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CF7F6315-D426-4504-96F3-4C53619D4F5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040.11.1 - Úprava koryta ..." sheetId="2" r:id="rId2"/>
    <sheet name="040.11.2 - Úprava koryta ..." sheetId="3" r:id="rId3"/>
    <sheet name="040.11.3 - Úprava koryta ..." sheetId="4" r:id="rId4"/>
    <sheet name="040.11.4 - Úprava koryta ..." sheetId="5" r:id="rId5"/>
    <sheet name="040.11.5 - Provizorní nav..." sheetId="6" r:id="rId6"/>
    <sheet name="040.13.1 - Levostranná ná..." sheetId="7" r:id="rId7"/>
    <sheet name="040.13.2 - Pravostranná n..." sheetId="8" r:id="rId8"/>
    <sheet name="040.21.1 - Dočasné zajišt..." sheetId="9" r:id="rId9"/>
    <sheet name="040.31.1 - Nová lávka v k..." sheetId="10" r:id="rId10"/>
    <sheet name="040.31.1.1 - Nová lávka v..." sheetId="11" r:id="rId11"/>
    <sheet name="040.31.2 - Nová pěší lávk..." sheetId="12" r:id="rId12"/>
    <sheet name="040.31.2.1 - Nová pěší lá..." sheetId="13" r:id="rId13"/>
    <sheet name="040.31.3 - Nový silniční ..." sheetId="14" r:id="rId14"/>
    <sheet name="040.31.3 - Nový silniční ..._01" sheetId="15" r:id="rId15"/>
    <sheet name="040.31.3 B - Nový silničn..." sheetId="16" r:id="rId16"/>
    <sheet name="040.32.1 - Úprava nájezdů..." sheetId="17" r:id="rId17"/>
    <sheet name="040.32.2 - Úprava napojen..." sheetId="18" r:id="rId18"/>
    <sheet name="040.32.3 - Sjezdy  ze sil..." sheetId="19" r:id="rId19"/>
    <sheet name="040.33.1 - Nová brána pro..." sheetId="20" r:id="rId20"/>
    <sheet name="SO 040.42.1 - Vyústění vn..." sheetId="21" r:id="rId21"/>
    <sheet name="SO 040.42.2 - Vyústění vn..." sheetId="22" r:id="rId22"/>
    <sheet name="SO 040.42.7 - Vyústění vn..." sheetId="23" r:id="rId23"/>
    <sheet name="SO 040.42.8 - Vyústění vn..." sheetId="24" r:id="rId24"/>
    <sheet name="SO 040.42.9 - Vyústění vn..." sheetId="25" r:id="rId25"/>
    <sheet name="SO 040.42.10 - Vyústění v..." sheetId="26" r:id="rId26"/>
    <sheet name="040.42.3 - Úprava zaústěn..." sheetId="27" r:id="rId27"/>
    <sheet name="040.42.4 - Úprava zaústěn..." sheetId="28" r:id="rId28"/>
    <sheet name="040.42.5 - Úprava zaústěn..." sheetId="29" r:id="rId29"/>
    <sheet name="040.42.6 - Úprava zaústěn..." sheetId="30" r:id="rId30"/>
    <sheet name="040.52.1 - Přeložka vodov..." sheetId="31" r:id="rId31"/>
    <sheet name="040.53.1 - Přeložka plyno..." sheetId="32" r:id="rId32"/>
    <sheet name="040.53.2 - Přeložka plyno..." sheetId="33" r:id="rId33"/>
    <sheet name="040.54.1 - Přeložka nadze..." sheetId="34" r:id="rId34"/>
    <sheet name="040.59.2 - Objekt pro lik..." sheetId="35" r:id="rId35"/>
    <sheet name="040.61.1.1 - Výsadba náhr..." sheetId="36" r:id="rId36"/>
    <sheet name="040.61.1.2 - Výsadba mimo..." sheetId="37" r:id="rId37"/>
    <sheet name="040.75 - Kácení porostů" sheetId="38" r:id="rId38"/>
    <sheet name="VRN - Vedlejší rozpočtové..." sheetId="39" r:id="rId39"/>
    <sheet name="Seznam figur" sheetId="40" r:id="rId40"/>
    <sheet name="Pokyny pro vyplnění" sheetId="41" r:id="rId41"/>
  </sheets>
  <definedNames>
    <definedName name="_xlnm._FilterDatabase" localSheetId="1" hidden="1">'040.11.1 - Úprava koryta ...'!$C$91:$K$437</definedName>
    <definedName name="_xlnm._FilterDatabase" localSheetId="2" hidden="1">'040.11.2 - Úprava koryta ...'!$C$87:$K$398</definedName>
    <definedName name="_xlnm._FilterDatabase" localSheetId="3" hidden="1">'040.11.3 - Úprava koryta ...'!$C$86:$K$291</definedName>
    <definedName name="_xlnm._FilterDatabase" localSheetId="4" hidden="1">'040.11.4 - Úprava koryta ...'!$C$84:$K$262</definedName>
    <definedName name="_xlnm._FilterDatabase" localSheetId="5" hidden="1">'040.11.5 - Provizorní nav...'!$C$84:$K$253</definedName>
    <definedName name="_xlnm._FilterDatabase" localSheetId="6" hidden="1">'040.13.1 - Levostranná ná...'!$C$94:$K$598</definedName>
    <definedName name="_xlnm._FilterDatabase" localSheetId="7" hidden="1">'040.13.2 - Pravostranná n...'!$C$94:$K$467</definedName>
    <definedName name="_xlnm._FilterDatabase" localSheetId="8" hidden="1">'040.21.1 - Dočasné zajišt...'!$C$83:$K$193</definedName>
    <definedName name="_xlnm._FilterDatabase" localSheetId="9" hidden="1">'040.31.1 - Nová lávka v k...'!$C$94:$K$300</definedName>
    <definedName name="_xlnm._FilterDatabase" localSheetId="10" hidden="1">'040.31.1.1 - Nová lávka v...'!$C$95:$K$252</definedName>
    <definedName name="_xlnm._FilterDatabase" localSheetId="11" hidden="1">'040.31.2 - Nová pěší lávk...'!$C$91:$K$545</definedName>
    <definedName name="_xlnm._FilterDatabase" localSheetId="12" hidden="1">'040.31.2.1 - Nová pěší lá...'!$C$94:$K$238</definedName>
    <definedName name="_xlnm._FilterDatabase" localSheetId="13" hidden="1">'040.31.3 - Nový silniční ...'!$C$94:$K$732</definedName>
    <definedName name="_xlnm._FilterDatabase" localSheetId="14" hidden="1">'040.31.3 - Nový silniční ..._01'!$C$95:$K$260</definedName>
    <definedName name="_xlnm._FilterDatabase" localSheetId="15" hidden="1">'040.31.3 B - Nový silničn...'!$C$90:$K$185</definedName>
    <definedName name="_xlnm._FilterDatabase" localSheetId="16" hidden="1">'040.32.1 - Úprava nájezdů...'!$C$87:$K$275</definedName>
    <definedName name="_xlnm._FilterDatabase" localSheetId="17" hidden="1">'040.32.2 - Úprava napojen...'!$C$90:$K$351</definedName>
    <definedName name="_xlnm._FilterDatabase" localSheetId="18" hidden="1">'040.32.3 - Sjezdy  ze sil...'!$C$87:$K$364</definedName>
    <definedName name="_xlnm._FilterDatabase" localSheetId="19" hidden="1">'040.33.1 - Nová brána pro...'!$C$90:$K$226</definedName>
    <definedName name="_xlnm._FilterDatabase" localSheetId="26" hidden="1">'040.42.3 - Úprava zaústěn...'!$C$83:$K$225</definedName>
    <definedName name="_xlnm._FilterDatabase" localSheetId="27" hidden="1">'040.42.4 - Úprava zaústěn...'!$C$82:$K$193</definedName>
    <definedName name="_xlnm._FilterDatabase" localSheetId="28" hidden="1">'040.42.5 - Úprava zaústěn...'!$C$82:$K$191</definedName>
    <definedName name="_xlnm._FilterDatabase" localSheetId="29" hidden="1">'040.42.6 - Úprava zaústěn...'!$C$82:$K$187</definedName>
    <definedName name="_xlnm._FilterDatabase" localSheetId="30" hidden="1">'040.52.1 - Přeložka vodov...'!$C$86:$K$339</definedName>
    <definedName name="_xlnm._FilterDatabase" localSheetId="31" hidden="1">'040.53.1 - Přeložka plyno...'!$C$94:$K$628</definedName>
    <definedName name="_xlnm._FilterDatabase" localSheetId="32" hidden="1">'040.53.2 - Přeložka plyno...'!$C$92:$K$419</definedName>
    <definedName name="_xlnm._FilterDatabase" localSheetId="33" hidden="1">'040.54.1 - Přeložka nadze...'!$C$85:$K$254</definedName>
    <definedName name="_xlnm._FilterDatabase" localSheetId="34" hidden="1">'040.59.2 - Objekt pro lik...'!$C$89:$K$367</definedName>
    <definedName name="_xlnm._FilterDatabase" localSheetId="35" hidden="1">'040.61.1.1 - Výsadba náhr...'!$C$87:$K$256</definedName>
    <definedName name="_xlnm._FilterDatabase" localSheetId="36" hidden="1">'040.61.1.2 - Výsadba mimo...'!$C$86:$K$153</definedName>
    <definedName name="_xlnm._FilterDatabase" localSheetId="37" hidden="1">'040.75 - Kácení porostů'!$C$80:$K$422</definedName>
    <definedName name="_xlnm._FilterDatabase" localSheetId="20" hidden="1">'SO 040.42.1 - Vyústění vn...'!$C$92:$K$272</definedName>
    <definedName name="_xlnm._FilterDatabase" localSheetId="25" hidden="1">'SO 040.42.10 - Vyústění v...'!$C$90:$K$300</definedName>
    <definedName name="_xlnm._FilterDatabase" localSheetId="21" hidden="1">'SO 040.42.2 - Vyústění vn...'!$C$91:$K$286</definedName>
    <definedName name="_xlnm._FilterDatabase" localSheetId="22" hidden="1">'SO 040.42.7 - Vyústění vn...'!$C$91:$K$272</definedName>
    <definedName name="_xlnm._FilterDatabase" localSheetId="23" hidden="1">'SO 040.42.8 - Vyústění vn...'!$C$91:$K$281</definedName>
    <definedName name="_xlnm._FilterDatabase" localSheetId="24" hidden="1">'SO 040.42.9 - Vyústění vn...'!$C$91:$K$252</definedName>
    <definedName name="_xlnm._FilterDatabase" localSheetId="38" hidden="1">'VRN - Vedlejší rozpočtové...'!$C$85:$K$199</definedName>
    <definedName name="_xlnm.Print_Titles" localSheetId="1">'040.11.1 - Úprava koryta ...'!$91:$91</definedName>
    <definedName name="_xlnm.Print_Titles" localSheetId="2">'040.11.2 - Úprava koryta ...'!$87:$87</definedName>
    <definedName name="_xlnm.Print_Titles" localSheetId="3">'040.11.3 - Úprava koryta ...'!$86:$86</definedName>
    <definedName name="_xlnm.Print_Titles" localSheetId="4">'040.11.4 - Úprava koryta ...'!$84:$84</definedName>
    <definedName name="_xlnm.Print_Titles" localSheetId="5">'040.11.5 - Provizorní nav...'!$84:$84</definedName>
    <definedName name="_xlnm.Print_Titles" localSheetId="6">'040.13.1 - Levostranná ná...'!$94:$94</definedName>
    <definedName name="_xlnm.Print_Titles" localSheetId="7">'040.13.2 - Pravostranná n...'!$94:$94</definedName>
    <definedName name="_xlnm.Print_Titles" localSheetId="8">'040.21.1 - Dočasné zajišt...'!$83:$83</definedName>
    <definedName name="_xlnm.Print_Titles" localSheetId="9">'040.31.1 - Nová lávka v k...'!$94:$94</definedName>
    <definedName name="_xlnm.Print_Titles" localSheetId="10">'040.31.1.1 - Nová lávka v...'!$95:$95</definedName>
    <definedName name="_xlnm.Print_Titles" localSheetId="11">'040.31.2 - Nová pěší lávk...'!$91:$91</definedName>
    <definedName name="_xlnm.Print_Titles" localSheetId="12">'040.31.2.1 - Nová pěší lá...'!$94:$94</definedName>
    <definedName name="_xlnm.Print_Titles" localSheetId="13">'040.31.3 - Nový silniční ...'!$94:$94</definedName>
    <definedName name="_xlnm.Print_Titles" localSheetId="14">'040.31.3 - Nový silniční ..._01'!$95:$95</definedName>
    <definedName name="_xlnm.Print_Titles" localSheetId="15">'040.31.3 B - Nový silničn...'!$90:$90</definedName>
    <definedName name="_xlnm.Print_Titles" localSheetId="16">'040.32.1 - Úprava nájezdů...'!$87:$87</definedName>
    <definedName name="_xlnm.Print_Titles" localSheetId="17">'040.32.2 - Úprava napojen...'!$90:$90</definedName>
    <definedName name="_xlnm.Print_Titles" localSheetId="18">'040.32.3 - Sjezdy  ze sil...'!$87:$87</definedName>
    <definedName name="_xlnm.Print_Titles" localSheetId="19">'040.33.1 - Nová brána pro...'!$90:$90</definedName>
    <definedName name="_xlnm.Print_Titles" localSheetId="26">'040.42.3 - Úprava zaústěn...'!$83:$83</definedName>
    <definedName name="_xlnm.Print_Titles" localSheetId="27">'040.42.4 - Úprava zaústěn...'!$82:$82</definedName>
    <definedName name="_xlnm.Print_Titles" localSheetId="28">'040.42.5 - Úprava zaústěn...'!$82:$82</definedName>
    <definedName name="_xlnm.Print_Titles" localSheetId="29">'040.42.6 - Úprava zaústěn...'!$82:$82</definedName>
    <definedName name="_xlnm.Print_Titles" localSheetId="30">'040.52.1 - Přeložka vodov...'!$86:$86</definedName>
    <definedName name="_xlnm.Print_Titles" localSheetId="31">'040.53.1 - Přeložka plyno...'!$94:$94</definedName>
    <definedName name="_xlnm.Print_Titles" localSheetId="32">'040.53.2 - Přeložka plyno...'!$92:$92</definedName>
    <definedName name="_xlnm.Print_Titles" localSheetId="33">'040.54.1 - Přeložka nadze...'!$85:$85</definedName>
    <definedName name="_xlnm.Print_Titles" localSheetId="34">'040.59.2 - Objekt pro lik...'!$89:$89</definedName>
    <definedName name="_xlnm.Print_Titles" localSheetId="35">'040.61.1.1 - Výsadba náhr...'!$87:$87</definedName>
    <definedName name="_xlnm.Print_Titles" localSheetId="36">'040.61.1.2 - Výsadba mimo...'!$86:$86</definedName>
    <definedName name="_xlnm.Print_Titles" localSheetId="37">'040.75 - Kácení porostů'!$80:$80</definedName>
    <definedName name="_xlnm.Print_Titles" localSheetId="0">'Rekapitulace stavby'!$52:$52</definedName>
    <definedName name="_xlnm.Print_Titles" localSheetId="39">'Seznam figur'!$9:$9</definedName>
    <definedName name="_xlnm.Print_Titles" localSheetId="20">'SO 040.42.1 - Vyústění vn...'!$92:$92</definedName>
    <definedName name="_xlnm.Print_Titles" localSheetId="25">'SO 040.42.10 - Vyústění v...'!$90:$90</definedName>
    <definedName name="_xlnm.Print_Titles" localSheetId="21">'SO 040.42.2 - Vyústění vn...'!$91:$91</definedName>
    <definedName name="_xlnm.Print_Titles" localSheetId="22">'SO 040.42.7 - Vyústění vn...'!$91:$91</definedName>
    <definedName name="_xlnm.Print_Titles" localSheetId="23">'SO 040.42.8 - Vyústění vn...'!$91:$91</definedName>
    <definedName name="_xlnm.Print_Titles" localSheetId="24">'SO 040.42.9 - Vyústění vn...'!$91:$91</definedName>
    <definedName name="_xlnm.Print_Titles" localSheetId="38">'VRN - Vedlejší rozpočtové...'!$85:$85</definedName>
    <definedName name="_xlnm.Print_Area" localSheetId="1">'040.11.1 - Úprava koryta ...'!$C$4:$J$39,'040.11.1 - Úprava koryta ...'!$C$45:$J$73,'040.11.1 - Úprava koryta ...'!$C$79:$K$437</definedName>
    <definedName name="_xlnm.Print_Area" localSheetId="2">'040.11.2 - Úprava koryta ...'!$C$4:$J$39,'040.11.2 - Úprava koryta ...'!$C$45:$J$69,'040.11.2 - Úprava koryta ...'!$C$75:$K$398</definedName>
    <definedName name="_xlnm.Print_Area" localSheetId="3">'040.11.3 - Úprava koryta ...'!$C$4:$J$39,'040.11.3 - Úprava koryta ...'!$C$45:$J$68,'040.11.3 - Úprava koryta ...'!$C$74:$K$291</definedName>
    <definedName name="_xlnm.Print_Area" localSheetId="4">'040.11.4 - Úprava koryta ...'!$C$4:$J$39,'040.11.4 - Úprava koryta ...'!$C$45:$J$66,'040.11.4 - Úprava koryta ...'!$C$72:$K$262</definedName>
    <definedName name="_xlnm.Print_Area" localSheetId="5">'040.11.5 - Provizorní nav...'!$C$4:$J$39,'040.11.5 - Provizorní nav...'!$C$45:$J$66,'040.11.5 - Provizorní nav...'!$C$72:$K$253</definedName>
    <definedName name="_xlnm.Print_Area" localSheetId="6">'040.13.1 - Levostranná ná...'!$C$4:$J$39,'040.13.1 - Levostranná ná...'!$C$45:$J$76,'040.13.1 - Levostranná ná...'!$C$82:$K$598</definedName>
    <definedName name="_xlnm.Print_Area" localSheetId="7">'040.13.2 - Pravostranná n...'!$C$4:$J$39,'040.13.2 - Pravostranná n...'!$C$45:$J$76,'040.13.2 - Pravostranná n...'!$C$82:$K$467</definedName>
    <definedName name="_xlnm.Print_Area" localSheetId="8">'040.21.1 - Dočasné zajišt...'!$C$4:$J$39,'040.21.1 - Dočasné zajišt...'!$C$45:$J$65,'040.21.1 - Dočasné zajišt...'!$C$71:$K$193</definedName>
    <definedName name="_xlnm.Print_Area" localSheetId="9">'040.31.1 - Nová lávka v k...'!$C$4:$J$39,'040.31.1 - Nová lávka v k...'!$C$45:$J$76,'040.31.1 - Nová lávka v k...'!$C$82:$K$300</definedName>
    <definedName name="_xlnm.Print_Area" localSheetId="10">'040.31.1.1 - Nová lávka v...'!$C$4:$J$41,'040.31.1.1 - Nová lávka v...'!$C$47:$J$75,'040.31.1.1 - Nová lávka v...'!$C$81:$K$252</definedName>
    <definedName name="_xlnm.Print_Area" localSheetId="11">'040.31.2 - Nová pěší lávk...'!$C$4:$J$39,'040.31.2 - Nová pěší lávk...'!$C$45:$J$73,'040.31.2 - Nová pěší lávk...'!$C$79:$K$545</definedName>
    <definedName name="_xlnm.Print_Area" localSheetId="12">'040.31.2.1 - Nová pěší lá...'!$C$4:$J$41,'040.31.2.1 - Nová pěší lá...'!$C$47:$J$74,'040.31.2.1 - Nová pěší lá...'!$C$80:$K$238</definedName>
    <definedName name="_xlnm.Print_Area" localSheetId="13">'040.31.3 - Nový silniční ...'!$C$4:$J$39,'040.31.3 - Nový silniční ...'!$C$45:$J$76,'040.31.3 - Nový silniční ...'!$C$82:$K$732</definedName>
    <definedName name="_xlnm.Print_Area" localSheetId="14">'040.31.3 - Nový silniční ..._01'!$C$4:$J$41,'040.31.3 - Nový silniční ..._01'!$C$47:$J$75,'040.31.3 - Nový silniční ..._01'!$C$81:$K$260</definedName>
    <definedName name="_xlnm.Print_Area" localSheetId="15">'040.31.3 B - Nový silničn...'!$C$4:$J$41,'040.31.3 B - Nový silničn...'!$C$47:$J$70,'040.31.3 B - Nový silničn...'!$C$76:$K$185</definedName>
    <definedName name="_xlnm.Print_Area" localSheetId="16">'040.32.1 - Úprava nájezdů...'!$C$4:$J$39,'040.32.1 - Úprava nájezdů...'!$C$45:$J$69,'040.32.1 - Úprava nájezdů...'!$C$75:$K$275</definedName>
    <definedName name="_xlnm.Print_Area" localSheetId="17">'040.32.2 - Úprava napojen...'!$C$4:$J$39,'040.32.2 - Úprava napojen...'!$C$45:$J$72,'040.32.2 - Úprava napojen...'!$C$78:$K$351</definedName>
    <definedName name="_xlnm.Print_Area" localSheetId="18">'040.32.3 - Sjezdy  ze sil...'!$C$4:$J$39,'040.32.3 - Sjezdy  ze sil...'!$C$45:$J$69,'040.32.3 - Sjezdy  ze sil...'!$C$75:$K$364</definedName>
    <definedName name="_xlnm.Print_Area" localSheetId="19">'040.33.1 - Nová brána pro...'!$C$4:$J$39,'040.33.1 - Nová brána pro...'!$C$45:$J$72,'040.33.1 - Nová brána pro...'!$C$78:$K$226</definedName>
    <definedName name="_xlnm.Print_Area" localSheetId="26">'040.42.3 - Úprava zaústěn...'!$C$4:$J$39,'040.42.3 - Úprava zaústěn...'!$C$45:$J$65,'040.42.3 - Úprava zaústěn...'!$C$71:$K$225</definedName>
    <definedName name="_xlnm.Print_Area" localSheetId="27">'040.42.4 - Úprava zaústěn...'!$C$4:$J$39,'040.42.4 - Úprava zaústěn...'!$C$45:$J$64,'040.42.4 - Úprava zaústěn...'!$C$70:$K$193</definedName>
    <definedName name="_xlnm.Print_Area" localSheetId="28">'040.42.5 - Úprava zaústěn...'!$C$4:$J$39,'040.42.5 - Úprava zaústěn...'!$C$45:$J$64,'040.42.5 - Úprava zaústěn...'!$C$70:$K$191</definedName>
    <definedName name="_xlnm.Print_Area" localSheetId="29">'040.42.6 - Úprava zaústěn...'!$C$4:$J$39,'040.42.6 - Úprava zaústěn...'!$C$45:$J$64,'040.42.6 - Úprava zaústěn...'!$C$70:$K$187</definedName>
    <definedName name="_xlnm.Print_Area" localSheetId="30">'040.52.1 - Přeložka vodov...'!$C$4:$J$39,'040.52.1 - Přeložka vodov...'!$C$45:$J$68,'040.52.1 - Přeložka vodov...'!$C$74:$K$339</definedName>
    <definedName name="_xlnm.Print_Area" localSheetId="31">'040.53.1 - Přeložka plyno...'!$C$4:$J$39,'040.53.1 - Přeložka plyno...'!$C$45:$J$76,'040.53.1 - Přeložka plyno...'!$C$82:$K$628</definedName>
    <definedName name="_xlnm.Print_Area" localSheetId="32">'040.53.2 - Přeložka plyno...'!$C$4:$J$39,'040.53.2 - Přeložka plyno...'!$C$45:$J$74,'040.53.2 - Přeložka plyno...'!$C$80:$K$419</definedName>
    <definedName name="_xlnm.Print_Area" localSheetId="33">'040.54.1 - Přeložka nadze...'!$C$4:$J$39,'040.54.1 - Přeložka nadze...'!$C$45:$J$67,'040.54.1 - Přeložka nadze...'!$C$73:$K$254</definedName>
    <definedName name="_xlnm.Print_Area" localSheetId="34">'040.59.2 - Objekt pro lik...'!$C$4:$J$39,'040.59.2 - Objekt pro lik...'!$C$45:$J$71,'040.59.2 - Objekt pro lik...'!$C$77:$K$367</definedName>
    <definedName name="_xlnm.Print_Area" localSheetId="35">'040.61.1.1 - Výsadba náhr...'!$C$4:$J$41,'040.61.1.1 - Výsadba náhr...'!$C$47:$J$67,'040.61.1.1 - Výsadba náhr...'!$C$73:$K$256</definedName>
    <definedName name="_xlnm.Print_Area" localSheetId="36">'040.61.1.2 - Výsadba mimo...'!$C$4:$J$41,'040.61.1.2 - Výsadba mimo...'!$C$47:$J$66,'040.61.1.2 - Výsadba mimo...'!$C$72:$K$153</definedName>
    <definedName name="_xlnm.Print_Area" localSheetId="37">'040.75 - Kácení porostů'!$C$4:$J$39,'040.75 - Kácení porostů'!$C$45:$J$62,'040.75 - Kácení porostů'!$C$68:$K$422</definedName>
    <definedName name="_xlnm.Print_Area" localSheetId="4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stavby'!$C$42:$AQ$100</definedName>
    <definedName name="_xlnm.Print_Area" localSheetId="39">'Seznam figur'!$C$4:$G$807</definedName>
    <definedName name="_xlnm.Print_Area" localSheetId="20">'SO 040.42.1 - Vyústění vn...'!$C$4:$J$41,'SO 040.42.1 - Vyústění vn...'!$C$47:$J$72,'SO 040.42.1 - Vyústění vn...'!$C$78:$K$272</definedName>
    <definedName name="_xlnm.Print_Area" localSheetId="25">'SO 040.42.10 - Vyústění v...'!$C$4:$J$41,'SO 040.42.10 - Vyústění v...'!$C$47:$J$70,'SO 040.42.10 - Vyústění v...'!$C$76:$K$300</definedName>
    <definedName name="_xlnm.Print_Area" localSheetId="21">'SO 040.42.2 - Vyústění vn...'!$C$4:$J$41,'SO 040.42.2 - Vyústění vn...'!$C$47:$J$71,'SO 040.42.2 - Vyústění vn...'!$C$77:$K$286</definedName>
    <definedName name="_xlnm.Print_Area" localSheetId="22">'SO 040.42.7 - Vyústění vn...'!$C$4:$J$41,'SO 040.42.7 - Vyústění vn...'!$C$47:$J$71,'SO 040.42.7 - Vyústění vn...'!$C$77:$K$272</definedName>
    <definedName name="_xlnm.Print_Area" localSheetId="23">'SO 040.42.8 - Vyústění vn...'!$C$4:$J$41,'SO 040.42.8 - Vyústění vn...'!$C$47:$J$71,'SO 040.42.8 - Vyústění vn...'!$C$77:$K$281</definedName>
    <definedName name="_xlnm.Print_Area" localSheetId="24">'SO 040.42.9 - Vyústění vn...'!$C$4:$J$41,'SO 040.42.9 - Vyústění vn...'!$C$47:$J$71,'SO 040.42.9 - Vyústění vn...'!$C$77:$K$252</definedName>
    <definedName name="_xlnm.Print_Area" localSheetId="38">'VRN - Vedlejší rozpočtové...'!$C$4:$J$39,'VRN - Vedlejší rozpočtové...'!$C$45:$J$67,'VRN - Vedlejší rozpočtové...'!$C$73:$K$199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0" l="1"/>
  <c r="J37" i="39"/>
  <c r="J36" i="39"/>
  <c r="AY99" i="1"/>
  <c r="J35" i="39"/>
  <c r="AX99" i="1"/>
  <c r="BI197" i="39"/>
  <c r="BH197" i="39"/>
  <c r="BG197" i="39"/>
  <c r="BF197" i="39"/>
  <c r="T197" i="39"/>
  <c r="R197" i="39"/>
  <c r="P197" i="39"/>
  <c r="BI194" i="39"/>
  <c r="BH194" i="39"/>
  <c r="BG194" i="39"/>
  <c r="BF194" i="39"/>
  <c r="T194" i="39"/>
  <c r="R194" i="39"/>
  <c r="P194" i="39"/>
  <c r="BI191" i="39"/>
  <c r="BH191" i="39"/>
  <c r="BG191" i="39"/>
  <c r="BF191" i="39"/>
  <c r="T191" i="39"/>
  <c r="R191" i="39"/>
  <c r="P191" i="39"/>
  <c r="BI189" i="39"/>
  <c r="BH189" i="39"/>
  <c r="BG189" i="39"/>
  <c r="BF189" i="39"/>
  <c r="T189" i="39"/>
  <c r="R189" i="39"/>
  <c r="P189" i="39"/>
  <c r="BI187" i="39"/>
  <c r="BH187" i="39"/>
  <c r="BG187" i="39"/>
  <c r="BF187" i="39"/>
  <c r="T187" i="39"/>
  <c r="R187" i="39"/>
  <c r="P187" i="39"/>
  <c r="BI185" i="39"/>
  <c r="BH185" i="39"/>
  <c r="BG185" i="39"/>
  <c r="BF185" i="39"/>
  <c r="T185" i="39"/>
  <c r="R185" i="39"/>
  <c r="P185" i="39"/>
  <c r="BI182" i="39"/>
  <c r="BH182" i="39"/>
  <c r="BG182" i="39"/>
  <c r="BF182" i="39"/>
  <c r="T182" i="39"/>
  <c r="R182" i="39"/>
  <c r="P182" i="39"/>
  <c r="BI180" i="39"/>
  <c r="BH180" i="39"/>
  <c r="BG180" i="39"/>
  <c r="BF180" i="39"/>
  <c r="T180" i="39"/>
  <c r="R180" i="39"/>
  <c r="P180" i="39"/>
  <c r="BI177" i="39"/>
  <c r="BH177" i="39"/>
  <c r="BG177" i="39"/>
  <c r="BF177" i="39"/>
  <c r="T177" i="39"/>
  <c r="R177" i="39"/>
  <c r="P177" i="39"/>
  <c r="BI174" i="39"/>
  <c r="BH174" i="39"/>
  <c r="BG174" i="39"/>
  <c r="BF174" i="39"/>
  <c r="T174" i="39"/>
  <c r="R174" i="39"/>
  <c r="P174" i="39"/>
  <c r="BI172" i="39"/>
  <c r="BH172" i="39"/>
  <c r="BG172" i="39"/>
  <c r="BF172" i="39"/>
  <c r="T172" i="39"/>
  <c r="R172" i="39"/>
  <c r="P172" i="39"/>
  <c r="BI169" i="39"/>
  <c r="BH169" i="39"/>
  <c r="BG169" i="39"/>
  <c r="BF169" i="39"/>
  <c r="T169" i="39"/>
  <c r="R169" i="39"/>
  <c r="P169" i="39"/>
  <c r="BI166" i="39"/>
  <c r="BH166" i="39"/>
  <c r="BG166" i="39"/>
  <c r="BF166" i="39"/>
  <c r="T166" i="39"/>
  <c r="R166" i="39"/>
  <c r="P166" i="39"/>
  <c r="BI163" i="39"/>
  <c r="BH163" i="39"/>
  <c r="BG163" i="39"/>
  <c r="BF163" i="39"/>
  <c r="T163" i="39"/>
  <c r="R163" i="39"/>
  <c r="P163" i="39"/>
  <c r="BI160" i="39"/>
  <c r="BH160" i="39"/>
  <c r="BG160" i="39"/>
  <c r="BF160" i="39"/>
  <c r="T160" i="39"/>
  <c r="R160" i="39"/>
  <c r="P160" i="39"/>
  <c r="BI157" i="39"/>
  <c r="BH157" i="39"/>
  <c r="BG157" i="39"/>
  <c r="BF157" i="39"/>
  <c r="T157" i="39"/>
  <c r="R157" i="39"/>
  <c r="P157" i="39"/>
  <c r="BI155" i="39"/>
  <c r="BH155" i="39"/>
  <c r="BG155" i="39"/>
  <c r="BF155" i="39"/>
  <c r="T155" i="39"/>
  <c r="R155" i="39"/>
  <c r="P155" i="39"/>
  <c r="BI152" i="39"/>
  <c r="BH152" i="39"/>
  <c r="BG152" i="39"/>
  <c r="BF152" i="39"/>
  <c r="T152" i="39"/>
  <c r="R152" i="39"/>
  <c r="P152" i="39"/>
  <c r="BI148" i="39"/>
  <c r="BH148" i="39"/>
  <c r="BG148" i="39"/>
  <c r="BF148" i="39"/>
  <c r="T148" i="39"/>
  <c r="R148" i="39"/>
  <c r="P148" i="39"/>
  <c r="BI144" i="39"/>
  <c r="BH144" i="39"/>
  <c r="BG144" i="39"/>
  <c r="BF144" i="39"/>
  <c r="T144" i="39"/>
  <c r="R144" i="39"/>
  <c r="P144" i="39"/>
  <c r="BI142" i="39"/>
  <c r="BH142" i="39"/>
  <c r="BG142" i="39"/>
  <c r="BF142" i="39"/>
  <c r="T142" i="39"/>
  <c r="R142" i="39"/>
  <c r="P142" i="39"/>
  <c r="BI139" i="39"/>
  <c r="BH139" i="39"/>
  <c r="BG139" i="39"/>
  <c r="BF139" i="39"/>
  <c r="T139" i="39"/>
  <c r="R139" i="39"/>
  <c r="P139" i="39"/>
  <c r="BI137" i="39"/>
  <c r="BH137" i="39"/>
  <c r="BG137" i="39"/>
  <c r="BF137" i="39"/>
  <c r="T137" i="39"/>
  <c r="R137" i="39"/>
  <c r="P137" i="39"/>
  <c r="BI134" i="39"/>
  <c r="BH134" i="39"/>
  <c r="BG134" i="39"/>
  <c r="BF134" i="39"/>
  <c r="T134" i="39"/>
  <c r="R134" i="39"/>
  <c r="P134" i="39"/>
  <c r="BI132" i="39"/>
  <c r="BH132" i="39"/>
  <c r="BG132" i="39"/>
  <c r="BF132" i="39"/>
  <c r="T132" i="39"/>
  <c r="R132" i="39"/>
  <c r="P132" i="39"/>
  <c r="BI130" i="39"/>
  <c r="BH130" i="39"/>
  <c r="BG130" i="39"/>
  <c r="BF130" i="39"/>
  <c r="T130" i="39"/>
  <c r="R130" i="39"/>
  <c r="P130" i="39"/>
  <c r="BI128" i="39"/>
  <c r="BH128" i="39"/>
  <c r="BG128" i="39"/>
  <c r="BF128" i="39"/>
  <c r="T128" i="39"/>
  <c r="R128" i="39"/>
  <c r="P128" i="39"/>
  <c r="BI125" i="39"/>
  <c r="BH125" i="39"/>
  <c r="BG125" i="39"/>
  <c r="BF125" i="39"/>
  <c r="T125" i="39"/>
  <c r="R125" i="39"/>
  <c r="P125" i="39"/>
  <c r="BI123" i="39"/>
  <c r="BH123" i="39"/>
  <c r="BG123" i="39"/>
  <c r="BF123" i="39"/>
  <c r="T123" i="39"/>
  <c r="R123" i="39"/>
  <c r="P123" i="39"/>
  <c r="BI121" i="39"/>
  <c r="BH121" i="39"/>
  <c r="BG121" i="39"/>
  <c r="BF121" i="39"/>
  <c r="T121" i="39"/>
  <c r="R121" i="39"/>
  <c r="P121" i="39"/>
  <c r="BI117" i="39"/>
  <c r="BH117" i="39"/>
  <c r="BG117" i="39"/>
  <c r="BF117" i="39"/>
  <c r="T117" i="39"/>
  <c r="R117" i="39"/>
  <c r="P117" i="39"/>
  <c r="BI114" i="39"/>
  <c r="BH114" i="39"/>
  <c r="BG114" i="39"/>
  <c r="BF114" i="39"/>
  <c r="T114" i="39"/>
  <c r="R114" i="39"/>
  <c r="P114" i="39"/>
  <c r="BI111" i="39"/>
  <c r="BH111" i="39"/>
  <c r="BG111" i="39"/>
  <c r="BF111" i="39"/>
  <c r="T111" i="39"/>
  <c r="R111" i="39"/>
  <c r="P111" i="39"/>
  <c r="BI108" i="39"/>
  <c r="BH108" i="39"/>
  <c r="BG108" i="39"/>
  <c r="BF108" i="39"/>
  <c r="T108" i="39"/>
  <c r="R108" i="39"/>
  <c r="P108" i="39"/>
  <c r="BI105" i="39"/>
  <c r="BH105" i="39"/>
  <c r="BG105" i="39"/>
  <c r="BF105" i="39"/>
  <c r="T105" i="39"/>
  <c r="R105" i="39"/>
  <c r="P105" i="39"/>
  <c r="BI101" i="39"/>
  <c r="BH101" i="39"/>
  <c r="BG101" i="39"/>
  <c r="BF101" i="39"/>
  <c r="T101" i="39"/>
  <c r="R101" i="39"/>
  <c r="P101" i="39"/>
  <c r="BI97" i="39"/>
  <c r="BH97" i="39"/>
  <c r="BG97" i="39"/>
  <c r="BF97" i="39"/>
  <c r="T97" i="39"/>
  <c r="R97" i="39"/>
  <c r="P97" i="39"/>
  <c r="BI93" i="39"/>
  <c r="BH93" i="39"/>
  <c r="BG93" i="39"/>
  <c r="BF93" i="39"/>
  <c r="T93" i="39"/>
  <c r="R93" i="39"/>
  <c r="P93" i="39"/>
  <c r="BI89" i="39"/>
  <c r="BH89" i="39"/>
  <c r="BG89" i="39"/>
  <c r="BF89" i="39"/>
  <c r="T89" i="39"/>
  <c r="R89" i="39"/>
  <c r="P89" i="39"/>
  <c r="J83" i="39"/>
  <c r="J82" i="39"/>
  <c r="F82" i="39"/>
  <c r="F80" i="39"/>
  <c r="E78" i="39"/>
  <c r="J55" i="39"/>
  <c r="J54" i="39"/>
  <c r="F54" i="39"/>
  <c r="F52" i="39"/>
  <c r="E50" i="39"/>
  <c r="J18" i="39"/>
  <c r="E18" i="39"/>
  <c r="F55" i="39" s="1"/>
  <c r="J17" i="39"/>
  <c r="J12" i="39"/>
  <c r="J80" i="39" s="1"/>
  <c r="E7" i="39"/>
  <c r="E48" i="39" s="1"/>
  <c r="J37" i="38"/>
  <c r="J36" i="38"/>
  <c r="AY98" i="1" s="1"/>
  <c r="J35" i="38"/>
  <c r="AX98" i="1" s="1"/>
  <c r="BI414" i="38"/>
  <c r="BH414" i="38"/>
  <c r="BG414" i="38"/>
  <c r="BF414" i="38"/>
  <c r="T414" i="38"/>
  <c r="R414" i="38"/>
  <c r="P414" i="38"/>
  <c r="BI410" i="38"/>
  <c r="BH410" i="38"/>
  <c r="BG410" i="38"/>
  <c r="BF410" i="38"/>
  <c r="T410" i="38"/>
  <c r="R410" i="38"/>
  <c r="P410" i="38"/>
  <c r="BI406" i="38"/>
  <c r="BH406" i="38"/>
  <c r="BG406" i="38"/>
  <c r="BF406" i="38"/>
  <c r="T406" i="38"/>
  <c r="R406" i="38"/>
  <c r="P406" i="38"/>
  <c r="BI402" i="38"/>
  <c r="BH402" i="38"/>
  <c r="BG402" i="38"/>
  <c r="BF402" i="38"/>
  <c r="T402" i="38"/>
  <c r="R402" i="38"/>
  <c r="P402" i="38"/>
  <c r="BI398" i="38"/>
  <c r="BH398" i="38"/>
  <c r="BG398" i="38"/>
  <c r="BF398" i="38"/>
  <c r="T398" i="38"/>
  <c r="R398" i="38"/>
  <c r="P398" i="38"/>
  <c r="BI394" i="38"/>
  <c r="BH394" i="38"/>
  <c r="BG394" i="38"/>
  <c r="BF394" i="38"/>
  <c r="T394" i="38"/>
  <c r="R394" i="38"/>
  <c r="P394" i="38"/>
  <c r="BI390" i="38"/>
  <c r="BH390" i="38"/>
  <c r="BG390" i="38"/>
  <c r="BF390" i="38"/>
  <c r="T390" i="38"/>
  <c r="R390" i="38"/>
  <c r="P390" i="38"/>
  <c r="BI386" i="38"/>
  <c r="BH386" i="38"/>
  <c r="BG386" i="38"/>
  <c r="BF386" i="38"/>
  <c r="T386" i="38"/>
  <c r="R386" i="38"/>
  <c r="P386" i="38"/>
  <c r="BI382" i="38"/>
  <c r="BH382" i="38"/>
  <c r="BG382" i="38"/>
  <c r="BF382" i="38"/>
  <c r="T382" i="38"/>
  <c r="R382" i="38"/>
  <c r="P382" i="38"/>
  <c r="BI378" i="38"/>
  <c r="BH378" i="38"/>
  <c r="BG378" i="38"/>
  <c r="BF378" i="38"/>
  <c r="T378" i="38"/>
  <c r="R378" i="38"/>
  <c r="P378" i="38"/>
  <c r="BI374" i="38"/>
  <c r="BH374" i="38"/>
  <c r="BG374" i="38"/>
  <c r="BF374" i="38"/>
  <c r="T374" i="38"/>
  <c r="R374" i="38"/>
  <c r="P374" i="38"/>
  <c r="BI370" i="38"/>
  <c r="BH370" i="38"/>
  <c r="BG370" i="38"/>
  <c r="BF370" i="38"/>
  <c r="T370" i="38"/>
  <c r="R370" i="38"/>
  <c r="P370" i="38"/>
  <c r="BI366" i="38"/>
  <c r="BH366" i="38"/>
  <c r="BG366" i="38"/>
  <c r="BF366" i="38"/>
  <c r="T366" i="38"/>
  <c r="R366" i="38"/>
  <c r="P366" i="38"/>
  <c r="BI362" i="38"/>
  <c r="BH362" i="38"/>
  <c r="BG362" i="38"/>
  <c r="BF362" i="38"/>
  <c r="T362" i="38"/>
  <c r="R362" i="38"/>
  <c r="P362" i="38"/>
  <c r="BI358" i="38"/>
  <c r="BH358" i="38"/>
  <c r="BG358" i="38"/>
  <c r="BF358" i="38"/>
  <c r="T358" i="38"/>
  <c r="R358" i="38"/>
  <c r="P358" i="38"/>
  <c r="BI354" i="38"/>
  <c r="BH354" i="38"/>
  <c r="BG354" i="38"/>
  <c r="BF354" i="38"/>
  <c r="T354" i="38"/>
  <c r="R354" i="38"/>
  <c r="P354" i="38"/>
  <c r="BI350" i="38"/>
  <c r="BH350" i="38"/>
  <c r="BG350" i="38"/>
  <c r="BF350" i="38"/>
  <c r="T350" i="38"/>
  <c r="R350" i="38"/>
  <c r="P350" i="38"/>
  <c r="BI346" i="38"/>
  <c r="BH346" i="38"/>
  <c r="BG346" i="38"/>
  <c r="BF346" i="38"/>
  <c r="T346" i="38"/>
  <c r="R346" i="38"/>
  <c r="P346" i="38"/>
  <c r="BI342" i="38"/>
  <c r="BH342" i="38"/>
  <c r="BG342" i="38"/>
  <c r="BF342" i="38"/>
  <c r="T342" i="38"/>
  <c r="R342" i="38"/>
  <c r="P342" i="38"/>
  <c r="BI338" i="38"/>
  <c r="BH338" i="38"/>
  <c r="BG338" i="38"/>
  <c r="BF338" i="38"/>
  <c r="T338" i="38"/>
  <c r="R338" i="38"/>
  <c r="P338" i="38"/>
  <c r="BI334" i="38"/>
  <c r="BH334" i="38"/>
  <c r="BG334" i="38"/>
  <c r="BF334" i="38"/>
  <c r="T334" i="38"/>
  <c r="R334" i="38"/>
  <c r="P334" i="38"/>
  <c r="BI330" i="38"/>
  <c r="BH330" i="38"/>
  <c r="BG330" i="38"/>
  <c r="BF330" i="38"/>
  <c r="T330" i="38"/>
  <c r="R330" i="38"/>
  <c r="P330" i="38"/>
  <c r="BI326" i="38"/>
  <c r="BH326" i="38"/>
  <c r="BG326" i="38"/>
  <c r="BF326" i="38"/>
  <c r="T326" i="38"/>
  <c r="R326" i="38"/>
  <c r="P326" i="38"/>
  <c r="BI322" i="38"/>
  <c r="BH322" i="38"/>
  <c r="BG322" i="38"/>
  <c r="BF322" i="38"/>
  <c r="T322" i="38"/>
  <c r="R322" i="38"/>
  <c r="P322" i="38"/>
  <c r="BI318" i="38"/>
  <c r="BH318" i="38"/>
  <c r="BG318" i="38"/>
  <c r="BF318" i="38"/>
  <c r="T318" i="38"/>
  <c r="R318" i="38"/>
  <c r="P318" i="38"/>
  <c r="BI314" i="38"/>
  <c r="BH314" i="38"/>
  <c r="BG314" i="38"/>
  <c r="BF314" i="38"/>
  <c r="T314" i="38"/>
  <c r="R314" i="38"/>
  <c r="P314" i="38"/>
  <c r="BI310" i="38"/>
  <c r="BH310" i="38"/>
  <c r="BG310" i="38"/>
  <c r="BF310" i="38"/>
  <c r="T310" i="38"/>
  <c r="R310" i="38"/>
  <c r="P310" i="38"/>
  <c r="BI306" i="38"/>
  <c r="BH306" i="38"/>
  <c r="BG306" i="38"/>
  <c r="BF306" i="38"/>
  <c r="T306" i="38"/>
  <c r="R306" i="38"/>
  <c r="P306" i="38"/>
  <c r="BI302" i="38"/>
  <c r="BH302" i="38"/>
  <c r="BG302" i="38"/>
  <c r="BF302" i="38"/>
  <c r="T302" i="38"/>
  <c r="R302" i="38"/>
  <c r="P302" i="38"/>
  <c r="BI298" i="38"/>
  <c r="BH298" i="38"/>
  <c r="BG298" i="38"/>
  <c r="BF298" i="38"/>
  <c r="T298" i="38"/>
  <c r="R298" i="38"/>
  <c r="P298" i="38"/>
  <c r="BI294" i="38"/>
  <c r="BH294" i="38"/>
  <c r="BG294" i="38"/>
  <c r="BF294" i="38"/>
  <c r="T294" i="38"/>
  <c r="R294" i="38"/>
  <c r="P294" i="38"/>
  <c r="BI290" i="38"/>
  <c r="BH290" i="38"/>
  <c r="BG290" i="38"/>
  <c r="BF290" i="38"/>
  <c r="T290" i="38"/>
  <c r="R290" i="38"/>
  <c r="P290" i="38"/>
  <c r="BI286" i="38"/>
  <c r="BH286" i="38"/>
  <c r="BG286" i="38"/>
  <c r="BF286" i="38"/>
  <c r="T286" i="38"/>
  <c r="R286" i="38"/>
  <c r="P286" i="38"/>
  <c r="BI282" i="38"/>
  <c r="BH282" i="38"/>
  <c r="BG282" i="38"/>
  <c r="BF282" i="38"/>
  <c r="T282" i="38"/>
  <c r="R282" i="38"/>
  <c r="P282" i="38"/>
  <c r="BI278" i="38"/>
  <c r="BH278" i="38"/>
  <c r="BG278" i="38"/>
  <c r="BF278" i="38"/>
  <c r="T278" i="38"/>
  <c r="R278" i="38"/>
  <c r="P278" i="38"/>
  <c r="BI274" i="38"/>
  <c r="BH274" i="38"/>
  <c r="BG274" i="38"/>
  <c r="BF274" i="38"/>
  <c r="T274" i="38"/>
  <c r="R274" i="38"/>
  <c r="P274" i="38"/>
  <c r="BI271" i="38"/>
  <c r="BH271" i="38"/>
  <c r="BG271" i="38"/>
  <c r="BF271" i="38"/>
  <c r="T271" i="38"/>
  <c r="R271" i="38"/>
  <c r="P271" i="38"/>
  <c r="BI267" i="38"/>
  <c r="BH267" i="38"/>
  <c r="BG267" i="38"/>
  <c r="BF267" i="38"/>
  <c r="T267" i="38"/>
  <c r="R267" i="38"/>
  <c r="P267" i="38"/>
  <c r="BI263" i="38"/>
  <c r="BH263" i="38"/>
  <c r="BG263" i="38"/>
  <c r="BF263" i="38"/>
  <c r="T263" i="38"/>
  <c r="R263" i="38"/>
  <c r="P263" i="38"/>
  <c r="BI259" i="38"/>
  <c r="BH259" i="38"/>
  <c r="BG259" i="38"/>
  <c r="BF259" i="38"/>
  <c r="T259" i="38"/>
  <c r="R259" i="38"/>
  <c r="P259" i="38"/>
  <c r="BI255" i="38"/>
  <c r="BH255" i="38"/>
  <c r="BG255" i="38"/>
  <c r="BF255" i="38"/>
  <c r="T255" i="38"/>
  <c r="R255" i="38"/>
  <c r="P255" i="38"/>
  <c r="BI251" i="38"/>
  <c r="BH251" i="38"/>
  <c r="BG251" i="38"/>
  <c r="BF251" i="38"/>
  <c r="T251" i="38"/>
  <c r="R251" i="38"/>
  <c r="P251" i="38"/>
  <c r="BI247" i="38"/>
  <c r="BH247" i="38"/>
  <c r="BG247" i="38"/>
  <c r="BF247" i="38"/>
  <c r="T247" i="38"/>
  <c r="R247" i="38"/>
  <c r="P247" i="38"/>
  <c r="BI243" i="38"/>
  <c r="BH243" i="38"/>
  <c r="BG243" i="38"/>
  <c r="BF243" i="38"/>
  <c r="T243" i="38"/>
  <c r="R243" i="38"/>
  <c r="P243" i="38"/>
  <c r="BI239" i="38"/>
  <c r="BH239" i="38"/>
  <c r="BG239" i="38"/>
  <c r="BF239" i="38"/>
  <c r="T239" i="38"/>
  <c r="R239" i="38"/>
  <c r="P239" i="38"/>
  <c r="BI235" i="38"/>
  <c r="BH235" i="38"/>
  <c r="BG235" i="38"/>
  <c r="BF235" i="38"/>
  <c r="T235" i="38"/>
  <c r="R235" i="38"/>
  <c r="P235" i="38"/>
  <c r="BI231" i="38"/>
  <c r="BH231" i="38"/>
  <c r="BG231" i="38"/>
  <c r="BF231" i="38"/>
  <c r="T231" i="38"/>
  <c r="R231" i="38"/>
  <c r="P231" i="38"/>
  <c r="BI227" i="38"/>
  <c r="BH227" i="38"/>
  <c r="BG227" i="38"/>
  <c r="BF227" i="38"/>
  <c r="T227" i="38"/>
  <c r="R227" i="38"/>
  <c r="P227" i="38"/>
  <c r="BI223" i="38"/>
  <c r="BH223" i="38"/>
  <c r="BG223" i="38"/>
  <c r="BF223" i="38"/>
  <c r="T223" i="38"/>
  <c r="R223" i="38"/>
  <c r="P223" i="38"/>
  <c r="BI219" i="38"/>
  <c r="BH219" i="38"/>
  <c r="BG219" i="38"/>
  <c r="BF219" i="38"/>
  <c r="T219" i="38"/>
  <c r="R219" i="38"/>
  <c r="P219" i="38"/>
  <c r="BI215" i="38"/>
  <c r="BH215" i="38"/>
  <c r="BG215" i="38"/>
  <c r="BF215" i="38"/>
  <c r="T215" i="38"/>
  <c r="R215" i="38"/>
  <c r="P215" i="38"/>
  <c r="BI211" i="38"/>
  <c r="BH211" i="38"/>
  <c r="BG211" i="38"/>
  <c r="BF211" i="38"/>
  <c r="T211" i="38"/>
  <c r="R211" i="38"/>
  <c r="P211" i="38"/>
  <c r="BI207" i="38"/>
  <c r="BH207" i="38"/>
  <c r="BG207" i="38"/>
  <c r="BF207" i="38"/>
  <c r="T207" i="38"/>
  <c r="R207" i="38"/>
  <c r="P207" i="38"/>
  <c r="BI203" i="38"/>
  <c r="BH203" i="38"/>
  <c r="BG203" i="38"/>
  <c r="BF203" i="38"/>
  <c r="T203" i="38"/>
  <c r="R203" i="38"/>
  <c r="P203" i="38"/>
  <c r="BI199" i="38"/>
  <c r="BH199" i="38"/>
  <c r="BG199" i="38"/>
  <c r="BF199" i="38"/>
  <c r="T199" i="38"/>
  <c r="R199" i="38"/>
  <c r="P199" i="38"/>
  <c r="BI195" i="38"/>
  <c r="BH195" i="38"/>
  <c r="BG195" i="38"/>
  <c r="BF195" i="38"/>
  <c r="T195" i="38"/>
  <c r="R195" i="38"/>
  <c r="P195" i="38"/>
  <c r="BI191" i="38"/>
  <c r="BH191" i="38"/>
  <c r="BG191" i="38"/>
  <c r="BF191" i="38"/>
  <c r="T191" i="38"/>
  <c r="R191" i="38"/>
  <c r="P191" i="38"/>
  <c r="BI187" i="38"/>
  <c r="BH187" i="38"/>
  <c r="BG187" i="38"/>
  <c r="BF187" i="38"/>
  <c r="T187" i="38"/>
  <c r="R187" i="38"/>
  <c r="P187" i="38"/>
  <c r="BI183" i="38"/>
  <c r="BH183" i="38"/>
  <c r="BG183" i="38"/>
  <c r="BF183" i="38"/>
  <c r="T183" i="38"/>
  <c r="R183" i="38"/>
  <c r="P183" i="38"/>
  <c r="BI179" i="38"/>
  <c r="BH179" i="38"/>
  <c r="BG179" i="38"/>
  <c r="BF179" i="38"/>
  <c r="T179" i="38"/>
  <c r="R179" i="38"/>
  <c r="P179" i="38"/>
  <c r="BI175" i="38"/>
  <c r="BH175" i="38"/>
  <c r="BG175" i="38"/>
  <c r="BF175" i="38"/>
  <c r="T175" i="38"/>
  <c r="R175" i="38"/>
  <c r="P175" i="38"/>
  <c r="BI171" i="38"/>
  <c r="BH171" i="38"/>
  <c r="BG171" i="38"/>
  <c r="BF171" i="38"/>
  <c r="T171" i="38"/>
  <c r="R171" i="38"/>
  <c r="P171" i="38"/>
  <c r="BI167" i="38"/>
  <c r="BH167" i="38"/>
  <c r="BG167" i="38"/>
  <c r="BF167" i="38"/>
  <c r="T167" i="38"/>
  <c r="R167" i="38"/>
  <c r="P167" i="38"/>
  <c r="BI163" i="38"/>
  <c r="BH163" i="38"/>
  <c r="BG163" i="38"/>
  <c r="BF163" i="38"/>
  <c r="T163" i="38"/>
  <c r="R163" i="38"/>
  <c r="P163" i="38"/>
  <c r="BI159" i="38"/>
  <c r="BH159" i="38"/>
  <c r="BG159" i="38"/>
  <c r="BF159" i="38"/>
  <c r="T159" i="38"/>
  <c r="R159" i="38"/>
  <c r="P159" i="38"/>
  <c r="BI155" i="38"/>
  <c r="BH155" i="38"/>
  <c r="BG155" i="38"/>
  <c r="BF155" i="38"/>
  <c r="T155" i="38"/>
  <c r="R155" i="38"/>
  <c r="P155" i="38"/>
  <c r="BI151" i="38"/>
  <c r="BH151" i="38"/>
  <c r="BG151" i="38"/>
  <c r="BF151" i="38"/>
  <c r="T151" i="38"/>
  <c r="R151" i="38"/>
  <c r="P151" i="38"/>
  <c r="BI147" i="38"/>
  <c r="BH147" i="38"/>
  <c r="BG147" i="38"/>
  <c r="BF147" i="38"/>
  <c r="T147" i="38"/>
  <c r="R147" i="38"/>
  <c r="P147" i="38"/>
  <c r="BI143" i="38"/>
  <c r="BH143" i="38"/>
  <c r="BG143" i="38"/>
  <c r="BF143" i="38"/>
  <c r="T143" i="38"/>
  <c r="R143" i="38"/>
  <c r="P143" i="38"/>
  <c r="BI139" i="38"/>
  <c r="BH139" i="38"/>
  <c r="BG139" i="38"/>
  <c r="BF139" i="38"/>
  <c r="T139" i="38"/>
  <c r="R139" i="38"/>
  <c r="P139" i="38"/>
  <c r="BI135" i="38"/>
  <c r="BH135" i="38"/>
  <c r="BG135" i="38"/>
  <c r="BF135" i="38"/>
  <c r="T135" i="38"/>
  <c r="R135" i="38"/>
  <c r="P135" i="38"/>
  <c r="BI131" i="38"/>
  <c r="BH131" i="38"/>
  <c r="BG131" i="38"/>
  <c r="BF131" i="38"/>
  <c r="T131" i="38"/>
  <c r="R131" i="38"/>
  <c r="P131" i="38"/>
  <c r="BI127" i="38"/>
  <c r="BH127" i="38"/>
  <c r="BG127" i="38"/>
  <c r="BF127" i="38"/>
  <c r="T127" i="38"/>
  <c r="R127" i="38"/>
  <c r="P127" i="38"/>
  <c r="BI123" i="38"/>
  <c r="BH123" i="38"/>
  <c r="BG123" i="38"/>
  <c r="BF123" i="38"/>
  <c r="T123" i="38"/>
  <c r="R123" i="38"/>
  <c r="P123" i="38"/>
  <c r="BI119" i="38"/>
  <c r="BH119" i="38"/>
  <c r="BG119" i="38"/>
  <c r="BF119" i="38"/>
  <c r="T119" i="38"/>
  <c r="R119" i="38"/>
  <c r="P119" i="38"/>
  <c r="BI115" i="38"/>
  <c r="BH115" i="38"/>
  <c r="BG115" i="38"/>
  <c r="BF115" i="38"/>
  <c r="T115" i="38"/>
  <c r="R115" i="38"/>
  <c r="P115" i="38"/>
  <c r="BI111" i="38"/>
  <c r="BH111" i="38"/>
  <c r="BG111" i="38"/>
  <c r="BF111" i="38"/>
  <c r="T111" i="38"/>
  <c r="R111" i="38"/>
  <c r="P111" i="38"/>
  <c r="BI107" i="38"/>
  <c r="BH107" i="38"/>
  <c r="BG107" i="38"/>
  <c r="BF107" i="38"/>
  <c r="T107" i="38"/>
  <c r="R107" i="38"/>
  <c r="P107" i="38"/>
  <c r="BI103" i="38"/>
  <c r="BH103" i="38"/>
  <c r="BG103" i="38"/>
  <c r="BF103" i="38"/>
  <c r="T103" i="38"/>
  <c r="R103" i="38"/>
  <c r="P103" i="38"/>
  <c r="BI99" i="38"/>
  <c r="BH99" i="38"/>
  <c r="BG99" i="38"/>
  <c r="BF99" i="38"/>
  <c r="T99" i="38"/>
  <c r="R99" i="38"/>
  <c r="P99" i="38"/>
  <c r="BI95" i="38"/>
  <c r="BH95" i="38"/>
  <c r="BG95" i="38"/>
  <c r="BF95" i="38"/>
  <c r="T95" i="38"/>
  <c r="R95" i="38"/>
  <c r="P95" i="38"/>
  <c r="BI91" i="38"/>
  <c r="BH91" i="38"/>
  <c r="BG91" i="38"/>
  <c r="BF91" i="38"/>
  <c r="T91" i="38"/>
  <c r="R91" i="38"/>
  <c r="P91" i="38"/>
  <c r="BI87" i="38"/>
  <c r="BH87" i="38"/>
  <c r="BG87" i="38"/>
  <c r="BF87" i="38"/>
  <c r="T87" i="38"/>
  <c r="R87" i="38"/>
  <c r="P87" i="38"/>
  <c r="BI84" i="38"/>
  <c r="BH84" i="38"/>
  <c r="BG84" i="38"/>
  <c r="BF84" i="38"/>
  <c r="T84" i="38"/>
  <c r="R84" i="38"/>
  <c r="P84" i="38"/>
  <c r="J78" i="38"/>
  <c r="J77" i="38"/>
  <c r="F77" i="38"/>
  <c r="F75" i="38"/>
  <c r="E73" i="38"/>
  <c r="J55" i="38"/>
  <c r="J54" i="38"/>
  <c r="F54" i="38"/>
  <c r="F52" i="38"/>
  <c r="E50" i="38"/>
  <c r="J18" i="38"/>
  <c r="E18" i="38"/>
  <c r="F55" i="38" s="1"/>
  <c r="J17" i="38"/>
  <c r="J12" i="38"/>
  <c r="J75" i="38" s="1"/>
  <c r="E7" i="38"/>
  <c r="E71" i="38" s="1"/>
  <c r="J39" i="37"/>
  <c r="J38" i="37"/>
  <c r="AY97" i="1"/>
  <c r="J37" i="37"/>
  <c r="AX97" i="1"/>
  <c r="BI151" i="37"/>
  <c r="BH151" i="37"/>
  <c r="BG151" i="37"/>
  <c r="BF151" i="37"/>
  <c r="T151" i="37"/>
  <c r="R151" i="37"/>
  <c r="P151" i="37"/>
  <c r="BI147" i="37"/>
  <c r="BH147" i="37"/>
  <c r="BG147" i="37"/>
  <c r="BF147" i="37"/>
  <c r="T147" i="37"/>
  <c r="R147" i="37"/>
  <c r="P147" i="37"/>
  <c r="BI144" i="37"/>
  <c r="BH144" i="37"/>
  <c r="BG144" i="37"/>
  <c r="BF144" i="37"/>
  <c r="T144" i="37"/>
  <c r="R144" i="37"/>
  <c r="P144" i="37"/>
  <c r="BI140" i="37"/>
  <c r="BH140" i="37"/>
  <c r="BG140" i="37"/>
  <c r="BF140" i="37"/>
  <c r="T140" i="37"/>
  <c r="R140" i="37"/>
  <c r="P140" i="37"/>
  <c r="BI137" i="37"/>
  <c r="BH137" i="37"/>
  <c r="BG137" i="37"/>
  <c r="BF137" i="37"/>
  <c r="T137" i="37"/>
  <c r="R137" i="37"/>
  <c r="P137" i="37"/>
  <c r="BI133" i="37"/>
  <c r="BH133" i="37"/>
  <c r="BG133" i="37"/>
  <c r="BF133" i="37"/>
  <c r="T133" i="37"/>
  <c r="R133" i="37"/>
  <c r="P133" i="37"/>
  <c r="BI130" i="37"/>
  <c r="BH130" i="37"/>
  <c r="BG130" i="37"/>
  <c r="BF130" i="37"/>
  <c r="T130" i="37"/>
  <c r="R130" i="37"/>
  <c r="P130" i="37"/>
  <c r="BI126" i="37"/>
  <c r="BH126" i="37"/>
  <c r="BG126" i="37"/>
  <c r="BF126" i="37"/>
  <c r="T126" i="37"/>
  <c r="R126" i="37"/>
  <c r="P126" i="37"/>
  <c r="BI123" i="37"/>
  <c r="BH123" i="37"/>
  <c r="BG123" i="37"/>
  <c r="BF123" i="37"/>
  <c r="T123" i="37"/>
  <c r="R123" i="37"/>
  <c r="P123" i="37"/>
  <c r="BI119" i="37"/>
  <c r="BH119" i="37"/>
  <c r="BG119" i="37"/>
  <c r="BF119" i="37"/>
  <c r="T119" i="37"/>
  <c r="R119" i="37"/>
  <c r="P119" i="37"/>
  <c r="BI115" i="37"/>
  <c r="BH115" i="37"/>
  <c r="BG115" i="37"/>
  <c r="BF115" i="37"/>
  <c r="T115" i="37"/>
  <c r="R115" i="37"/>
  <c r="P115" i="37"/>
  <c r="BI112" i="37"/>
  <c r="BH112" i="37"/>
  <c r="BG112" i="37"/>
  <c r="BF112" i="37"/>
  <c r="T112" i="37"/>
  <c r="R112" i="37"/>
  <c r="P112" i="37"/>
  <c r="BI110" i="37"/>
  <c r="BH110" i="37"/>
  <c r="BG110" i="37"/>
  <c r="BF110" i="37"/>
  <c r="T110" i="37"/>
  <c r="R110" i="37"/>
  <c r="P110" i="37"/>
  <c r="BI108" i="37"/>
  <c r="BH108" i="37"/>
  <c r="BG108" i="37"/>
  <c r="BF108" i="37"/>
  <c r="T108" i="37"/>
  <c r="R108" i="37"/>
  <c r="P108" i="37"/>
  <c r="BI106" i="37"/>
  <c r="BH106" i="37"/>
  <c r="BG106" i="37"/>
  <c r="BF106" i="37"/>
  <c r="T106" i="37"/>
  <c r="R106" i="37"/>
  <c r="P106" i="37"/>
  <c r="BI104" i="37"/>
  <c r="BH104" i="37"/>
  <c r="BG104" i="37"/>
  <c r="BF104" i="37"/>
  <c r="T104" i="37"/>
  <c r="R104" i="37"/>
  <c r="P104" i="37"/>
  <c r="BI102" i="37"/>
  <c r="BH102" i="37"/>
  <c r="BG102" i="37"/>
  <c r="BF102" i="37"/>
  <c r="T102" i="37"/>
  <c r="R102" i="37"/>
  <c r="P102" i="37"/>
  <c r="BI100" i="37"/>
  <c r="BH100" i="37"/>
  <c r="BG100" i="37"/>
  <c r="BF100" i="37"/>
  <c r="T100" i="37"/>
  <c r="R100" i="37"/>
  <c r="P100" i="37"/>
  <c r="BI98" i="37"/>
  <c r="BH98" i="37"/>
  <c r="BG98" i="37"/>
  <c r="BF98" i="37"/>
  <c r="T98" i="37"/>
  <c r="R98" i="37"/>
  <c r="P98" i="37"/>
  <c r="BI94" i="37"/>
  <c r="BH94" i="37"/>
  <c r="BG94" i="37"/>
  <c r="BF94" i="37"/>
  <c r="T94" i="37"/>
  <c r="R94" i="37"/>
  <c r="P94" i="37"/>
  <c r="BI90" i="37"/>
  <c r="BH90" i="37"/>
  <c r="BG90" i="37"/>
  <c r="BF90" i="37"/>
  <c r="T90" i="37"/>
  <c r="R90" i="37"/>
  <c r="P90" i="37"/>
  <c r="J84" i="37"/>
  <c r="J83" i="37"/>
  <c r="F83" i="37"/>
  <c r="F81" i="37"/>
  <c r="E79" i="37"/>
  <c r="J59" i="37"/>
  <c r="J58" i="37"/>
  <c r="F58" i="37"/>
  <c r="F56" i="37"/>
  <c r="E54" i="37"/>
  <c r="J20" i="37"/>
  <c r="E20" i="37"/>
  <c r="F84" i="37"/>
  <c r="J19" i="37"/>
  <c r="J14" i="37"/>
  <c r="J81" i="37" s="1"/>
  <c r="E7" i="37"/>
  <c r="E75" i="37"/>
  <c r="J39" i="36"/>
  <c r="J38" i="36"/>
  <c r="AY96" i="1"/>
  <c r="J37" i="36"/>
  <c r="AX96" i="1"/>
  <c r="BI254" i="36"/>
  <c r="BH254" i="36"/>
  <c r="BG254" i="36"/>
  <c r="BF254" i="36"/>
  <c r="T254" i="36"/>
  <c r="R254" i="36"/>
  <c r="P254" i="36"/>
  <c r="BI250" i="36"/>
  <c r="BH250" i="36"/>
  <c r="BG250" i="36"/>
  <c r="BF250" i="36"/>
  <c r="T250" i="36"/>
  <c r="R250" i="36"/>
  <c r="P250" i="36"/>
  <c r="BI247" i="36"/>
  <c r="BH247" i="36"/>
  <c r="BG247" i="36"/>
  <c r="BF247" i="36"/>
  <c r="T247" i="36"/>
  <c r="R247" i="36"/>
  <c r="P247" i="36"/>
  <c r="BI243" i="36"/>
  <c r="BH243" i="36"/>
  <c r="BG243" i="36"/>
  <c r="BF243" i="36"/>
  <c r="T243" i="36"/>
  <c r="R243" i="36"/>
  <c r="P243" i="36"/>
  <c r="BI240" i="36"/>
  <c r="BH240" i="36"/>
  <c r="BG240" i="36"/>
  <c r="BF240" i="36"/>
  <c r="T240" i="36"/>
  <c r="R240" i="36"/>
  <c r="P240" i="36"/>
  <c r="BI236" i="36"/>
  <c r="BH236" i="36"/>
  <c r="BG236" i="36"/>
  <c r="BF236" i="36"/>
  <c r="T236" i="36"/>
  <c r="R236" i="36"/>
  <c r="P236" i="36"/>
  <c r="BI233" i="36"/>
  <c r="BH233" i="36"/>
  <c r="BG233" i="36"/>
  <c r="BF233" i="36"/>
  <c r="T233" i="36"/>
  <c r="R233" i="36"/>
  <c r="P233" i="36"/>
  <c r="BI229" i="36"/>
  <c r="BH229" i="36"/>
  <c r="BG229" i="36"/>
  <c r="BF229" i="36"/>
  <c r="T229" i="36"/>
  <c r="R229" i="36"/>
  <c r="P229" i="36"/>
  <c r="BI226" i="36"/>
  <c r="BH226" i="36"/>
  <c r="BG226" i="36"/>
  <c r="BF226" i="36"/>
  <c r="T226" i="36"/>
  <c r="R226" i="36"/>
  <c r="P226" i="36"/>
  <c r="BI222" i="36"/>
  <c r="BH222" i="36"/>
  <c r="BG222" i="36"/>
  <c r="BF222" i="36"/>
  <c r="T222" i="36"/>
  <c r="R222" i="36"/>
  <c r="P222" i="36"/>
  <c r="BI214" i="36"/>
  <c r="BH214" i="36"/>
  <c r="BG214" i="36"/>
  <c r="BF214" i="36"/>
  <c r="T214" i="36"/>
  <c r="R214" i="36"/>
  <c r="P214" i="36"/>
  <c r="BI210" i="36"/>
  <c r="BH210" i="36"/>
  <c r="BG210" i="36"/>
  <c r="BF210" i="36"/>
  <c r="T210" i="36"/>
  <c r="R210" i="36"/>
  <c r="P210" i="36"/>
  <c r="BI206" i="36"/>
  <c r="BH206" i="36"/>
  <c r="BG206" i="36"/>
  <c r="BF206" i="36"/>
  <c r="T206" i="36"/>
  <c r="R206" i="36"/>
  <c r="P206" i="36"/>
  <c r="BI204" i="36"/>
  <c r="BH204" i="36"/>
  <c r="BG204" i="36"/>
  <c r="BF204" i="36"/>
  <c r="T204" i="36"/>
  <c r="R204" i="36"/>
  <c r="P204" i="36"/>
  <c r="BI202" i="36"/>
  <c r="BH202" i="36"/>
  <c r="BG202" i="36"/>
  <c r="BF202" i="36"/>
  <c r="T202" i="36"/>
  <c r="R202" i="36"/>
  <c r="P202" i="36"/>
  <c r="BI200" i="36"/>
  <c r="BH200" i="36"/>
  <c r="BG200" i="36"/>
  <c r="BF200" i="36"/>
  <c r="T200" i="36"/>
  <c r="R200" i="36"/>
  <c r="P200" i="36"/>
  <c r="BI198" i="36"/>
  <c r="BH198" i="36"/>
  <c r="BG198" i="36"/>
  <c r="BF198" i="36"/>
  <c r="T198" i="36"/>
  <c r="R198" i="36"/>
  <c r="P198" i="36"/>
  <c r="BI196" i="36"/>
  <c r="BH196" i="36"/>
  <c r="BG196" i="36"/>
  <c r="BF196" i="36"/>
  <c r="T196" i="36"/>
  <c r="R196" i="36"/>
  <c r="P196" i="36"/>
  <c r="BI194" i="36"/>
  <c r="BH194" i="36"/>
  <c r="BG194" i="36"/>
  <c r="BF194" i="36"/>
  <c r="T194" i="36"/>
  <c r="R194" i="36"/>
  <c r="P194" i="36"/>
  <c r="BI192" i="36"/>
  <c r="BH192" i="36"/>
  <c r="BG192" i="36"/>
  <c r="BF192" i="36"/>
  <c r="T192" i="36"/>
  <c r="R192" i="36"/>
  <c r="P192" i="36"/>
  <c r="BI190" i="36"/>
  <c r="BH190" i="36"/>
  <c r="BG190" i="36"/>
  <c r="BF190" i="36"/>
  <c r="T190" i="36"/>
  <c r="R190" i="36"/>
  <c r="P190" i="36"/>
  <c r="BI188" i="36"/>
  <c r="BH188" i="36"/>
  <c r="BG188" i="36"/>
  <c r="BF188" i="36"/>
  <c r="T188" i="36"/>
  <c r="R188" i="36"/>
  <c r="P188" i="36"/>
  <c r="BI186" i="36"/>
  <c r="BH186" i="36"/>
  <c r="BG186" i="36"/>
  <c r="BF186" i="36"/>
  <c r="T186" i="36"/>
  <c r="R186" i="36"/>
  <c r="P186" i="36"/>
  <c r="BI184" i="36"/>
  <c r="BH184" i="36"/>
  <c r="BG184" i="36"/>
  <c r="BF184" i="36"/>
  <c r="T184" i="36"/>
  <c r="R184" i="36"/>
  <c r="P184" i="36"/>
  <c r="BI182" i="36"/>
  <c r="BH182" i="36"/>
  <c r="BG182" i="36"/>
  <c r="BF182" i="36"/>
  <c r="T182" i="36"/>
  <c r="R182" i="36"/>
  <c r="P182" i="36"/>
  <c r="BI180" i="36"/>
  <c r="BH180" i="36"/>
  <c r="BG180" i="36"/>
  <c r="BF180" i="36"/>
  <c r="T180" i="36"/>
  <c r="R180" i="36"/>
  <c r="P180" i="36"/>
  <c r="BI178" i="36"/>
  <c r="BH178" i="36"/>
  <c r="BG178" i="36"/>
  <c r="BF178" i="36"/>
  <c r="T178" i="36"/>
  <c r="R178" i="36"/>
  <c r="P178" i="36"/>
  <c r="BI176" i="36"/>
  <c r="BH176" i="36"/>
  <c r="BG176" i="36"/>
  <c r="BF176" i="36"/>
  <c r="T176" i="36"/>
  <c r="R176" i="36"/>
  <c r="P176" i="36"/>
  <c r="BI174" i="36"/>
  <c r="BH174" i="36"/>
  <c r="BG174" i="36"/>
  <c r="BF174" i="36"/>
  <c r="T174" i="36"/>
  <c r="R174" i="36"/>
  <c r="P174" i="36"/>
  <c r="BI172" i="36"/>
  <c r="BH172" i="36"/>
  <c r="BG172" i="36"/>
  <c r="BF172" i="36"/>
  <c r="T172" i="36"/>
  <c r="R172" i="36"/>
  <c r="P172" i="36"/>
  <c r="BI170" i="36"/>
  <c r="BH170" i="36"/>
  <c r="BG170" i="36"/>
  <c r="BF170" i="36"/>
  <c r="T170" i="36"/>
  <c r="R170" i="36"/>
  <c r="P170" i="36"/>
  <c r="BI167" i="36"/>
  <c r="BH167" i="36"/>
  <c r="BG167" i="36"/>
  <c r="BF167" i="36"/>
  <c r="T167" i="36"/>
  <c r="R167" i="36"/>
  <c r="P167" i="36"/>
  <c r="BI163" i="36"/>
  <c r="BH163" i="36"/>
  <c r="BG163" i="36"/>
  <c r="BF163" i="36"/>
  <c r="T163" i="36"/>
  <c r="R163" i="36"/>
  <c r="P163" i="36"/>
  <c r="BI160" i="36"/>
  <c r="BH160" i="36"/>
  <c r="BG160" i="36"/>
  <c r="BF160" i="36"/>
  <c r="T160" i="36"/>
  <c r="R160" i="36"/>
  <c r="P160" i="36"/>
  <c r="BI156" i="36"/>
  <c r="BH156" i="36"/>
  <c r="BG156" i="36"/>
  <c r="BF156" i="36"/>
  <c r="T156" i="36"/>
  <c r="R156" i="36"/>
  <c r="P156" i="36"/>
  <c r="BI153" i="36"/>
  <c r="BH153" i="36"/>
  <c r="BG153" i="36"/>
  <c r="BF153" i="36"/>
  <c r="T153" i="36"/>
  <c r="R153" i="36"/>
  <c r="P153" i="36"/>
  <c r="BI149" i="36"/>
  <c r="BH149" i="36"/>
  <c r="BG149" i="36"/>
  <c r="BF149" i="36"/>
  <c r="T149" i="36"/>
  <c r="R149" i="36"/>
  <c r="P149" i="36"/>
  <c r="BI145" i="36"/>
  <c r="BH145" i="36"/>
  <c r="BG145" i="36"/>
  <c r="BF145" i="36"/>
  <c r="T145" i="36"/>
  <c r="R145" i="36"/>
  <c r="P145" i="36"/>
  <c r="BI141" i="36"/>
  <c r="BH141" i="36"/>
  <c r="BG141" i="36"/>
  <c r="BF141" i="36"/>
  <c r="T141" i="36"/>
  <c r="R141" i="36"/>
  <c r="P141" i="36"/>
  <c r="BI139" i="36"/>
  <c r="BH139" i="36"/>
  <c r="BG139" i="36"/>
  <c r="BF139" i="36"/>
  <c r="T139" i="36"/>
  <c r="R139" i="36"/>
  <c r="P139" i="36"/>
  <c r="BI137" i="36"/>
  <c r="BH137" i="36"/>
  <c r="BG137" i="36"/>
  <c r="BF137" i="36"/>
  <c r="T137" i="36"/>
  <c r="R137" i="36"/>
  <c r="P137" i="36"/>
  <c r="BI135" i="36"/>
  <c r="BH135" i="36"/>
  <c r="BG135" i="36"/>
  <c r="BF135" i="36"/>
  <c r="T135" i="36"/>
  <c r="R135" i="36"/>
  <c r="P135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27" i="36"/>
  <c r="BH127" i="36"/>
  <c r="BG127" i="36"/>
  <c r="BF127" i="36"/>
  <c r="T127" i="36"/>
  <c r="R127" i="36"/>
  <c r="P127" i="36"/>
  <c r="BI119" i="36"/>
  <c r="BH119" i="36"/>
  <c r="BG119" i="36"/>
  <c r="BF119" i="36"/>
  <c r="T119" i="36"/>
  <c r="R119" i="36"/>
  <c r="P119" i="36"/>
  <c r="BI115" i="36"/>
  <c r="BH115" i="36"/>
  <c r="BG115" i="36"/>
  <c r="BF115" i="36"/>
  <c r="T115" i="36"/>
  <c r="R115" i="36"/>
  <c r="P115" i="36"/>
  <c r="BI111" i="36"/>
  <c r="BH111" i="36"/>
  <c r="BG111" i="36"/>
  <c r="BF111" i="36"/>
  <c r="T111" i="36"/>
  <c r="R111" i="36"/>
  <c r="P111" i="36"/>
  <c r="BI108" i="36"/>
  <c r="BH108" i="36"/>
  <c r="BG108" i="36"/>
  <c r="BF108" i="36"/>
  <c r="T108" i="36"/>
  <c r="R108" i="36"/>
  <c r="P108" i="36"/>
  <c r="BI100" i="36"/>
  <c r="BH100" i="36"/>
  <c r="BG100" i="36"/>
  <c r="BF100" i="36"/>
  <c r="T100" i="36"/>
  <c r="R100" i="36"/>
  <c r="P100" i="36"/>
  <c r="BI92" i="36"/>
  <c r="BH92" i="36"/>
  <c r="BG92" i="36"/>
  <c r="BF92" i="36"/>
  <c r="T92" i="36"/>
  <c r="R92" i="36"/>
  <c r="P92" i="36"/>
  <c r="J85" i="36"/>
  <c r="J84" i="36"/>
  <c r="F84" i="36"/>
  <c r="F82" i="36"/>
  <c r="E80" i="36"/>
  <c r="J59" i="36"/>
  <c r="J58" i="36"/>
  <c r="F58" i="36"/>
  <c r="F56" i="36"/>
  <c r="E54" i="36"/>
  <c r="J20" i="36"/>
  <c r="E20" i="36"/>
  <c r="F85" i="36"/>
  <c r="J19" i="36"/>
  <c r="J14" i="36"/>
  <c r="J56" i="36" s="1"/>
  <c r="E7" i="36"/>
  <c r="E50" i="36" s="1"/>
  <c r="J37" i="35"/>
  <c r="J36" i="35"/>
  <c r="AY93" i="1"/>
  <c r="J35" i="35"/>
  <c r="AX93" i="1"/>
  <c r="BI365" i="35"/>
  <c r="BH365" i="35"/>
  <c r="BG365" i="35"/>
  <c r="BF365" i="35"/>
  <c r="T365" i="35"/>
  <c r="R365" i="35"/>
  <c r="P365" i="35"/>
  <c r="BI362" i="35"/>
  <c r="BH362" i="35"/>
  <c r="BG362" i="35"/>
  <c r="BF362" i="35"/>
  <c r="T362" i="35"/>
  <c r="R362" i="35"/>
  <c r="P362" i="35"/>
  <c r="BI359" i="35"/>
  <c r="BH359" i="35"/>
  <c r="BG359" i="35"/>
  <c r="BF359" i="35"/>
  <c r="T359" i="35"/>
  <c r="R359" i="35"/>
  <c r="P359" i="35"/>
  <c r="BI356" i="35"/>
  <c r="BH356" i="35"/>
  <c r="BG356" i="35"/>
  <c r="BF356" i="35"/>
  <c r="T356" i="35"/>
  <c r="R356" i="35"/>
  <c r="P356" i="35"/>
  <c r="BI353" i="35"/>
  <c r="BH353" i="35"/>
  <c r="BG353" i="35"/>
  <c r="BF353" i="35"/>
  <c r="T353" i="35"/>
  <c r="R353" i="35"/>
  <c r="P353" i="35"/>
  <c r="BI350" i="35"/>
  <c r="BH350" i="35"/>
  <c r="BG350" i="35"/>
  <c r="BF350" i="35"/>
  <c r="T350" i="35"/>
  <c r="R350" i="35"/>
  <c r="P350" i="35"/>
  <c r="BI347" i="35"/>
  <c r="BH347" i="35"/>
  <c r="BG347" i="35"/>
  <c r="BF347" i="35"/>
  <c r="T347" i="35"/>
  <c r="R347" i="35"/>
  <c r="P347" i="35"/>
  <c r="BI343" i="35"/>
  <c r="BH343" i="35"/>
  <c r="BG343" i="35"/>
  <c r="BF343" i="35"/>
  <c r="T343" i="35"/>
  <c r="R343" i="35"/>
  <c r="P343" i="35"/>
  <c r="BI339" i="35"/>
  <c r="BH339" i="35"/>
  <c r="BG339" i="35"/>
  <c r="BF339" i="35"/>
  <c r="T339" i="35"/>
  <c r="R339" i="35"/>
  <c r="P339" i="35"/>
  <c r="BI336" i="35"/>
  <c r="BH336" i="35"/>
  <c r="BG336" i="35"/>
  <c r="BF336" i="35"/>
  <c r="T336" i="35"/>
  <c r="R336" i="35"/>
  <c r="P336" i="35"/>
  <c r="BI333" i="35"/>
  <c r="BH333" i="35"/>
  <c r="BG333" i="35"/>
  <c r="BF333" i="35"/>
  <c r="T333" i="35"/>
  <c r="R333" i="35"/>
  <c r="P333" i="35"/>
  <c r="BI330" i="35"/>
  <c r="BH330" i="35"/>
  <c r="BG330" i="35"/>
  <c r="BF330" i="35"/>
  <c r="T330" i="35"/>
  <c r="R330" i="35"/>
  <c r="P330" i="35"/>
  <c r="BI327" i="35"/>
  <c r="BH327" i="35"/>
  <c r="BG327" i="35"/>
  <c r="BF327" i="35"/>
  <c r="T327" i="35"/>
  <c r="R327" i="35"/>
  <c r="P327" i="35"/>
  <c r="BI322" i="35"/>
  <c r="BH322" i="35"/>
  <c r="BG322" i="35"/>
  <c r="BF322" i="35"/>
  <c r="T322" i="35"/>
  <c r="T321" i="35" s="1"/>
  <c r="R322" i="35"/>
  <c r="R321" i="35" s="1"/>
  <c r="P322" i="35"/>
  <c r="P321" i="35"/>
  <c r="BI318" i="35"/>
  <c r="BH318" i="35"/>
  <c r="BG318" i="35"/>
  <c r="BF318" i="35"/>
  <c r="T318" i="35"/>
  <c r="R318" i="35"/>
  <c r="P318" i="35"/>
  <c r="BI315" i="35"/>
  <c r="BH315" i="35"/>
  <c r="BG315" i="35"/>
  <c r="BF315" i="35"/>
  <c r="T315" i="35"/>
  <c r="R315" i="35"/>
  <c r="P315" i="35"/>
  <c r="BI312" i="35"/>
  <c r="BH312" i="35"/>
  <c r="BG312" i="35"/>
  <c r="BF312" i="35"/>
  <c r="T312" i="35"/>
  <c r="R312" i="35"/>
  <c r="P312" i="35"/>
  <c r="BI309" i="35"/>
  <c r="BH309" i="35"/>
  <c r="BG309" i="35"/>
  <c r="BF309" i="35"/>
  <c r="T309" i="35"/>
  <c r="R309" i="35"/>
  <c r="P309" i="35"/>
  <c r="BI302" i="35"/>
  <c r="BH302" i="35"/>
  <c r="BG302" i="35"/>
  <c r="BF302" i="35"/>
  <c r="T302" i="35"/>
  <c r="R302" i="35"/>
  <c r="P302" i="35"/>
  <c r="BI297" i="35"/>
  <c r="BH297" i="35"/>
  <c r="BG297" i="35"/>
  <c r="BF297" i="35"/>
  <c r="T297" i="35"/>
  <c r="R297" i="35"/>
  <c r="P297" i="35"/>
  <c r="BI293" i="35"/>
  <c r="BH293" i="35"/>
  <c r="BG293" i="35"/>
  <c r="BF293" i="35"/>
  <c r="T293" i="35"/>
  <c r="R293" i="35"/>
  <c r="P293" i="35"/>
  <c r="BI289" i="35"/>
  <c r="BH289" i="35"/>
  <c r="BG289" i="35"/>
  <c r="BF289" i="35"/>
  <c r="T289" i="35"/>
  <c r="R289" i="35"/>
  <c r="P289" i="35"/>
  <c r="BI285" i="35"/>
  <c r="BH285" i="35"/>
  <c r="BG285" i="35"/>
  <c r="BF285" i="35"/>
  <c r="T285" i="35"/>
  <c r="R285" i="35"/>
  <c r="P285" i="35"/>
  <c r="BI281" i="35"/>
  <c r="BH281" i="35"/>
  <c r="BG281" i="35"/>
  <c r="BF281" i="35"/>
  <c r="T281" i="35"/>
  <c r="R281" i="35"/>
  <c r="P281" i="35"/>
  <c r="BI277" i="35"/>
  <c r="BH277" i="35"/>
  <c r="BG277" i="35"/>
  <c r="BF277" i="35"/>
  <c r="T277" i="35"/>
  <c r="R277" i="35"/>
  <c r="P277" i="35"/>
  <c r="BI273" i="35"/>
  <c r="BH273" i="35"/>
  <c r="BG273" i="35"/>
  <c r="BF273" i="35"/>
  <c r="T273" i="35"/>
  <c r="R273" i="35"/>
  <c r="P273" i="35"/>
  <c r="BI271" i="35"/>
  <c r="BH271" i="35"/>
  <c r="BG271" i="35"/>
  <c r="BF271" i="35"/>
  <c r="T271" i="35"/>
  <c r="R271" i="35"/>
  <c r="P271" i="35"/>
  <c r="BI267" i="35"/>
  <c r="BH267" i="35"/>
  <c r="BG267" i="35"/>
  <c r="BF267" i="35"/>
  <c r="T267" i="35"/>
  <c r="R267" i="35"/>
  <c r="P267" i="35"/>
  <c r="BI263" i="35"/>
  <c r="BH263" i="35"/>
  <c r="BG263" i="35"/>
  <c r="BF263" i="35"/>
  <c r="T263" i="35"/>
  <c r="R263" i="35"/>
  <c r="P263" i="35"/>
  <c r="BI261" i="35"/>
  <c r="BH261" i="35"/>
  <c r="BG261" i="35"/>
  <c r="BF261" i="35"/>
  <c r="T261" i="35"/>
  <c r="R261" i="35"/>
  <c r="P261" i="35"/>
  <c r="BI257" i="35"/>
  <c r="BH257" i="35"/>
  <c r="BG257" i="35"/>
  <c r="BF257" i="35"/>
  <c r="T257" i="35"/>
  <c r="R257" i="35"/>
  <c r="P257" i="35"/>
  <c r="BI255" i="35"/>
  <c r="BH255" i="35"/>
  <c r="BG255" i="35"/>
  <c r="BF255" i="35"/>
  <c r="T255" i="35"/>
  <c r="R255" i="35"/>
  <c r="P255" i="35"/>
  <c r="BI251" i="35"/>
  <c r="BH251" i="35"/>
  <c r="BG251" i="35"/>
  <c r="BF251" i="35"/>
  <c r="T251" i="35"/>
  <c r="R251" i="35"/>
  <c r="P251" i="35"/>
  <c r="BI247" i="35"/>
  <c r="BH247" i="35"/>
  <c r="BG247" i="35"/>
  <c r="BF247" i="35"/>
  <c r="T247" i="35"/>
  <c r="R247" i="35"/>
  <c r="P247" i="35"/>
  <c r="BI243" i="35"/>
  <c r="BH243" i="35"/>
  <c r="BG243" i="35"/>
  <c r="BF243" i="35"/>
  <c r="T243" i="35"/>
  <c r="R243" i="35"/>
  <c r="P243" i="35"/>
  <c r="BI238" i="35"/>
  <c r="BH238" i="35"/>
  <c r="BG238" i="35"/>
  <c r="BF238" i="35"/>
  <c r="T238" i="35"/>
  <c r="R238" i="35"/>
  <c r="P238" i="35"/>
  <c r="BI234" i="35"/>
  <c r="BH234" i="35"/>
  <c r="BG234" i="35"/>
  <c r="BF234" i="35"/>
  <c r="T234" i="35"/>
  <c r="R234" i="35"/>
  <c r="P234" i="35"/>
  <c r="BI230" i="35"/>
  <c r="BH230" i="35"/>
  <c r="BG230" i="35"/>
  <c r="BF230" i="35"/>
  <c r="T230" i="35"/>
  <c r="R230" i="35"/>
  <c r="P230" i="35"/>
  <c r="BI226" i="35"/>
  <c r="BH226" i="35"/>
  <c r="BG226" i="35"/>
  <c r="BF226" i="35"/>
  <c r="T226" i="35"/>
  <c r="R226" i="35"/>
  <c r="P226" i="35"/>
  <c r="BI222" i="35"/>
  <c r="BH222" i="35"/>
  <c r="BG222" i="35"/>
  <c r="BF222" i="35"/>
  <c r="T222" i="35"/>
  <c r="R222" i="35"/>
  <c r="P222" i="35"/>
  <c r="BI218" i="35"/>
  <c r="BH218" i="35"/>
  <c r="BG218" i="35"/>
  <c r="BF218" i="35"/>
  <c r="T218" i="35"/>
  <c r="R218" i="35"/>
  <c r="P218" i="35"/>
  <c r="BI215" i="35"/>
  <c r="BH215" i="35"/>
  <c r="BG215" i="35"/>
  <c r="BF215" i="35"/>
  <c r="T215" i="35"/>
  <c r="R215" i="35"/>
  <c r="P215" i="35"/>
  <c r="BI210" i="35"/>
  <c r="BH210" i="35"/>
  <c r="BG210" i="35"/>
  <c r="BF210" i="35"/>
  <c r="T210" i="35"/>
  <c r="R210" i="35"/>
  <c r="P210" i="35"/>
  <c r="BI205" i="35"/>
  <c r="BH205" i="35"/>
  <c r="BG205" i="35"/>
  <c r="BF205" i="35"/>
  <c r="T205" i="35"/>
  <c r="R205" i="35"/>
  <c r="P205" i="35"/>
  <c r="BI199" i="35"/>
  <c r="BH199" i="35"/>
  <c r="BG199" i="35"/>
  <c r="BF199" i="35"/>
  <c r="T199" i="35"/>
  <c r="T198" i="35"/>
  <c r="R199" i="35"/>
  <c r="R198" i="35" s="1"/>
  <c r="P199" i="35"/>
  <c r="P198" i="35" s="1"/>
  <c r="BI195" i="35"/>
  <c r="BH195" i="35"/>
  <c r="BG195" i="35"/>
  <c r="BF195" i="35"/>
  <c r="T195" i="35"/>
  <c r="R195" i="35"/>
  <c r="P195" i="35"/>
  <c r="BI192" i="35"/>
  <c r="BH192" i="35"/>
  <c r="BG192" i="35"/>
  <c r="BF192" i="35"/>
  <c r="T192" i="35"/>
  <c r="R192" i="35"/>
  <c r="P192" i="35"/>
  <c r="BI189" i="35"/>
  <c r="BH189" i="35"/>
  <c r="BG189" i="35"/>
  <c r="BF189" i="35"/>
  <c r="T189" i="35"/>
  <c r="R189" i="35"/>
  <c r="P189" i="35"/>
  <c r="BI183" i="35"/>
  <c r="BH183" i="35"/>
  <c r="BG183" i="35"/>
  <c r="BF183" i="35"/>
  <c r="T183" i="35"/>
  <c r="R183" i="35"/>
  <c r="P183" i="35"/>
  <c r="BI177" i="35"/>
  <c r="BH177" i="35"/>
  <c r="BG177" i="35"/>
  <c r="BF177" i="35"/>
  <c r="T177" i="35"/>
  <c r="R177" i="35"/>
  <c r="P177" i="35"/>
  <c r="BI174" i="35"/>
  <c r="BH174" i="35"/>
  <c r="BG174" i="35"/>
  <c r="BF174" i="35"/>
  <c r="T174" i="35"/>
  <c r="R174" i="35"/>
  <c r="P174" i="35"/>
  <c r="BI168" i="35"/>
  <c r="BH168" i="35"/>
  <c r="BG168" i="35"/>
  <c r="BF168" i="35"/>
  <c r="T168" i="35"/>
  <c r="R168" i="35"/>
  <c r="P168" i="35"/>
  <c r="BI161" i="35"/>
  <c r="BH161" i="35"/>
  <c r="BG161" i="35"/>
  <c r="BF161" i="35"/>
  <c r="T161" i="35"/>
  <c r="R161" i="35"/>
  <c r="P161" i="35"/>
  <c r="BI157" i="35"/>
  <c r="BH157" i="35"/>
  <c r="BG157" i="35"/>
  <c r="BF157" i="35"/>
  <c r="T157" i="35"/>
  <c r="R157" i="35"/>
  <c r="P157" i="35"/>
  <c r="BI153" i="35"/>
  <c r="BH153" i="35"/>
  <c r="BG153" i="35"/>
  <c r="BF153" i="35"/>
  <c r="T153" i="35"/>
  <c r="R153" i="35"/>
  <c r="P153" i="35"/>
  <c r="BI147" i="35"/>
  <c r="BH147" i="35"/>
  <c r="BG147" i="35"/>
  <c r="BF147" i="35"/>
  <c r="T147" i="35"/>
  <c r="R147" i="35"/>
  <c r="P147" i="35"/>
  <c r="BI143" i="35"/>
  <c r="BH143" i="35"/>
  <c r="BG143" i="35"/>
  <c r="BF143" i="35"/>
  <c r="T143" i="35"/>
  <c r="R143" i="35"/>
  <c r="P143" i="35"/>
  <c r="BI139" i="35"/>
  <c r="BH139" i="35"/>
  <c r="BG139" i="35"/>
  <c r="BF139" i="35"/>
  <c r="T139" i="35"/>
  <c r="R139" i="35"/>
  <c r="P139" i="35"/>
  <c r="BI133" i="35"/>
  <c r="BH133" i="35"/>
  <c r="BG133" i="35"/>
  <c r="BF133" i="35"/>
  <c r="T133" i="35"/>
  <c r="R133" i="35"/>
  <c r="P133" i="35"/>
  <c r="BI120" i="35"/>
  <c r="BH120" i="35"/>
  <c r="BG120" i="35"/>
  <c r="BF120" i="35"/>
  <c r="T120" i="35"/>
  <c r="R120" i="35"/>
  <c r="P120" i="35"/>
  <c r="BI117" i="35"/>
  <c r="BH117" i="35"/>
  <c r="BG117" i="35"/>
  <c r="BF117" i="35"/>
  <c r="T117" i="35"/>
  <c r="R117" i="35"/>
  <c r="P117" i="35"/>
  <c r="BI111" i="35"/>
  <c r="BH111" i="35"/>
  <c r="BG111" i="35"/>
  <c r="BF111" i="35"/>
  <c r="T111" i="35"/>
  <c r="R111" i="35"/>
  <c r="P111" i="35"/>
  <c r="BI105" i="35"/>
  <c r="BH105" i="35"/>
  <c r="BG105" i="35"/>
  <c r="BF105" i="35"/>
  <c r="T105" i="35"/>
  <c r="R105" i="35"/>
  <c r="P105" i="35"/>
  <c r="BI99" i="35"/>
  <c r="BH99" i="35"/>
  <c r="BG99" i="35"/>
  <c r="BF99" i="35"/>
  <c r="T99" i="35"/>
  <c r="R99" i="35"/>
  <c r="P99" i="35"/>
  <c r="BI93" i="35"/>
  <c r="BH93" i="35"/>
  <c r="BG93" i="35"/>
  <c r="BF93" i="35"/>
  <c r="T93" i="35"/>
  <c r="R93" i="35"/>
  <c r="P93" i="35"/>
  <c r="J87" i="35"/>
  <c r="J86" i="35"/>
  <c r="F86" i="35"/>
  <c r="F84" i="35"/>
  <c r="E82" i="35"/>
  <c r="J55" i="35"/>
  <c r="J54" i="35"/>
  <c r="F54" i="35"/>
  <c r="F52" i="35"/>
  <c r="E50" i="35"/>
  <c r="J18" i="35"/>
  <c r="E18" i="35"/>
  <c r="F55" i="35"/>
  <c r="J17" i="35"/>
  <c r="J12" i="35"/>
  <c r="J84" i="35" s="1"/>
  <c r="E7" i="35"/>
  <c r="E48" i="35" s="1"/>
  <c r="J37" i="34"/>
  <c r="J36" i="34"/>
  <c r="AY92" i="1"/>
  <c r="J35" i="34"/>
  <c r="AX92" i="1" s="1"/>
  <c r="BI253" i="34"/>
  <c r="BH253" i="34"/>
  <c r="BG253" i="34"/>
  <c r="BF253" i="34"/>
  <c r="T253" i="34"/>
  <c r="T252" i="34"/>
  <c r="R253" i="34"/>
  <c r="R252" i="34"/>
  <c r="P253" i="34"/>
  <c r="P252" i="34"/>
  <c r="BI250" i="34"/>
  <c r="BH250" i="34"/>
  <c r="BG250" i="34"/>
  <c r="BF250" i="34"/>
  <c r="T250" i="34"/>
  <c r="R250" i="34"/>
  <c r="P250" i="34"/>
  <c r="BI247" i="34"/>
  <c r="BH247" i="34"/>
  <c r="BG247" i="34"/>
  <c r="BF247" i="34"/>
  <c r="T247" i="34"/>
  <c r="R247" i="34"/>
  <c r="P247" i="34"/>
  <c r="BI244" i="34"/>
  <c r="BH244" i="34"/>
  <c r="BG244" i="34"/>
  <c r="BF244" i="34"/>
  <c r="T244" i="34"/>
  <c r="R244" i="34"/>
  <c r="P244" i="34"/>
  <c r="BI241" i="34"/>
  <c r="BH241" i="34"/>
  <c r="BG241" i="34"/>
  <c r="BF241" i="34"/>
  <c r="T241" i="34"/>
  <c r="R241" i="34"/>
  <c r="P241" i="34"/>
  <c r="BI238" i="34"/>
  <c r="BH238" i="34"/>
  <c r="BG238" i="34"/>
  <c r="BF238" i="34"/>
  <c r="T238" i="34"/>
  <c r="R238" i="34"/>
  <c r="P238" i="34"/>
  <c r="BI236" i="34"/>
  <c r="BH236" i="34"/>
  <c r="BG236" i="34"/>
  <c r="BF236" i="34"/>
  <c r="T236" i="34"/>
  <c r="R236" i="34"/>
  <c r="P236" i="34"/>
  <c r="BI234" i="34"/>
  <c r="BH234" i="34"/>
  <c r="BG234" i="34"/>
  <c r="BF234" i="34"/>
  <c r="T234" i="34"/>
  <c r="R234" i="34"/>
  <c r="P234" i="34"/>
  <c r="BI232" i="34"/>
  <c r="BH232" i="34"/>
  <c r="BG232" i="34"/>
  <c r="BF232" i="34"/>
  <c r="T232" i="34"/>
  <c r="R232" i="34"/>
  <c r="P232" i="34"/>
  <c r="BI230" i="34"/>
  <c r="BH230" i="34"/>
  <c r="BG230" i="34"/>
  <c r="BF230" i="34"/>
  <c r="T230" i="34"/>
  <c r="R230" i="34"/>
  <c r="P230" i="34"/>
  <c r="BI228" i="34"/>
  <c r="BH228" i="34"/>
  <c r="BG228" i="34"/>
  <c r="BF228" i="34"/>
  <c r="T228" i="34"/>
  <c r="R228" i="34"/>
  <c r="P228" i="34"/>
  <c r="BI225" i="34"/>
  <c r="BH225" i="34"/>
  <c r="BG225" i="34"/>
  <c r="BF225" i="34"/>
  <c r="T225" i="34"/>
  <c r="R225" i="34"/>
  <c r="P225" i="34"/>
  <c r="BI222" i="34"/>
  <c r="BH222" i="34"/>
  <c r="BG222" i="34"/>
  <c r="BF222" i="34"/>
  <c r="T222" i="34"/>
  <c r="R222" i="34"/>
  <c r="P222" i="34"/>
  <c r="BI220" i="34"/>
  <c r="BH220" i="34"/>
  <c r="BG220" i="34"/>
  <c r="BF220" i="34"/>
  <c r="T220" i="34"/>
  <c r="R220" i="34"/>
  <c r="P220" i="34"/>
  <c r="BI217" i="34"/>
  <c r="BH217" i="34"/>
  <c r="BG217" i="34"/>
  <c r="BF217" i="34"/>
  <c r="T217" i="34"/>
  <c r="R217" i="34"/>
  <c r="P217" i="34"/>
  <c r="BI215" i="34"/>
  <c r="BH215" i="34"/>
  <c r="BG215" i="34"/>
  <c r="BF215" i="34"/>
  <c r="T215" i="34"/>
  <c r="R215" i="34"/>
  <c r="P215" i="34"/>
  <c r="BI212" i="34"/>
  <c r="BH212" i="34"/>
  <c r="BG212" i="34"/>
  <c r="BF212" i="34"/>
  <c r="T212" i="34"/>
  <c r="R212" i="34"/>
  <c r="P212" i="34"/>
  <c r="BI210" i="34"/>
  <c r="BH210" i="34"/>
  <c r="BG210" i="34"/>
  <c r="BF210" i="34"/>
  <c r="T210" i="34"/>
  <c r="R210" i="34"/>
  <c r="P210" i="34"/>
  <c r="BI208" i="34"/>
  <c r="BH208" i="34"/>
  <c r="BG208" i="34"/>
  <c r="BF208" i="34"/>
  <c r="T208" i="34"/>
  <c r="R208" i="34"/>
  <c r="P208" i="34"/>
  <c r="BI205" i="34"/>
  <c r="BH205" i="34"/>
  <c r="BG205" i="34"/>
  <c r="BF205" i="34"/>
  <c r="T205" i="34"/>
  <c r="R205" i="34"/>
  <c r="P205" i="34"/>
  <c r="BI202" i="34"/>
  <c r="BH202" i="34"/>
  <c r="BG202" i="34"/>
  <c r="BF202" i="34"/>
  <c r="T202" i="34"/>
  <c r="R202" i="34"/>
  <c r="P202" i="34"/>
  <c r="BI200" i="34"/>
  <c r="BH200" i="34"/>
  <c r="BG200" i="34"/>
  <c r="BF200" i="34"/>
  <c r="T200" i="34"/>
  <c r="R200" i="34"/>
  <c r="P200" i="34"/>
  <c r="BI198" i="34"/>
  <c r="BH198" i="34"/>
  <c r="BG198" i="34"/>
  <c r="BF198" i="34"/>
  <c r="T198" i="34"/>
  <c r="R198" i="34"/>
  <c r="P198" i="34"/>
  <c r="BI195" i="34"/>
  <c r="BH195" i="34"/>
  <c r="BG195" i="34"/>
  <c r="BF195" i="34"/>
  <c r="T195" i="34"/>
  <c r="R195" i="34"/>
  <c r="P195" i="34"/>
  <c r="BI192" i="34"/>
  <c r="BH192" i="34"/>
  <c r="BG192" i="34"/>
  <c r="BF192" i="34"/>
  <c r="T192" i="34"/>
  <c r="R192" i="34"/>
  <c r="P192" i="34"/>
  <c r="BI189" i="34"/>
  <c r="BH189" i="34"/>
  <c r="BG189" i="34"/>
  <c r="BF189" i="34"/>
  <c r="T189" i="34"/>
  <c r="R189" i="34"/>
  <c r="P189" i="34"/>
  <c r="BI187" i="34"/>
  <c r="BH187" i="34"/>
  <c r="BG187" i="34"/>
  <c r="BF187" i="34"/>
  <c r="T187" i="34"/>
  <c r="R187" i="34"/>
  <c r="P187" i="34"/>
  <c r="BI185" i="34"/>
  <c r="BH185" i="34"/>
  <c r="BG185" i="34"/>
  <c r="BF185" i="34"/>
  <c r="T185" i="34"/>
  <c r="R185" i="34"/>
  <c r="P185" i="34"/>
  <c r="BI181" i="34"/>
  <c r="BH181" i="34"/>
  <c r="BG181" i="34"/>
  <c r="BF181" i="34"/>
  <c r="T181" i="34"/>
  <c r="R181" i="34"/>
  <c r="P181" i="34"/>
  <c r="BI179" i="34"/>
  <c r="BH179" i="34"/>
  <c r="BG179" i="34"/>
  <c r="BF179" i="34"/>
  <c r="T179" i="34"/>
  <c r="R179" i="34"/>
  <c r="P179" i="34"/>
  <c r="BI176" i="34"/>
  <c r="BH176" i="34"/>
  <c r="BG176" i="34"/>
  <c r="BF176" i="34"/>
  <c r="T176" i="34"/>
  <c r="R176" i="34"/>
  <c r="P176" i="34"/>
  <c r="BI173" i="34"/>
  <c r="BH173" i="34"/>
  <c r="BG173" i="34"/>
  <c r="BF173" i="34"/>
  <c r="T173" i="34"/>
  <c r="R173" i="34"/>
  <c r="P173" i="34"/>
  <c r="BI171" i="34"/>
  <c r="BH171" i="34"/>
  <c r="BG171" i="34"/>
  <c r="BF171" i="34"/>
  <c r="T171" i="34"/>
  <c r="R171" i="34"/>
  <c r="P171" i="34"/>
  <c r="BI169" i="34"/>
  <c r="BH169" i="34"/>
  <c r="BG169" i="34"/>
  <c r="BF169" i="34"/>
  <c r="T169" i="34"/>
  <c r="R169" i="34"/>
  <c r="P169" i="34"/>
  <c r="BI167" i="34"/>
  <c r="BH167" i="34"/>
  <c r="BG167" i="34"/>
  <c r="BF167" i="34"/>
  <c r="T167" i="34"/>
  <c r="R167" i="34"/>
  <c r="P167" i="34"/>
  <c r="BI165" i="34"/>
  <c r="BH165" i="34"/>
  <c r="BG165" i="34"/>
  <c r="BF165" i="34"/>
  <c r="T165" i="34"/>
  <c r="R165" i="34"/>
  <c r="P165" i="34"/>
  <c r="BI163" i="34"/>
  <c r="BH163" i="34"/>
  <c r="BG163" i="34"/>
  <c r="BF163" i="34"/>
  <c r="T163" i="34"/>
  <c r="R163" i="34"/>
  <c r="P163" i="34"/>
  <c r="BI161" i="34"/>
  <c r="BH161" i="34"/>
  <c r="BG161" i="34"/>
  <c r="BF161" i="34"/>
  <c r="T161" i="34"/>
  <c r="R161" i="34"/>
  <c r="P161" i="34"/>
  <c r="BI159" i="34"/>
  <c r="BH159" i="34"/>
  <c r="BG159" i="34"/>
  <c r="BF159" i="34"/>
  <c r="T159" i="34"/>
  <c r="R159" i="34"/>
  <c r="P159" i="34"/>
  <c r="BI156" i="34"/>
  <c r="BH156" i="34"/>
  <c r="BG156" i="34"/>
  <c r="BF156" i="34"/>
  <c r="T156" i="34"/>
  <c r="R156" i="34"/>
  <c r="P156" i="34"/>
  <c r="BI154" i="34"/>
  <c r="BH154" i="34"/>
  <c r="BG154" i="34"/>
  <c r="BF154" i="34"/>
  <c r="T154" i="34"/>
  <c r="R154" i="34"/>
  <c r="P154" i="34"/>
  <c r="BI151" i="34"/>
  <c r="BH151" i="34"/>
  <c r="BG151" i="34"/>
  <c r="BF151" i="34"/>
  <c r="T151" i="34"/>
  <c r="R151" i="34"/>
  <c r="P151" i="34"/>
  <c r="BI148" i="34"/>
  <c r="BH148" i="34"/>
  <c r="BG148" i="34"/>
  <c r="BF148" i="34"/>
  <c r="T148" i="34"/>
  <c r="R148" i="34"/>
  <c r="P148" i="34"/>
  <c r="BI145" i="34"/>
  <c r="BH145" i="34"/>
  <c r="BG145" i="34"/>
  <c r="BF145" i="34"/>
  <c r="T145" i="34"/>
  <c r="R145" i="34"/>
  <c r="P145" i="34"/>
  <c r="BI143" i="34"/>
  <c r="BH143" i="34"/>
  <c r="BG143" i="34"/>
  <c r="BF143" i="34"/>
  <c r="T143" i="34"/>
  <c r="R143" i="34"/>
  <c r="P143" i="34"/>
  <c r="BI140" i="34"/>
  <c r="BH140" i="34"/>
  <c r="BG140" i="34"/>
  <c r="BF140" i="34"/>
  <c r="T140" i="34"/>
  <c r="R140" i="34"/>
  <c r="P140" i="34"/>
  <c r="BI137" i="34"/>
  <c r="BH137" i="34"/>
  <c r="BG137" i="34"/>
  <c r="BF137" i="34"/>
  <c r="T137" i="34"/>
  <c r="R137" i="34"/>
  <c r="P137" i="34"/>
  <c r="BI135" i="34"/>
  <c r="BH135" i="34"/>
  <c r="BG135" i="34"/>
  <c r="BF135" i="34"/>
  <c r="T135" i="34"/>
  <c r="R135" i="34"/>
  <c r="P135" i="34"/>
  <c r="BI133" i="34"/>
  <c r="BH133" i="34"/>
  <c r="BG133" i="34"/>
  <c r="BF133" i="34"/>
  <c r="T133" i="34"/>
  <c r="R133" i="34"/>
  <c r="P133" i="34"/>
  <c r="BI130" i="34"/>
  <c r="BH130" i="34"/>
  <c r="BG130" i="34"/>
  <c r="BF130" i="34"/>
  <c r="T130" i="34"/>
  <c r="R130" i="34"/>
  <c r="P130" i="34"/>
  <c r="BI128" i="34"/>
  <c r="BH128" i="34"/>
  <c r="BG128" i="34"/>
  <c r="BF128" i="34"/>
  <c r="T128" i="34"/>
  <c r="R128" i="34"/>
  <c r="P128" i="34"/>
  <c r="BI125" i="34"/>
  <c r="BH125" i="34"/>
  <c r="BG125" i="34"/>
  <c r="BF125" i="34"/>
  <c r="T125" i="34"/>
  <c r="R125" i="34"/>
  <c r="P125" i="34"/>
  <c r="BI123" i="34"/>
  <c r="BH123" i="34"/>
  <c r="BG123" i="34"/>
  <c r="BF123" i="34"/>
  <c r="T123" i="34"/>
  <c r="R123" i="34"/>
  <c r="P123" i="34"/>
  <c r="BI121" i="34"/>
  <c r="BH121" i="34"/>
  <c r="BG121" i="34"/>
  <c r="BF121" i="34"/>
  <c r="T121" i="34"/>
  <c r="R121" i="34"/>
  <c r="P121" i="34"/>
  <c r="BI118" i="34"/>
  <c r="BH118" i="34"/>
  <c r="BG118" i="34"/>
  <c r="BF118" i="34"/>
  <c r="T118" i="34"/>
  <c r="R118" i="34"/>
  <c r="P118" i="34"/>
  <c r="BI115" i="34"/>
  <c r="BH115" i="34"/>
  <c r="BG115" i="34"/>
  <c r="BF115" i="34"/>
  <c r="T115" i="34"/>
  <c r="R115" i="34"/>
  <c r="P115" i="34"/>
  <c r="BI112" i="34"/>
  <c r="BH112" i="34"/>
  <c r="BG112" i="34"/>
  <c r="BF112" i="34"/>
  <c r="T112" i="34"/>
  <c r="R112" i="34"/>
  <c r="P112" i="34"/>
  <c r="BI109" i="34"/>
  <c r="BH109" i="34"/>
  <c r="BG109" i="34"/>
  <c r="BF109" i="34"/>
  <c r="T109" i="34"/>
  <c r="R109" i="34"/>
  <c r="P109" i="34"/>
  <c r="BI107" i="34"/>
  <c r="BH107" i="34"/>
  <c r="BG107" i="34"/>
  <c r="BF107" i="34"/>
  <c r="T107" i="34"/>
  <c r="R107" i="34"/>
  <c r="P107" i="34"/>
  <c r="BI103" i="34"/>
  <c r="BH103" i="34"/>
  <c r="BG103" i="34"/>
  <c r="BF103" i="34"/>
  <c r="T103" i="34"/>
  <c r="R103" i="34"/>
  <c r="P103" i="34"/>
  <c r="BI100" i="34"/>
  <c r="BH100" i="34"/>
  <c r="BG100" i="34"/>
  <c r="BF100" i="34"/>
  <c r="T100" i="34"/>
  <c r="R100" i="34"/>
  <c r="P100" i="34"/>
  <c r="BI97" i="34"/>
  <c r="BH97" i="34"/>
  <c r="BG97" i="34"/>
  <c r="BF97" i="34"/>
  <c r="T97" i="34"/>
  <c r="R97" i="34"/>
  <c r="P97" i="34"/>
  <c r="BI94" i="34"/>
  <c r="BH94" i="34"/>
  <c r="BG94" i="34"/>
  <c r="BF94" i="34"/>
  <c r="T94" i="34"/>
  <c r="R94" i="34"/>
  <c r="P94" i="34"/>
  <c r="BI91" i="34"/>
  <c r="BH91" i="34"/>
  <c r="BG91" i="34"/>
  <c r="BF91" i="34"/>
  <c r="T91" i="34"/>
  <c r="R91" i="34"/>
  <c r="P91" i="34"/>
  <c r="BI88" i="34"/>
  <c r="BH88" i="34"/>
  <c r="BG88" i="34"/>
  <c r="BF88" i="34"/>
  <c r="T88" i="34"/>
  <c r="R88" i="34"/>
  <c r="P88" i="34"/>
  <c r="J83" i="34"/>
  <c r="J82" i="34"/>
  <c r="F82" i="34"/>
  <c r="F80" i="34"/>
  <c r="E78" i="34"/>
  <c r="J55" i="34"/>
  <c r="J54" i="34"/>
  <c r="F54" i="34"/>
  <c r="F52" i="34"/>
  <c r="E50" i="34"/>
  <c r="J18" i="34"/>
  <c r="E18" i="34"/>
  <c r="F55" i="34" s="1"/>
  <c r="J17" i="34"/>
  <c r="J12" i="34"/>
  <c r="J80" i="34" s="1"/>
  <c r="E7" i="34"/>
  <c r="E48" i="34"/>
  <c r="J37" i="33"/>
  <c r="J36" i="33"/>
  <c r="AY91" i="1" s="1"/>
  <c r="J35" i="33"/>
  <c r="AX91" i="1"/>
  <c r="BI417" i="33"/>
  <c r="BH417" i="33"/>
  <c r="BG417" i="33"/>
  <c r="BF417" i="33"/>
  <c r="T417" i="33"/>
  <c r="R417" i="33"/>
  <c r="P417" i="33"/>
  <c r="BI415" i="33"/>
  <c r="BH415" i="33"/>
  <c r="BG415" i="33"/>
  <c r="BF415" i="33"/>
  <c r="T415" i="33"/>
  <c r="R415" i="33"/>
  <c r="P415" i="33"/>
  <c r="BI412" i="33"/>
  <c r="BH412" i="33"/>
  <c r="BG412" i="33"/>
  <c r="BF412" i="33"/>
  <c r="T412" i="33"/>
  <c r="R412" i="33"/>
  <c r="P412" i="33"/>
  <c r="BI410" i="33"/>
  <c r="BH410" i="33"/>
  <c r="BG410" i="33"/>
  <c r="BF410" i="33"/>
  <c r="T410" i="33"/>
  <c r="R410" i="33"/>
  <c r="P410" i="33"/>
  <c r="BI406" i="33"/>
  <c r="BH406" i="33"/>
  <c r="BG406" i="33"/>
  <c r="BF406" i="33"/>
  <c r="T406" i="33"/>
  <c r="R406" i="33"/>
  <c r="P406" i="33"/>
  <c r="BI403" i="33"/>
  <c r="BH403" i="33"/>
  <c r="BG403" i="33"/>
  <c r="BF403" i="33"/>
  <c r="T403" i="33"/>
  <c r="R403" i="33"/>
  <c r="P403" i="33"/>
  <c r="BI400" i="33"/>
  <c r="BH400" i="33"/>
  <c r="BG400" i="33"/>
  <c r="BF400" i="33"/>
  <c r="T400" i="33"/>
  <c r="R400" i="33"/>
  <c r="P400" i="33"/>
  <c r="BI396" i="33"/>
  <c r="BH396" i="33"/>
  <c r="BG396" i="33"/>
  <c r="BF396" i="33"/>
  <c r="T396" i="33"/>
  <c r="R396" i="33"/>
  <c r="P396" i="33"/>
  <c r="BI394" i="33"/>
  <c r="BH394" i="33"/>
  <c r="BG394" i="33"/>
  <c r="BF394" i="33"/>
  <c r="T394" i="33"/>
  <c r="R394" i="33"/>
  <c r="P394" i="33"/>
  <c r="BI391" i="33"/>
  <c r="BH391" i="33"/>
  <c r="BG391" i="33"/>
  <c r="BF391" i="33"/>
  <c r="T391" i="33"/>
  <c r="R391" i="33"/>
  <c r="P391" i="33"/>
  <c r="BI389" i="33"/>
  <c r="BH389" i="33"/>
  <c r="BG389" i="33"/>
  <c r="BF389" i="33"/>
  <c r="T389" i="33"/>
  <c r="R389" i="33"/>
  <c r="P389" i="33"/>
  <c r="BI386" i="33"/>
  <c r="BH386" i="33"/>
  <c r="BG386" i="33"/>
  <c r="BF386" i="33"/>
  <c r="T386" i="33"/>
  <c r="R386" i="33"/>
  <c r="P386" i="33"/>
  <c r="BI384" i="33"/>
  <c r="BH384" i="33"/>
  <c r="BG384" i="33"/>
  <c r="BF384" i="33"/>
  <c r="T384" i="33"/>
  <c r="R384" i="33"/>
  <c r="P384" i="33"/>
  <c r="BI382" i="33"/>
  <c r="BH382" i="33"/>
  <c r="BG382" i="33"/>
  <c r="BF382" i="33"/>
  <c r="T382" i="33"/>
  <c r="R382" i="33"/>
  <c r="P382" i="33"/>
  <c r="BI379" i="33"/>
  <c r="BH379" i="33"/>
  <c r="BG379" i="33"/>
  <c r="BF379" i="33"/>
  <c r="T379" i="33"/>
  <c r="R379" i="33"/>
  <c r="P379" i="33"/>
  <c r="BI375" i="33"/>
  <c r="BH375" i="33"/>
  <c r="BG375" i="33"/>
  <c r="BF375" i="33"/>
  <c r="T375" i="33"/>
  <c r="R375" i="33"/>
  <c r="P375" i="33"/>
  <c r="BI373" i="33"/>
  <c r="BH373" i="33"/>
  <c r="BG373" i="33"/>
  <c r="BF373" i="33"/>
  <c r="T373" i="33"/>
  <c r="R373" i="33"/>
  <c r="P373" i="33"/>
  <c r="BI370" i="33"/>
  <c r="BH370" i="33"/>
  <c r="BG370" i="33"/>
  <c r="BF370" i="33"/>
  <c r="T370" i="33"/>
  <c r="R370" i="33"/>
  <c r="P370" i="33"/>
  <c r="BI368" i="33"/>
  <c r="BH368" i="33"/>
  <c r="BG368" i="33"/>
  <c r="BF368" i="33"/>
  <c r="T368" i="33"/>
  <c r="R368" i="33"/>
  <c r="P368" i="33"/>
  <c r="BI365" i="33"/>
  <c r="BH365" i="33"/>
  <c r="BG365" i="33"/>
  <c r="BF365" i="33"/>
  <c r="T365" i="33"/>
  <c r="R365" i="33"/>
  <c r="P365" i="33"/>
  <c r="BI361" i="33"/>
  <c r="BH361" i="33"/>
  <c r="BG361" i="33"/>
  <c r="BF361" i="33"/>
  <c r="T361" i="33"/>
  <c r="R361" i="33"/>
  <c r="P361" i="33"/>
  <c r="BI359" i="33"/>
  <c r="BH359" i="33"/>
  <c r="BG359" i="33"/>
  <c r="BF359" i="33"/>
  <c r="T359" i="33"/>
  <c r="R359" i="33"/>
  <c r="P359" i="33"/>
  <c r="BI356" i="33"/>
  <c r="BH356" i="33"/>
  <c r="BG356" i="33"/>
  <c r="BF356" i="33"/>
  <c r="T356" i="33"/>
  <c r="R356" i="33"/>
  <c r="P356" i="33"/>
  <c r="BI353" i="33"/>
  <c r="BH353" i="33"/>
  <c r="BG353" i="33"/>
  <c r="BF353" i="33"/>
  <c r="T353" i="33"/>
  <c r="R353" i="33"/>
  <c r="P353" i="33"/>
  <c r="BI350" i="33"/>
  <c r="BH350" i="33"/>
  <c r="BG350" i="33"/>
  <c r="BF350" i="33"/>
  <c r="T350" i="33"/>
  <c r="R350" i="33"/>
  <c r="P350" i="33"/>
  <c r="BI347" i="33"/>
  <c r="BH347" i="33"/>
  <c r="BG347" i="33"/>
  <c r="BF347" i="33"/>
  <c r="T347" i="33"/>
  <c r="R347" i="33"/>
  <c r="P347" i="33"/>
  <c r="BI344" i="33"/>
  <c r="BH344" i="33"/>
  <c r="BG344" i="33"/>
  <c r="BF344" i="33"/>
  <c r="T344" i="33"/>
  <c r="R344" i="33"/>
  <c r="P344" i="33"/>
  <c r="BI341" i="33"/>
  <c r="BH341" i="33"/>
  <c r="BG341" i="33"/>
  <c r="BF341" i="33"/>
  <c r="T341" i="33"/>
  <c r="R341" i="33"/>
  <c r="P341" i="33"/>
  <c r="BI339" i="33"/>
  <c r="BH339" i="33"/>
  <c r="BG339" i="33"/>
  <c r="BF339" i="33"/>
  <c r="T339" i="33"/>
  <c r="R339" i="33"/>
  <c r="P339" i="33"/>
  <c r="BI337" i="33"/>
  <c r="BH337" i="33"/>
  <c r="BG337" i="33"/>
  <c r="BF337" i="33"/>
  <c r="T337" i="33"/>
  <c r="R337" i="33"/>
  <c r="P337" i="33"/>
  <c r="BI334" i="33"/>
  <c r="BH334" i="33"/>
  <c r="BG334" i="33"/>
  <c r="BF334" i="33"/>
  <c r="T334" i="33"/>
  <c r="R334" i="33"/>
  <c r="P334" i="33"/>
  <c r="BI331" i="33"/>
  <c r="BH331" i="33"/>
  <c r="BG331" i="33"/>
  <c r="BF331" i="33"/>
  <c r="T331" i="33"/>
  <c r="R331" i="33"/>
  <c r="P331" i="33"/>
  <c r="BI327" i="33"/>
  <c r="BH327" i="33"/>
  <c r="BG327" i="33"/>
  <c r="BF327" i="33"/>
  <c r="T327" i="33"/>
  <c r="R327" i="33"/>
  <c r="P327" i="33"/>
  <c r="BI325" i="33"/>
  <c r="BH325" i="33"/>
  <c r="BG325" i="33"/>
  <c r="BF325" i="33"/>
  <c r="T325" i="33"/>
  <c r="R325" i="33"/>
  <c r="P325" i="33"/>
  <c r="BI321" i="33"/>
  <c r="BH321" i="33"/>
  <c r="BG321" i="33"/>
  <c r="BF321" i="33"/>
  <c r="T321" i="33"/>
  <c r="R321" i="33"/>
  <c r="P321" i="33"/>
  <c r="BI316" i="33"/>
  <c r="BH316" i="33"/>
  <c r="BG316" i="33"/>
  <c r="BF316" i="33"/>
  <c r="T316" i="33"/>
  <c r="R316" i="33"/>
  <c r="P316" i="33"/>
  <c r="BI314" i="33"/>
  <c r="BH314" i="33"/>
  <c r="BG314" i="33"/>
  <c r="BF314" i="33"/>
  <c r="T314" i="33"/>
  <c r="R314" i="33"/>
  <c r="P314" i="33"/>
  <c r="BI310" i="33"/>
  <c r="BH310" i="33"/>
  <c r="BG310" i="33"/>
  <c r="BF310" i="33"/>
  <c r="T310" i="33"/>
  <c r="R310" i="33"/>
  <c r="P310" i="33"/>
  <c r="BI306" i="33"/>
  <c r="BH306" i="33"/>
  <c r="BG306" i="33"/>
  <c r="BF306" i="33"/>
  <c r="T306" i="33"/>
  <c r="R306" i="33"/>
  <c r="P306" i="33"/>
  <c r="BI301" i="33"/>
  <c r="BH301" i="33"/>
  <c r="BG301" i="33"/>
  <c r="BF301" i="33"/>
  <c r="T301" i="33"/>
  <c r="T300" i="33"/>
  <c r="R301" i="33"/>
  <c r="R300" i="33" s="1"/>
  <c r="P301" i="33"/>
  <c r="P300" i="33"/>
  <c r="BI297" i="33"/>
  <c r="BH297" i="33"/>
  <c r="BG297" i="33"/>
  <c r="BF297" i="33"/>
  <c r="T297" i="33"/>
  <c r="T296" i="33"/>
  <c r="R297" i="33"/>
  <c r="R296" i="33"/>
  <c r="P297" i="33"/>
  <c r="P296" i="33" s="1"/>
  <c r="BI293" i="33"/>
  <c r="BH293" i="33"/>
  <c r="BG293" i="33"/>
  <c r="BF293" i="33"/>
  <c r="T293" i="33"/>
  <c r="R293" i="33"/>
  <c r="P293" i="33"/>
  <c r="BI290" i="33"/>
  <c r="BH290" i="33"/>
  <c r="BG290" i="33"/>
  <c r="BF290" i="33"/>
  <c r="T290" i="33"/>
  <c r="R290" i="33"/>
  <c r="P290" i="33"/>
  <c r="BI287" i="33"/>
  <c r="BH287" i="33"/>
  <c r="BG287" i="33"/>
  <c r="BF287" i="33"/>
  <c r="T287" i="33"/>
  <c r="R287" i="33"/>
  <c r="P287" i="33"/>
  <c r="BI283" i="33"/>
  <c r="BH283" i="33"/>
  <c r="BG283" i="33"/>
  <c r="BF283" i="33"/>
  <c r="T283" i="33"/>
  <c r="R283" i="33"/>
  <c r="P283" i="33"/>
  <c r="BI279" i="33"/>
  <c r="BH279" i="33"/>
  <c r="BG279" i="33"/>
  <c r="BF279" i="33"/>
  <c r="T279" i="33"/>
  <c r="R279" i="33"/>
  <c r="P279" i="33"/>
  <c r="BI274" i="33"/>
  <c r="BH274" i="33"/>
  <c r="BG274" i="33"/>
  <c r="BF274" i="33"/>
  <c r="T274" i="33"/>
  <c r="T273" i="33" s="1"/>
  <c r="R274" i="33"/>
  <c r="R273" i="33"/>
  <c r="P274" i="33"/>
  <c r="P273" i="33" s="1"/>
  <c r="BI269" i="33"/>
  <c r="BH269" i="33"/>
  <c r="BG269" i="33"/>
  <c r="BF269" i="33"/>
  <c r="T269" i="33"/>
  <c r="R269" i="33"/>
  <c r="P269" i="33"/>
  <c r="BI265" i="33"/>
  <c r="BH265" i="33"/>
  <c r="BG265" i="33"/>
  <c r="BF265" i="33"/>
  <c r="T265" i="33"/>
  <c r="R265" i="33"/>
  <c r="P265" i="33"/>
  <c r="BI261" i="33"/>
  <c r="BH261" i="33"/>
  <c r="BG261" i="33"/>
  <c r="BF261" i="33"/>
  <c r="T261" i="33"/>
  <c r="R261" i="33"/>
  <c r="P261" i="33"/>
  <c r="BI257" i="33"/>
  <c r="BH257" i="33"/>
  <c r="BG257" i="33"/>
  <c r="BF257" i="33"/>
  <c r="T257" i="33"/>
  <c r="R257" i="33"/>
  <c r="P257" i="33"/>
  <c r="BI253" i="33"/>
  <c r="BH253" i="33"/>
  <c r="BG253" i="33"/>
  <c r="BF253" i="33"/>
  <c r="T253" i="33"/>
  <c r="R253" i="33"/>
  <c r="P253" i="33"/>
  <c r="BI249" i="33"/>
  <c r="BH249" i="33"/>
  <c r="BG249" i="33"/>
  <c r="BF249" i="33"/>
  <c r="T249" i="33"/>
  <c r="R249" i="33"/>
  <c r="P249" i="33"/>
  <c r="BI245" i="33"/>
  <c r="BH245" i="33"/>
  <c r="BG245" i="33"/>
  <c r="BF245" i="33"/>
  <c r="T245" i="33"/>
  <c r="T244" i="33" s="1"/>
  <c r="R245" i="33"/>
  <c r="R244" i="33" s="1"/>
  <c r="P245" i="33"/>
  <c r="P244" i="33"/>
  <c r="BI241" i="33"/>
  <c r="BH241" i="33"/>
  <c r="BG241" i="33"/>
  <c r="BF241" i="33"/>
  <c r="T241" i="33"/>
  <c r="R241" i="33"/>
  <c r="P241" i="33"/>
  <c r="BI239" i="33"/>
  <c r="BH239" i="33"/>
  <c r="BG239" i="33"/>
  <c r="BF239" i="33"/>
  <c r="T239" i="33"/>
  <c r="R239" i="33"/>
  <c r="P239" i="33"/>
  <c r="BI236" i="33"/>
  <c r="BH236" i="33"/>
  <c r="BG236" i="33"/>
  <c r="BF236" i="33"/>
  <c r="T236" i="33"/>
  <c r="R236" i="33"/>
  <c r="P236" i="33"/>
  <c r="BI232" i="33"/>
  <c r="BH232" i="33"/>
  <c r="BG232" i="33"/>
  <c r="BF232" i="33"/>
  <c r="T232" i="33"/>
  <c r="R232" i="33"/>
  <c r="P232" i="33"/>
  <c r="BI224" i="33"/>
  <c r="BH224" i="33"/>
  <c r="BG224" i="33"/>
  <c r="BF224" i="33"/>
  <c r="T224" i="33"/>
  <c r="R224" i="33"/>
  <c r="P224" i="33"/>
  <c r="BI221" i="33"/>
  <c r="BH221" i="33"/>
  <c r="BG221" i="33"/>
  <c r="BF221" i="33"/>
  <c r="T221" i="33"/>
  <c r="R221" i="33"/>
  <c r="P221" i="33"/>
  <c r="BI214" i="33"/>
  <c r="BH214" i="33"/>
  <c r="BG214" i="33"/>
  <c r="BF214" i="33"/>
  <c r="T214" i="33"/>
  <c r="R214" i="33"/>
  <c r="P214" i="33"/>
  <c r="BI211" i="33"/>
  <c r="BH211" i="33"/>
  <c r="BG211" i="33"/>
  <c r="BF211" i="33"/>
  <c r="T211" i="33"/>
  <c r="R211" i="33"/>
  <c r="P211" i="33"/>
  <c r="BI207" i="33"/>
  <c r="BH207" i="33"/>
  <c r="BG207" i="33"/>
  <c r="BF207" i="33"/>
  <c r="T207" i="33"/>
  <c r="R207" i="33"/>
  <c r="P207" i="33"/>
  <c r="BI203" i="33"/>
  <c r="BH203" i="33"/>
  <c r="BG203" i="33"/>
  <c r="BF203" i="33"/>
  <c r="T203" i="33"/>
  <c r="R203" i="33"/>
  <c r="P203" i="33"/>
  <c r="BI199" i="33"/>
  <c r="BH199" i="33"/>
  <c r="BG199" i="33"/>
  <c r="BF199" i="33"/>
  <c r="T199" i="33"/>
  <c r="R199" i="33"/>
  <c r="P199" i="33"/>
  <c r="BI194" i="33"/>
  <c r="BH194" i="33"/>
  <c r="BG194" i="33"/>
  <c r="BF194" i="33"/>
  <c r="T194" i="33"/>
  <c r="R194" i="33"/>
  <c r="P194" i="33"/>
  <c r="BI190" i="33"/>
  <c r="BH190" i="33"/>
  <c r="BG190" i="33"/>
  <c r="BF190" i="33"/>
  <c r="T190" i="33"/>
  <c r="R190" i="33"/>
  <c r="P190" i="33"/>
  <c r="BI185" i="33"/>
  <c r="BH185" i="33"/>
  <c r="BG185" i="33"/>
  <c r="BF185" i="33"/>
  <c r="T185" i="33"/>
  <c r="R185" i="33"/>
  <c r="P185" i="33"/>
  <c r="BI182" i="33"/>
  <c r="BH182" i="33"/>
  <c r="BG182" i="33"/>
  <c r="BF182" i="33"/>
  <c r="T182" i="33"/>
  <c r="R182" i="33"/>
  <c r="P182" i="33"/>
  <c r="BI178" i="33"/>
  <c r="BH178" i="33"/>
  <c r="BG178" i="33"/>
  <c r="BF178" i="33"/>
  <c r="T178" i="33"/>
  <c r="R178" i="33"/>
  <c r="P178" i="33"/>
  <c r="BI174" i="33"/>
  <c r="BH174" i="33"/>
  <c r="BG174" i="33"/>
  <c r="BF174" i="33"/>
  <c r="T174" i="33"/>
  <c r="R174" i="33"/>
  <c r="P174" i="33"/>
  <c r="BI170" i="33"/>
  <c r="BH170" i="33"/>
  <c r="BG170" i="33"/>
  <c r="BF170" i="33"/>
  <c r="T170" i="33"/>
  <c r="R170" i="33"/>
  <c r="P170" i="33"/>
  <c r="BI166" i="33"/>
  <c r="BH166" i="33"/>
  <c r="BG166" i="33"/>
  <c r="BF166" i="33"/>
  <c r="T166" i="33"/>
  <c r="R166" i="33"/>
  <c r="P166" i="33"/>
  <c r="BI160" i="33"/>
  <c r="BH160" i="33"/>
  <c r="BG160" i="33"/>
  <c r="BF160" i="33"/>
  <c r="T160" i="33"/>
  <c r="R160" i="33"/>
  <c r="P160" i="33"/>
  <c r="BI156" i="33"/>
  <c r="BH156" i="33"/>
  <c r="BG156" i="33"/>
  <c r="BF156" i="33"/>
  <c r="T156" i="33"/>
  <c r="R156" i="33"/>
  <c r="P156" i="33"/>
  <c r="BI152" i="33"/>
  <c r="BH152" i="33"/>
  <c r="BG152" i="33"/>
  <c r="BF152" i="33"/>
  <c r="T152" i="33"/>
  <c r="R152" i="33"/>
  <c r="P152" i="33"/>
  <c r="BI148" i="33"/>
  <c r="BH148" i="33"/>
  <c r="BG148" i="33"/>
  <c r="BF148" i="33"/>
  <c r="T148" i="33"/>
  <c r="R148" i="33"/>
  <c r="P148" i="33"/>
  <c r="BI141" i="33"/>
  <c r="BH141" i="33"/>
  <c r="BG141" i="33"/>
  <c r="BF141" i="33"/>
  <c r="T141" i="33"/>
  <c r="R141" i="33"/>
  <c r="P141" i="33"/>
  <c r="BI136" i="33"/>
  <c r="BH136" i="33"/>
  <c r="BG136" i="33"/>
  <c r="BF136" i="33"/>
  <c r="T136" i="33"/>
  <c r="R136" i="33"/>
  <c r="P136" i="33"/>
  <c r="BI132" i="33"/>
  <c r="BH132" i="33"/>
  <c r="BG132" i="33"/>
  <c r="BF132" i="33"/>
  <c r="T132" i="33"/>
  <c r="R132" i="33"/>
  <c r="P132" i="33"/>
  <c r="BI128" i="33"/>
  <c r="BH128" i="33"/>
  <c r="BG128" i="33"/>
  <c r="BF128" i="33"/>
  <c r="T128" i="33"/>
  <c r="R128" i="33"/>
  <c r="P128" i="33"/>
  <c r="BI125" i="33"/>
  <c r="BH125" i="33"/>
  <c r="BG125" i="33"/>
  <c r="BF125" i="33"/>
  <c r="T125" i="33"/>
  <c r="R125" i="33"/>
  <c r="P125" i="33"/>
  <c r="BI122" i="33"/>
  <c r="BH122" i="33"/>
  <c r="BG122" i="33"/>
  <c r="BF122" i="33"/>
  <c r="T122" i="33"/>
  <c r="R122" i="33"/>
  <c r="P122" i="33"/>
  <c r="BI118" i="33"/>
  <c r="BH118" i="33"/>
  <c r="BG118" i="33"/>
  <c r="BF118" i="33"/>
  <c r="T118" i="33"/>
  <c r="R118" i="33"/>
  <c r="P118" i="33"/>
  <c r="BI115" i="33"/>
  <c r="BH115" i="33"/>
  <c r="BG115" i="33"/>
  <c r="BF115" i="33"/>
  <c r="T115" i="33"/>
  <c r="R115" i="33"/>
  <c r="P115" i="33"/>
  <c r="BI112" i="33"/>
  <c r="BH112" i="33"/>
  <c r="BG112" i="33"/>
  <c r="BF112" i="33"/>
  <c r="T112" i="33"/>
  <c r="R112" i="33"/>
  <c r="P112" i="33"/>
  <c r="BI108" i="33"/>
  <c r="BH108" i="33"/>
  <c r="BG108" i="33"/>
  <c r="BF108" i="33"/>
  <c r="T108" i="33"/>
  <c r="R108" i="33"/>
  <c r="P108" i="33"/>
  <c r="BI104" i="33"/>
  <c r="BH104" i="33"/>
  <c r="BG104" i="33"/>
  <c r="BF104" i="33"/>
  <c r="T104" i="33"/>
  <c r="R104" i="33"/>
  <c r="P104" i="33"/>
  <c r="BI100" i="33"/>
  <c r="BH100" i="33"/>
  <c r="BG100" i="33"/>
  <c r="BF100" i="33"/>
  <c r="T100" i="33"/>
  <c r="R100" i="33"/>
  <c r="P100" i="33"/>
  <c r="BI96" i="33"/>
  <c r="BH96" i="33"/>
  <c r="BG96" i="33"/>
  <c r="BF96" i="33"/>
  <c r="T96" i="33"/>
  <c r="R96" i="33"/>
  <c r="P96" i="33"/>
  <c r="J90" i="33"/>
  <c r="J89" i="33"/>
  <c r="F89" i="33"/>
  <c r="F87" i="33"/>
  <c r="E85" i="33"/>
  <c r="J55" i="33"/>
  <c r="J54" i="33"/>
  <c r="F54" i="33"/>
  <c r="F52" i="33"/>
  <c r="E50" i="33"/>
  <c r="J18" i="33"/>
  <c r="E18" i="33"/>
  <c r="F55" i="33"/>
  <c r="J17" i="33"/>
  <c r="J12" i="33"/>
  <c r="J87" i="33" s="1"/>
  <c r="E7" i="33"/>
  <c r="E83" i="33" s="1"/>
  <c r="J37" i="32"/>
  <c r="J36" i="32"/>
  <c r="AY90" i="1"/>
  <c r="J35" i="32"/>
  <c r="AX90" i="1" s="1"/>
  <c r="BI627" i="32"/>
  <c r="BH627" i="32"/>
  <c r="BG627" i="32"/>
  <c r="BF627" i="32"/>
  <c r="T627" i="32"/>
  <c r="R627" i="32"/>
  <c r="P627" i="32"/>
  <c r="BI621" i="32"/>
  <c r="BH621" i="32"/>
  <c r="BG621" i="32"/>
  <c r="BF621" i="32"/>
  <c r="T621" i="32"/>
  <c r="R621" i="32"/>
  <c r="P621" i="32"/>
  <c r="BI619" i="32"/>
  <c r="BH619" i="32"/>
  <c r="BG619" i="32"/>
  <c r="BF619" i="32"/>
  <c r="T619" i="32"/>
  <c r="R619" i="32"/>
  <c r="P619" i="32"/>
  <c r="BI616" i="32"/>
  <c r="BH616" i="32"/>
  <c r="BG616" i="32"/>
  <c r="BF616" i="32"/>
  <c r="T616" i="32"/>
  <c r="R616" i="32"/>
  <c r="P616" i="32"/>
  <c r="BI614" i="32"/>
  <c r="BH614" i="32"/>
  <c r="BG614" i="32"/>
  <c r="BF614" i="32"/>
  <c r="T614" i="32"/>
  <c r="R614" i="32"/>
  <c r="P614" i="32"/>
  <c r="BI610" i="32"/>
  <c r="BH610" i="32"/>
  <c r="BG610" i="32"/>
  <c r="BF610" i="32"/>
  <c r="T610" i="32"/>
  <c r="R610" i="32"/>
  <c r="P610" i="32"/>
  <c r="BI607" i="32"/>
  <c r="BH607" i="32"/>
  <c r="BG607" i="32"/>
  <c r="BF607" i="32"/>
  <c r="T607" i="32"/>
  <c r="R607" i="32"/>
  <c r="P607" i="32"/>
  <c r="BI605" i="32"/>
  <c r="BH605" i="32"/>
  <c r="BG605" i="32"/>
  <c r="BF605" i="32"/>
  <c r="T605" i="32"/>
  <c r="R605" i="32"/>
  <c r="P605" i="32"/>
  <c r="BI603" i="32"/>
  <c r="BH603" i="32"/>
  <c r="BG603" i="32"/>
  <c r="BF603" i="32"/>
  <c r="T603" i="32"/>
  <c r="R603" i="32"/>
  <c r="P603" i="32"/>
  <c r="BI600" i="32"/>
  <c r="BH600" i="32"/>
  <c r="BG600" i="32"/>
  <c r="BF600" i="32"/>
  <c r="T600" i="32"/>
  <c r="R600" i="32"/>
  <c r="P600" i="32"/>
  <c r="BI596" i="32"/>
  <c r="BH596" i="32"/>
  <c r="BG596" i="32"/>
  <c r="BF596" i="32"/>
  <c r="T596" i="32"/>
  <c r="R596" i="32"/>
  <c r="P596" i="32"/>
  <c r="BI594" i="32"/>
  <c r="BH594" i="32"/>
  <c r="BG594" i="32"/>
  <c r="BF594" i="32"/>
  <c r="T594" i="32"/>
  <c r="R594" i="32"/>
  <c r="P594" i="32"/>
  <c r="BI591" i="32"/>
  <c r="BH591" i="32"/>
  <c r="BG591" i="32"/>
  <c r="BF591" i="32"/>
  <c r="T591" i="32"/>
  <c r="R591" i="32"/>
  <c r="P591" i="32"/>
  <c r="BI589" i="32"/>
  <c r="BH589" i="32"/>
  <c r="BG589" i="32"/>
  <c r="BF589" i="32"/>
  <c r="T589" i="32"/>
  <c r="R589" i="32"/>
  <c r="P589" i="32"/>
  <c r="BI586" i="32"/>
  <c r="BH586" i="32"/>
  <c r="BG586" i="32"/>
  <c r="BF586" i="32"/>
  <c r="T586" i="32"/>
  <c r="R586" i="32"/>
  <c r="P586" i="32"/>
  <c r="BI584" i="32"/>
  <c r="BH584" i="32"/>
  <c r="BG584" i="32"/>
  <c r="BF584" i="32"/>
  <c r="T584" i="32"/>
  <c r="R584" i="32"/>
  <c r="P584" i="32"/>
  <c r="BI582" i="32"/>
  <c r="BH582" i="32"/>
  <c r="BG582" i="32"/>
  <c r="BF582" i="32"/>
  <c r="T582" i="32"/>
  <c r="R582" i="32"/>
  <c r="P582" i="32"/>
  <c r="BI579" i="32"/>
  <c r="BH579" i="32"/>
  <c r="BG579" i="32"/>
  <c r="BF579" i="32"/>
  <c r="T579" i="32"/>
  <c r="R579" i="32"/>
  <c r="P579" i="32"/>
  <c r="BI577" i="32"/>
  <c r="BH577" i="32"/>
  <c r="BG577" i="32"/>
  <c r="BF577" i="32"/>
  <c r="T577" i="32"/>
  <c r="R577" i="32"/>
  <c r="P577" i="32"/>
  <c r="BI574" i="32"/>
  <c r="BH574" i="32"/>
  <c r="BG574" i="32"/>
  <c r="BF574" i="32"/>
  <c r="T574" i="32"/>
  <c r="R574" i="32"/>
  <c r="P574" i="32"/>
  <c r="BI570" i="32"/>
  <c r="BH570" i="32"/>
  <c r="BG570" i="32"/>
  <c r="BF570" i="32"/>
  <c r="T570" i="32"/>
  <c r="R570" i="32"/>
  <c r="P570" i="32"/>
  <c r="BI568" i="32"/>
  <c r="BH568" i="32"/>
  <c r="BG568" i="32"/>
  <c r="BF568" i="32"/>
  <c r="T568" i="32"/>
  <c r="R568" i="32"/>
  <c r="P568" i="32"/>
  <c r="BI566" i="32"/>
  <c r="BH566" i="32"/>
  <c r="BG566" i="32"/>
  <c r="BF566" i="32"/>
  <c r="T566" i="32"/>
  <c r="R566" i="32"/>
  <c r="P566" i="32"/>
  <c r="BI564" i="32"/>
  <c r="BH564" i="32"/>
  <c r="BG564" i="32"/>
  <c r="BF564" i="32"/>
  <c r="T564" i="32"/>
  <c r="R564" i="32"/>
  <c r="P564" i="32"/>
  <c r="BI562" i="32"/>
  <c r="BH562" i="32"/>
  <c r="BG562" i="32"/>
  <c r="BF562" i="32"/>
  <c r="T562" i="32"/>
  <c r="R562" i="32"/>
  <c r="P562" i="32"/>
  <c r="BI560" i="32"/>
  <c r="BH560" i="32"/>
  <c r="BG560" i="32"/>
  <c r="BF560" i="32"/>
  <c r="T560" i="32"/>
  <c r="R560" i="32"/>
  <c r="P560" i="32"/>
  <c r="BI557" i="32"/>
  <c r="BH557" i="32"/>
  <c r="BG557" i="32"/>
  <c r="BF557" i="32"/>
  <c r="T557" i="32"/>
  <c r="R557" i="32"/>
  <c r="P557" i="32"/>
  <c r="BI555" i="32"/>
  <c r="BH555" i="32"/>
  <c r="BG555" i="32"/>
  <c r="BF555" i="32"/>
  <c r="T555" i="32"/>
  <c r="R555" i="32"/>
  <c r="P555" i="32"/>
  <c r="BI553" i="32"/>
  <c r="BH553" i="32"/>
  <c r="BG553" i="32"/>
  <c r="BF553" i="32"/>
  <c r="T553" i="32"/>
  <c r="R553" i="32"/>
  <c r="P553" i="32"/>
  <c r="BI551" i="32"/>
  <c r="BH551" i="32"/>
  <c r="BG551" i="32"/>
  <c r="BF551" i="32"/>
  <c r="T551" i="32"/>
  <c r="R551" i="32"/>
  <c r="P551" i="32"/>
  <c r="BI549" i="32"/>
  <c r="BH549" i="32"/>
  <c r="BG549" i="32"/>
  <c r="BF549" i="32"/>
  <c r="T549" i="32"/>
  <c r="R549" i="32"/>
  <c r="P549" i="32"/>
  <c r="BI547" i="32"/>
  <c r="BH547" i="32"/>
  <c r="BG547" i="32"/>
  <c r="BF547" i="32"/>
  <c r="T547" i="32"/>
  <c r="R547" i="32"/>
  <c r="P547" i="32"/>
  <c r="BI544" i="32"/>
  <c r="BH544" i="32"/>
  <c r="BG544" i="32"/>
  <c r="BF544" i="32"/>
  <c r="T544" i="32"/>
  <c r="R544" i="32"/>
  <c r="P544" i="32"/>
  <c r="BI542" i="32"/>
  <c r="BH542" i="32"/>
  <c r="BG542" i="32"/>
  <c r="BF542" i="32"/>
  <c r="T542" i="32"/>
  <c r="R542" i="32"/>
  <c r="P542" i="32"/>
  <c r="BI539" i="32"/>
  <c r="BH539" i="32"/>
  <c r="BG539" i="32"/>
  <c r="BF539" i="32"/>
  <c r="T539" i="32"/>
  <c r="R539" i="32"/>
  <c r="P539" i="32"/>
  <c r="BI535" i="32"/>
  <c r="BH535" i="32"/>
  <c r="BG535" i="32"/>
  <c r="BF535" i="32"/>
  <c r="T535" i="32"/>
  <c r="R535" i="32"/>
  <c r="P535" i="32"/>
  <c r="BI533" i="32"/>
  <c r="BH533" i="32"/>
  <c r="BG533" i="32"/>
  <c r="BF533" i="32"/>
  <c r="T533" i="32"/>
  <c r="R533" i="32"/>
  <c r="P533" i="32"/>
  <c r="BI530" i="32"/>
  <c r="BH530" i="32"/>
  <c r="BG530" i="32"/>
  <c r="BF530" i="32"/>
  <c r="T530" i="32"/>
  <c r="R530" i="32"/>
  <c r="P530" i="32"/>
  <c r="BI527" i="32"/>
  <c r="BH527" i="32"/>
  <c r="BG527" i="32"/>
  <c r="BF527" i="32"/>
  <c r="T527" i="32"/>
  <c r="R527" i="32"/>
  <c r="P527" i="32"/>
  <c r="BI525" i="32"/>
  <c r="BH525" i="32"/>
  <c r="BG525" i="32"/>
  <c r="BF525" i="32"/>
  <c r="T525" i="32"/>
  <c r="R525" i="32"/>
  <c r="P525" i="32"/>
  <c r="BI522" i="32"/>
  <c r="BH522" i="32"/>
  <c r="BG522" i="32"/>
  <c r="BF522" i="32"/>
  <c r="T522" i="32"/>
  <c r="R522" i="32"/>
  <c r="P522" i="32"/>
  <c r="BI518" i="32"/>
  <c r="BH518" i="32"/>
  <c r="BG518" i="32"/>
  <c r="BF518" i="32"/>
  <c r="T518" i="32"/>
  <c r="R518" i="32"/>
  <c r="P518" i="32"/>
  <c r="BI516" i="32"/>
  <c r="BH516" i="32"/>
  <c r="BG516" i="32"/>
  <c r="BF516" i="32"/>
  <c r="T516" i="32"/>
  <c r="R516" i="32"/>
  <c r="P516" i="32"/>
  <c r="BI513" i="32"/>
  <c r="BH513" i="32"/>
  <c r="BG513" i="32"/>
  <c r="BF513" i="32"/>
  <c r="T513" i="32"/>
  <c r="R513" i="32"/>
  <c r="P513" i="32"/>
  <c r="BI511" i="32"/>
  <c r="BH511" i="32"/>
  <c r="BG511" i="32"/>
  <c r="BF511" i="32"/>
  <c r="T511" i="32"/>
  <c r="R511" i="32"/>
  <c r="P511" i="32"/>
  <c r="BI509" i="32"/>
  <c r="BH509" i="32"/>
  <c r="BG509" i="32"/>
  <c r="BF509" i="32"/>
  <c r="T509" i="32"/>
  <c r="R509" i="32"/>
  <c r="P509" i="32"/>
  <c r="BI505" i="32"/>
  <c r="BH505" i="32"/>
  <c r="BG505" i="32"/>
  <c r="BF505" i="32"/>
  <c r="T505" i="32"/>
  <c r="R505" i="32"/>
  <c r="P505" i="32"/>
  <c r="BI501" i="32"/>
  <c r="BH501" i="32"/>
  <c r="BG501" i="32"/>
  <c r="BF501" i="32"/>
  <c r="T501" i="32"/>
  <c r="R501" i="32"/>
  <c r="P501" i="32"/>
  <c r="BI498" i="32"/>
  <c r="BH498" i="32"/>
  <c r="BG498" i="32"/>
  <c r="BF498" i="32"/>
  <c r="T498" i="32"/>
  <c r="R498" i="32"/>
  <c r="P498" i="32"/>
  <c r="BI495" i="32"/>
  <c r="BH495" i="32"/>
  <c r="BG495" i="32"/>
  <c r="BF495" i="32"/>
  <c r="T495" i="32"/>
  <c r="R495" i="32"/>
  <c r="P495" i="32"/>
  <c r="BI491" i="32"/>
  <c r="BH491" i="32"/>
  <c r="BG491" i="32"/>
  <c r="BF491" i="32"/>
  <c r="T491" i="32"/>
  <c r="R491" i="32"/>
  <c r="P491" i="32"/>
  <c r="BI489" i="32"/>
  <c r="BH489" i="32"/>
  <c r="BG489" i="32"/>
  <c r="BF489" i="32"/>
  <c r="T489" i="32"/>
  <c r="R489" i="32"/>
  <c r="P489" i="32"/>
  <c r="BI484" i="32"/>
  <c r="BH484" i="32"/>
  <c r="BG484" i="32"/>
  <c r="BF484" i="32"/>
  <c r="T484" i="32"/>
  <c r="R484" i="32"/>
  <c r="P484" i="32"/>
  <c r="BI482" i="32"/>
  <c r="BH482" i="32"/>
  <c r="BG482" i="32"/>
  <c r="BF482" i="32"/>
  <c r="T482" i="32"/>
  <c r="R482" i="32"/>
  <c r="P482" i="32"/>
  <c r="BI479" i="32"/>
  <c r="BH479" i="32"/>
  <c r="BG479" i="32"/>
  <c r="BF479" i="32"/>
  <c r="T479" i="32"/>
  <c r="R479" i="32"/>
  <c r="P479" i="32"/>
  <c r="BI476" i="32"/>
  <c r="BH476" i="32"/>
  <c r="BG476" i="32"/>
  <c r="BF476" i="32"/>
  <c r="T476" i="32"/>
  <c r="R476" i="32"/>
  <c r="P476" i="32"/>
  <c r="BI473" i="32"/>
  <c r="BH473" i="32"/>
  <c r="BG473" i="32"/>
  <c r="BF473" i="32"/>
  <c r="T473" i="32"/>
  <c r="R473" i="32"/>
  <c r="P473" i="32"/>
  <c r="BI470" i="32"/>
  <c r="BH470" i="32"/>
  <c r="BG470" i="32"/>
  <c r="BF470" i="32"/>
  <c r="T470" i="32"/>
  <c r="R470" i="32"/>
  <c r="P470" i="32"/>
  <c r="BI467" i="32"/>
  <c r="BH467" i="32"/>
  <c r="BG467" i="32"/>
  <c r="BF467" i="32"/>
  <c r="T467" i="32"/>
  <c r="R467" i="32"/>
  <c r="P467" i="32"/>
  <c r="BI463" i="32"/>
  <c r="BH463" i="32"/>
  <c r="BG463" i="32"/>
  <c r="BF463" i="32"/>
  <c r="T463" i="32"/>
  <c r="R463" i="32"/>
  <c r="P463" i="32"/>
  <c r="BI461" i="32"/>
  <c r="BH461" i="32"/>
  <c r="BG461" i="32"/>
  <c r="BF461" i="32"/>
  <c r="T461" i="32"/>
  <c r="R461" i="32"/>
  <c r="P461" i="32"/>
  <c r="BI457" i="32"/>
  <c r="BH457" i="32"/>
  <c r="BG457" i="32"/>
  <c r="BF457" i="32"/>
  <c r="T457" i="32"/>
  <c r="R457" i="32"/>
  <c r="P457" i="32"/>
  <c r="BI452" i="32"/>
  <c r="BH452" i="32"/>
  <c r="BG452" i="32"/>
  <c r="BF452" i="32"/>
  <c r="T452" i="32"/>
  <c r="R452" i="32"/>
  <c r="P452" i="32"/>
  <c r="BI450" i="32"/>
  <c r="BH450" i="32"/>
  <c r="BG450" i="32"/>
  <c r="BF450" i="32"/>
  <c r="T450" i="32"/>
  <c r="R450" i="32"/>
  <c r="P450" i="32"/>
  <c r="BI446" i="32"/>
  <c r="BH446" i="32"/>
  <c r="BG446" i="32"/>
  <c r="BF446" i="32"/>
  <c r="T446" i="32"/>
  <c r="R446" i="32"/>
  <c r="P446" i="32"/>
  <c r="BI442" i="32"/>
  <c r="BH442" i="32"/>
  <c r="BG442" i="32"/>
  <c r="BF442" i="32"/>
  <c r="T442" i="32"/>
  <c r="R442" i="32"/>
  <c r="P442" i="32"/>
  <c r="BI436" i="32"/>
  <c r="BH436" i="32"/>
  <c r="BG436" i="32"/>
  <c r="BF436" i="32"/>
  <c r="T436" i="32"/>
  <c r="T435" i="32" s="1"/>
  <c r="R436" i="32"/>
  <c r="R435" i="32"/>
  <c r="P436" i="32"/>
  <c r="P435" i="32"/>
  <c r="BI432" i="32"/>
  <c r="BH432" i="32"/>
  <c r="BG432" i="32"/>
  <c r="BF432" i="32"/>
  <c r="T432" i="32"/>
  <c r="T431" i="32"/>
  <c r="R432" i="32"/>
  <c r="R431" i="32" s="1"/>
  <c r="P432" i="32"/>
  <c r="P431" i="32"/>
  <c r="BI428" i="32"/>
  <c r="BH428" i="32"/>
  <c r="BG428" i="32"/>
  <c r="BF428" i="32"/>
  <c r="T428" i="32"/>
  <c r="R428" i="32"/>
  <c r="P428" i="32"/>
  <c r="BI424" i="32"/>
  <c r="BH424" i="32"/>
  <c r="BG424" i="32"/>
  <c r="BF424" i="32"/>
  <c r="T424" i="32"/>
  <c r="R424" i="32"/>
  <c r="P424" i="32"/>
  <c r="BI421" i="32"/>
  <c r="BH421" i="32"/>
  <c r="BG421" i="32"/>
  <c r="BF421" i="32"/>
  <c r="T421" i="32"/>
  <c r="R421" i="32"/>
  <c r="P421" i="32"/>
  <c r="BI417" i="32"/>
  <c r="BH417" i="32"/>
  <c r="BG417" i="32"/>
  <c r="BF417" i="32"/>
  <c r="T417" i="32"/>
  <c r="R417" i="32"/>
  <c r="P417" i="32"/>
  <c r="BI413" i="32"/>
  <c r="BH413" i="32"/>
  <c r="BG413" i="32"/>
  <c r="BF413" i="32"/>
  <c r="T413" i="32"/>
  <c r="R413" i="32"/>
  <c r="P413" i="32"/>
  <c r="BI408" i="32"/>
  <c r="BH408" i="32"/>
  <c r="BG408" i="32"/>
  <c r="BF408" i="32"/>
  <c r="T408" i="32"/>
  <c r="R408" i="32"/>
  <c r="P408" i="32"/>
  <c r="BI404" i="32"/>
  <c r="BH404" i="32"/>
  <c r="BG404" i="32"/>
  <c r="BF404" i="32"/>
  <c r="T404" i="32"/>
  <c r="R404" i="32"/>
  <c r="P404" i="32"/>
  <c r="BI399" i="32"/>
  <c r="BH399" i="32"/>
  <c r="BG399" i="32"/>
  <c r="BF399" i="32"/>
  <c r="T399" i="32"/>
  <c r="R399" i="32"/>
  <c r="P399" i="32"/>
  <c r="BI396" i="32"/>
  <c r="BH396" i="32"/>
  <c r="BG396" i="32"/>
  <c r="BF396" i="32"/>
  <c r="T396" i="32"/>
  <c r="R396" i="32"/>
  <c r="P396" i="32"/>
  <c r="BI392" i="32"/>
  <c r="BH392" i="32"/>
  <c r="BG392" i="32"/>
  <c r="BF392" i="32"/>
  <c r="T392" i="32"/>
  <c r="R392" i="32"/>
  <c r="P392" i="32"/>
  <c r="BI389" i="32"/>
  <c r="BH389" i="32"/>
  <c r="BG389" i="32"/>
  <c r="BF389" i="32"/>
  <c r="T389" i="32"/>
  <c r="R389" i="32"/>
  <c r="P389" i="32"/>
  <c r="BI386" i="32"/>
  <c r="BH386" i="32"/>
  <c r="BG386" i="32"/>
  <c r="BF386" i="32"/>
  <c r="T386" i="32"/>
  <c r="R386" i="32"/>
  <c r="P386" i="32"/>
  <c r="BI383" i="32"/>
  <c r="BH383" i="32"/>
  <c r="BG383" i="32"/>
  <c r="BF383" i="32"/>
  <c r="T383" i="32"/>
  <c r="R383" i="32"/>
  <c r="P383" i="32"/>
  <c r="BI379" i="32"/>
  <c r="BH379" i="32"/>
  <c r="BG379" i="32"/>
  <c r="BF379" i="32"/>
  <c r="T379" i="32"/>
  <c r="R379" i="32"/>
  <c r="P379" i="32"/>
  <c r="BI375" i="32"/>
  <c r="BH375" i="32"/>
  <c r="BG375" i="32"/>
  <c r="BF375" i="32"/>
  <c r="T375" i="32"/>
  <c r="R375" i="32"/>
  <c r="P375" i="32"/>
  <c r="BI372" i="32"/>
  <c r="BH372" i="32"/>
  <c r="BG372" i="32"/>
  <c r="BF372" i="32"/>
  <c r="T372" i="32"/>
  <c r="R372" i="32"/>
  <c r="P372" i="32"/>
  <c r="BI367" i="32"/>
  <c r="BH367" i="32"/>
  <c r="BG367" i="32"/>
  <c r="BF367" i="32"/>
  <c r="T367" i="32"/>
  <c r="R367" i="32"/>
  <c r="P367" i="32"/>
  <c r="BI363" i="32"/>
  <c r="BH363" i="32"/>
  <c r="BG363" i="32"/>
  <c r="BF363" i="32"/>
  <c r="T363" i="32"/>
  <c r="R363" i="32"/>
  <c r="P363" i="32"/>
  <c r="BI359" i="32"/>
  <c r="BH359" i="32"/>
  <c r="BG359" i="32"/>
  <c r="BF359" i="32"/>
  <c r="T359" i="32"/>
  <c r="T358" i="32"/>
  <c r="R359" i="32"/>
  <c r="R358" i="32"/>
  <c r="P359" i="32"/>
  <c r="P358" i="32" s="1"/>
  <c r="BI355" i="32"/>
  <c r="BH355" i="32"/>
  <c r="BG355" i="32"/>
  <c r="BF355" i="32"/>
  <c r="T355" i="32"/>
  <c r="R355" i="32"/>
  <c r="P355" i="32"/>
  <c r="BI353" i="32"/>
  <c r="BH353" i="32"/>
  <c r="BG353" i="32"/>
  <c r="BF353" i="32"/>
  <c r="T353" i="32"/>
  <c r="R353" i="32"/>
  <c r="P353" i="32"/>
  <c r="BI350" i="32"/>
  <c r="BH350" i="32"/>
  <c r="BG350" i="32"/>
  <c r="BF350" i="32"/>
  <c r="T350" i="32"/>
  <c r="R350" i="32"/>
  <c r="P350" i="32"/>
  <c r="BI346" i="32"/>
  <c r="BH346" i="32"/>
  <c r="BG346" i="32"/>
  <c r="BF346" i="32"/>
  <c r="T346" i="32"/>
  <c r="R346" i="32"/>
  <c r="P346" i="32"/>
  <c r="BI329" i="32"/>
  <c r="BH329" i="32"/>
  <c r="BG329" i="32"/>
  <c r="BF329" i="32"/>
  <c r="T329" i="32"/>
  <c r="R329" i="32"/>
  <c r="P329" i="32"/>
  <c r="BI326" i="32"/>
  <c r="BH326" i="32"/>
  <c r="BG326" i="32"/>
  <c r="BF326" i="32"/>
  <c r="T326" i="32"/>
  <c r="R326" i="32"/>
  <c r="P326" i="32"/>
  <c r="BI308" i="32"/>
  <c r="BH308" i="32"/>
  <c r="BG308" i="32"/>
  <c r="BF308" i="32"/>
  <c r="T308" i="32"/>
  <c r="R308" i="32"/>
  <c r="P308" i="32"/>
  <c r="BI304" i="32"/>
  <c r="BH304" i="32"/>
  <c r="BG304" i="32"/>
  <c r="BF304" i="32"/>
  <c r="T304" i="32"/>
  <c r="R304" i="32"/>
  <c r="P304" i="32"/>
  <c r="BI300" i="32"/>
  <c r="BH300" i="32"/>
  <c r="BG300" i="32"/>
  <c r="BF300" i="32"/>
  <c r="T300" i="32"/>
  <c r="R300" i="32"/>
  <c r="P300" i="32"/>
  <c r="BI296" i="32"/>
  <c r="BH296" i="32"/>
  <c r="BG296" i="32"/>
  <c r="BF296" i="32"/>
  <c r="T296" i="32"/>
  <c r="R296" i="32"/>
  <c r="P296" i="32"/>
  <c r="BI292" i="32"/>
  <c r="BH292" i="32"/>
  <c r="BG292" i="32"/>
  <c r="BF292" i="32"/>
  <c r="T292" i="32"/>
  <c r="R292" i="32"/>
  <c r="P292" i="32"/>
  <c r="BI288" i="32"/>
  <c r="BH288" i="32"/>
  <c r="BG288" i="32"/>
  <c r="BF288" i="32"/>
  <c r="T288" i="32"/>
  <c r="R288" i="32"/>
  <c r="P288" i="32"/>
  <c r="BI284" i="32"/>
  <c r="BH284" i="32"/>
  <c r="BG284" i="32"/>
  <c r="BF284" i="32"/>
  <c r="T284" i="32"/>
  <c r="R284" i="32"/>
  <c r="P284" i="32"/>
  <c r="BI278" i="32"/>
  <c r="BH278" i="32"/>
  <c r="BG278" i="32"/>
  <c r="BF278" i="32"/>
  <c r="T278" i="32"/>
  <c r="R278" i="32"/>
  <c r="P278" i="32"/>
  <c r="BI274" i="32"/>
  <c r="BH274" i="32"/>
  <c r="BG274" i="32"/>
  <c r="BF274" i="32"/>
  <c r="T274" i="32"/>
  <c r="R274" i="32"/>
  <c r="P274" i="32"/>
  <c r="BI268" i="32"/>
  <c r="BH268" i="32"/>
  <c r="BG268" i="32"/>
  <c r="BF268" i="32"/>
  <c r="T268" i="32"/>
  <c r="R268" i="32"/>
  <c r="P268" i="32"/>
  <c r="BI265" i="32"/>
  <c r="BH265" i="32"/>
  <c r="BG265" i="32"/>
  <c r="BF265" i="32"/>
  <c r="T265" i="32"/>
  <c r="R265" i="32"/>
  <c r="P265" i="32"/>
  <c r="BI261" i="32"/>
  <c r="BH261" i="32"/>
  <c r="BG261" i="32"/>
  <c r="BF261" i="32"/>
  <c r="T261" i="32"/>
  <c r="R261" i="32"/>
  <c r="P261" i="32"/>
  <c r="BI258" i="32"/>
  <c r="BH258" i="32"/>
  <c r="BG258" i="32"/>
  <c r="BF258" i="32"/>
  <c r="T258" i="32"/>
  <c r="R258" i="32"/>
  <c r="P258" i="32"/>
  <c r="BI254" i="32"/>
  <c r="BH254" i="32"/>
  <c r="BG254" i="32"/>
  <c r="BF254" i="32"/>
  <c r="T254" i="32"/>
  <c r="R254" i="32"/>
  <c r="P254" i="32"/>
  <c r="BI251" i="32"/>
  <c r="BH251" i="32"/>
  <c r="BG251" i="32"/>
  <c r="BF251" i="32"/>
  <c r="T251" i="32"/>
  <c r="R251" i="32"/>
  <c r="P251" i="32"/>
  <c r="BI247" i="32"/>
  <c r="BH247" i="32"/>
  <c r="BG247" i="32"/>
  <c r="BF247" i="32"/>
  <c r="T247" i="32"/>
  <c r="R247" i="32"/>
  <c r="P247" i="32"/>
  <c r="BI243" i="32"/>
  <c r="BH243" i="32"/>
  <c r="BG243" i="32"/>
  <c r="BF243" i="32"/>
  <c r="T243" i="32"/>
  <c r="R243" i="32"/>
  <c r="P243" i="32"/>
  <c r="BI239" i="32"/>
  <c r="BH239" i="32"/>
  <c r="BG239" i="32"/>
  <c r="BF239" i="32"/>
  <c r="T239" i="32"/>
  <c r="R239" i="32"/>
  <c r="P239" i="32"/>
  <c r="BI235" i="32"/>
  <c r="BH235" i="32"/>
  <c r="BG235" i="32"/>
  <c r="BF235" i="32"/>
  <c r="T235" i="32"/>
  <c r="R235" i="32"/>
  <c r="P235" i="32"/>
  <c r="BI231" i="32"/>
  <c r="BH231" i="32"/>
  <c r="BG231" i="32"/>
  <c r="BF231" i="32"/>
  <c r="T231" i="32"/>
  <c r="R231" i="32"/>
  <c r="P231" i="32"/>
  <c r="BI227" i="32"/>
  <c r="BH227" i="32"/>
  <c r="BG227" i="32"/>
  <c r="BF227" i="32"/>
  <c r="T227" i="32"/>
  <c r="R227" i="32"/>
  <c r="P227" i="32"/>
  <c r="BI223" i="32"/>
  <c r="BH223" i="32"/>
  <c r="BG223" i="32"/>
  <c r="BF223" i="32"/>
  <c r="T223" i="32"/>
  <c r="R223" i="32"/>
  <c r="P223" i="32"/>
  <c r="BI219" i="32"/>
  <c r="BH219" i="32"/>
  <c r="BG219" i="32"/>
  <c r="BF219" i="32"/>
  <c r="T219" i="32"/>
  <c r="R219" i="32"/>
  <c r="P219" i="32"/>
  <c r="BI211" i="32"/>
  <c r="BH211" i="32"/>
  <c r="BG211" i="32"/>
  <c r="BF211" i="32"/>
  <c r="T211" i="32"/>
  <c r="R211" i="32"/>
  <c r="P211" i="32"/>
  <c r="BI203" i="32"/>
  <c r="BH203" i="32"/>
  <c r="BG203" i="32"/>
  <c r="BF203" i="32"/>
  <c r="T203" i="32"/>
  <c r="R203" i="32"/>
  <c r="P203" i="32"/>
  <c r="BI199" i="32"/>
  <c r="BH199" i="32"/>
  <c r="BG199" i="32"/>
  <c r="BF199" i="32"/>
  <c r="T199" i="32"/>
  <c r="R199" i="32"/>
  <c r="P199" i="32"/>
  <c r="BI195" i="32"/>
  <c r="BH195" i="32"/>
  <c r="BG195" i="32"/>
  <c r="BF195" i="32"/>
  <c r="T195" i="32"/>
  <c r="R195" i="32"/>
  <c r="P195" i="32"/>
  <c r="BI191" i="32"/>
  <c r="BH191" i="32"/>
  <c r="BG191" i="32"/>
  <c r="BF191" i="32"/>
  <c r="T191" i="32"/>
  <c r="R191" i="32"/>
  <c r="P191" i="32"/>
  <c r="BI179" i="32"/>
  <c r="BH179" i="32"/>
  <c r="BG179" i="32"/>
  <c r="BF179" i="32"/>
  <c r="T179" i="32"/>
  <c r="R179" i="32"/>
  <c r="P179" i="32"/>
  <c r="BI174" i="32"/>
  <c r="BH174" i="32"/>
  <c r="BG174" i="32"/>
  <c r="BF174" i="32"/>
  <c r="T174" i="32"/>
  <c r="R174" i="32"/>
  <c r="P174" i="32"/>
  <c r="BI170" i="32"/>
  <c r="BH170" i="32"/>
  <c r="BG170" i="32"/>
  <c r="BF170" i="32"/>
  <c r="T170" i="32"/>
  <c r="R170" i="32"/>
  <c r="P170" i="32"/>
  <c r="BI166" i="32"/>
  <c r="BH166" i="32"/>
  <c r="BG166" i="32"/>
  <c r="BF166" i="32"/>
  <c r="T166" i="32"/>
  <c r="R166" i="32"/>
  <c r="P166" i="32"/>
  <c r="BI162" i="32"/>
  <c r="BH162" i="32"/>
  <c r="BG162" i="32"/>
  <c r="BF162" i="32"/>
  <c r="T162" i="32"/>
  <c r="R162" i="32"/>
  <c r="P162" i="32"/>
  <c r="BI159" i="32"/>
  <c r="BH159" i="32"/>
  <c r="BG159" i="32"/>
  <c r="BF159" i="32"/>
  <c r="T159" i="32"/>
  <c r="R159" i="32"/>
  <c r="P159" i="32"/>
  <c r="BI155" i="32"/>
  <c r="BH155" i="32"/>
  <c r="BG155" i="32"/>
  <c r="BF155" i="32"/>
  <c r="T155" i="32"/>
  <c r="R155" i="32"/>
  <c r="P155" i="32"/>
  <c r="BI152" i="32"/>
  <c r="BH152" i="32"/>
  <c r="BG152" i="32"/>
  <c r="BF152" i="32"/>
  <c r="T152" i="32"/>
  <c r="R152" i="32"/>
  <c r="P152" i="32"/>
  <c r="BI149" i="32"/>
  <c r="BH149" i="32"/>
  <c r="BG149" i="32"/>
  <c r="BF149" i="32"/>
  <c r="T149" i="32"/>
  <c r="R149" i="32"/>
  <c r="P149" i="32"/>
  <c r="BI146" i="32"/>
  <c r="BH146" i="32"/>
  <c r="BG146" i="32"/>
  <c r="BF146" i="32"/>
  <c r="T146" i="32"/>
  <c r="R146" i="32"/>
  <c r="P146" i="32"/>
  <c r="BI142" i="32"/>
  <c r="BH142" i="32"/>
  <c r="BG142" i="32"/>
  <c r="BF142" i="32"/>
  <c r="T142" i="32"/>
  <c r="R142" i="32"/>
  <c r="P142" i="32"/>
  <c r="BI138" i="32"/>
  <c r="BH138" i="32"/>
  <c r="BG138" i="32"/>
  <c r="BF138" i="32"/>
  <c r="T138" i="32"/>
  <c r="R138" i="32"/>
  <c r="P138" i="32"/>
  <c r="BI134" i="32"/>
  <c r="BH134" i="32"/>
  <c r="BG134" i="32"/>
  <c r="BF134" i="32"/>
  <c r="T134" i="32"/>
  <c r="R134" i="32"/>
  <c r="P134" i="32"/>
  <c r="BI131" i="32"/>
  <c r="BH131" i="32"/>
  <c r="BG131" i="32"/>
  <c r="BF131" i="32"/>
  <c r="T131" i="32"/>
  <c r="R131" i="32"/>
  <c r="P131" i="32"/>
  <c r="BI128" i="32"/>
  <c r="BH128" i="32"/>
  <c r="BG128" i="32"/>
  <c r="BF128" i="32"/>
  <c r="T128" i="32"/>
  <c r="R128" i="32"/>
  <c r="P128" i="32"/>
  <c r="BI125" i="32"/>
  <c r="BH125" i="32"/>
  <c r="BG125" i="32"/>
  <c r="BF125" i="32"/>
  <c r="T125" i="32"/>
  <c r="R125" i="32"/>
  <c r="P125" i="32"/>
  <c r="BI121" i="32"/>
  <c r="BH121" i="32"/>
  <c r="BG121" i="32"/>
  <c r="BF121" i="32"/>
  <c r="T121" i="32"/>
  <c r="R121" i="32"/>
  <c r="P121" i="32"/>
  <c r="BI117" i="32"/>
  <c r="BH117" i="32"/>
  <c r="BG117" i="32"/>
  <c r="BF117" i="32"/>
  <c r="T117" i="32"/>
  <c r="R117" i="32"/>
  <c r="P117" i="32"/>
  <c r="BI113" i="32"/>
  <c r="BH113" i="32"/>
  <c r="BG113" i="32"/>
  <c r="BF113" i="32"/>
  <c r="T113" i="32"/>
  <c r="R113" i="32"/>
  <c r="P113" i="32"/>
  <c r="BI109" i="32"/>
  <c r="BH109" i="32"/>
  <c r="BG109" i="32"/>
  <c r="BF109" i="32"/>
  <c r="T109" i="32"/>
  <c r="R109" i="32"/>
  <c r="P109" i="32"/>
  <c r="BI105" i="32"/>
  <c r="BH105" i="32"/>
  <c r="BG105" i="32"/>
  <c r="BF105" i="32"/>
  <c r="T105" i="32"/>
  <c r="R105" i="32"/>
  <c r="P105" i="32"/>
  <c r="BI98" i="32"/>
  <c r="BH98" i="32"/>
  <c r="BG98" i="32"/>
  <c r="BF98" i="32"/>
  <c r="T98" i="32"/>
  <c r="R98" i="32"/>
  <c r="P98" i="32"/>
  <c r="J92" i="32"/>
  <c r="J91" i="32"/>
  <c r="F91" i="32"/>
  <c r="F89" i="32"/>
  <c r="E87" i="32"/>
  <c r="J55" i="32"/>
  <c r="J54" i="32"/>
  <c r="F54" i="32"/>
  <c r="F52" i="32"/>
  <c r="E50" i="32"/>
  <c r="J18" i="32"/>
  <c r="E18" i="32"/>
  <c r="F55" i="32" s="1"/>
  <c r="J17" i="32"/>
  <c r="J12" i="32"/>
  <c r="J52" i="32" s="1"/>
  <c r="E7" i="32"/>
  <c r="E48" i="32"/>
  <c r="J335" i="31"/>
  <c r="J66" i="31" s="1"/>
  <c r="J37" i="31"/>
  <c r="J36" i="31"/>
  <c r="AY89" i="1" s="1"/>
  <c r="J35" i="31"/>
  <c r="AX89" i="1"/>
  <c r="BI337" i="31"/>
  <c r="BH337" i="31"/>
  <c r="BG337" i="31"/>
  <c r="BF337" i="31"/>
  <c r="T337" i="31"/>
  <c r="T336" i="31"/>
  <c r="R337" i="31"/>
  <c r="R336" i="31"/>
  <c r="P337" i="31"/>
  <c r="P336" i="31" s="1"/>
  <c r="BI332" i="31"/>
  <c r="BH332" i="31"/>
  <c r="BG332" i="31"/>
  <c r="BF332" i="31"/>
  <c r="T332" i="31"/>
  <c r="T331" i="31" s="1"/>
  <c r="R332" i="31"/>
  <c r="R331" i="31" s="1"/>
  <c r="P332" i="31"/>
  <c r="P331" i="31" s="1"/>
  <c r="BI328" i="31"/>
  <c r="BH328" i="31"/>
  <c r="BG328" i="31"/>
  <c r="BF328" i="31"/>
  <c r="T328" i="31"/>
  <c r="R328" i="31"/>
  <c r="P328" i="31"/>
  <c r="BI324" i="31"/>
  <c r="BH324" i="31"/>
  <c r="BG324" i="31"/>
  <c r="BF324" i="31"/>
  <c r="T324" i="31"/>
  <c r="R324" i="31"/>
  <c r="P324" i="31"/>
  <c r="BI320" i="31"/>
  <c r="BH320" i="31"/>
  <c r="BG320" i="31"/>
  <c r="BF320" i="31"/>
  <c r="T320" i="31"/>
  <c r="R320" i="31"/>
  <c r="P320" i="31"/>
  <c r="BI317" i="31"/>
  <c r="BH317" i="31"/>
  <c r="BG317" i="31"/>
  <c r="BF317" i="31"/>
  <c r="T317" i="31"/>
  <c r="R317" i="31"/>
  <c r="P317" i="31"/>
  <c r="BI314" i="31"/>
  <c r="BH314" i="31"/>
  <c r="BG314" i="31"/>
  <c r="BF314" i="31"/>
  <c r="T314" i="31"/>
  <c r="R314" i="31"/>
  <c r="P314" i="31"/>
  <c r="BI311" i="31"/>
  <c r="BH311" i="31"/>
  <c r="BG311" i="31"/>
  <c r="BF311" i="31"/>
  <c r="T311" i="31"/>
  <c r="R311" i="31"/>
  <c r="P311" i="31"/>
  <c r="BI308" i="31"/>
  <c r="BH308" i="31"/>
  <c r="BG308" i="31"/>
  <c r="BF308" i="31"/>
  <c r="T308" i="31"/>
  <c r="R308" i="31"/>
  <c r="P308" i="31"/>
  <c r="BI305" i="31"/>
  <c r="BH305" i="31"/>
  <c r="BG305" i="31"/>
  <c r="BF305" i="31"/>
  <c r="T305" i="31"/>
  <c r="R305" i="31"/>
  <c r="P305" i="31"/>
  <c r="BI302" i="31"/>
  <c r="BH302" i="31"/>
  <c r="BG302" i="31"/>
  <c r="BF302" i="31"/>
  <c r="T302" i="31"/>
  <c r="R302" i="31"/>
  <c r="P302" i="31"/>
  <c r="BI300" i="31"/>
  <c r="BH300" i="31"/>
  <c r="BG300" i="31"/>
  <c r="BF300" i="31"/>
  <c r="T300" i="31"/>
  <c r="R300" i="31"/>
  <c r="P300" i="31"/>
  <c r="BI297" i="31"/>
  <c r="BH297" i="31"/>
  <c r="BG297" i="31"/>
  <c r="BF297" i="31"/>
  <c r="T297" i="31"/>
  <c r="R297" i="31"/>
  <c r="P297" i="31"/>
  <c r="BI294" i="31"/>
  <c r="BH294" i="31"/>
  <c r="BG294" i="31"/>
  <c r="BF294" i="31"/>
  <c r="T294" i="31"/>
  <c r="R294" i="31"/>
  <c r="P294" i="31"/>
  <c r="BI291" i="31"/>
  <c r="BH291" i="31"/>
  <c r="BG291" i="31"/>
  <c r="BF291" i="31"/>
  <c r="T291" i="31"/>
  <c r="R291" i="31"/>
  <c r="P291" i="31"/>
  <c r="BI288" i="31"/>
  <c r="BH288" i="31"/>
  <c r="BG288" i="31"/>
  <c r="BF288" i="31"/>
  <c r="T288" i="31"/>
  <c r="R288" i="31"/>
  <c r="P288" i="31"/>
  <c r="BI285" i="31"/>
  <c r="BH285" i="31"/>
  <c r="BG285" i="31"/>
  <c r="BF285" i="31"/>
  <c r="T285" i="31"/>
  <c r="R285" i="31"/>
  <c r="P285" i="31"/>
  <c r="BI282" i="31"/>
  <c r="BH282" i="31"/>
  <c r="BG282" i="31"/>
  <c r="BF282" i="31"/>
  <c r="T282" i="31"/>
  <c r="R282" i="31"/>
  <c r="P282" i="31"/>
  <c r="BI279" i="31"/>
  <c r="BH279" i="31"/>
  <c r="BG279" i="31"/>
  <c r="BF279" i="31"/>
  <c r="T279" i="31"/>
  <c r="R279" i="31"/>
  <c r="P279" i="31"/>
  <c r="BI275" i="31"/>
  <c r="BH275" i="31"/>
  <c r="BG275" i="31"/>
  <c r="BF275" i="31"/>
  <c r="T275" i="31"/>
  <c r="R275" i="31"/>
  <c r="P275" i="31"/>
  <c r="BI271" i="31"/>
  <c r="BH271" i="31"/>
  <c r="BG271" i="31"/>
  <c r="BF271" i="31"/>
  <c r="T271" i="31"/>
  <c r="R271" i="31"/>
  <c r="P271" i="31"/>
  <c r="BI268" i="31"/>
  <c r="BH268" i="31"/>
  <c r="BG268" i="31"/>
  <c r="BF268" i="31"/>
  <c r="T268" i="31"/>
  <c r="R268" i="31"/>
  <c r="P268" i="31"/>
  <c r="BI265" i="31"/>
  <c r="BH265" i="31"/>
  <c r="BG265" i="31"/>
  <c r="BF265" i="31"/>
  <c r="T265" i="31"/>
  <c r="R265" i="31"/>
  <c r="P265" i="31"/>
  <c r="BI262" i="31"/>
  <c r="BH262" i="31"/>
  <c r="BG262" i="31"/>
  <c r="BF262" i="31"/>
  <c r="T262" i="31"/>
  <c r="R262" i="31"/>
  <c r="P262" i="31"/>
  <c r="BI259" i="31"/>
  <c r="BH259" i="31"/>
  <c r="BG259" i="31"/>
  <c r="BF259" i="31"/>
  <c r="T259" i="31"/>
  <c r="R259" i="31"/>
  <c r="P259" i="31"/>
  <c r="BI255" i="31"/>
  <c r="BH255" i="31"/>
  <c r="BG255" i="31"/>
  <c r="BF255" i="31"/>
  <c r="T255" i="31"/>
  <c r="R255" i="31"/>
  <c r="P255" i="31"/>
  <c r="BI253" i="31"/>
  <c r="BH253" i="31"/>
  <c r="BG253" i="31"/>
  <c r="BF253" i="31"/>
  <c r="T253" i="31"/>
  <c r="R253" i="31"/>
  <c r="P253" i="31"/>
  <c r="BI249" i="31"/>
  <c r="BH249" i="31"/>
  <c r="BG249" i="31"/>
  <c r="BF249" i="31"/>
  <c r="T249" i="31"/>
  <c r="R249" i="31"/>
  <c r="P249" i="31"/>
  <c r="BI246" i="31"/>
  <c r="BH246" i="31"/>
  <c r="BG246" i="31"/>
  <c r="BF246" i="31"/>
  <c r="T246" i="31"/>
  <c r="R246" i="31"/>
  <c r="P246" i="31"/>
  <c r="BI243" i="31"/>
  <c r="BH243" i="31"/>
  <c r="BG243" i="31"/>
  <c r="BF243" i="31"/>
  <c r="T243" i="31"/>
  <c r="R243" i="31"/>
  <c r="P243" i="31"/>
  <c r="BI240" i="31"/>
  <c r="BH240" i="31"/>
  <c r="BG240" i="31"/>
  <c r="BF240" i="31"/>
  <c r="T240" i="31"/>
  <c r="R240" i="31"/>
  <c r="P240" i="31"/>
  <c r="BI236" i="31"/>
  <c r="BH236" i="31"/>
  <c r="BG236" i="31"/>
  <c r="BF236" i="31"/>
  <c r="T236" i="31"/>
  <c r="R236" i="31"/>
  <c r="P236" i="31"/>
  <c r="BI232" i="31"/>
  <c r="BH232" i="31"/>
  <c r="BG232" i="31"/>
  <c r="BF232" i="31"/>
  <c r="T232" i="31"/>
  <c r="R232" i="31"/>
  <c r="P232" i="31"/>
  <c r="BI229" i="31"/>
  <c r="BH229" i="31"/>
  <c r="BG229" i="31"/>
  <c r="BF229" i="31"/>
  <c r="T229" i="31"/>
  <c r="R229" i="31"/>
  <c r="P229" i="31"/>
  <c r="BI224" i="31"/>
  <c r="BH224" i="31"/>
  <c r="BG224" i="31"/>
  <c r="BF224" i="31"/>
  <c r="T224" i="31"/>
  <c r="R224" i="31"/>
  <c r="P224" i="31"/>
  <c r="BI221" i="31"/>
  <c r="BH221" i="31"/>
  <c r="BG221" i="31"/>
  <c r="BF221" i="31"/>
  <c r="T221" i="31"/>
  <c r="R221" i="31"/>
  <c r="P221" i="31"/>
  <c r="BI217" i="31"/>
  <c r="BH217" i="31"/>
  <c r="BG217" i="31"/>
  <c r="BF217" i="31"/>
  <c r="T217" i="31"/>
  <c r="R217" i="31"/>
  <c r="P217" i="31"/>
  <c r="BI214" i="31"/>
  <c r="BH214" i="31"/>
  <c r="BG214" i="31"/>
  <c r="BF214" i="31"/>
  <c r="T214" i="31"/>
  <c r="R214" i="31"/>
  <c r="P214" i="31"/>
  <c r="BI210" i="31"/>
  <c r="BH210" i="31"/>
  <c r="BG210" i="31"/>
  <c r="BF210" i="31"/>
  <c r="T210" i="31"/>
  <c r="R210" i="31"/>
  <c r="P210" i="31"/>
  <c r="BI207" i="31"/>
  <c r="BH207" i="31"/>
  <c r="BG207" i="31"/>
  <c r="BF207" i="31"/>
  <c r="T207" i="31"/>
  <c r="R207" i="31"/>
  <c r="P207" i="31"/>
  <c r="BI205" i="31"/>
  <c r="BH205" i="31"/>
  <c r="BG205" i="31"/>
  <c r="BF205" i="31"/>
  <c r="T205" i="31"/>
  <c r="R205" i="31"/>
  <c r="P205" i="31"/>
  <c r="BI202" i="31"/>
  <c r="BH202" i="31"/>
  <c r="BG202" i="31"/>
  <c r="BF202" i="31"/>
  <c r="T202" i="31"/>
  <c r="R202" i="31"/>
  <c r="P202" i="31"/>
  <c r="BI198" i="31"/>
  <c r="BH198" i="31"/>
  <c r="BG198" i="31"/>
  <c r="BF198" i="31"/>
  <c r="T198" i="31"/>
  <c r="R198" i="31"/>
  <c r="P198" i="31"/>
  <c r="BI193" i="31"/>
  <c r="BH193" i="31"/>
  <c r="BG193" i="31"/>
  <c r="BF193" i="31"/>
  <c r="T193" i="31"/>
  <c r="R193" i="31"/>
  <c r="P193" i="31"/>
  <c r="BI188" i="31"/>
  <c r="BH188" i="31"/>
  <c r="BG188" i="31"/>
  <c r="BF188" i="31"/>
  <c r="T188" i="31"/>
  <c r="R188" i="31"/>
  <c r="P188" i="31"/>
  <c r="BI185" i="31"/>
  <c r="BH185" i="31"/>
  <c r="BG185" i="31"/>
  <c r="BF185" i="31"/>
  <c r="T185" i="31"/>
  <c r="R185" i="31"/>
  <c r="P185" i="31"/>
  <c r="BI181" i="31"/>
  <c r="BH181" i="31"/>
  <c r="BG181" i="31"/>
  <c r="BF181" i="31"/>
  <c r="T181" i="31"/>
  <c r="R181" i="31"/>
  <c r="P181" i="31"/>
  <c r="BI177" i="31"/>
  <c r="BH177" i="31"/>
  <c r="BG177" i="31"/>
  <c r="BF177" i="31"/>
  <c r="T177" i="31"/>
  <c r="R177" i="31"/>
  <c r="P177" i="31"/>
  <c r="BI173" i="31"/>
  <c r="BH173" i="31"/>
  <c r="BG173" i="31"/>
  <c r="BF173" i="31"/>
  <c r="T173" i="31"/>
  <c r="R173" i="31"/>
  <c r="P173" i="31"/>
  <c r="BI169" i="31"/>
  <c r="BH169" i="31"/>
  <c r="BG169" i="31"/>
  <c r="BF169" i="31"/>
  <c r="T169" i="31"/>
  <c r="R169" i="31"/>
  <c r="P169" i="31"/>
  <c r="BI166" i="31"/>
  <c r="BH166" i="31"/>
  <c r="BG166" i="31"/>
  <c r="BF166" i="31"/>
  <c r="T166" i="31"/>
  <c r="R166" i="31"/>
  <c r="P166" i="31"/>
  <c r="BI163" i="31"/>
  <c r="BH163" i="31"/>
  <c r="BG163" i="31"/>
  <c r="BF163" i="31"/>
  <c r="T163" i="31"/>
  <c r="R163" i="31"/>
  <c r="P163" i="31"/>
  <c r="BI159" i="31"/>
  <c r="BH159" i="31"/>
  <c r="BG159" i="31"/>
  <c r="BF159" i="31"/>
  <c r="T159" i="31"/>
  <c r="R159" i="31"/>
  <c r="P159" i="31"/>
  <c r="BI156" i="31"/>
  <c r="BH156" i="31"/>
  <c r="BG156" i="31"/>
  <c r="BF156" i="31"/>
  <c r="T156" i="31"/>
  <c r="R156" i="31"/>
  <c r="P156" i="31"/>
  <c r="BI152" i="31"/>
  <c r="BH152" i="31"/>
  <c r="BG152" i="31"/>
  <c r="BF152" i="31"/>
  <c r="T152" i="31"/>
  <c r="R152" i="31"/>
  <c r="P152" i="31"/>
  <c r="BI148" i="31"/>
  <c r="BH148" i="31"/>
  <c r="BG148" i="31"/>
  <c r="BF148" i="31"/>
  <c r="T148" i="31"/>
  <c r="R148" i="31"/>
  <c r="P148" i="31"/>
  <c r="BI144" i="31"/>
  <c r="BH144" i="31"/>
  <c r="BG144" i="31"/>
  <c r="BF144" i="31"/>
  <c r="T144" i="31"/>
  <c r="R144" i="31"/>
  <c r="P144" i="31"/>
  <c r="BI138" i="31"/>
  <c r="BH138" i="31"/>
  <c r="BG138" i="31"/>
  <c r="BF138" i="31"/>
  <c r="T138" i="31"/>
  <c r="R138" i="31"/>
  <c r="P138" i="31"/>
  <c r="BI134" i="31"/>
  <c r="BH134" i="31"/>
  <c r="BG134" i="31"/>
  <c r="BF134" i="31"/>
  <c r="T134" i="31"/>
  <c r="R134" i="31"/>
  <c r="P134" i="31"/>
  <c r="BI130" i="31"/>
  <c r="BH130" i="31"/>
  <c r="BG130" i="31"/>
  <c r="BF130" i="31"/>
  <c r="T130" i="31"/>
  <c r="R130" i="31"/>
  <c r="P130" i="31"/>
  <c r="BI120" i="31"/>
  <c r="BH120" i="31"/>
  <c r="BG120" i="31"/>
  <c r="BF120" i="31"/>
  <c r="T120" i="31"/>
  <c r="R120" i="31"/>
  <c r="P120" i="31"/>
  <c r="BI117" i="31"/>
  <c r="BH117" i="31"/>
  <c r="BG117" i="31"/>
  <c r="BF117" i="31"/>
  <c r="T117" i="31"/>
  <c r="R117" i="31"/>
  <c r="P117" i="31"/>
  <c r="BI113" i="31"/>
  <c r="BH113" i="31"/>
  <c r="BG113" i="31"/>
  <c r="BF113" i="31"/>
  <c r="T113" i="31"/>
  <c r="R113" i="31"/>
  <c r="P113" i="31"/>
  <c r="BI109" i="31"/>
  <c r="BH109" i="31"/>
  <c r="BG109" i="31"/>
  <c r="BF109" i="31"/>
  <c r="T109" i="31"/>
  <c r="R109" i="31"/>
  <c r="P109" i="31"/>
  <c r="BI102" i="31"/>
  <c r="BH102" i="31"/>
  <c r="BG102" i="31"/>
  <c r="BF102" i="31"/>
  <c r="T102" i="31"/>
  <c r="R102" i="31"/>
  <c r="P102" i="31"/>
  <c r="BI98" i="31"/>
  <c r="BH98" i="31"/>
  <c r="BG98" i="31"/>
  <c r="BF98" i="31"/>
  <c r="T98" i="31"/>
  <c r="R98" i="31"/>
  <c r="P98" i="31"/>
  <c r="BI94" i="31"/>
  <c r="BH94" i="31"/>
  <c r="BG94" i="31"/>
  <c r="BF94" i="31"/>
  <c r="T94" i="31"/>
  <c r="R94" i="31"/>
  <c r="P94" i="31"/>
  <c r="BI90" i="31"/>
  <c r="BH90" i="31"/>
  <c r="BG90" i="31"/>
  <c r="BF90" i="31"/>
  <c r="T90" i="31"/>
  <c r="R90" i="31"/>
  <c r="P90" i="31"/>
  <c r="J84" i="31"/>
  <c r="J83" i="31"/>
  <c r="F83" i="31"/>
  <c r="F81" i="31"/>
  <c r="E79" i="31"/>
  <c r="J55" i="31"/>
  <c r="J54" i="31"/>
  <c r="F54" i="31"/>
  <c r="F52" i="31"/>
  <c r="E50" i="31"/>
  <c r="J18" i="31"/>
  <c r="E18" i="31"/>
  <c r="F55" i="31" s="1"/>
  <c r="J17" i="31"/>
  <c r="J12" i="31"/>
  <c r="J52" i="31" s="1"/>
  <c r="E7" i="31"/>
  <c r="E77" i="31" s="1"/>
  <c r="J37" i="30"/>
  <c r="J36" i="30"/>
  <c r="AY88" i="1"/>
  <c r="J35" i="30"/>
  <c r="AX88" i="1"/>
  <c r="BI185" i="30"/>
  <c r="BH185" i="30"/>
  <c r="BG185" i="30"/>
  <c r="BF185" i="30"/>
  <c r="T185" i="30"/>
  <c r="T184" i="30"/>
  <c r="R185" i="30"/>
  <c r="R184" i="30" s="1"/>
  <c r="P185" i="30"/>
  <c r="P184" i="30"/>
  <c r="BI180" i="30"/>
  <c r="BH180" i="30"/>
  <c r="BG180" i="30"/>
  <c r="BF180" i="30"/>
  <c r="T180" i="30"/>
  <c r="R180" i="30"/>
  <c r="P180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71" i="30"/>
  <c r="BH171" i="30"/>
  <c r="BG171" i="30"/>
  <c r="BF171" i="30"/>
  <c r="T171" i="30"/>
  <c r="R171" i="30"/>
  <c r="P171" i="30"/>
  <c r="BI167" i="30"/>
  <c r="BH167" i="30"/>
  <c r="BG167" i="30"/>
  <c r="BF167" i="30"/>
  <c r="T167" i="30"/>
  <c r="R167" i="30"/>
  <c r="P167" i="30"/>
  <c r="BI164" i="30"/>
  <c r="BH164" i="30"/>
  <c r="BG164" i="30"/>
  <c r="BF164" i="30"/>
  <c r="T164" i="30"/>
  <c r="R164" i="30"/>
  <c r="P164" i="30"/>
  <c r="BI161" i="30"/>
  <c r="BH161" i="30"/>
  <c r="BG161" i="30"/>
  <c r="BF161" i="30"/>
  <c r="T161" i="30"/>
  <c r="R161" i="30"/>
  <c r="P161" i="30"/>
  <c r="BI158" i="30"/>
  <c r="BH158" i="30"/>
  <c r="BG158" i="30"/>
  <c r="BF158" i="30"/>
  <c r="T158" i="30"/>
  <c r="R158" i="30"/>
  <c r="P158" i="30"/>
  <c r="BI155" i="30"/>
  <c r="BH155" i="30"/>
  <c r="BG155" i="30"/>
  <c r="BF155" i="30"/>
  <c r="T155" i="30"/>
  <c r="R155" i="30"/>
  <c r="P155" i="30"/>
  <c r="BI151" i="30"/>
  <c r="BH151" i="30"/>
  <c r="BG151" i="30"/>
  <c r="BF151" i="30"/>
  <c r="T151" i="30"/>
  <c r="R151" i="30"/>
  <c r="P151" i="30"/>
  <c r="BI143" i="30"/>
  <c r="BH143" i="30"/>
  <c r="BG143" i="30"/>
  <c r="BF143" i="30"/>
  <c r="T143" i="30"/>
  <c r="R143" i="30"/>
  <c r="P143" i="30"/>
  <c r="BI139" i="30"/>
  <c r="BH139" i="30"/>
  <c r="BG139" i="30"/>
  <c r="BF139" i="30"/>
  <c r="T139" i="30"/>
  <c r="R139" i="30"/>
  <c r="P139" i="30"/>
  <c r="BI135" i="30"/>
  <c r="BH135" i="30"/>
  <c r="BG135" i="30"/>
  <c r="BF135" i="30"/>
  <c r="T135" i="30"/>
  <c r="R135" i="30"/>
  <c r="P135" i="30"/>
  <c r="BI127" i="30"/>
  <c r="BH127" i="30"/>
  <c r="BG127" i="30"/>
  <c r="BF127" i="30"/>
  <c r="T127" i="30"/>
  <c r="R127" i="30"/>
  <c r="P127" i="30"/>
  <c r="BI122" i="30"/>
  <c r="BH122" i="30"/>
  <c r="BG122" i="30"/>
  <c r="BF122" i="30"/>
  <c r="T122" i="30"/>
  <c r="R122" i="30"/>
  <c r="P122" i="30"/>
  <c r="BI119" i="30"/>
  <c r="BH119" i="30"/>
  <c r="BG119" i="30"/>
  <c r="BF119" i="30"/>
  <c r="T119" i="30"/>
  <c r="R119" i="30"/>
  <c r="P119" i="30"/>
  <c r="BI116" i="30"/>
  <c r="BH116" i="30"/>
  <c r="BG116" i="30"/>
  <c r="BF116" i="30"/>
  <c r="T116" i="30"/>
  <c r="R116" i="30"/>
  <c r="P116" i="30"/>
  <c r="BI106" i="30"/>
  <c r="BH106" i="30"/>
  <c r="BG106" i="30"/>
  <c r="BF106" i="30"/>
  <c r="T106" i="30"/>
  <c r="R106" i="30"/>
  <c r="P106" i="30"/>
  <c r="BI98" i="30"/>
  <c r="BH98" i="30"/>
  <c r="BG98" i="30"/>
  <c r="BF98" i="30"/>
  <c r="T98" i="30"/>
  <c r="R98" i="30"/>
  <c r="P98" i="30"/>
  <c r="BI94" i="30"/>
  <c r="BH94" i="30"/>
  <c r="BG94" i="30"/>
  <c r="BF94" i="30"/>
  <c r="T94" i="30"/>
  <c r="R94" i="30"/>
  <c r="P94" i="30"/>
  <c r="BI90" i="30"/>
  <c r="BH90" i="30"/>
  <c r="BG90" i="30"/>
  <c r="BF90" i="30"/>
  <c r="T90" i="30"/>
  <c r="R90" i="30"/>
  <c r="P90" i="30"/>
  <c r="BI86" i="30"/>
  <c r="BH86" i="30"/>
  <c r="BG86" i="30"/>
  <c r="BF86" i="30"/>
  <c r="T86" i="30"/>
  <c r="R86" i="30"/>
  <c r="P86" i="30"/>
  <c r="J80" i="30"/>
  <c r="J79" i="30"/>
  <c r="F79" i="30"/>
  <c r="F77" i="30"/>
  <c r="E75" i="30"/>
  <c r="J55" i="30"/>
  <c r="J54" i="30"/>
  <c r="F54" i="30"/>
  <c r="F52" i="30"/>
  <c r="E50" i="30"/>
  <c r="J18" i="30"/>
  <c r="E18" i="30"/>
  <c r="F80" i="30"/>
  <c r="J17" i="30"/>
  <c r="J12" i="30"/>
  <c r="J77" i="30" s="1"/>
  <c r="E7" i="30"/>
  <c r="E73" i="30" s="1"/>
  <c r="J37" i="29"/>
  <c r="J36" i="29"/>
  <c r="AY87" i="1" s="1"/>
  <c r="J35" i="29"/>
  <c r="AX87" i="1" s="1"/>
  <c r="BI189" i="29"/>
  <c r="BH189" i="29"/>
  <c r="BG189" i="29"/>
  <c r="BF189" i="29"/>
  <c r="T189" i="29"/>
  <c r="T188" i="29" s="1"/>
  <c r="R189" i="29"/>
  <c r="R188" i="29" s="1"/>
  <c r="P189" i="29"/>
  <c r="P188" i="29" s="1"/>
  <c r="BI184" i="29"/>
  <c r="BH184" i="29"/>
  <c r="BG184" i="29"/>
  <c r="BF184" i="29"/>
  <c r="T184" i="29"/>
  <c r="R184" i="29"/>
  <c r="P184" i="29"/>
  <c r="BI181" i="29"/>
  <c r="BH181" i="29"/>
  <c r="BG181" i="29"/>
  <c r="BF181" i="29"/>
  <c r="T181" i="29"/>
  <c r="R181" i="29"/>
  <c r="P181" i="29"/>
  <c r="BI179" i="29"/>
  <c r="BH179" i="29"/>
  <c r="BG179" i="29"/>
  <c r="BF179" i="29"/>
  <c r="T179" i="29"/>
  <c r="R179" i="29"/>
  <c r="P179" i="29"/>
  <c r="BI175" i="29"/>
  <c r="BH175" i="29"/>
  <c r="BG175" i="29"/>
  <c r="BF175" i="29"/>
  <c r="T175" i="29"/>
  <c r="R175" i="29"/>
  <c r="P175" i="29"/>
  <c r="BI172" i="29"/>
  <c r="BH172" i="29"/>
  <c r="BG172" i="29"/>
  <c r="BF172" i="29"/>
  <c r="T172" i="29"/>
  <c r="R172" i="29"/>
  <c r="P172" i="29"/>
  <c r="BI169" i="29"/>
  <c r="BH169" i="29"/>
  <c r="BG169" i="29"/>
  <c r="BF169" i="29"/>
  <c r="T169" i="29"/>
  <c r="R169" i="29"/>
  <c r="P169" i="29"/>
  <c r="BI166" i="29"/>
  <c r="BH166" i="29"/>
  <c r="BG166" i="29"/>
  <c r="BF166" i="29"/>
  <c r="T166" i="29"/>
  <c r="R166" i="29"/>
  <c r="P166" i="29"/>
  <c r="BI163" i="29"/>
  <c r="BH163" i="29"/>
  <c r="BG163" i="29"/>
  <c r="BF163" i="29"/>
  <c r="T163" i="29"/>
  <c r="R163" i="29"/>
  <c r="P163" i="29"/>
  <c r="BI159" i="29"/>
  <c r="BH159" i="29"/>
  <c r="BG159" i="29"/>
  <c r="BF159" i="29"/>
  <c r="T159" i="29"/>
  <c r="R159" i="29"/>
  <c r="P159" i="29"/>
  <c r="BI156" i="29"/>
  <c r="BH156" i="29"/>
  <c r="BG156" i="29"/>
  <c r="BF156" i="29"/>
  <c r="T156" i="29"/>
  <c r="R156" i="29"/>
  <c r="P156" i="29"/>
  <c r="BI152" i="29"/>
  <c r="BH152" i="29"/>
  <c r="BG152" i="29"/>
  <c r="BF152" i="29"/>
  <c r="T152" i="29"/>
  <c r="R152" i="29"/>
  <c r="P152" i="29"/>
  <c r="BI148" i="29"/>
  <c r="BH148" i="29"/>
  <c r="BG148" i="29"/>
  <c r="BF148" i="29"/>
  <c r="T148" i="29"/>
  <c r="R148" i="29"/>
  <c r="P148" i="29"/>
  <c r="BI141" i="29"/>
  <c r="BH141" i="29"/>
  <c r="BG141" i="29"/>
  <c r="BF141" i="29"/>
  <c r="T141" i="29"/>
  <c r="R141" i="29"/>
  <c r="P141" i="29"/>
  <c r="BI137" i="29"/>
  <c r="BH137" i="29"/>
  <c r="BG137" i="29"/>
  <c r="BF137" i="29"/>
  <c r="T137" i="29"/>
  <c r="R137" i="29"/>
  <c r="P137" i="29"/>
  <c r="BI133" i="29"/>
  <c r="BH133" i="29"/>
  <c r="BG133" i="29"/>
  <c r="BF133" i="29"/>
  <c r="T133" i="29"/>
  <c r="R133" i="29"/>
  <c r="P133" i="29"/>
  <c r="BI125" i="29"/>
  <c r="BH125" i="29"/>
  <c r="BG125" i="29"/>
  <c r="BF125" i="29"/>
  <c r="T125" i="29"/>
  <c r="R125" i="29"/>
  <c r="P125" i="29"/>
  <c r="BI120" i="29"/>
  <c r="BH120" i="29"/>
  <c r="BG120" i="29"/>
  <c r="BF120" i="29"/>
  <c r="T120" i="29"/>
  <c r="R120" i="29"/>
  <c r="P120" i="29"/>
  <c r="BI110" i="29"/>
  <c r="BH110" i="29"/>
  <c r="BG110" i="29"/>
  <c r="BF110" i="29"/>
  <c r="T110" i="29"/>
  <c r="R110" i="29"/>
  <c r="P110" i="29"/>
  <c r="BI102" i="29"/>
  <c r="BH102" i="29"/>
  <c r="BG102" i="29"/>
  <c r="BF102" i="29"/>
  <c r="T102" i="29"/>
  <c r="R102" i="29"/>
  <c r="P102" i="29"/>
  <c r="BI98" i="29"/>
  <c r="BH98" i="29"/>
  <c r="BG98" i="29"/>
  <c r="BF98" i="29"/>
  <c r="T98" i="29"/>
  <c r="R98" i="29"/>
  <c r="P98" i="29"/>
  <c r="BI94" i="29"/>
  <c r="BH94" i="29"/>
  <c r="BG94" i="29"/>
  <c r="BF94" i="29"/>
  <c r="T94" i="29"/>
  <c r="R94" i="29"/>
  <c r="P94" i="29"/>
  <c r="BI90" i="29"/>
  <c r="BH90" i="29"/>
  <c r="BG90" i="29"/>
  <c r="BF90" i="29"/>
  <c r="T90" i="29"/>
  <c r="R90" i="29"/>
  <c r="P90" i="29"/>
  <c r="BI86" i="29"/>
  <c r="BH86" i="29"/>
  <c r="BG86" i="29"/>
  <c r="BF86" i="29"/>
  <c r="T86" i="29"/>
  <c r="R86" i="29"/>
  <c r="P86" i="29"/>
  <c r="J80" i="29"/>
  <c r="J79" i="29"/>
  <c r="F79" i="29"/>
  <c r="F77" i="29"/>
  <c r="E75" i="29"/>
  <c r="J55" i="29"/>
  <c r="J54" i="29"/>
  <c r="F54" i="29"/>
  <c r="F52" i="29"/>
  <c r="E50" i="29"/>
  <c r="J18" i="29"/>
  <c r="E18" i="29"/>
  <c r="F80" i="29" s="1"/>
  <c r="J17" i="29"/>
  <c r="J12" i="29"/>
  <c r="J77" i="29" s="1"/>
  <c r="E7" i="29"/>
  <c r="E73" i="29"/>
  <c r="J37" i="28"/>
  <c r="J36" i="28"/>
  <c r="AY86" i="1" s="1"/>
  <c r="J35" i="28"/>
  <c r="AX86" i="1" s="1"/>
  <c r="BI191" i="28"/>
  <c r="BH191" i="28"/>
  <c r="BG191" i="28"/>
  <c r="BF191" i="28"/>
  <c r="T191" i="28"/>
  <c r="T190" i="28" s="1"/>
  <c r="R191" i="28"/>
  <c r="R190" i="28" s="1"/>
  <c r="P191" i="28"/>
  <c r="P190" i="28" s="1"/>
  <c r="BI186" i="28"/>
  <c r="BH186" i="28"/>
  <c r="BG186" i="28"/>
  <c r="BF186" i="28"/>
  <c r="T186" i="28"/>
  <c r="R186" i="28"/>
  <c r="P186" i="28"/>
  <c r="BI183" i="28"/>
  <c r="BH183" i="28"/>
  <c r="BG183" i="28"/>
  <c r="BF183" i="28"/>
  <c r="T183" i="28"/>
  <c r="R183" i="28"/>
  <c r="P183" i="28"/>
  <c r="BI181" i="28"/>
  <c r="BH181" i="28"/>
  <c r="BG181" i="28"/>
  <c r="BF181" i="28"/>
  <c r="T181" i="28"/>
  <c r="R181" i="28"/>
  <c r="P181" i="28"/>
  <c r="BI177" i="28"/>
  <c r="BH177" i="28"/>
  <c r="BG177" i="28"/>
  <c r="BF177" i="28"/>
  <c r="T177" i="28"/>
  <c r="R177" i="28"/>
  <c r="P177" i="28"/>
  <c r="BI174" i="28"/>
  <c r="BH174" i="28"/>
  <c r="BG174" i="28"/>
  <c r="BF174" i="28"/>
  <c r="T174" i="28"/>
  <c r="R174" i="28"/>
  <c r="P174" i="28"/>
  <c r="BI171" i="28"/>
  <c r="BH171" i="28"/>
  <c r="BG171" i="28"/>
  <c r="BF171" i="28"/>
  <c r="T171" i="28"/>
  <c r="R171" i="28"/>
  <c r="P171" i="28"/>
  <c r="BI167" i="28"/>
  <c r="BH167" i="28"/>
  <c r="BG167" i="28"/>
  <c r="BF167" i="28"/>
  <c r="T167" i="28"/>
  <c r="R167" i="28"/>
  <c r="P167" i="28"/>
  <c r="BI163" i="28"/>
  <c r="BH163" i="28"/>
  <c r="BG163" i="28"/>
  <c r="BF163" i="28"/>
  <c r="T163" i="28"/>
  <c r="R163" i="28"/>
  <c r="P163" i="28"/>
  <c r="BI159" i="28"/>
  <c r="BH159" i="28"/>
  <c r="BG159" i="28"/>
  <c r="BF159" i="28"/>
  <c r="T159" i="28"/>
  <c r="R159" i="28"/>
  <c r="P159" i="28"/>
  <c r="BI156" i="28"/>
  <c r="BH156" i="28"/>
  <c r="BG156" i="28"/>
  <c r="BF156" i="28"/>
  <c r="T156" i="28"/>
  <c r="R156" i="28"/>
  <c r="P156" i="28"/>
  <c r="BI153" i="28"/>
  <c r="BH153" i="28"/>
  <c r="BG153" i="28"/>
  <c r="BF153" i="28"/>
  <c r="T153" i="28"/>
  <c r="R153" i="28"/>
  <c r="P153" i="28"/>
  <c r="BI149" i="28"/>
  <c r="BH149" i="28"/>
  <c r="BG149" i="28"/>
  <c r="BF149" i="28"/>
  <c r="T149" i="28"/>
  <c r="R149" i="28"/>
  <c r="P149" i="28"/>
  <c r="BI142" i="28"/>
  <c r="BH142" i="28"/>
  <c r="BG142" i="28"/>
  <c r="BF142" i="28"/>
  <c r="T142" i="28"/>
  <c r="R142" i="28"/>
  <c r="P142" i="28"/>
  <c r="BI136" i="28"/>
  <c r="BH136" i="28"/>
  <c r="BG136" i="28"/>
  <c r="BF136" i="28"/>
  <c r="T136" i="28"/>
  <c r="R136" i="28"/>
  <c r="P136" i="28"/>
  <c r="BI132" i="28"/>
  <c r="BH132" i="28"/>
  <c r="BG132" i="28"/>
  <c r="BF132" i="28"/>
  <c r="T132" i="28"/>
  <c r="R132" i="28"/>
  <c r="P132" i="28"/>
  <c r="BI128" i="28"/>
  <c r="BH128" i="28"/>
  <c r="BG128" i="28"/>
  <c r="BF128" i="28"/>
  <c r="T128" i="28"/>
  <c r="R128" i="28"/>
  <c r="P128" i="28"/>
  <c r="BI120" i="28"/>
  <c r="BH120" i="28"/>
  <c r="BG120" i="28"/>
  <c r="BF120" i="28"/>
  <c r="T120" i="28"/>
  <c r="R120" i="28"/>
  <c r="P120" i="28"/>
  <c r="BI110" i="28"/>
  <c r="BH110" i="28"/>
  <c r="BG110" i="28"/>
  <c r="BF110" i="28"/>
  <c r="T110" i="28"/>
  <c r="R110" i="28"/>
  <c r="P110" i="28"/>
  <c r="BI102" i="28"/>
  <c r="BH102" i="28"/>
  <c r="BG102" i="28"/>
  <c r="BF102" i="28"/>
  <c r="T102" i="28"/>
  <c r="R102" i="28"/>
  <c r="P102" i="28"/>
  <c r="BI98" i="28"/>
  <c r="BH98" i="28"/>
  <c r="BG98" i="28"/>
  <c r="BF98" i="28"/>
  <c r="T98" i="28"/>
  <c r="R98" i="28"/>
  <c r="P98" i="28"/>
  <c r="BI94" i="28"/>
  <c r="BH94" i="28"/>
  <c r="BG94" i="28"/>
  <c r="BF94" i="28"/>
  <c r="T94" i="28"/>
  <c r="R94" i="28"/>
  <c r="P94" i="28"/>
  <c r="BI90" i="28"/>
  <c r="BH90" i="28"/>
  <c r="BG90" i="28"/>
  <c r="BF90" i="28"/>
  <c r="T90" i="28"/>
  <c r="R90" i="28"/>
  <c r="P90" i="28"/>
  <c r="BI86" i="28"/>
  <c r="BH86" i="28"/>
  <c r="BG86" i="28"/>
  <c r="BF86" i="28"/>
  <c r="T86" i="28"/>
  <c r="R86" i="28"/>
  <c r="P86" i="28"/>
  <c r="J80" i="28"/>
  <c r="J79" i="28"/>
  <c r="F79" i="28"/>
  <c r="F77" i="28"/>
  <c r="E75" i="28"/>
  <c r="J55" i="28"/>
  <c r="J54" i="28"/>
  <c r="F54" i="28"/>
  <c r="F52" i="28"/>
  <c r="E50" i="28"/>
  <c r="J18" i="28"/>
  <c r="E18" i="28"/>
  <c r="F80" i="28" s="1"/>
  <c r="J17" i="28"/>
  <c r="J12" i="28"/>
  <c r="J52" i="28" s="1"/>
  <c r="E7" i="28"/>
  <c r="E73" i="28"/>
  <c r="J37" i="27"/>
  <c r="J36" i="27"/>
  <c r="AY85" i="1"/>
  <c r="J35" i="27"/>
  <c r="AX85" i="1" s="1"/>
  <c r="BI223" i="27"/>
  <c r="BH223" i="27"/>
  <c r="BG223" i="27"/>
  <c r="BF223" i="27"/>
  <c r="T223" i="27"/>
  <c r="T222" i="27" s="1"/>
  <c r="R223" i="27"/>
  <c r="R222" i="27" s="1"/>
  <c r="P223" i="27"/>
  <c r="P222" i="27"/>
  <c r="BI219" i="27"/>
  <c r="BH219" i="27"/>
  <c r="BG219" i="27"/>
  <c r="BF219" i="27"/>
  <c r="T219" i="27"/>
  <c r="R219" i="27"/>
  <c r="P219" i="27"/>
  <c r="BI216" i="27"/>
  <c r="BH216" i="27"/>
  <c r="BG216" i="27"/>
  <c r="BF216" i="27"/>
  <c r="T216" i="27"/>
  <c r="R216" i="27"/>
  <c r="P216" i="27"/>
  <c r="BI210" i="27"/>
  <c r="BH210" i="27"/>
  <c r="BG210" i="27"/>
  <c r="BF210" i="27"/>
  <c r="T210" i="27"/>
  <c r="R210" i="27"/>
  <c r="P210" i="27"/>
  <c r="BI207" i="27"/>
  <c r="BH207" i="27"/>
  <c r="BG207" i="27"/>
  <c r="BF207" i="27"/>
  <c r="T207" i="27"/>
  <c r="R207" i="27"/>
  <c r="P207" i="27"/>
  <c r="BI202" i="27"/>
  <c r="BH202" i="27"/>
  <c r="BG202" i="27"/>
  <c r="BF202" i="27"/>
  <c r="T202" i="27"/>
  <c r="R202" i="27"/>
  <c r="P202" i="27"/>
  <c r="BI199" i="27"/>
  <c r="BH199" i="27"/>
  <c r="BG199" i="27"/>
  <c r="BF199" i="27"/>
  <c r="T199" i="27"/>
  <c r="R199" i="27"/>
  <c r="P199" i="27"/>
  <c r="BI197" i="27"/>
  <c r="BH197" i="27"/>
  <c r="BG197" i="27"/>
  <c r="BF197" i="27"/>
  <c r="T197" i="27"/>
  <c r="R197" i="27"/>
  <c r="P197" i="27"/>
  <c r="BI193" i="27"/>
  <c r="BH193" i="27"/>
  <c r="BG193" i="27"/>
  <c r="BF193" i="27"/>
  <c r="T193" i="27"/>
  <c r="R193" i="27"/>
  <c r="P193" i="27"/>
  <c r="BI190" i="27"/>
  <c r="BH190" i="27"/>
  <c r="BG190" i="27"/>
  <c r="BF190" i="27"/>
  <c r="T190" i="27"/>
  <c r="R190" i="27"/>
  <c r="P190" i="27"/>
  <c r="BI187" i="27"/>
  <c r="BH187" i="27"/>
  <c r="BG187" i="27"/>
  <c r="BF187" i="27"/>
  <c r="T187" i="27"/>
  <c r="R187" i="27"/>
  <c r="P187" i="27"/>
  <c r="BI183" i="27"/>
  <c r="BH183" i="27"/>
  <c r="BG183" i="27"/>
  <c r="BF183" i="27"/>
  <c r="T183" i="27"/>
  <c r="R183" i="27"/>
  <c r="P183" i="27"/>
  <c r="BI180" i="27"/>
  <c r="BH180" i="27"/>
  <c r="BG180" i="27"/>
  <c r="BF180" i="27"/>
  <c r="T180" i="27"/>
  <c r="R180" i="27"/>
  <c r="P180" i="27"/>
  <c r="BI177" i="27"/>
  <c r="BH177" i="27"/>
  <c r="BG177" i="27"/>
  <c r="BF177" i="27"/>
  <c r="T177" i="27"/>
  <c r="R177" i="27"/>
  <c r="P177" i="27"/>
  <c r="BI173" i="27"/>
  <c r="BH173" i="27"/>
  <c r="BG173" i="27"/>
  <c r="BF173" i="27"/>
  <c r="T173" i="27"/>
  <c r="R173" i="27"/>
  <c r="P173" i="27"/>
  <c r="BI169" i="27"/>
  <c r="BH169" i="27"/>
  <c r="BG169" i="27"/>
  <c r="BF169" i="27"/>
  <c r="T169" i="27"/>
  <c r="R169" i="27"/>
  <c r="P169" i="27"/>
  <c r="BI165" i="27"/>
  <c r="BH165" i="27"/>
  <c r="BG165" i="27"/>
  <c r="BF165" i="27"/>
  <c r="T165" i="27"/>
  <c r="R165" i="27"/>
  <c r="P165" i="27"/>
  <c r="BI158" i="27"/>
  <c r="BH158" i="27"/>
  <c r="BG158" i="27"/>
  <c r="BF158" i="27"/>
  <c r="T158" i="27"/>
  <c r="R158" i="27"/>
  <c r="P158" i="27"/>
  <c r="BI154" i="27"/>
  <c r="BH154" i="27"/>
  <c r="BG154" i="27"/>
  <c r="BF154" i="27"/>
  <c r="T154" i="27"/>
  <c r="R154" i="27"/>
  <c r="P154" i="27"/>
  <c r="BI150" i="27"/>
  <c r="BH150" i="27"/>
  <c r="BG150" i="27"/>
  <c r="BF150" i="27"/>
  <c r="T150" i="27"/>
  <c r="R150" i="27"/>
  <c r="P150" i="27"/>
  <c r="BI142" i="27"/>
  <c r="BH142" i="27"/>
  <c r="BG142" i="27"/>
  <c r="BF142" i="27"/>
  <c r="T142" i="27"/>
  <c r="R142" i="27"/>
  <c r="P142" i="27"/>
  <c r="BI135" i="27"/>
  <c r="BH135" i="27"/>
  <c r="BG135" i="27"/>
  <c r="BF135" i="27"/>
  <c r="T135" i="27"/>
  <c r="R135" i="27"/>
  <c r="P135" i="27"/>
  <c r="BI124" i="27"/>
  <c r="BH124" i="27"/>
  <c r="BG124" i="27"/>
  <c r="BF124" i="27"/>
  <c r="T124" i="27"/>
  <c r="R124" i="27"/>
  <c r="P124" i="27"/>
  <c r="BI116" i="27"/>
  <c r="BH116" i="27"/>
  <c r="BG116" i="27"/>
  <c r="BF116" i="27"/>
  <c r="T116" i="27"/>
  <c r="R116" i="27"/>
  <c r="P116" i="27"/>
  <c r="BI112" i="27"/>
  <c r="BH112" i="27"/>
  <c r="BG112" i="27"/>
  <c r="BF112" i="27"/>
  <c r="T112" i="27"/>
  <c r="R112" i="27"/>
  <c r="P112" i="27"/>
  <c r="BI108" i="27"/>
  <c r="BH108" i="27"/>
  <c r="BG108" i="27"/>
  <c r="BF108" i="27"/>
  <c r="T108" i="27"/>
  <c r="R108" i="27"/>
  <c r="P108" i="27"/>
  <c r="BI104" i="27"/>
  <c r="BH104" i="27"/>
  <c r="BG104" i="27"/>
  <c r="BF104" i="27"/>
  <c r="T104" i="27"/>
  <c r="R104" i="27"/>
  <c r="P104" i="27"/>
  <c r="BI100" i="27"/>
  <c r="BH100" i="27"/>
  <c r="BG100" i="27"/>
  <c r="BF100" i="27"/>
  <c r="T100" i="27"/>
  <c r="R100" i="27"/>
  <c r="P100" i="27"/>
  <c r="BI96" i="27"/>
  <c r="BH96" i="27"/>
  <c r="BG96" i="27"/>
  <c r="BF96" i="27"/>
  <c r="T96" i="27"/>
  <c r="R96" i="27"/>
  <c r="P96" i="27"/>
  <c r="BI93" i="27"/>
  <c r="BH93" i="27"/>
  <c r="BG93" i="27"/>
  <c r="BF93" i="27"/>
  <c r="T93" i="27"/>
  <c r="R93" i="27"/>
  <c r="P93" i="27"/>
  <c r="BI90" i="27"/>
  <c r="BH90" i="27"/>
  <c r="BG90" i="27"/>
  <c r="BF90" i="27"/>
  <c r="T90" i="27"/>
  <c r="R90" i="27"/>
  <c r="P90" i="27"/>
  <c r="BI87" i="27"/>
  <c r="BH87" i="27"/>
  <c r="BG87" i="27"/>
  <c r="BF87" i="27"/>
  <c r="T87" i="27"/>
  <c r="R87" i="27"/>
  <c r="P87" i="27"/>
  <c r="J81" i="27"/>
  <c r="J80" i="27"/>
  <c r="F80" i="27"/>
  <c r="F78" i="27"/>
  <c r="E76" i="27"/>
  <c r="J55" i="27"/>
  <c r="J54" i="27"/>
  <c r="F54" i="27"/>
  <c r="F52" i="27"/>
  <c r="E50" i="27"/>
  <c r="J18" i="27"/>
  <c r="E18" i="27"/>
  <c r="F55" i="27" s="1"/>
  <c r="J17" i="27"/>
  <c r="J12" i="27"/>
  <c r="J78" i="27" s="1"/>
  <c r="E7" i="27"/>
  <c r="E48" i="27"/>
  <c r="J39" i="26"/>
  <c r="J38" i="26"/>
  <c r="AY84" i="1" s="1"/>
  <c r="J37" i="26"/>
  <c r="AX84" i="1"/>
  <c r="BI298" i="26"/>
  <c r="BH298" i="26"/>
  <c r="BG298" i="26"/>
  <c r="BF298" i="26"/>
  <c r="T298" i="26"/>
  <c r="T297" i="26" s="1"/>
  <c r="R298" i="26"/>
  <c r="R297" i="26" s="1"/>
  <c r="P298" i="26"/>
  <c r="P297" i="26" s="1"/>
  <c r="BI292" i="26"/>
  <c r="BH292" i="26"/>
  <c r="BG292" i="26"/>
  <c r="BF292" i="26"/>
  <c r="T292" i="26"/>
  <c r="R292" i="26"/>
  <c r="P292" i="26"/>
  <c r="BI289" i="26"/>
  <c r="BH289" i="26"/>
  <c r="BG289" i="26"/>
  <c r="BF289" i="26"/>
  <c r="T289" i="26"/>
  <c r="R289" i="26"/>
  <c r="P289" i="26"/>
  <c r="BI285" i="26"/>
  <c r="BH285" i="26"/>
  <c r="BG285" i="26"/>
  <c r="BF285" i="26"/>
  <c r="T285" i="26"/>
  <c r="R285" i="26"/>
  <c r="P285" i="26"/>
  <c r="BI283" i="26"/>
  <c r="BH283" i="26"/>
  <c r="BG283" i="26"/>
  <c r="BF283" i="26"/>
  <c r="T283" i="26"/>
  <c r="R283" i="26"/>
  <c r="P283" i="26"/>
  <c r="BI280" i="26"/>
  <c r="BH280" i="26"/>
  <c r="BG280" i="26"/>
  <c r="BF280" i="26"/>
  <c r="T280" i="26"/>
  <c r="R280" i="26"/>
  <c r="P280" i="26"/>
  <c r="BI278" i="26"/>
  <c r="BH278" i="26"/>
  <c r="BG278" i="26"/>
  <c r="BF278" i="26"/>
  <c r="T278" i="26"/>
  <c r="R278" i="26"/>
  <c r="P278" i="26"/>
  <c r="BI274" i="26"/>
  <c r="BH274" i="26"/>
  <c r="BG274" i="26"/>
  <c r="BF274" i="26"/>
  <c r="T274" i="26"/>
  <c r="R274" i="26"/>
  <c r="P274" i="26"/>
  <c r="BI272" i="26"/>
  <c r="BH272" i="26"/>
  <c r="BG272" i="26"/>
  <c r="BF272" i="26"/>
  <c r="T272" i="26"/>
  <c r="R272" i="26"/>
  <c r="P272" i="26"/>
  <c r="BI268" i="26"/>
  <c r="BH268" i="26"/>
  <c r="BG268" i="26"/>
  <c r="BF268" i="26"/>
  <c r="T268" i="26"/>
  <c r="R268" i="26"/>
  <c r="P268" i="26"/>
  <c r="BI266" i="26"/>
  <c r="BH266" i="26"/>
  <c r="BG266" i="26"/>
  <c r="BF266" i="26"/>
  <c r="T266" i="26"/>
  <c r="R266" i="26"/>
  <c r="P266" i="26"/>
  <c r="BI262" i="26"/>
  <c r="BH262" i="26"/>
  <c r="BG262" i="26"/>
  <c r="BF262" i="26"/>
  <c r="T262" i="26"/>
  <c r="R262" i="26"/>
  <c r="P262" i="26"/>
  <c r="BI259" i="26"/>
  <c r="BH259" i="26"/>
  <c r="BG259" i="26"/>
  <c r="BF259" i="26"/>
  <c r="T259" i="26"/>
  <c r="R259" i="26"/>
  <c r="P259" i="26"/>
  <c r="BI255" i="26"/>
  <c r="BH255" i="26"/>
  <c r="BG255" i="26"/>
  <c r="BF255" i="26"/>
  <c r="T255" i="26"/>
  <c r="R255" i="26"/>
  <c r="P255" i="26"/>
  <c r="BI252" i="26"/>
  <c r="BH252" i="26"/>
  <c r="BG252" i="26"/>
  <c r="BF252" i="26"/>
  <c r="T252" i="26"/>
  <c r="R252" i="26"/>
  <c r="P252" i="26"/>
  <c r="BI248" i="26"/>
  <c r="BH248" i="26"/>
  <c r="BG248" i="26"/>
  <c r="BF248" i="26"/>
  <c r="T248" i="26"/>
  <c r="R248" i="26"/>
  <c r="P248" i="26"/>
  <c r="BI245" i="26"/>
  <c r="BH245" i="26"/>
  <c r="BG245" i="26"/>
  <c r="BF245" i="26"/>
  <c r="T245" i="26"/>
  <c r="R245" i="26"/>
  <c r="P245" i="26"/>
  <c r="BI242" i="26"/>
  <c r="BH242" i="26"/>
  <c r="BG242" i="26"/>
  <c r="BF242" i="26"/>
  <c r="T242" i="26"/>
  <c r="R242" i="26"/>
  <c r="P242" i="26"/>
  <c r="BI240" i="26"/>
  <c r="BH240" i="26"/>
  <c r="BG240" i="26"/>
  <c r="BF240" i="26"/>
  <c r="T240" i="26"/>
  <c r="R240" i="26"/>
  <c r="P240" i="26"/>
  <c r="BI236" i="26"/>
  <c r="BH236" i="26"/>
  <c r="BG236" i="26"/>
  <c r="BF236" i="26"/>
  <c r="T236" i="26"/>
  <c r="R236" i="26"/>
  <c r="P236" i="26"/>
  <c r="BI231" i="26"/>
  <c r="BH231" i="26"/>
  <c r="BG231" i="26"/>
  <c r="BF231" i="26"/>
  <c r="T231" i="26"/>
  <c r="R231" i="26"/>
  <c r="P231" i="26"/>
  <c r="BI227" i="26"/>
  <c r="BH227" i="26"/>
  <c r="BG227" i="26"/>
  <c r="BF227" i="26"/>
  <c r="T227" i="26"/>
  <c r="R227" i="26"/>
  <c r="P227" i="26"/>
  <c r="BI224" i="26"/>
  <c r="BH224" i="26"/>
  <c r="BG224" i="26"/>
  <c r="BF224" i="26"/>
  <c r="T224" i="26"/>
  <c r="R224" i="26"/>
  <c r="P224" i="26"/>
  <c r="BI221" i="26"/>
  <c r="BH221" i="26"/>
  <c r="BG221" i="26"/>
  <c r="BF221" i="26"/>
  <c r="T221" i="26"/>
  <c r="R221" i="26"/>
  <c r="P221" i="26"/>
  <c r="BI217" i="26"/>
  <c r="BH217" i="26"/>
  <c r="BG217" i="26"/>
  <c r="BF217" i="26"/>
  <c r="T217" i="26"/>
  <c r="R217" i="26"/>
  <c r="P217" i="26"/>
  <c r="BI212" i="26"/>
  <c r="BH212" i="26"/>
  <c r="BG212" i="26"/>
  <c r="BF212" i="26"/>
  <c r="T212" i="26"/>
  <c r="R212" i="26"/>
  <c r="P212" i="26"/>
  <c r="BI207" i="26"/>
  <c r="BH207" i="26"/>
  <c r="BG207" i="26"/>
  <c r="BF207" i="26"/>
  <c r="T207" i="26"/>
  <c r="R207" i="26"/>
  <c r="P207" i="26"/>
  <c r="BI202" i="26"/>
  <c r="BH202" i="26"/>
  <c r="BG202" i="26"/>
  <c r="BF202" i="26"/>
  <c r="T202" i="26"/>
  <c r="T201" i="26" s="1"/>
  <c r="R202" i="26"/>
  <c r="R201" i="26" s="1"/>
  <c r="P202" i="26"/>
  <c r="P201" i="26" s="1"/>
  <c r="BI198" i="26"/>
  <c r="BH198" i="26"/>
  <c r="BG198" i="26"/>
  <c r="BF198" i="26"/>
  <c r="T198" i="26"/>
  <c r="R198" i="26"/>
  <c r="P198" i="26"/>
  <c r="BI195" i="26"/>
  <c r="BH195" i="26"/>
  <c r="BG195" i="26"/>
  <c r="BF195" i="26"/>
  <c r="T195" i="26"/>
  <c r="R195" i="26"/>
  <c r="P195" i="26"/>
  <c r="BI192" i="26"/>
  <c r="BH192" i="26"/>
  <c r="BG192" i="26"/>
  <c r="BF192" i="26"/>
  <c r="T192" i="26"/>
  <c r="R192" i="26"/>
  <c r="P192" i="26"/>
  <c r="BI188" i="26"/>
  <c r="BH188" i="26"/>
  <c r="BG188" i="26"/>
  <c r="BF188" i="26"/>
  <c r="T188" i="26"/>
  <c r="R188" i="26"/>
  <c r="P188" i="26"/>
  <c r="BI184" i="26"/>
  <c r="BH184" i="26"/>
  <c r="BG184" i="26"/>
  <c r="BF184" i="26"/>
  <c r="T184" i="26"/>
  <c r="R184" i="26"/>
  <c r="P184" i="26"/>
  <c r="BI181" i="26"/>
  <c r="BH181" i="26"/>
  <c r="BG181" i="26"/>
  <c r="BF181" i="26"/>
  <c r="T181" i="26"/>
  <c r="R181" i="26"/>
  <c r="P181" i="26"/>
  <c r="BI176" i="26"/>
  <c r="BH176" i="26"/>
  <c r="BG176" i="26"/>
  <c r="BF176" i="26"/>
  <c r="T176" i="26"/>
  <c r="R176" i="26"/>
  <c r="P176" i="26"/>
  <c r="BI171" i="26"/>
  <c r="BH171" i="26"/>
  <c r="BG171" i="26"/>
  <c r="BF171" i="26"/>
  <c r="T171" i="26"/>
  <c r="R171" i="26"/>
  <c r="P171" i="26"/>
  <c r="BI164" i="26"/>
  <c r="BH164" i="26"/>
  <c r="BG164" i="26"/>
  <c r="BF164" i="26"/>
  <c r="T164" i="26"/>
  <c r="R164" i="26"/>
  <c r="P164" i="26"/>
  <c r="BI161" i="26"/>
  <c r="BH161" i="26"/>
  <c r="BG161" i="26"/>
  <c r="BF161" i="26"/>
  <c r="T161" i="26"/>
  <c r="R161" i="26"/>
  <c r="P161" i="26"/>
  <c r="BI155" i="26"/>
  <c r="BH155" i="26"/>
  <c r="BG155" i="26"/>
  <c r="BF155" i="26"/>
  <c r="T155" i="26"/>
  <c r="R155" i="26"/>
  <c r="P155" i="26"/>
  <c r="BI151" i="26"/>
  <c r="BH151" i="26"/>
  <c r="BG151" i="26"/>
  <c r="BF151" i="26"/>
  <c r="T151" i="26"/>
  <c r="R151" i="26"/>
  <c r="P151" i="26"/>
  <c r="BI147" i="26"/>
  <c r="BH147" i="26"/>
  <c r="BG147" i="26"/>
  <c r="BF147" i="26"/>
  <c r="T147" i="26"/>
  <c r="R147" i="26"/>
  <c r="P147" i="26"/>
  <c r="BI138" i="26"/>
  <c r="BH138" i="26"/>
  <c r="BG138" i="26"/>
  <c r="BF138" i="26"/>
  <c r="T138" i="26"/>
  <c r="R138" i="26"/>
  <c r="P138" i="26"/>
  <c r="BI130" i="26"/>
  <c r="BH130" i="26"/>
  <c r="BG130" i="26"/>
  <c r="BF130" i="26"/>
  <c r="T130" i="26"/>
  <c r="R130" i="26"/>
  <c r="P130" i="26"/>
  <c r="BI127" i="26"/>
  <c r="BH127" i="26"/>
  <c r="BG127" i="26"/>
  <c r="BF127" i="26"/>
  <c r="T127" i="26"/>
  <c r="R127" i="26"/>
  <c r="P127" i="26"/>
  <c r="BI122" i="26"/>
  <c r="BH122" i="26"/>
  <c r="BG122" i="26"/>
  <c r="BF122" i="26"/>
  <c r="T122" i="26"/>
  <c r="R122" i="26"/>
  <c r="P122" i="26"/>
  <c r="BI119" i="26"/>
  <c r="BH119" i="26"/>
  <c r="BG119" i="26"/>
  <c r="BF119" i="26"/>
  <c r="T119" i="26"/>
  <c r="R119" i="26"/>
  <c r="P119" i="26"/>
  <c r="BI115" i="26"/>
  <c r="BH115" i="26"/>
  <c r="BG115" i="26"/>
  <c r="BF115" i="26"/>
  <c r="T115" i="26"/>
  <c r="R115" i="26"/>
  <c r="P115" i="26"/>
  <c r="BI111" i="26"/>
  <c r="BH111" i="26"/>
  <c r="BG111" i="26"/>
  <c r="BF111" i="26"/>
  <c r="T111" i="26"/>
  <c r="R111" i="26"/>
  <c r="P111" i="26"/>
  <c r="BI107" i="26"/>
  <c r="BH107" i="26"/>
  <c r="BG107" i="26"/>
  <c r="BF107" i="26"/>
  <c r="T107" i="26"/>
  <c r="R107" i="26"/>
  <c r="P107" i="26"/>
  <c r="BI101" i="26"/>
  <c r="BH101" i="26"/>
  <c r="BG101" i="26"/>
  <c r="BF101" i="26"/>
  <c r="T101" i="26"/>
  <c r="R101" i="26"/>
  <c r="P101" i="26"/>
  <c r="BI98" i="26"/>
  <c r="BH98" i="26"/>
  <c r="BG98" i="26"/>
  <c r="BF98" i="26"/>
  <c r="T98" i="26"/>
  <c r="R98" i="26"/>
  <c r="P98" i="26"/>
  <c r="BI94" i="26"/>
  <c r="BH94" i="26"/>
  <c r="BG94" i="26"/>
  <c r="BF94" i="26"/>
  <c r="T94" i="26"/>
  <c r="R94" i="26"/>
  <c r="P94" i="26"/>
  <c r="J88" i="26"/>
  <c r="J87" i="26"/>
  <c r="F87" i="26"/>
  <c r="F85" i="26"/>
  <c r="E83" i="26"/>
  <c r="J59" i="26"/>
  <c r="J58" i="26"/>
  <c r="F58" i="26"/>
  <c r="F56" i="26"/>
  <c r="E54" i="26"/>
  <c r="J20" i="26"/>
  <c r="E20" i="26"/>
  <c r="F88" i="26" s="1"/>
  <c r="J19" i="26"/>
  <c r="J14" i="26"/>
  <c r="J56" i="26" s="1"/>
  <c r="E7" i="26"/>
  <c r="E79" i="26" s="1"/>
  <c r="J39" i="25"/>
  <c r="J38" i="25"/>
  <c r="AY83" i="1"/>
  <c r="J37" i="25"/>
  <c r="AX83" i="1"/>
  <c r="BI250" i="25"/>
  <c r="BH250" i="25"/>
  <c r="BG250" i="25"/>
  <c r="BF250" i="25"/>
  <c r="T250" i="25"/>
  <c r="T249" i="25"/>
  <c r="R250" i="25"/>
  <c r="R249" i="25" s="1"/>
  <c r="P250" i="25"/>
  <c r="P249" i="25"/>
  <c r="BI244" i="25"/>
  <c r="BH244" i="25"/>
  <c r="BG244" i="25"/>
  <c r="BF244" i="25"/>
  <c r="T244" i="25"/>
  <c r="R244" i="25"/>
  <c r="P244" i="25"/>
  <c r="BI241" i="25"/>
  <c r="BH241" i="25"/>
  <c r="BG241" i="25"/>
  <c r="BF241" i="25"/>
  <c r="T241" i="25"/>
  <c r="R241" i="25"/>
  <c r="P241" i="25"/>
  <c r="BI237" i="25"/>
  <c r="BH237" i="25"/>
  <c r="BG237" i="25"/>
  <c r="BF237" i="25"/>
  <c r="T237" i="25"/>
  <c r="R237" i="25"/>
  <c r="P237" i="25"/>
  <c r="BI234" i="25"/>
  <c r="BH234" i="25"/>
  <c r="BG234" i="25"/>
  <c r="BF234" i="25"/>
  <c r="T234" i="25"/>
  <c r="R234" i="25"/>
  <c r="P234" i="25"/>
  <c r="BI230" i="25"/>
  <c r="BH230" i="25"/>
  <c r="BG230" i="25"/>
  <c r="BF230" i="25"/>
  <c r="T230" i="25"/>
  <c r="R230" i="25"/>
  <c r="P230" i="25"/>
  <c r="BI227" i="25"/>
  <c r="BH227" i="25"/>
  <c r="BG227" i="25"/>
  <c r="BF227" i="25"/>
  <c r="T227" i="25"/>
  <c r="R227" i="25"/>
  <c r="P227" i="25"/>
  <c r="BI223" i="25"/>
  <c r="BH223" i="25"/>
  <c r="BG223" i="25"/>
  <c r="BF223" i="25"/>
  <c r="T223" i="25"/>
  <c r="R223" i="25"/>
  <c r="P223" i="25"/>
  <c r="BI217" i="25"/>
  <c r="BH217" i="25"/>
  <c r="BG217" i="25"/>
  <c r="BF217" i="25"/>
  <c r="T217" i="25"/>
  <c r="R217" i="25"/>
  <c r="P217" i="25"/>
  <c r="BI214" i="25"/>
  <c r="BH214" i="25"/>
  <c r="BG214" i="25"/>
  <c r="BF214" i="25"/>
  <c r="T214" i="25"/>
  <c r="R214" i="25"/>
  <c r="P214" i="25"/>
  <c r="BI209" i="25"/>
  <c r="BH209" i="25"/>
  <c r="BG209" i="25"/>
  <c r="BF209" i="25"/>
  <c r="T209" i="25"/>
  <c r="R209" i="25"/>
  <c r="P209" i="25"/>
  <c r="BI205" i="25"/>
  <c r="BH205" i="25"/>
  <c r="BG205" i="25"/>
  <c r="BF205" i="25"/>
  <c r="T205" i="25"/>
  <c r="R205" i="25"/>
  <c r="P205" i="25"/>
  <c r="BI202" i="25"/>
  <c r="BH202" i="25"/>
  <c r="BG202" i="25"/>
  <c r="BF202" i="25"/>
  <c r="T202" i="25"/>
  <c r="R202" i="25"/>
  <c r="P202" i="25"/>
  <c r="BI199" i="25"/>
  <c r="BH199" i="25"/>
  <c r="BG199" i="25"/>
  <c r="BF199" i="25"/>
  <c r="T199" i="25"/>
  <c r="R199" i="25"/>
  <c r="P199" i="25"/>
  <c r="BI195" i="25"/>
  <c r="BH195" i="25"/>
  <c r="BG195" i="25"/>
  <c r="BF195" i="25"/>
  <c r="T195" i="25"/>
  <c r="R195" i="25"/>
  <c r="P195" i="25"/>
  <c r="BI190" i="25"/>
  <c r="BH190" i="25"/>
  <c r="BG190" i="25"/>
  <c r="BF190" i="25"/>
  <c r="T190" i="25"/>
  <c r="R190" i="25"/>
  <c r="P190" i="25"/>
  <c r="BI185" i="25"/>
  <c r="BH185" i="25"/>
  <c r="BG185" i="25"/>
  <c r="BF185" i="25"/>
  <c r="T185" i="25"/>
  <c r="R185" i="25"/>
  <c r="P185" i="25"/>
  <c r="BI180" i="25"/>
  <c r="BH180" i="25"/>
  <c r="BG180" i="25"/>
  <c r="BF180" i="25"/>
  <c r="T180" i="25"/>
  <c r="T179" i="25" s="1"/>
  <c r="R180" i="25"/>
  <c r="R179" i="25"/>
  <c r="P180" i="25"/>
  <c r="P179" i="25"/>
  <c r="BI176" i="25"/>
  <c r="BH176" i="25"/>
  <c r="BG176" i="25"/>
  <c r="BF176" i="25"/>
  <c r="T176" i="25"/>
  <c r="R176" i="25"/>
  <c r="P176" i="25"/>
  <c r="BI173" i="25"/>
  <c r="BH173" i="25"/>
  <c r="BG173" i="25"/>
  <c r="BF173" i="25"/>
  <c r="T173" i="25"/>
  <c r="R173" i="25"/>
  <c r="P173" i="25"/>
  <c r="BI170" i="25"/>
  <c r="BH170" i="25"/>
  <c r="BG170" i="25"/>
  <c r="BF170" i="25"/>
  <c r="T170" i="25"/>
  <c r="R170" i="25"/>
  <c r="P170" i="25"/>
  <c r="BI166" i="25"/>
  <c r="BH166" i="25"/>
  <c r="BG166" i="25"/>
  <c r="BF166" i="25"/>
  <c r="T166" i="25"/>
  <c r="R166" i="25"/>
  <c r="P166" i="25"/>
  <c r="BI162" i="25"/>
  <c r="BH162" i="25"/>
  <c r="BG162" i="25"/>
  <c r="BF162" i="25"/>
  <c r="T162" i="25"/>
  <c r="R162" i="25"/>
  <c r="P162" i="25"/>
  <c r="BI157" i="25"/>
  <c r="BH157" i="25"/>
  <c r="BG157" i="25"/>
  <c r="BF157" i="25"/>
  <c r="T157" i="25"/>
  <c r="R157" i="25"/>
  <c r="P157" i="25"/>
  <c r="BI150" i="25"/>
  <c r="BH150" i="25"/>
  <c r="BG150" i="25"/>
  <c r="BF150" i="25"/>
  <c r="T150" i="25"/>
  <c r="R150" i="25"/>
  <c r="P150" i="25"/>
  <c r="BI147" i="25"/>
  <c r="BH147" i="25"/>
  <c r="BG147" i="25"/>
  <c r="BF147" i="25"/>
  <c r="T147" i="25"/>
  <c r="R147" i="25"/>
  <c r="P147" i="25"/>
  <c r="BI141" i="25"/>
  <c r="BH141" i="25"/>
  <c r="BG141" i="25"/>
  <c r="BF141" i="25"/>
  <c r="T141" i="25"/>
  <c r="R141" i="25"/>
  <c r="P141" i="25"/>
  <c r="BI137" i="25"/>
  <c r="BH137" i="25"/>
  <c r="BG137" i="25"/>
  <c r="BF137" i="25"/>
  <c r="T137" i="25"/>
  <c r="R137" i="25"/>
  <c r="P137" i="25"/>
  <c r="BI133" i="25"/>
  <c r="BH133" i="25"/>
  <c r="BG133" i="25"/>
  <c r="BF133" i="25"/>
  <c r="T133" i="25"/>
  <c r="R133" i="25"/>
  <c r="P133" i="25"/>
  <c r="BI124" i="25"/>
  <c r="BH124" i="25"/>
  <c r="BG124" i="25"/>
  <c r="BF124" i="25"/>
  <c r="T124" i="25"/>
  <c r="R124" i="25"/>
  <c r="P124" i="25"/>
  <c r="BI116" i="25"/>
  <c r="BH116" i="25"/>
  <c r="BG116" i="25"/>
  <c r="BF116" i="25"/>
  <c r="T116" i="25"/>
  <c r="R116" i="25"/>
  <c r="P116" i="25"/>
  <c r="BI112" i="25"/>
  <c r="BH112" i="25"/>
  <c r="BG112" i="25"/>
  <c r="BF112" i="25"/>
  <c r="T112" i="25"/>
  <c r="R112" i="25"/>
  <c r="P112" i="25"/>
  <c r="BI108" i="25"/>
  <c r="BH108" i="25"/>
  <c r="BG108" i="25"/>
  <c r="BF108" i="25"/>
  <c r="T108" i="25"/>
  <c r="R108" i="25"/>
  <c r="P108" i="25"/>
  <c r="BI102" i="25"/>
  <c r="BH102" i="25"/>
  <c r="BG102" i="25"/>
  <c r="BF102" i="25"/>
  <c r="T102" i="25"/>
  <c r="R102" i="25"/>
  <c r="P102" i="25"/>
  <c r="BI99" i="25"/>
  <c r="BH99" i="25"/>
  <c r="BG99" i="25"/>
  <c r="BF99" i="25"/>
  <c r="T99" i="25"/>
  <c r="R99" i="25"/>
  <c r="P99" i="25"/>
  <c r="BI95" i="25"/>
  <c r="BH95" i="25"/>
  <c r="BG95" i="25"/>
  <c r="BF95" i="25"/>
  <c r="T95" i="25"/>
  <c r="R95" i="25"/>
  <c r="P95" i="25"/>
  <c r="J89" i="25"/>
  <c r="J88" i="25"/>
  <c r="F88" i="25"/>
  <c r="F86" i="25"/>
  <c r="E84" i="25"/>
  <c r="J59" i="25"/>
  <c r="J58" i="25"/>
  <c r="F58" i="25"/>
  <c r="F56" i="25"/>
  <c r="E54" i="25"/>
  <c r="J20" i="25"/>
  <c r="E20" i="25"/>
  <c r="F89" i="25" s="1"/>
  <c r="J19" i="25"/>
  <c r="J14" i="25"/>
  <c r="J86" i="25" s="1"/>
  <c r="E7" i="25"/>
  <c r="E50" i="25"/>
  <c r="J39" i="24"/>
  <c r="J38" i="24"/>
  <c r="AY82" i="1"/>
  <c r="J37" i="24"/>
  <c r="AX82" i="1" s="1"/>
  <c r="BI279" i="24"/>
  <c r="BH279" i="24"/>
  <c r="BG279" i="24"/>
  <c r="BF279" i="24"/>
  <c r="T279" i="24"/>
  <c r="T278" i="24" s="1"/>
  <c r="R279" i="24"/>
  <c r="R278" i="24" s="1"/>
  <c r="P279" i="24"/>
  <c r="P278" i="24"/>
  <c r="BI273" i="24"/>
  <c r="BH273" i="24"/>
  <c r="BG273" i="24"/>
  <c r="BF273" i="24"/>
  <c r="T273" i="24"/>
  <c r="R273" i="24"/>
  <c r="P273" i="24"/>
  <c r="BI271" i="24"/>
  <c r="BH271" i="24"/>
  <c r="BG271" i="24"/>
  <c r="BF271" i="24"/>
  <c r="T271" i="24"/>
  <c r="R271" i="24"/>
  <c r="P271" i="24"/>
  <c r="BI268" i="24"/>
  <c r="BH268" i="24"/>
  <c r="BG268" i="24"/>
  <c r="BF268" i="24"/>
  <c r="T268" i="24"/>
  <c r="R268" i="24"/>
  <c r="P268" i="24"/>
  <c r="BI264" i="24"/>
  <c r="BH264" i="24"/>
  <c r="BG264" i="24"/>
  <c r="BF264" i="24"/>
  <c r="T264" i="24"/>
  <c r="R264" i="24"/>
  <c r="P264" i="24"/>
  <c r="BI261" i="24"/>
  <c r="BH261" i="24"/>
  <c r="BG261" i="24"/>
  <c r="BF261" i="24"/>
  <c r="T261" i="24"/>
  <c r="R261" i="24"/>
  <c r="P261" i="24"/>
  <c r="BI257" i="24"/>
  <c r="BH257" i="24"/>
  <c r="BG257" i="24"/>
  <c r="BF257" i="24"/>
  <c r="T257" i="24"/>
  <c r="R257" i="24"/>
  <c r="P257" i="24"/>
  <c r="BI255" i="24"/>
  <c r="BH255" i="24"/>
  <c r="BG255" i="24"/>
  <c r="BF255" i="24"/>
  <c r="T255" i="24"/>
  <c r="R255" i="24"/>
  <c r="P255" i="24"/>
  <c r="BI251" i="24"/>
  <c r="BH251" i="24"/>
  <c r="BG251" i="24"/>
  <c r="BF251" i="24"/>
  <c r="T251" i="24"/>
  <c r="R251" i="24"/>
  <c r="P251" i="24"/>
  <c r="BI245" i="24"/>
  <c r="BH245" i="24"/>
  <c r="BG245" i="24"/>
  <c r="BF245" i="24"/>
  <c r="T245" i="24"/>
  <c r="R245" i="24"/>
  <c r="P245" i="24"/>
  <c r="BI242" i="24"/>
  <c r="BH242" i="24"/>
  <c r="BG242" i="24"/>
  <c r="BF242" i="24"/>
  <c r="T242" i="24"/>
  <c r="R242" i="24"/>
  <c r="P242" i="24"/>
  <c r="BI237" i="24"/>
  <c r="BH237" i="24"/>
  <c r="BG237" i="24"/>
  <c r="BF237" i="24"/>
  <c r="T237" i="24"/>
  <c r="R237" i="24"/>
  <c r="P237" i="24"/>
  <c r="BI233" i="24"/>
  <c r="BH233" i="24"/>
  <c r="BG233" i="24"/>
  <c r="BF233" i="24"/>
  <c r="T233" i="24"/>
  <c r="R233" i="24"/>
  <c r="P233" i="24"/>
  <c r="BI230" i="24"/>
  <c r="BH230" i="24"/>
  <c r="BG230" i="24"/>
  <c r="BF230" i="24"/>
  <c r="T230" i="24"/>
  <c r="R230" i="24"/>
  <c r="P230" i="24"/>
  <c r="BI227" i="24"/>
  <c r="BH227" i="24"/>
  <c r="BG227" i="24"/>
  <c r="BF227" i="24"/>
  <c r="T227" i="24"/>
  <c r="R227" i="24"/>
  <c r="P227" i="24"/>
  <c r="BI223" i="24"/>
  <c r="BH223" i="24"/>
  <c r="BG223" i="24"/>
  <c r="BF223" i="24"/>
  <c r="T223" i="24"/>
  <c r="R223" i="24"/>
  <c r="P223" i="24"/>
  <c r="BI218" i="24"/>
  <c r="BH218" i="24"/>
  <c r="BG218" i="24"/>
  <c r="BF218" i="24"/>
  <c r="T218" i="24"/>
  <c r="R218" i="24"/>
  <c r="P218" i="24"/>
  <c r="BI213" i="24"/>
  <c r="BH213" i="24"/>
  <c r="BG213" i="24"/>
  <c r="BF213" i="24"/>
  <c r="T213" i="24"/>
  <c r="R213" i="24"/>
  <c r="P213" i="24"/>
  <c r="BI208" i="24"/>
  <c r="BH208" i="24"/>
  <c r="BG208" i="24"/>
  <c r="BF208" i="24"/>
  <c r="T208" i="24"/>
  <c r="T207" i="24"/>
  <c r="R208" i="24"/>
  <c r="R207" i="24"/>
  <c r="P208" i="24"/>
  <c r="P207" i="24"/>
  <c r="BI204" i="24"/>
  <c r="BH204" i="24"/>
  <c r="BG204" i="24"/>
  <c r="BF204" i="24"/>
  <c r="T204" i="24"/>
  <c r="R204" i="24"/>
  <c r="P204" i="24"/>
  <c r="BI201" i="24"/>
  <c r="BH201" i="24"/>
  <c r="BG201" i="24"/>
  <c r="BF201" i="24"/>
  <c r="T201" i="24"/>
  <c r="R201" i="24"/>
  <c r="P201" i="24"/>
  <c r="BI198" i="24"/>
  <c r="BH198" i="24"/>
  <c r="BG198" i="24"/>
  <c r="BF198" i="24"/>
  <c r="T198" i="24"/>
  <c r="R198" i="24"/>
  <c r="P198" i="24"/>
  <c r="BI194" i="24"/>
  <c r="BH194" i="24"/>
  <c r="BG194" i="24"/>
  <c r="BF194" i="24"/>
  <c r="T194" i="24"/>
  <c r="R194" i="24"/>
  <c r="P194" i="24"/>
  <c r="BI190" i="24"/>
  <c r="BH190" i="24"/>
  <c r="BG190" i="24"/>
  <c r="BF190" i="24"/>
  <c r="T190" i="24"/>
  <c r="R190" i="24"/>
  <c r="P190" i="24"/>
  <c r="BI187" i="24"/>
  <c r="BH187" i="24"/>
  <c r="BG187" i="24"/>
  <c r="BF187" i="24"/>
  <c r="T187" i="24"/>
  <c r="R187" i="24"/>
  <c r="P187" i="24"/>
  <c r="BI182" i="24"/>
  <c r="BH182" i="24"/>
  <c r="BG182" i="24"/>
  <c r="BF182" i="24"/>
  <c r="T182" i="24"/>
  <c r="R182" i="24"/>
  <c r="P182" i="24"/>
  <c r="BI177" i="24"/>
  <c r="BH177" i="24"/>
  <c r="BG177" i="24"/>
  <c r="BF177" i="24"/>
  <c r="T177" i="24"/>
  <c r="R177" i="24"/>
  <c r="P177" i="24"/>
  <c r="BI166" i="24"/>
  <c r="BH166" i="24"/>
  <c r="BG166" i="24"/>
  <c r="BF166" i="24"/>
  <c r="T166" i="24"/>
  <c r="R166" i="24"/>
  <c r="P166" i="24"/>
  <c r="BI163" i="24"/>
  <c r="BH163" i="24"/>
  <c r="BG163" i="24"/>
  <c r="BF163" i="24"/>
  <c r="T163" i="24"/>
  <c r="R163" i="24"/>
  <c r="P163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49" i="24"/>
  <c r="BH149" i="24"/>
  <c r="BG149" i="24"/>
  <c r="BF149" i="24"/>
  <c r="T149" i="24"/>
  <c r="R149" i="24"/>
  <c r="P149" i="24"/>
  <c r="BI141" i="24"/>
  <c r="BH141" i="24"/>
  <c r="BG141" i="24"/>
  <c r="BF141" i="24"/>
  <c r="T141" i="24"/>
  <c r="R141" i="24"/>
  <c r="P141" i="24"/>
  <c r="BI133" i="24"/>
  <c r="BH133" i="24"/>
  <c r="BG133" i="24"/>
  <c r="BF133" i="24"/>
  <c r="T133" i="24"/>
  <c r="R133" i="24"/>
  <c r="P133" i="24"/>
  <c r="BI130" i="24"/>
  <c r="BH130" i="24"/>
  <c r="BG130" i="24"/>
  <c r="BF130" i="24"/>
  <c r="T130" i="24"/>
  <c r="R130" i="24"/>
  <c r="P130" i="24"/>
  <c r="BI125" i="24"/>
  <c r="BH125" i="24"/>
  <c r="BG125" i="24"/>
  <c r="BF125" i="24"/>
  <c r="T125" i="24"/>
  <c r="R125" i="24"/>
  <c r="P125" i="24"/>
  <c r="BI122" i="24"/>
  <c r="BH122" i="24"/>
  <c r="BG122" i="24"/>
  <c r="BF122" i="24"/>
  <c r="T122" i="24"/>
  <c r="R122" i="24"/>
  <c r="P122" i="24"/>
  <c r="BI118" i="24"/>
  <c r="BH118" i="24"/>
  <c r="BG118" i="24"/>
  <c r="BF118" i="24"/>
  <c r="T118" i="24"/>
  <c r="R118" i="24"/>
  <c r="P118" i="24"/>
  <c r="BI113" i="24"/>
  <c r="BH113" i="24"/>
  <c r="BG113" i="24"/>
  <c r="BF113" i="24"/>
  <c r="T113" i="24"/>
  <c r="R113" i="24"/>
  <c r="P113" i="24"/>
  <c r="BI108" i="24"/>
  <c r="BH108" i="24"/>
  <c r="BG108" i="24"/>
  <c r="BF108" i="24"/>
  <c r="T108" i="24"/>
  <c r="R108" i="24"/>
  <c r="P108" i="24"/>
  <c r="BI102" i="24"/>
  <c r="BH102" i="24"/>
  <c r="BG102" i="24"/>
  <c r="BF102" i="24"/>
  <c r="T102" i="24"/>
  <c r="R102" i="24"/>
  <c r="P102" i="24"/>
  <c r="BI99" i="24"/>
  <c r="BH99" i="24"/>
  <c r="BG99" i="24"/>
  <c r="BF99" i="24"/>
  <c r="T99" i="24"/>
  <c r="R99" i="24"/>
  <c r="P99" i="24"/>
  <c r="BI95" i="24"/>
  <c r="BH95" i="24"/>
  <c r="BG95" i="24"/>
  <c r="BF95" i="24"/>
  <c r="T95" i="24"/>
  <c r="R95" i="24"/>
  <c r="P95" i="24"/>
  <c r="J89" i="24"/>
  <c r="J88" i="24"/>
  <c r="F88" i="24"/>
  <c r="F86" i="24"/>
  <c r="E84" i="24"/>
  <c r="J59" i="24"/>
  <c r="J58" i="24"/>
  <c r="F58" i="24"/>
  <c r="F56" i="24"/>
  <c r="E54" i="24"/>
  <c r="J20" i="24"/>
  <c r="E20" i="24"/>
  <c r="F59" i="24" s="1"/>
  <c r="J19" i="24"/>
  <c r="J14" i="24"/>
  <c r="J56" i="24"/>
  <c r="E7" i="24"/>
  <c r="E80" i="24"/>
  <c r="J39" i="23"/>
  <c r="J38" i="23"/>
  <c r="AY81" i="1"/>
  <c r="J37" i="23"/>
  <c r="AX81" i="1" s="1"/>
  <c r="BI270" i="23"/>
  <c r="BH270" i="23"/>
  <c r="BG270" i="23"/>
  <c r="BF270" i="23"/>
  <c r="T270" i="23"/>
  <c r="T269" i="23" s="1"/>
  <c r="R270" i="23"/>
  <c r="R269" i="23" s="1"/>
  <c r="P270" i="23"/>
  <c r="P269" i="23"/>
  <c r="BI264" i="23"/>
  <c r="BH264" i="23"/>
  <c r="BG264" i="23"/>
  <c r="BF264" i="23"/>
  <c r="T264" i="23"/>
  <c r="R264" i="23"/>
  <c r="P264" i="23"/>
  <c r="BI262" i="23"/>
  <c r="BH262" i="23"/>
  <c r="BG262" i="23"/>
  <c r="BF262" i="23"/>
  <c r="T262" i="23"/>
  <c r="R262" i="23"/>
  <c r="P262" i="23"/>
  <c r="BI259" i="23"/>
  <c r="BH259" i="23"/>
  <c r="BG259" i="23"/>
  <c r="BF259" i="23"/>
  <c r="T259" i="23"/>
  <c r="R259" i="23"/>
  <c r="P259" i="23"/>
  <c r="BI255" i="23"/>
  <c r="BH255" i="23"/>
  <c r="BG255" i="23"/>
  <c r="BF255" i="23"/>
  <c r="T255" i="23"/>
  <c r="R255" i="23"/>
  <c r="P255" i="23"/>
  <c r="BI252" i="23"/>
  <c r="BH252" i="23"/>
  <c r="BG252" i="23"/>
  <c r="BF252" i="23"/>
  <c r="T252" i="23"/>
  <c r="R252" i="23"/>
  <c r="P252" i="23"/>
  <c r="BI248" i="23"/>
  <c r="BH248" i="23"/>
  <c r="BG248" i="23"/>
  <c r="BF248" i="23"/>
  <c r="T248" i="23"/>
  <c r="R248" i="23"/>
  <c r="P248" i="23"/>
  <c r="BI245" i="23"/>
  <c r="BH245" i="23"/>
  <c r="BG245" i="23"/>
  <c r="BF245" i="23"/>
  <c r="T245" i="23"/>
  <c r="R245" i="23"/>
  <c r="P245" i="23"/>
  <c r="BI241" i="23"/>
  <c r="BH241" i="23"/>
  <c r="BG241" i="23"/>
  <c r="BF241" i="23"/>
  <c r="T241" i="23"/>
  <c r="R241" i="23"/>
  <c r="P241" i="23"/>
  <c r="BI235" i="23"/>
  <c r="BH235" i="23"/>
  <c r="BG235" i="23"/>
  <c r="BF235" i="23"/>
  <c r="T235" i="23"/>
  <c r="R235" i="23"/>
  <c r="P235" i="23"/>
  <c r="BI232" i="23"/>
  <c r="BH232" i="23"/>
  <c r="BG232" i="23"/>
  <c r="BF232" i="23"/>
  <c r="T232" i="23"/>
  <c r="R232" i="23"/>
  <c r="P232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20" i="23"/>
  <c r="BH220" i="23"/>
  <c r="BG220" i="23"/>
  <c r="BF220" i="23"/>
  <c r="T220" i="23"/>
  <c r="R220" i="23"/>
  <c r="P220" i="23"/>
  <c r="BI217" i="23"/>
  <c r="BH217" i="23"/>
  <c r="BG217" i="23"/>
  <c r="BF217" i="23"/>
  <c r="T217" i="23"/>
  <c r="R217" i="23"/>
  <c r="P217" i="23"/>
  <c r="BI213" i="23"/>
  <c r="BH213" i="23"/>
  <c r="BG213" i="23"/>
  <c r="BF213" i="23"/>
  <c r="T213" i="23"/>
  <c r="R213" i="23"/>
  <c r="P213" i="23"/>
  <c r="BI208" i="23"/>
  <c r="BH208" i="23"/>
  <c r="BG208" i="23"/>
  <c r="BF208" i="23"/>
  <c r="T208" i="23"/>
  <c r="R208" i="23"/>
  <c r="P208" i="23"/>
  <c r="BI203" i="23"/>
  <c r="BH203" i="23"/>
  <c r="BG203" i="23"/>
  <c r="BF203" i="23"/>
  <c r="T203" i="23"/>
  <c r="R203" i="23"/>
  <c r="P203" i="23"/>
  <c r="BI198" i="23"/>
  <c r="BH198" i="23"/>
  <c r="BG198" i="23"/>
  <c r="BF198" i="23"/>
  <c r="T198" i="23"/>
  <c r="T197" i="23" s="1"/>
  <c r="R198" i="23"/>
  <c r="R197" i="23"/>
  <c r="P198" i="23"/>
  <c r="P197" i="23"/>
  <c r="BI194" i="23"/>
  <c r="BH194" i="23"/>
  <c r="BG194" i="23"/>
  <c r="BF194" i="23"/>
  <c r="T194" i="23"/>
  <c r="R194" i="23"/>
  <c r="P194" i="23"/>
  <c r="BI191" i="23"/>
  <c r="BH191" i="23"/>
  <c r="BG191" i="23"/>
  <c r="BF191" i="23"/>
  <c r="T191" i="23"/>
  <c r="R191" i="23"/>
  <c r="P191" i="23"/>
  <c r="BI188" i="23"/>
  <c r="BH188" i="23"/>
  <c r="BG188" i="23"/>
  <c r="BF188" i="23"/>
  <c r="T188" i="23"/>
  <c r="R188" i="23"/>
  <c r="P188" i="23"/>
  <c r="BI184" i="23"/>
  <c r="BH184" i="23"/>
  <c r="BG184" i="23"/>
  <c r="BF184" i="23"/>
  <c r="T184" i="23"/>
  <c r="R184" i="23"/>
  <c r="P184" i="23"/>
  <c r="BI180" i="23"/>
  <c r="BH180" i="23"/>
  <c r="BG180" i="23"/>
  <c r="BF180" i="23"/>
  <c r="T180" i="23"/>
  <c r="R180" i="23"/>
  <c r="P180" i="23"/>
  <c r="BI177" i="23"/>
  <c r="BH177" i="23"/>
  <c r="BG177" i="23"/>
  <c r="BF177" i="23"/>
  <c r="T177" i="23"/>
  <c r="R177" i="23"/>
  <c r="P177" i="23"/>
  <c r="BI172" i="23"/>
  <c r="BH172" i="23"/>
  <c r="BG172" i="23"/>
  <c r="BF172" i="23"/>
  <c r="T172" i="23"/>
  <c r="R172" i="23"/>
  <c r="P172" i="23"/>
  <c r="BI167" i="23"/>
  <c r="BH167" i="23"/>
  <c r="BG167" i="23"/>
  <c r="BF167" i="23"/>
  <c r="T167" i="23"/>
  <c r="R167" i="23"/>
  <c r="P167" i="23"/>
  <c r="BI160" i="23"/>
  <c r="BH160" i="23"/>
  <c r="BG160" i="23"/>
  <c r="BF160" i="23"/>
  <c r="T160" i="23"/>
  <c r="R160" i="23"/>
  <c r="P160" i="23"/>
  <c r="BI157" i="23"/>
  <c r="BH157" i="23"/>
  <c r="BG157" i="23"/>
  <c r="BF157" i="23"/>
  <c r="T157" i="23"/>
  <c r="R157" i="23"/>
  <c r="P157" i="23"/>
  <c r="BI151" i="23"/>
  <c r="BH151" i="23"/>
  <c r="BG151" i="23"/>
  <c r="BF151" i="23"/>
  <c r="T151" i="23"/>
  <c r="R151" i="23"/>
  <c r="P151" i="23"/>
  <c r="BI147" i="23"/>
  <c r="BH147" i="23"/>
  <c r="BG147" i="23"/>
  <c r="BF147" i="23"/>
  <c r="T147" i="23"/>
  <c r="R147" i="23"/>
  <c r="P147" i="23"/>
  <c r="BI143" i="23"/>
  <c r="BH143" i="23"/>
  <c r="BG143" i="23"/>
  <c r="BF143" i="23"/>
  <c r="T143" i="23"/>
  <c r="R143" i="23"/>
  <c r="P143" i="23"/>
  <c r="BI134" i="23"/>
  <c r="BH134" i="23"/>
  <c r="BG134" i="23"/>
  <c r="BF134" i="23"/>
  <c r="T134" i="23"/>
  <c r="R134" i="23"/>
  <c r="P134" i="23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BI118" i="23"/>
  <c r="BH118" i="23"/>
  <c r="BG118" i="23"/>
  <c r="BF118" i="23"/>
  <c r="T118" i="23"/>
  <c r="R118" i="23"/>
  <c r="P118" i="23"/>
  <c r="BI113" i="23"/>
  <c r="BH113" i="23"/>
  <c r="BG113" i="23"/>
  <c r="BF113" i="23"/>
  <c r="T113" i="23"/>
  <c r="R113" i="23"/>
  <c r="P113" i="23"/>
  <c r="BI108" i="23"/>
  <c r="BH108" i="23"/>
  <c r="BG108" i="23"/>
  <c r="BF108" i="23"/>
  <c r="T108" i="23"/>
  <c r="R108" i="23"/>
  <c r="P108" i="23"/>
  <c r="BI102" i="23"/>
  <c r="BH102" i="23"/>
  <c r="BG102" i="23"/>
  <c r="BF102" i="23"/>
  <c r="T102" i="23"/>
  <c r="R102" i="23"/>
  <c r="P102" i="23"/>
  <c r="BI99" i="23"/>
  <c r="BH99" i="23"/>
  <c r="BG99" i="23"/>
  <c r="BF99" i="23"/>
  <c r="T99" i="23"/>
  <c r="R99" i="23"/>
  <c r="P99" i="23"/>
  <c r="BI95" i="23"/>
  <c r="BH95" i="23"/>
  <c r="BG95" i="23"/>
  <c r="BF95" i="23"/>
  <c r="T95" i="23"/>
  <c r="R95" i="23"/>
  <c r="P95" i="23"/>
  <c r="J89" i="23"/>
  <c r="J88" i="23"/>
  <c r="F88" i="23"/>
  <c r="F86" i="23"/>
  <c r="E84" i="23"/>
  <c r="J59" i="23"/>
  <c r="J58" i="23"/>
  <c r="F58" i="23"/>
  <c r="F56" i="23"/>
  <c r="E54" i="23"/>
  <c r="J20" i="23"/>
  <c r="E20" i="23"/>
  <c r="F89" i="23" s="1"/>
  <c r="J19" i="23"/>
  <c r="J14" i="23"/>
  <c r="J56" i="23" s="1"/>
  <c r="E7" i="23"/>
  <c r="E50" i="23"/>
  <c r="J39" i="22"/>
  <c r="J38" i="22"/>
  <c r="AY80" i="1" s="1"/>
  <c r="J37" i="22"/>
  <c r="AX80" i="1" s="1"/>
  <c r="BI284" i="22"/>
  <c r="BH284" i="22"/>
  <c r="BG284" i="22"/>
  <c r="BF284" i="22"/>
  <c r="T284" i="22"/>
  <c r="T283" i="22" s="1"/>
  <c r="R284" i="22"/>
  <c r="R283" i="22" s="1"/>
  <c r="P284" i="22"/>
  <c r="P283" i="22" s="1"/>
  <c r="BI278" i="22"/>
  <c r="BH278" i="22"/>
  <c r="BG278" i="22"/>
  <c r="BF278" i="22"/>
  <c r="T278" i="22"/>
  <c r="R278" i="22"/>
  <c r="P278" i="22"/>
  <c r="BI275" i="22"/>
  <c r="BH275" i="22"/>
  <c r="BG275" i="22"/>
  <c r="BF275" i="22"/>
  <c r="T275" i="22"/>
  <c r="R275" i="22"/>
  <c r="P275" i="22"/>
  <c r="BI271" i="22"/>
  <c r="BH271" i="22"/>
  <c r="BG271" i="22"/>
  <c r="BF271" i="22"/>
  <c r="T271" i="22"/>
  <c r="R271" i="22"/>
  <c r="P271" i="22"/>
  <c r="BI269" i="22"/>
  <c r="BH269" i="22"/>
  <c r="BG269" i="22"/>
  <c r="BF269" i="22"/>
  <c r="T269" i="22"/>
  <c r="R269" i="22"/>
  <c r="P269" i="22"/>
  <c r="BI266" i="22"/>
  <c r="BH266" i="22"/>
  <c r="BG266" i="22"/>
  <c r="BF266" i="22"/>
  <c r="T266" i="22"/>
  <c r="R266" i="22"/>
  <c r="P266" i="22"/>
  <c r="BI263" i="22"/>
  <c r="BH263" i="22"/>
  <c r="BG263" i="22"/>
  <c r="BF263" i="22"/>
  <c r="T263" i="22"/>
  <c r="R263" i="22"/>
  <c r="P263" i="22"/>
  <c r="BI261" i="22"/>
  <c r="BH261" i="22"/>
  <c r="BG261" i="22"/>
  <c r="BF261" i="22"/>
  <c r="T261" i="22"/>
  <c r="R261" i="22"/>
  <c r="P261" i="22"/>
  <c r="BI257" i="22"/>
  <c r="BH257" i="22"/>
  <c r="BG257" i="22"/>
  <c r="BF257" i="22"/>
  <c r="T257" i="22"/>
  <c r="R257" i="22"/>
  <c r="P257" i="22"/>
  <c r="BI255" i="22"/>
  <c r="BH255" i="22"/>
  <c r="BG255" i="22"/>
  <c r="BF255" i="22"/>
  <c r="T255" i="22"/>
  <c r="R255" i="22"/>
  <c r="P255" i="22"/>
  <c r="BI251" i="22"/>
  <c r="BH251" i="22"/>
  <c r="BG251" i="22"/>
  <c r="BF251" i="22"/>
  <c r="T251" i="22"/>
  <c r="R251" i="22"/>
  <c r="P251" i="22"/>
  <c r="BI248" i="22"/>
  <c r="BH248" i="22"/>
  <c r="BG248" i="22"/>
  <c r="BF248" i="22"/>
  <c r="T248" i="22"/>
  <c r="R248" i="22"/>
  <c r="P248" i="22"/>
  <c r="BI244" i="22"/>
  <c r="BH244" i="22"/>
  <c r="BG244" i="22"/>
  <c r="BF244" i="22"/>
  <c r="T244" i="22"/>
  <c r="R244" i="22"/>
  <c r="P244" i="22"/>
  <c r="BI241" i="22"/>
  <c r="BH241" i="22"/>
  <c r="BG241" i="22"/>
  <c r="BF241" i="22"/>
  <c r="T241" i="22"/>
  <c r="R241" i="22"/>
  <c r="P241" i="22"/>
  <c r="BI237" i="22"/>
  <c r="BH237" i="22"/>
  <c r="BG237" i="22"/>
  <c r="BF237" i="22"/>
  <c r="T237" i="22"/>
  <c r="R237" i="22"/>
  <c r="P237" i="22"/>
  <c r="BI234" i="22"/>
  <c r="BH234" i="22"/>
  <c r="BG234" i="22"/>
  <c r="BF234" i="22"/>
  <c r="T234" i="22"/>
  <c r="R234" i="22"/>
  <c r="P234" i="22"/>
  <c r="BI230" i="22"/>
  <c r="BH230" i="22"/>
  <c r="BG230" i="22"/>
  <c r="BF230" i="22"/>
  <c r="T230" i="22"/>
  <c r="R230" i="22"/>
  <c r="P230" i="22"/>
  <c r="BI228" i="22"/>
  <c r="BH228" i="22"/>
  <c r="BG228" i="22"/>
  <c r="BF228" i="22"/>
  <c r="T228" i="22"/>
  <c r="R228" i="22"/>
  <c r="P228" i="22"/>
  <c r="BI224" i="22"/>
  <c r="BH224" i="22"/>
  <c r="BG224" i="22"/>
  <c r="BF224" i="22"/>
  <c r="T224" i="22"/>
  <c r="R224" i="22"/>
  <c r="P224" i="22"/>
  <c r="BI218" i="22"/>
  <c r="BH218" i="22"/>
  <c r="BG218" i="22"/>
  <c r="BF218" i="22"/>
  <c r="T218" i="22"/>
  <c r="R218" i="22"/>
  <c r="P218" i="22"/>
  <c r="BI215" i="22"/>
  <c r="BH215" i="22"/>
  <c r="BG215" i="22"/>
  <c r="BF215" i="22"/>
  <c r="T215" i="22"/>
  <c r="R215" i="22"/>
  <c r="P215" i="22"/>
  <c r="BI210" i="22"/>
  <c r="BH210" i="22"/>
  <c r="BG210" i="22"/>
  <c r="BF210" i="22"/>
  <c r="T210" i="22"/>
  <c r="R210" i="22"/>
  <c r="P210" i="22"/>
  <c r="BI206" i="22"/>
  <c r="BH206" i="22"/>
  <c r="BG206" i="22"/>
  <c r="BF206" i="22"/>
  <c r="T206" i="22"/>
  <c r="R206" i="22"/>
  <c r="P206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6" i="22"/>
  <c r="BH196" i="22"/>
  <c r="BG196" i="22"/>
  <c r="BF196" i="22"/>
  <c r="T196" i="22"/>
  <c r="R196" i="22"/>
  <c r="P196" i="22"/>
  <c r="BI191" i="22"/>
  <c r="BH191" i="22"/>
  <c r="BG191" i="22"/>
  <c r="BF191" i="22"/>
  <c r="T191" i="22"/>
  <c r="R191" i="22"/>
  <c r="P191" i="22"/>
  <c r="BI186" i="22"/>
  <c r="BH186" i="22"/>
  <c r="BG186" i="22"/>
  <c r="BF186" i="22"/>
  <c r="T186" i="22"/>
  <c r="R186" i="22"/>
  <c r="P186" i="22"/>
  <c r="BI181" i="22"/>
  <c r="BH181" i="22"/>
  <c r="BG181" i="22"/>
  <c r="BF181" i="22"/>
  <c r="T181" i="22"/>
  <c r="T180" i="22"/>
  <c r="R181" i="22"/>
  <c r="R180" i="22"/>
  <c r="P181" i="22"/>
  <c r="P180" i="22" s="1"/>
  <c r="BI177" i="22"/>
  <c r="BH177" i="22"/>
  <c r="BG177" i="22"/>
  <c r="BF177" i="22"/>
  <c r="T177" i="22"/>
  <c r="R177" i="22"/>
  <c r="P177" i="22"/>
  <c r="BI174" i="22"/>
  <c r="BH174" i="22"/>
  <c r="BG174" i="22"/>
  <c r="BF174" i="22"/>
  <c r="T174" i="22"/>
  <c r="R174" i="22"/>
  <c r="P174" i="22"/>
  <c r="BI171" i="22"/>
  <c r="BH171" i="22"/>
  <c r="BG171" i="22"/>
  <c r="BF171" i="22"/>
  <c r="T171" i="22"/>
  <c r="R171" i="22"/>
  <c r="P171" i="22"/>
  <c r="BI167" i="22"/>
  <c r="BH167" i="22"/>
  <c r="BG167" i="22"/>
  <c r="BF167" i="22"/>
  <c r="T167" i="22"/>
  <c r="R167" i="22"/>
  <c r="P167" i="22"/>
  <c r="BI163" i="22"/>
  <c r="BH163" i="22"/>
  <c r="BG163" i="22"/>
  <c r="BF163" i="22"/>
  <c r="T163" i="22"/>
  <c r="R163" i="22"/>
  <c r="P163" i="22"/>
  <c r="BI160" i="22"/>
  <c r="BH160" i="22"/>
  <c r="BG160" i="22"/>
  <c r="BF160" i="22"/>
  <c r="T160" i="22"/>
  <c r="R160" i="22"/>
  <c r="P160" i="22"/>
  <c r="BI155" i="22"/>
  <c r="BH155" i="22"/>
  <c r="BG155" i="22"/>
  <c r="BF155" i="22"/>
  <c r="T155" i="22"/>
  <c r="R155" i="22"/>
  <c r="P155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1" i="22"/>
  <c r="BH141" i="22"/>
  <c r="BG141" i="22"/>
  <c r="BF141" i="22"/>
  <c r="T141" i="22"/>
  <c r="R141" i="22"/>
  <c r="P141" i="22"/>
  <c r="BI131" i="22"/>
  <c r="BH131" i="22"/>
  <c r="BG131" i="22"/>
  <c r="BF131" i="22"/>
  <c r="T131" i="22"/>
  <c r="R131" i="22"/>
  <c r="P131" i="22"/>
  <c r="BI128" i="22"/>
  <c r="BH128" i="22"/>
  <c r="BG128" i="22"/>
  <c r="BF128" i="22"/>
  <c r="T128" i="22"/>
  <c r="R128" i="22"/>
  <c r="P128" i="22"/>
  <c r="BI123" i="22"/>
  <c r="BH123" i="22"/>
  <c r="BG123" i="22"/>
  <c r="BF123" i="22"/>
  <c r="T123" i="22"/>
  <c r="R123" i="22"/>
  <c r="P123" i="22"/>
  <c r="BI120" i="22"/>
  <c r="BH120" i="22"/>
  <c r="BG120" i="22"/>
  <c r="BF120" i="22"/>
  <c r="T120" i="22"/>
  <c r="R120" i="22"/>
  <c r="P120" i="22"/>
  <c r="BI116" i="22"/>
  <c r="BH116" i="22"/>
  <c r="BG116" i="22"/>
  <c r="BF116" i="22"/>
  <c r="T116" i="22"/>
  <c r="R116" i="22"/>
  <c r="P116" i="22"/>
  <c r="BI112" i="22"/>
  <c r="BH112" i="22"/>
  <c r="BG112" i="22"/>
  <c r="BF112" i="22"/>
  <c r="T112" i="22"/>
  <c r="R112" i="22"/>
  <c r="P112" i="22"/>
  <c r="BI108" i="22"/>
  <c r="BH108" i="22"/>
  <c r="BG108" i="22"/>
  <c r="BF108" i="22"/>
  <c r="T108" i="22"/>
  <c r="R108" i="22"/>
  <c r="P108" i="22"/>
  <c r="BI102" i="22"/>
  <c r="BH102" i="22"/>
  <c r="BG102" i="22"/>
  <c r="BF102" i="22"/>
  <c r="T102" i="22"/>
  <c r="R102" i="22"/>
  <c r="P102" i="22"/>
  <c r="BI99" i="22"/>
  <c r="BH99" i="22"/>
  <c r="BG99" i="22"/>
  <c r="BF99" i="22"/>
  <c r="T99" i="22"/>
  <c r="R99" i="22"/>
  <c r="P99" i="22"/>
  <c r="BI95" i="22"/>
  <c r="BH95" i="22"/>
  <c r="BG95" i="22"/>
  <c r="BF95" i="22"/>
  <c r="T95" i="22"/>
  <c r="R95" i="22"/>
  <c r="P95" i="22"/>
  <c r="J89" i="22"/>
  <c r="J88" i="22"/>
  <c r="F88" i="22"/>
  <c r="F86" i="22"/>
  <c r="E84" i="22"/>
  <c r="J59" i="22"/>
  <c r="J58" i="22"/>
  <c r="F58" i="22"/>
  <c r="F56" i="22"/>
  <c r="E54" i="22"/>
  <c r="J20" i="22"/>
  <c r="E20" i="22"/>
  <c r="F59" i="22" s="1"/>
  <c r="J19" i="22"/>
  <c r="J14" i="22"/>
  <c r="J56" i="22" s="1"/>
  <c r="E7" i="22"/>
  <c r="E80" i="22"/>
  <c r="J39" i="21"/>
  <c r="J38" i="21"/>
  <c r="AY79" i="1" s="1"/>
  <c r="J37" i="21"/>
  <c r="AX79" i="1"/>
  <c r="BI270" i="21"/>
  <c r="BH270" i="21"/>
  <c r="BG270" i="21"/>
  <c r="BF270" i="21"/>
  <c r="T270" i="21"/>
  <c r="T269" i="21"/>
  <c r="R270" i="21"/>
  <c r="R269" i="21" s="1"/>
  <c r="P270" i="21"/>
  <c r="P269" i="21" s="1"/>
  <c r="BI265" i="21"/>
  <c r="BH265" i="21"/>
  <c r="BG265" i="21"/>
  <c r="BF265" i="21"/>
  <c r="T265" i="21"/>
  <c r="R265" i="21"/>
  <c r="P265" i="21"/>
  <c r="BI262" i="21"/>
  <c r="BH262" i="21"/>
  <c r="BG262" i="21"/>
  <c r="BF262" i="21"/>
  <c r="T262" i="21"/>
  <c r="R262" i="21"/>
  <c r="P262" i="21"/>
  <c r="BI259" i="21"/>
  <c r="BH259" i="21"/>
  <c r="BG259" i="21"/>
  <c r="BF259" i="21"/>
  <c r="T259" i="21"/>
  <c r="R259" i="21"/>
  <c r="P259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8" i="21"/>
  <c r="BH248" i="21"/>
  <c r="BG248" i="21"/>
  <c r="BF248" i="21"/>
  <c r="T248" i="21"/>
  <c r="R248" i="21"/>
  <c r="P248" i="21"/>
  <c r="BI244" i="21"/>
  <c r="BH244" i="21"/>
  <c r="BG244" i="21"/>
  <c r="BF244" i="21"/>
  <c r="T244" i="21"/>
  <c r="R244" i="21"/>
  <c r="P244" i="21"/>
  <c r="BI241" i="21"/>
  <c r="BH241" i="21"/>
  <c r="BG241" i="21"/>
  <c r="BF241" i="21"/>
  <c r="T241" i="21"/>
  <c r="R241" i="21"/>
  <c r="P241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1" i="21"/>
  <c r="BH231" i="21"/>
  <c r="BG231" i="21"/>
  <c r="BF231" i="21"/>
  <c r="T231" i="21"/>
  <c r="R231" i="21"/>
  <c r="P231" i="21"/>
  <c r="BI227" i="21"/>
  <c r="BH227" i="21"/>
  <c r="BG227" i="21"/>
  <c r="BF227" i="21"/>
  <c r="T227" i="21"/>
  <c r="R227" i="21"/>
  <c r="P227" i="21"/>
  <c r="BI221" i="21"/>
  <c r="BH221" i="21"/>
  <c r="BG221" i="21"/>
  <c r="BF221" i="21"/>
  <c r="T221" i="21"/>
  <c r="R221" i="21"/>
  <c r="P221" i="21"/>
  <c r="BI218" i="21"/>
  <c r="BH218" i="21"/>
  <c r="BG218" i="21"/>
  <c r="BF218" i="21"/>
  <c r="T218" i="21"/>
  <c r="R218" i="21"/>
  <c r="P218" i="21"/>
  <c r="BI213" i="21"/>
  <c r="BH213" i="21"/>
  <c r="BG213" i="21"/>
  <c r="BF213" i="21"/>
  <c r="T213" i="21"/>
  <c r="R213" i="21"/>
  <c r="P213" i="21"/>
  <c r="BI209" i="21"/>
  <c r="BH209" i="21"/>
  <c r="BG209" i="21"/>
  <c r="BF209" i="21"/>
  <c r="T209" i="21"/>
  <c r="R209" i="21"/>
  <c r="P209" i="21"/>
  <c r="BI206" i="21"/>
  <c r="BH206" i="21"/>
  <c r="BG206" i="21"/>
  <c r="BF206" i="21"/>
  <c r="T206" i="21"/>
  <c r="R206" i="21"/>
  <c r="P206" i="21"/>
  <c r="BI203" i="21"/>
  <c r="BH203" i="21"/>
  <c r="BG203" i="21"/>
  <c r="BF203" i="21"/>
  <c r="T203" i="21"/>
  <c r="R203" i="21"/>
  <c r="P203" i="21"/>
  <c r="BI199" i="21"/>
  <c r="BH199" i="21"/>
  <c r="BG199" i="21"/>
  <c r="BF199" i="21"/>
  <c r="T199" i="21"/>
  <c r="R199" i="21"/>
  <c r="P199" i="21"/>
  <c r="BI194" i="21"/>
  <c r="BH194" i="21"/>
  <c r="BG194" i="21"/>
  <c r="BF194" i="21"/>
  <c r="T194" i="21"/>
  <c r="R194" i="21"/>
  <c r="P194" i="21"/>
  <c r="BI189" i="21"/>
  <c r="BH189" i="21"/>
  <c r="BG189" i="21"/>
  <c r="BF189" i="21"/>
  <c r="T189" i="21"/>
  <c r="R189" i="21"/>
  <c r="P189" i="21"/>
  <c r="BI184" i="21"/>
  <c r="BH184" i="21"/>
  <c r="BG184" i="21"/>
  <c r="BF184" i="21"/>
  <c r="T184" i="21"/>
  <c r="T183" i="21"/>
  <c r="R184" i="21"/>
  <c r="R183" i="21"/>
  <c r="P184" i="21"/>
  <c r="P183" i="21" s="1"/>
  <c r="BI180" i="21"/>
  <c r="BH180" i="21"/>
  <c r="BG180" i="21"/>
  <c r="BF180" i="21"/>
  <c r="T180" i="21"/>
  <c r="R180" i="21"/>
  <c r="P180" i="21"/>
  <c r="BI175" i="21"/>
  <c r="BH175" i="21"/>
  <c r="BG175" i="21"/>
  <c r="BF175" i="21"/>
  <c r="T175" i="21"/>
  <c r="R175" i="21"/>
  <c r="P175" i="21"/>
  <c r="BI170" i="21"/>
  <c r="BH170" i="21"/>
  <c r="BG170" i="21"/>
  <c r="BF170" i="21"/>
  <c r="T170" i="21"/>
  <c r="R170" i="21"/>
  <c r="P170" i="21"/>
  <c r="BI163" i="21"/>
  <c r="BH163" i="21"/>
  <c r="BG163" i="21"/>
  <c r="BF163" i="21"/>
  <c r="T163" i="21"/>
  <c r="R163" i="21"/>
  <c r="P163" i="21"/>
  <c r="BI160" i="21"/>
  <c r="BH160" i="21"/>
  <c r="BG160" i="21"/>
  <c r="BF160" i="21"/>
  <c r="T160" i="21"/>
  <c r="R160" i="21"/>
  <c r="P160" i="21"/>
  <c r="BI154" i="21"/>
  <c r="BH154" i="21"/>
  <c r="BG154" i="21"/>
  <c r="BF154" i="21"/>
  <c r="T154" i="21"/>
  <c r="R154" i="21"/>
  <c r="P154" i="21"/>
  <c r="BI150" i="21"/>
  <c r="BH150" i="21"/>
  <c r="BG150" i="21"/>
  <c r="BF150" i="21"/>
  <c r="T150" i="21"/>
  <c r="R150" i="21"/>
  <c r="P150" i="21"/>
  <c r="BI146" i="21"/>
  <c r="BH146" i="21"/>
  <c r="BG146" i="21"/>
  <c r="BF146" i="21"/>
  <c r="T146" i="21"/>
  <c r="R146" i="21"/>
  <c r="P146" i="21"/>
  <c r="BI140" i="21"/>
  <c r="BH140" i="21"/>
  <c r="BG140" i="21"/>
  <c r="BF140" i="21"/>
  <c r="T140" i="21"/>
  <c r="R140" i="21"/>
  <c r="P140" i="2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4" i="21"/>
  <c r="BH124" i="21"/>
  <c r="BG124" i="21"/>
  <c r="BF124" i="21"/>
  <c r="T124" i="21"/>
  <c r="R124" i="21"/>
  <c r="P124" i="21"/>
  <c r="BI121" i="21"/>
  <c r="BH121" i="21"/>
  <c r="BG121" i="21"/>
  <c r="BF121" i="21"/>
  <c r="T121" i="21"/>
  <c r="R121" i="21"/>
  <c r="P121" i="21"/>
  <c r="BI117" i="21"/>
  <c r="BH117" i="21"/>
  <c r="BG117" i="21"/>
  <c r="BF117" i="21"/>
  <c r="T117" i="21"/>
  <c r="R117" i="21"/>
  <c r="P117" i="21"/>
  <c r="BI113" i="21"/>
  <c r="BH113" i="21"/>
  <c r="BG113" i="21"/>
  <c r="BF113" i="21"/>
  <c r="T113" i="21"/>
  <c r="R113" i="21"/>
  <c r="P113" i="21"/>
  <c r="BI109" i="21"/>
  <c r="BH109" i="21"/>
  <c r="BG109" i="21"/>
  <c r="BF109" i="21"/>
  <c r="T109" i="21"/>
  <c r="R109" i="21"/>
  <c r="P109" i="21"/>
  <c r="BI103" i="21"/>
  <c r="BH103" i="21"/>
  <c r="BG103" i="21"/>
  <c r="BF103" i="21"/>
  <c r="T103" i="21"/>
  <c r="R103" i="21"/>
  <c r="P103" i="21"/>
  <c r="BI100" i="21"/>
  <c r="BH100" i="21"/>
  <c r="BG100" i="21"/>
  <c r="BF100" i="21"/>
  <c r="T100" i="21"/>
  <c r="R100" i="21"/>
  <c r="P100" i="21"/>
  <c r="BI96" i="21"/>
  <c r="BH96" i="21"/>
  <c r="BG96" i="21"/>
  <c r="BF96" i="21"/>
  <c r="T96" i="21"/>
  <c r="R96" i="21"/>
  <c r="P96" i="21"/>
  <c r="J90" i="21"/>
  <c r="J89" i="21"/>
  <c r="F89" i="21"/>
  <c r="F87" i="21"/>
  <c r="E85" i="21"/>
  <c r="J59" i="21"/>
  <c r="J58" i="21"/>
  <c r="F58" i="21"/>
  <c r="F56" i="21"/>
  <c r="E54" i="21"/>
  <c r="J20" i="21"/>
  <c r="E20" i="21"/>
  <c r="F59" i="21" s="1"/>
  <c r="J19" i="21"/>
  <c r="J14" i="21"/>
  <c r="J56" i="21" s="1"/>
  <c r="E7" i="21"/>
  <c r="E81" i="21" s="1"/>
  <c r="J37" i="20"/>
  <c r="J36" i="20"/>
  <c r="AY76" i="1"/>
  <c r="J35" i="20"/>
  <c r="AX76" i="1" s="1"/>
  <c r="BI225" i="20"/>
  <c r="BH225" i="20"/>
  <c r="BG225" i="20"/>
  <c r="BF225" i="20"/>
  <c r="T225" i="20"/>
  <c r="T224" i="20"/>
  <c r="R225" i="20"/>
  <c r="R224" i="20"/>
  <c r="P225" i="20"/>
  <c r="P224" i="20"/>
  <c r="BI220" i="20"/>
  <c r="BH220" i="20"/>
  <c r="BG220" i="20"/>
  <c r="BF220" i="20"/>
  <c r="T220" i="20"/>
  <c r="T219" i="20"/>
  <c r="R220" i="20"/>
  <c r="R219" i="20"/>
  <c r="P220" i="20"/>
  <c r="P219" i="20"/>
  <c r="BI216" i="20"/>
  <c r="BH216" i="20"/>
  <c r="BG216" i="20"/>
  <c r="BF216" i="20"/>
  <c r="T216" i="20"/>
  <c r="T215" i="20" s="1"/>
  <c r="T214" i="20" s="1"/>
  <c r="R216" i="20"/>
  <c r="R215" i="20" s="1"/>
  <c r="R214" i="20" s="1"/>
  <c r="P216" i="20"/>
  <c r="P215" i="20"/>
  <c r="P214" i="20" s="1"/>
  <c r="BI211" i="20"/>
  <c r="BH211" i="20"/>
  <c r="BG211" i="20"/>
  <c r="BF211" i="20"/>
  <c r="T211" i="20"/>
  <c r="T210" i="20" s="1"/>
  <c r="R211" i="20"/>
  <c r="R210" i="20" s="1"/>
  <c r="P211" i="20"/>
  <c r="P210" i="20" s="1"/>
  <c r="BI207" i="20"/>
  <c r="BH207" i="20"/>
  <c r="BG207" i="20"/>
  <c r="BF207" i="20"/>
  <c r="T207" i="20"/>
  <c r="R207" i="20"/>
  <c r="P207" i="20"/>
  <c r="BI203" i="20"/>
  <c r="BH203" i="20"/>
  <c r="BG203" i="20"/>
  <c r="BF203" i="20"/>
  <c r="T203" i="20"/>
  <c r="R203" i="20"/>
  <c r="P203" i="20"/>
  <c r="BI200" i="20"/>
  <c r="BH200" i="20"/>
  <c r="BG200" i="20"/>
  <c r="BF200" i="20"/>
  <c r="T200" i="20"/>
  <c r="R200" i="20"/>
  <c r="P200" i="20"/>
  <c r="BI195" i="20"/>
  <c r="BH195" i="20"/>
  <c r="BG195" i="20"/>
  <c r="BF195" i="20"/>
  <c r="T195" i="20"/>
  <c r="R195" i="20"/>
  <c r="P195" i="20"/>
  <c r="BI190" i="20"/>
  <c r="BH190" i="20"/>
  <c r="BG190" i="20"/>
  <c r="BF190" i="20"/>
  <c r="T190" i="20"/>
  <c r="R190" i="20"/>
  <c r="P190" i="20"/>
  <c r="BI186" i="20"/>
  <c r="BH186" i="20"/>
  <c r="BG186" i="20"/>
  <c r="BF186" i="20"/>
  <c r="T186" i="20"/>
  <c r="R186" i="20"/>
  <c r="P186" i="20"/>
  <c r="BI180" i="20"/>
  <c r="BH180" i="20"/>
  <c r="BG180" i="20"/>
  <c r="BF180" i="20"/>
  <c r="T180" i="20"/>
  <c r="R180" i="20"/>
  <c r="P180" i="20"/>
  <c r="P175" i="20" s="1"/>
  <c r="BI176" i="20"/>
  <c r="BH176" i="20"/>
  <c r="BG176" i="20"/>
  <c r="BF176" i="20"/>
  <c r="T176" i="20"/>
  <c r="T175" i="20" s="1"/>
  <c r="R176" i="20"/>
  <c r="R175" i="20" s="1"/>
  <c r="P176" i="20"/>
  <c r="BI170" i="20"/>
  <c r="BH170" i="20"/>
  <c r="BG170" i="20"/>
  <c r="BF170" i="20"/>
  <c r="T170" i="20"/>
  <c r="R170" i="20"/>
  <c r="P170" i="20"/>
  <c r="BI167" i="20"/>
  <c r="BH167" i="20"/>
  <c r="BG167" i="20"/>
  <c r="BF167" i="20"/>
  <c r="T167" i="20"/>
  <c r="R167" i="20"/>
  <c r="P167" i="20"/>
  <c r="BI162" i="20"/>
  <c r="BH162" i="20"/>
  <c r="BG162" i="20"/>
  <c r="BF162" i="20"/>
  <c r="T162" i="20"/>
  <c r="R162" i="20"/>
  <c r="P162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50" i="20"/>
  <c r="BH150" i="20"/>
  <c r="BG150" i="20"/>
  <c r="BF150" i="20"/>
  <c r="T150" i="20"/>
  <c r="R150" i="20"/>
  <c r="P150" i="20"/>
  <c r="BI146" i="20"/>
  <c r="BH146" i="20"/>
  <c r="BG146" i="20"/>
  <c r="BF146" i="20"/>
  <c r="T146" i="20"/>
  <c r="R146" i="20"/>
  <c r="P146" i="20"/>
  <c r="BI142" i="20"/>
  <c r="BH142" i="20"/>
  <c r="BG142" i="20"/>
  <c r="BF142" i="20"/>
  <c r="T142" i="20"/>
  <c r="R142" i="20"/>
  <c r="P142" i="20"/>
  <c r="BI139" i="20"/>
  <c r="BH139" i="20"/>
  <c r="BG139" i="20"/>
  <c r="BF139" i="20"/>
  <c r="T139" i="20"/>
  <c r="R139" i="20"/>
  <c r="P139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BI126" i="20"/>
  <c r="BH126" i="20"/>
  <c r="BG126" i="20"/>
  <c r="BF126" i="20"/>
  <c r="T126" i="20"/>
  <c r="R126" i="20"/>
  <c r="P126" i="20"/>
  <c r="BI122" i="20"/>
  <c r="BH122" i="20"/>
  <c r="BG122" i="20"/>
  <c r="BF122" i="20"/>
  <c r="T122" i="20"/>
  <c r="R122" i="20"/>
  <c r="P122" i="20"/>
  <c r="BI118" i="20"/>
  <c r="BH118" i="20"/>
  <c r="BG118" i="20"/>
  <c r="BF118" i="20"/>
  <c r="T118" i="20"/>
  <c r="R118" i="20"/>
  <c r="P118" i="20"/>
  <c r="BI114" i="20"/>
  <c r="BH114" i="20"/>
  <c r="BG114" i="20"/>
  <c r="BF114" i="20"/>
  <c r="T114" i="20"/>
  <c r="R114" i="20"/>
  <c r="P114" i="20"/>
  <c r="BI104" i="20"/>
  <c r="BH104" i="20"/>
  <c r="BG104" i="20"/>
  <c r="BF104" i="20"/>
  <c r="T104" i="20"/>
  <c r="R104" i="20"/>
  <c r="P104" i="20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J88" i="20"/>
  <c r="J87" i="20"/>
  <c r="F87" i="20"/>
  <c r="F85" i="20"/>
  <c r="E83" i="20"/>
  <c r="J55" i="20"/>
  <c r="J54" i="20"/>
  <c r="F54" i="20"/>
  <c r="F52" i="20"/>
  <c r="E50" i="20"/>
  <c r="J18" i="20"/>
  <c r="E18" i="20"/>
  <c r="F88" i="20"/>
  <c r="J17" i="20"/>
  <c r="J12" i="20"/>
  <c r="J52" i="20"/>
  <c r="E7" i="20"/>
  <c r="E81" i="20" s="1"/>
  <c r="J37" i="19"/>
  <c r="J36" i="19"/>
  <c r="AY75" i="1" s="1"/>
  <c r="J35" i="19"/>
  <c r="AX75" i="1" s="1"/>
  <c r="BI363" i="19"/>
  <c r="BH363" i="19"/>
  <c r="BG363" i="19"/>
  <c r="BF363" i="19"/>
  <c r="T363" i="19"/>
  <c r="T362" i="19" s="1"/>
  <c r="R363" i="19"/>
  <c r="R362" i="19" s="1"/>
  <c r="P363" i="19"/>
  <c r="P362" i="19" s="1"/>
  <c r="BI359" i="19"/>
  <c r="BH359" i="19"/>
  <c r="BG359" i="19"/>
  <c r="BF359" i="19"/>
  <c r="T359" i="19"/>
  <c r="T358" i="19" s="1"/>
  <c r="R359" i="19"/>
  <c r="R358" i="19" s="1"/>
  <c r="P359" i="19"/>
  <c r="P358" i="19" s="1"/>
  <c r="BI355" i="19"/>
  <c r="BH355" i="19"/>
  <c r="BG355" i="19"/>
  <c r="BF355" i="19"/>
  <c r="T355" i="19"/>
  <c r="R355" i="19"/>
  <c r="P355" i="19"/>
  <c r="BI349" i="19"/>
  <c r="BH349" i="19"/>
  <c r="BG349" i="19"/>
  <c r="BF349" i="19"/>
  <c r="T349" i="19"/>
  <c r="R349" i="19"/>
  <c r="P349" i="19"/>
  <c r="BI346" i="19"/>
  <c r="BH346" i="19"/>
  <c r="BG346" i="19"/>
  <c r="BF346" i="19"/>
  <c r="T346" i="19"/>
  <c r="R346" i="19"/>
  <c r="P346" i="19"/>
  <c r="BI341" i="19"/>
  <c r="BH341" i="19"/>
  <c r="BG341" i="19"/>
  <c r="BF341" i="19"/>
  <c r="T341" i="19"/>
  <c r="R341" i="19"/>
  <c r="P341" i="19"/>
  <c r="BI337" i="19"/>
  <c r="BH337" i="19"/>
  <c r="BG337" i="19"/>
  <c r="BF337" i="19"/>
  <c r="T337" i="19"/>
  <c r="R337" i="19"/>
  <c r="P337" i="19"/>
  <c r="BI333" i="19"/>
  <c r="BH333" i="19"/>
  <c r="BG333" i="19"/>
  <c r="BF333" i="19"/>
  <c r="T333" i="19"/>
  <c r="R333" i="19"/>
  <c r="P333" i="19"/>
  <c r="BI329" i="19"/>
  <c r="BH329" i="19"/>
  <c r="BG329" i="19"/>
  <c r="BF329" i="19"/>
  <c r="T329" i="19"/>
  <c r="R329" i="19"/>
  <c r="P329" i="19"/>
  <c r="BI325" i="19"/>
  <c r="BH325" i="19"/>
  <c r="BG325" i="19"/>
  <c r="BF325" i="19"/>
  <c r="T325" i="19"/>
  <c r="R325" i="19"/>
  <c r="P325" i="19"/>
  <c r="BI322" i="19"/>
  <c r="BH322" i="19"/>
  <c r="BG322" i="19"/>
  <c r="BF322" i="19"/>
  <c r="T322" i="19"/>
  <c r="R322" i="19"/>
  <c r="P322" i="19"/>
  <c r="BI318" i="19"/>
  <c r="BH318" i="19"/>
  <c r="BG318" i="19"/>
  <c r="BF318" i="19"/>
  <c r="T318" i="19"/>
  <c r="R318" i="19"/>
  <c r="P318" i="19"/>
  <c r="BI316" i="19"/>
  <c r="BH316" i="19"/>
  <c r="BG316" i="19"/>
  <c r="BF316" i="19"/>
  <c r="T316" i="19"/>
  <c r="R316" i="19"/>
  <c r="P316" i="19"/>
  <c r="BI314" i="19"/>
  <c r="BH314" i="19"/>
  <c r="BG314" i="19"/>
  <c r="BF314" i="19"/>
  <c r="T314" i="19"/>
  <c r="R314" i="19"/>
  <c r="P314" i="19"/>
  <c r="BI311" i="19"/>
  <c r="BH311" i="19"/>
  <c r="BG311" i="19"/>
  <c r="BF311" i="19"/>
  <c r="T311" i="19"/>
  <c r="R311" i="19"/>
  <c r="P311" i="19"/>
  <c r="BI307" i="19"/>
  <c r="BH307" i="19"/>
  <c r="BG307" i="19"/>
  <c r="BF307" i="19"/>
  <c r="T307" i="19"/>
  <c r="R307" i="19"/>
  <c r="P307" i="19"/>
  <c r="BI303" i="19"/>
  <c r="BH303" i="19"/>
  <c r="BG303" i="19"/>
  <c r="BF303" i="19"/>
  <c r="T303" i="19"/>
  <c r="R303" i="19"/>
  <c r="P303" i="19"/>
  <c r="BI301" i="19"/>
  <c r="BH301" i="19"/>
  <c r="BG301" i="19"/>
  <c r="BF301" i="19"/>
  <c r="T301" i="19"/>
  <c r="R301" i="19"/>
  <c r="P301" i="19"/>
  <c r="BI298" i="19"/>
  <c r="BH298" i="19"/>
  <c r="BG298" i="19"/>
  <c r="BF298" i="19"/>
  <c r="T298" i="19"/>
  <c r="R298" i="19"/>
  <c r="P298" i="19"/>
  <c r="BI296" i="19"/>
  <c r="BH296" i="19"/>
  <c r="BG296" i="19"/>
  <c r="BF296" i="19"/>
  <c r="T296" i="19"/>
  <c r="R296" i="19"/>
  <c r="P296" i="19"/>
  <c r="BI293" i="19"/>
  <c r="BH293" i="19"/>
  <c r="BG293" i="19"/>
  <c r="BF293" i="19"/>
  <c r="T293" i="19"/>
  <c r="R293" i="19"/>
  <c r="P293" i="19"/>
  <c r="BI291" i="19"/>
  <c r="BH291" i="19"/>
  <c r="BG291" i="19"/>
  <c r="BF291" i="19"/>
  <c r="T291" i="19"/>
  <c r="R291" i="19"/>
  <c r="P291" i="19"/>
  <c r="BI287" i="19"/>
  <c r="BH287" i="19"/>
  <c r="BG287" i="19"/>
  <c r="BF287" i="19"/>
  <c r="T287" i="19"/>
  <c r="R287" i="19"/>
  <c r="P287" i="19"/>
  <c r="BI283" i="19"/>
  <c r="BH283" i="19"/>
  <c r="BG283" i="19"/>
  <c r="BF283" i="19"/>
  <c r="T283" i="19"/>
  <c r="R283" i="19"/>
  <c r="P283" i="19"/>
  <c r="BI281" i="19"/>
  <c r="BH281" i="19"/>
  <c r="BG281" i="19"/>
  <c r="BF281" i="19"/>
  <c r="T281" i="19"/>
  <c r="R281" i="19"/>
  <c r="P281" i="19"/>
  <c r="BI274" i="19"/>
  <c r="BH274" i="19"/>
  <c r="BG274" i="19"/>
  <c r="BF274" i="19"/>
  <c r="T274" i="19"/>
  <c r="R274" i="19"/>
  <c r="P274" i="19"/>
  <c r="BI271" i="19"/>
  <c r="BH271" i="19"/>
  <c r="BG271" i="19"/>
  <c r="BF271" i="19"/>
  <c r="T271" i="19"/>
  <c r="R271" i="19"/>
  <c r="P271" i="19"/>
  <c r="BI269" i="19"/>
  <c r="BH269" i="19"/>
  <c r="BG269" i="19"/>
  <c r="BF269" i="19"/>
  <c r="T269" i="19"/>
  <c r="R269" i="19"/>
  <c r="P269" i="19"/>
  <c r="BI267" i="19"/>
  <c r="BH267" i="19"/>
  <c r="BG267" i="19"/>
  <c r="BF267" i="19"/>
  <c r="T267" i="19"/>
  <c r="R267" i="19"/>
  <c r="P267" i="19"/>
  <c r="BI264" i="19"/>
  <c r="BH264" i="19"/>
  <c r="BG264" i="19"/>
  <c r="BF264" i="19"/>
  <c r="T264" i="19"/>
  <c r="R264" i="19"/>
  <c r="P264" i="19"/>
  <c r="BI259" i="19"/>
  <c r="BH259" i="19"/>
  <c r="BG259" i="19"/>
  <c r="BF259" i="19"/>
  <c r="T259" i="19"/>
  <c r="R259" i="19"/>
  <c r="P259" i="19"/>
  <c r="BI256" i="19"/>
  <c r="BH256" i="19"/>
  <c r="BG256" i="19"/>
  <c r="BF256" i="19"/>
  <c r="T256" i="19"/>
  <c r="R256" i="19"/>
  <c r="P256" i="19"/>
  <c r="BI252" i="19"/>
  <c r="BH252" i="19"/>
  <c r="BG252" i="19"/>
  <c r="BF252" i="19"/>
  <c r="T252" i="19"/>
  <c r="R252" i="19"/>
  <c r="P252" i="19"/>
  <c r="BI248" i="19"/>
  <c r="BH248" i="19"/>
  <c r="BG248" i="19"/>
  <c r="BF248" i="19"/>
  <c r="T248" i="19"/>
  <c r="R248" i="19"/>
  <c r="P248" i="19"/>
  <c r="BI245" i="19"/>
  <c r="BH245" i="19"/>
  <c r="BG245" i="19"/>
  <c r="BF245" i="19"/>
  <c r="T245" i="19"/>
  <c r="R245" i="19"/>
  <c r="P245" i="19"/>
  <c r="BI240" i="19"/>
  <c r="BH240" i="19"/>
  <c r="BG240" i="19"/>
  <c r="BF240" i="19"/>
  <c r="T240" i="19"/>
  <c r="R240" i="19"/>
  <c r="P240" i="19"/>
  <c r="BI236" i="19"/>
  <c r="BH236" i="19"/>
  <c r="BG236" i="19"/>
  <c r="BF236" i="19"/>
  <c r="T236" i="19"/>
  <c r="R236" i="19"/>
  <c r="P236" i="19"/>
  <c r="BI232" i="19"/>
  <c r="BH232" i="19"/>
  <c r="BG232" i="19"/>
  <c r="BF232" i="19"/>
  <c r="T232" i="19"/>
  <c r="R232" i="19"/>
  <c r="P232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20" i="19"/>
  <c r="BH220" i="19"/>
  <c r="BG220" i="19"/>
  <c r="BF220" i="19"/>
  <c r="T220" i="19"/>
  <c r="R220" i="19"/>
  <c r="P220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08" i="19"/>
  <c r="BH208" i="19"/>
  <c r="BG208" i="19"/>
  <c r="BF208" i="19"/>
  <c r="T208" i="19"/>
  <c r="R208" i="19"/>
  <c r="P208" i="19"/>
  <c r="BI204" i="19"/>
  <c r="BH204" i="19"/>
  <c r="BG204" i="19"/>
  <c r="BF204" i="19"/>
  <c r="T204" i="19"/>
  <c r="R204" i="19"/>
  <c r="P204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87" i="19"/>
  <c r="BH187" i="19"/>
  <c r="BG187" i="19"/>
  <c r="BF187" i="19"/>
  <c r="T187" i="19"/>
  <c r="R187" i="19"/>
  <c r="P187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6" i="19"/>
  <c r="BH176" i="19"/>
  <c r="BG176" i="19"/>
  <c r="BF176" i="19"/>
  <c r="T176" i="19"/>
  <c r="R176" i="19"/>
  <c r="P176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6" i="19"/>
  <c r="BH166" i="19"/>
  <c r="BG166" i="19"/>
  <c r="BF166" i="19"/>
  <c r="T166" i="19"/>
  <c r="R166" i="19"/>
  <c r="P166" i="19"/>
  <c r="BI163" i="19"/>
  <c r="BH163" i="19"/>
  <c r="BG163" i="19"/>
  <c r="BF163" i="19"/>
  <c r="T163" i="19"/>
  <c r="R163" i="19"/>
  <c r="P163" i="19"/>
  <c r="BI159" i="19"/>
  <c r="BH159" i="19"/>
  <c r="BG159" i="19"/>
  <c r="BF159" i="19"/>
  <c r="T159" i="19"/>
  <c r="R159" i="19"/>
  <c r="P159" i="19"/>
  <c r="BI156" i="19"/>
  <c r="BH156" i="19"/>
  <c r="BG156" i="19"/>
  <c r="BF156" i="19"/>
  <c r="T156" i="19"/>
  <c r="R156" i="19"/>
  <c r="P156" i="19"/>
  <c r="BI152" i="19"/>
  <c r="BH152" i="19"/>
  <c r="BG152" i="19"/>
  <c r="BF152" i="19"/>
  <c r="T152" i="19"/>
  <c r="R152" i="19"/>
  <c r="P152" i="19"/>
  <c r="BI146" i="19"/>
  <c r="BH146" i="19"/>
  <c r="BG146" i="19"/>
  <c r="BF146" i="19"/>
  <c r="T146" i="19"/>
  <c r="R146" i="19"/>
  <c r="P146" i="19"/>
  <c r="BI142" i="19"/>
  <c r="BH142" i="19"/>
  <c r="BG142" i="19"/>
  <c r="BF142" i="19"/>
  <c r="T142" i="19"/>
  <c r="R142" i="19"/>
  <c r="P142" i="19"/>
  <c r="BI138" i="19"/>
  <c r="BH138" i="19"/>
  <c r="BG138" i="19"/>
  <c r="BF138" i="19"/>
  <c r="T138" i="19"/>
  <c r="R138" i="19"/>
  <c r="P138" i="19"/>
  <c r="BI134" i="19"/>
  <c r="BH134" i="19"/>
  <c r="BG134" i="19"/>
  <c r="BF134" i="19"/>
  <c r="T134" i="19"/>
  <c r="R134" i="19"/>
  <c r="P134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BI117" i="19"/>
  <c r="BH117" i="19"/>
  <c r="BG117" i="19"/>
  <c r="BF117" i="19"/>
  <c r="T117" i="19"/>
  <c r="R117" i="19"/>
  <c r="P117" i="19"/>
  <c r="BI110" i="19"/>
  <c r="BH110" i="19"/>
  <c r="BG110" i="19"/>
  <c r="BF110" i="19"/>
  <c r="T110" i="19"/>
  <c r="R110" i="19"/>
  <c r="P110" i="19"/>
  <c r="BI107" i="19"/>
  <c r="BH107" i="19"/>
  <c r="BG107" i="19"/>
  <c r="BF107" i="19"/>
  <c r="T107" i="19"/>
  <c r="R107" i="19"/>
  <c r="P107" i="19"/>
  <c r="BI103" i="19"/>
  <c r="BH103" i="19"/>
  <c r="BG103" i="19"/>
  <c r="BF103" i="19"/>
  <c r="T103" i="19"/>
  <c r="R103" i="19"/>
  <c r="P103" i="19"/>
  <c r="BI99" i="19"/>
  <c r="BH99" i="19"/>
  <c r="BG99" i="19"/>
  <c r="BF99" i="19"/>
  <c r="T99" i="19"/>
  <c r="R99" i="19"/>
  <c r="P99" i="19"/>
  <c r="BI95" i="19"/>
  <c r="BH95" i="19"/>
  <c r="BG95" i="19"/>
  <c r="BF95" i="19"/>
  <c r="T95" i="19"/>
  <c r="R95" i="19"/>
  <c r="P95" i="19"/>
  <c r="BI91" i="19"/>
  <c r="BH91" i="19"/>
  <c r="BG91" i="19"/>
  <c r="BF91" i="19"/>
  <c r="T91" i="19"/>
  <c r="R91" i="19"/>
  <c r="P91" i="19"/>
  <c r="J85" i="19"/>
  <c r="J84" i="19"/>
  <c r="F84" i="19"/>
  <c r="F82" i="19"/>
  <c r="E80" i="19"/>
  <c r="J55" i="19"/>
  <c r="J54" i="19"/>
  <c r="F54" i="19"/>
  <c r="F52" i="19"/>
  <c r="E50" i="19"/>
  <c r="J18" i="19"/>
  <c r="E18" i="19"/>
  <c r="F85" i="19"/>
  <c r="J17" i="19"/>
  <c r="J12" i="19"/>
  <c r="J52" i="19"/>
  <c r="E7" i="19"/>
  <c r="E48" i="19"/>
  <c r="J37" i="18"/>
  <c r="J36" i="18"/>
  <c r="AY74" i="1" s="1"/>
  <c r="J35" i="18"/>
  <c r="AX74" i="1" s="1"/>
  <c r="BI349" i="18"/>
  <c r="BH349" i="18"/>
  <c r="BG349" i="18"/>
  <c r="BF349" i="18"/>
  <c r="T349" i="18"/>
  <c r="T348" i="18"/>
  <c r="R349" i="18"/>
  <c r="R348" i="18" s="1"/>
  <c r="P349" i="18"/>
  <c r="P348" i="18" s="1"/>
  <c r="BI345" i="18"/>
  <c r="BH345" i="18"/>
  <c r="BG345" i="18"/>
  <c r="BF345" i="18"/>
  <c r="T345" i="18"/>
  <c r="R345" i="18"/>
  <c r="P345" i="18"/>
  <c r="BI342" i="18"/>
  <c r="BH342" i="18"/>
  <c r="BG342" i="18"/>
  <c r="BF342" i="18"/>
  <c r="T342" i="18"/>
  <c r="R342" i="18"/>
  <c r="P342" i="18"/>
  <c r="BI338" i="18"/>
  <c r="BH338" i="18"/>
  <c r="BG338" i="18"/>
  <c r="BF338" i="18"/>
  <c r="T338" i="18"/>
  <c r="R338" i="18"/>
  <c r="P338" i="18"/>
  <c r="BI333" i="18"/>
  <c r="BH333" i="18"/>
  <c r="BG333" i="18"/>
  <c r="BF333" i="18"/>
  <c r="T333" i="18"/>
  <c r="T332" i="18" s="1"/>
  <c r="R333" i="18"/>
  <c r="R332" i="18" s="1"/>
  <c r="P333" i="18"/>
  <c r="P332" i="18"/>
  <c r="BI329" i="18"/>
  <c r="BH329" i="18"/>
  <c r="BG329" i="18"/>
  <c r="BF329" i="18"/>
  <c r="T329" i="18"/>
  <c r="R329" i="18"/>
  <c r="P329" i="18"/>
  <c r="BI326" i="18"/>
  <c r="BH326" i="18"/>
  <c r="BG326" i="18"/>
  <c r="BF326" i="18"/>
  <c r="T326" i="18"/>
  <c r="R326" i="18"/>
  <c r="P326" i="18"/>
  <c r="BI320" i="18"/>
  <c r="BH320" i="18"/>
  <c r="BG320" i="18"/>
  <c r="BF320" i="18"/>
  <c r="T320" i="18"/>
  <c r="R320" i="18"/>
  <c r="P320" i="18"/>
  <c r="BI317" i="18"/>
  <c r="BH317" i="18"/>
  <c r="BG317" i="18"/>
  <c r="BF317" i="18"/>
  <c r="T317" i="18"/>
  <c r="R317" i="18"/>
  <c r="P317" i="18"/>
  <c r="BI312" i="18"/>
  <c r="BH312" i="18"/>
  <c r="BG312" i="18"/>
  <c r="BF312" i="18"/>
  <c r="T312" i="18"/>
  <c r="R312" i="18"/>
  <c r="P312" i="18"/>
  <c r="BI308" i="18"/>
  <c r="BH308" i="18"/>
  <c r="BG308" i="18"/>
  <c r="BF308" i="18"/>
  <c r="T308" i="18"/>
  <c r="R308" i="18"/>
  <c r="P308" i="18"/>
  <c r="BI304" i="18"/>
  <c r="BH304" i="18"/>
  <c r="BG304" i="18"/>
  <c r="BF304" i="18"/>
  <c r="T304" i="18"/>
  <c r="R304" i="18"/>
  <c r="P304" i="18"/>
  <c r="BI300" i="18"/>
  <c r="BH300" i="18"/>
  <c r="BG300" i="18"/>
  <c r="BF300" i="18"/>
  <c r="T300" i="18"/>
  <c r="R300" i="18"/>
  <c r="P300" i="18"/>
  <c r="BI296" i="18"/>
  <c r="BH296" i="18"/>
  <c r="BG296" i="18"/>
  <c r="BF296" i="18"/>
  <c r="T296" i="18"/>
  <c r="R296" i="18"/>
  <c r="P296" i="18"/>
  <c r="BI292" i="18"/>
  <c r="BH292" i="18"/>
  <c r="BG292" i="18"/>
  <c r="BF292" i="18"/>
  <c r="T292" i="18"/>
  <c r="R292" i="18"/>
  <c r="P292" i="18"/>
  <c r="BI289" i="18"/>
  <c r="BH289" i="18"/>
  <c r="BG289" i="18"/>
  <c r="BF289" i="18"/>
  <c r="T289" i="18"/>
  <c r="R289" i="18"/>
  <c r="P289" i="18"/>
  <c r="BI285" i="18"/>
  <c r="BH285" i="18"/>
  <c r="BG285" i="18"/>
  <c r="BF285" i="18"/>
  <c r="T285" i="18"/>
  <c r="R285" i="18"/>
  <c r="P285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78" i="18"/>
  <c r="BH278" i="18"/>
  <c r="BG278" i="18"/>
  <c r="BF278" i="18"/>
  <c r="T278" i="18"/>
  <c r="R278" i="18"/>
  <c r="P278" i="18"/>
  <c r="BI274" i="18"/>
  <c r="BH274" i="18"/>
  <c r="BG274" i="18"/>
  <c r="BF274" i="18"/>
  <c r="T274" i="18"/>
  <c r="R274" i="18"/>
  <c r="P274" i="18"/>
  <c r="BI272" i="18"/>
  <c r="BH272" i="18"/>
  <c r="BG272" i="18"/>
  <c r="BF272" i="18"/>
  <c r="T272" i="18"/>
  <c r="R272" i="18"/>
  <c r="P272" i="18"/>
  <c r="BI269" i="18"/>
  <c r="BH269" i="18"/>
  <c r="BG269" i="18"/>
  <c r="BF269" i="18"/>
  <c r="T269" i="18"/>
  <c r="R269" i="18"/>
  <c r="P269" i="18"/>
  <c r="BI266" i="18"/>
  <c r="BH266" i="18"/>
  <c r="BG266" i="18"/>
  <c r="BF266" i="18"/>
  <c r="T266" i="18"/>
  <c r="R266" i="18"/>
  <c r="P266" i="18"/>
  <c r="BI263" i="18"/>
  <c r="BH263" i="18"/>
  <c r="BG263" i="18"/>
  <c r="BF263" i="18"/>
  <c r="T263" i="18"/>
  <c r="R263" i="18"/>
  <c r="P263" i="18"/>
  <c r="BI259" i="18"/>
  <c r="BH259" i="18"/>
  <c r="BG259" i="18"/>
  <c r="BF259" i="18"/>
  <c r="T259" i="18"/>
  <c r="R259" i="18"/>
  <c r="P259" i="18"/>
  <c r="BI254" i="18"/>
  <c r="BH254" i="18"/>
  <c r="BG254" i="18"/>
  <c r="BF254" i="18"/>
  <c r="T254" i="18"/>
  <c r="R254" i="18"/>
  <c r="P254" i="18"/>
  <c r="BI249" i="18"/>
  <c r="BH249" i="18"/>
  <c r="BG249" i="18"/>
  <c r="BF249" i="18"/>
  <c r="T249" i="18"/>
  <c r="R249" i="18"/>
  <c r="P249" i="18"/>
  <c r="BI245" i="18"/>
  <c r="BH245" i="18"/>
  <c r="BG245" i="18"/>
  <c r="BF245" i="18"/>
  <c r="T245" i="18"/>
  <c r="R245" i="18"/>
  <c r="P245" i="18"/>
  <c r="BI241" i="18"/>
  <c r="BH241" i="18"/>
  <c r="BG241" i="18"/>
  <c r="BF241" i="18"/>
  <c r="T241" i="18"/>
  <c r="R241" i="18"/>
  <c r="P241" i="18"/>
  <c r="BI237" i="18"/>
  <c r="BH237" i="18"/>
  <c r="BG237" i="18"/>
  <c r="BF237" i="18"/>
  <c r="T237" i="18"/>
  <c r="R237" i="18"/>
  <c r="P237" i="18"/>
  <c r="BI233" i="18"/>
  <c r="BH233" i="18"/>
  <c r="BG233" i="18"/>
  <c r="BF233" i="18"/>
  <c r="T233" i="18"/>
  <c r="R233" i="18"/>
  <c r="P233" i="18"/>
  <c r="BI231" i="18"/>
  <c r="BH231" i="18"/>
  <c r="BG231" i="18"/>
  <c r="BF231" i="18"/>
  <c r="T231" i="18"/>
  <c r="R231" i="18"/>
  <c r="P231" i="18"/>
  <c r="BI229" i="18"/>
  <c r="BH229" i="18"/>
  <c r="BG229" i="18"/>
  <c r="BF229" i="18"/>
  <c r="T229" i="18"/>
  <c r="R229" i="18"/>
  <c r="P229" i="18"/>
  <c r="BI225" i="18"/>
  <c r="BH225" i="18"/>
  <c r="BG225" i="18"/>
  <c r="BF225" i="18"/>
  <c r="T225" i="18"/>
  <c r="R225" i="18"/>
  <c r="P225" i="18"/>
  <c r="BI220" i="18"/>
  <c r="BH220" i="18"/>
  <c r="BG220" i="18"/>
  <c r="BF220" i="18"/>
  <c r="T220" i="18"/>
  <c r="T219" i="18"/>
  <c r="R220" i="18"/>
  <c r="R219" i="18"/>
  <c r="P220" i="18"/>
  <c r="P219" i="18"/>
  <c r="BI216" i="18"/>
  <c r="BH216" i="18"/>
  <c r="BG216" i="18"/>
  <c r="BF216" i="18"/>
  <c r="T216" i="18"/>
  <c r="R216" i="18"/>
  <c r="P216" i="18"/>
  <c r="BI212" i="18"/>
  <c r="BH212" i="18"/>
  <c r="BG212" i="18"/>
  <c r="BF212" i="18"/>
  <c r="T212" i="18"/>
  <c r="R212" i="18"/>
  <c r="P212" i="18"/>
  <c r="BI208" i="18"/>
  <c r="BH208" i="18"/>
  <c r="BG208" i="18"/>
  <c r="BF208" i="18"/>
  <c r="T208" i="18"/>
  <c r="R208" i="18"/>
  <c r="P208" i="18"/>
  <c r="BI205" i="18"/>
  <c r="BH205" i="18"/>
  <c r="BG205" i="18"/>
  <c r="BF205" i="18"/>
  <c r="T205" i="18"/>
  <c r="R205" i="18"/>
  <c r="P205" i="18"/>
  <c r="BI201" i="18"/>
  <c r="BH201" i="18"/>
  <c r="BG201" i="18"/>
  <c r="BF201" i="18"/>
  <c r="T201" i="18"/>
  <c r="R201" i="18"/>
  <c r="P201" i="18"/>
  <c r="BI197" i="18"/>
  <c r="BH197" i="18"/>
  <c r="BG197" i="18"/>
  <c r="BF197" i="18"/>
  <c r="T197" i="18"/>
  <c r="R197" i="18"/>
  <c r="P197" i="18"/>
  <c r="BI192" i="18"/>
  <c r="BH192" i="18"/>
  <c r="BG192" i="18"/>
  <c r="BF192" i="18"/>
  <c r="T192" i="18"/>
  <c r="R192" i="18"/>
  <c r="P192" i="18"/>
  <c r="BI188" i="18"/>
  <c r="BH188" i="18"/>
  <c r="BG188" i="18"/>
  <c r="BF188" i="18"/>
  <c r="T188" i="18"/>
  <c r="R188" i="18"/>
  <c r="P188" i="18"/>
  <c r="BI185" i="18"/>
  <c r="BH185" i="18"/>
  <c r="BG185" i="18"/>
  <c r="BF185" i="18"/>
  <c r="T185" i="18"/>
  <c r="R185" i="18"/>
  <c r="P185" i="18"/>
  <c r="BI181" i="18"/>
  <c r="BH181" i="18"/>
  <c r="BG181" i="18"/>
  <c r="BF181" i="18"/>
  <c r="T181" i="18"/>
  <c r="R181" i="18"/>
  <c r="P181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0" i="18"/>
  <c r="BH170" i="18"/>
  <c r="BG170" i="18"/>
  <c r="BF170" i="18"/>
  <c r="T170" i="18"/>
  <c r="R170" i="18"/>
  <c r="P170" i="18"/>
  <c r="BI166" i="18"/>
  <c r="BH166" i="18"/>
  <c r="BG166" i="18"/>
  <c r="BF166" i="18"/>
  <c r="T166" i="18"/>
  <c r="R166" i="18"/>
  <c r="P166" i="18"/>
  <c r="BI163" i="18"/>
  <c r="BH163" i="18"/>
  <c r="BG163" i="18"/>
  <c r="BF163" i="18"/>
  <c r="T163" i="18"/>
  <c r="R163" i="18"/>
  <c r="P163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49" i="18"/>
  <c r="BH149" i="18"/>
  <c r="BG149" i="18"/>
  <c r="BF149" i="18"/>
  <c r="T149" i="18"/>
  <c r="R149" i="18"/>
  <c r="P149" i="18"/>
  <c r="BI145" i="18"/>
  <c r="BH145" i="18"/>
  <c r="BG145" i="18"/>
  <c r="BF145" i="18"/>
  <c r="T145" i="18"/>
  <c r="R145" i="18"/>
  <c r="P145" i="18"/>
  <c r="BI141" i="18"/>
  <c r="BH141" i="18"/>
  <c r="BG141" i="18"/>
  <c r="BF141" i="18"/>
  <c r="T141" i="18"/>
  <c r="R141" i="18"/>
  <c r="P141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2" i="18"/>
  <c r="BH112" i="18"/>
  <c r="BG112" i="18"/>
  <c r="BF112" i="18"/>
  <c r="T112" i="18"/>
  <c r="R112" i="18"/>
  <c r="P112" i="18"/>
  <c r="BI108" i="18"/>
  <c r="BH108" i="18"/>
  <c r="BG108" i="18"/>
  <c r="BF108" i="18"/>
  <c r="T108" i="18"/>
  <c r="R108" i="18"/>
  <c r="P108" i="18"/>
  <c r="BI104" i="18"/>
  <c r="BH104" i="18"/>
  <c r="BG104" i="18"/>
  <c r="BF104" i="18"/>
  <c r="T104" i="18"/>
  <c r="R104" i="18"/>
  <c r="P104" i="18"/>
  <c r="BI101" i="18"/>
  <c r="BH101" i="18"/>
  <c r="BG101" i="18"/>
  <c r="BF101" i="18"/>
  <c r="T101" i="18"/>
  <c r="R101" i="18"/>
  <c r="P101" i="18"/>
  <c r="BI97" i="18"/>
  <c r="BH97" i="18"/>
  <c r="BG97" i="18"/>
  <c r="BF97" i="18"/>
  <c r="T97" i="18"/>
  <c r="R97" i="18"/>
  <c r="P97" i="18"/>
  <c r="BI94" i="18"/>
  <c r="BH94" i="18"/>
  <c r="BG94" i="18"/>
  <c r="BF94" i="18"/>
  <c r="T94" i="18"/>
  <c r="R94" i="18"/>
  <c r="P94" i="18"/>
  <c r="J88" i="18"/>
  <c r="J87" i="18"/>
  <c r="F87" i="18"/>
  <c r="F85" i="18"/>
  <c r="E83" i="18"/>
  <c r="J55" i="18"/>
  <c r="J54" i="18"/>
  <c r="F54" i="18"/>
  <c r="F52" i="18"/>
  <c r="E50" i="18"/>
  <c r="J18" i="18"/>
  <c r="E18" i="18"/>
  <c r="F88" i="18"/>
  <c r="J17" i="18"/>
  <c r="J12" i="18"/>
  <c r="J85" i="18" s="1"/>
  <c r="E7" i="18"/>
  <c r="E48" i="18" s="1"/>
  <c r="J37" i="17"/>
  <c r="J36" i="17"/>
  <c r="AY73" i="1"/>
  <c r="J35" i="17"/>
  <c r="AX73" i="1"/>
  <c r="BI273" i="17"/>
  <c r="BH273" i="17"/>
  <c r="BG273" i="17"/>
  <c r="BF273" i="17"/>
  <c r="T273" i="17"/>
  <c r="T272" i="17" s="1"/>
  <c r="R273" i="17"/>
  <c r="R272" i="17" s="1"/>
  <c r="P273" i="17"/>
  <c r="P272" i="17"/>
  <c r="BI268" i="17"/>
  <c r="BH268" i="17"/>
  <c r="BG268" i="17"/>
  <c r="BF268" i="17"/>
  <c r="T268" i="17"/>
  <c r="T267" i="17" s="1"/>
  <c r="T266" i="17" s="1"/>
  <c r="R268" i="17"/>
  <c r="R267" i="17"/>
  <c r="R266" i="17" s="1"/>
  <c r="P268" i="17"/>
  <c r="P267" i="17"/>
  <c r="P266" i="17" s="1"/>
  <c r="BI263" i="17"/>
  <c r="BH263" i="17"/>
  <c r="BG263" i="17"/>
  <c r="BF263" i="17"/>
  <c r="T263" i="17"/>
  <c r="T262" i="17"/>
  <c r="R263" i="17"/>
  <c r="R262" i="17"/>
  <c r="P263" i="17"/>
  <c r="P262" i="17"/>
  <c r="BI259" i="17"/>
  <c r="BH259" i="17"/>
  <c r="BG259" i="17"/>
  <c r="BF259" i="17"/>
  <c r="T259" i="17"/>
  <c r="R259" i="17"/>
  <c r="P259" i="17"/>
  <c r="BI256" i="17"/>
  <c r="BH256" i="17"/>
  <c r="BG256" i="17"/>
  <c r="BF256" i="17"/>
  <c r="T256" i="17"/>
  <c r="R256" i="17"/>
  <c r="P256" i="17"/>
  <c r="BI250" i="17"/>
  <c r="BH250" i="17"/>
  <c r="BG250" i="17"/>
  <c r="BF250" i="17"/>
  <c r="T250" i="17"/>
  <c r="R250" i="17"/>
  <c r="P250" i="17"/>
  <c r="BI247" i="17"/>
  <c r="BH247" i="17"/>
  <c r="BG247" i="17"/>
  <c r="BF247" i="17"/>
  <c r="T247" i="17"/>
  <c r="R247" i="17"/>
  <c r="P247" i="17"/>
  <c r="BI242" i="17"/>
  <c r="BH242" i="17"/>
  <c r="BG242" i="17"/>
  <c r="BF242" i="17"/>
  <c r="T242" i="17"/>
  <c r="R242" i="17"/>
  <c r="P242" i="17"/>
  <c r="BI238" i="17"/>
  <c r="BH238" i="17"/>
  <c r="BG238" i="17"/>
  <c r="BF238" i="17"/>
  <c r="T238" i="17"/>
  <c r="R238" i="17"/>
  <c r="P238" i="17"/>
  <c r="BI234" i="17"/>
  <c r="BH234" i="17"/>
  <c r="BG234" i="17"/>
  <c r="BF234" i="17"/>
  <c r="T234" i="17"/>
  <c r="R234" i="17"/>
  <c r="P234" i="17"/>
  <c r="BI230" i="17"/>
  <c r="BH230" i="17"/>
  <c r="BG230" i="17"/>
  <c r="BF230" i="17"/>
  <c r="T230" i="17"/>
  <c r="R230" i="17"/>
  <c r="P230" i="17"/>
  <c r="BI225" i="17"/>
  <c r="BH225" i="17"/>
  <c r="BG225" i="17"/>
  <c r="BF225" i="17"/>
  <c r="T225" i="17"/>
  <c r="R225" i="17"/>
  <c r="P225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6" i="17"/>
  <c r="BH216" i="17"/>
  <c r="BG216" i="17"/>
  <c r="BF216" i="17"/>
  <c r="T216" i="17"/>
  <c r="R216" i="17"/>
  <c r="P216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6" i="17"/>
  <c r="BH206" i="17"/>
  <c r="BG206" i="17"/>
  <c r="BF206" i="17"/>
  <c r="T206" i="17"/>
  <c r="R206" i="17"/>
  <c r="P206" i="17"/>
  <c r="BI202" i="17"/>
  <c r="BH202" i="17"/>
  <c r="BG202" i="17"/>
  <c r="BF202" i="17"/>
  <c r="T202" i="17"/>
  <c r="R202" i="17"/>
  <c r="P202" i="17"/>
  <c r="BI197" i="17"/>
  <c r="BH197" i="17"/>
  <c r="BG197" i="17"/>
  <c r="BF197" i="17"/>
  <c r="T197" i="17"/>
  <c r="R197" i="17"/>
  <c r="P197" i="17"/>
  <c r="BI193" i="17"/>
  <c r="BH193" i="17"/>
  <c r="BG193" i="17"/>
  <c r="BF193" i="17"/>
  <c r="T193" i="17"/>
  <c r="R193" i="17"/>
  <c r="P193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2" i="17"/>
  <c r="BH182" i="17"/>
  <c r="BG182" i="17"/>
  <c r="BF182" i="17"/>
  <c r="T182" i="17"/>
  <c r="R182" i="17"/>
  <c r="P182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72" i="17"/>
  <c r="BH172" i="17"/>
  <c r="BG172" i="17"/>
  <c r="BF172" i="17"/>
  <c r="T172" i="17"/>
  <c r="R172" i="17"/>
  <c r="P172" i="17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3" i="17"/>
  <c r="BH143" i="17"/>
  <c r="BG143" i="17"/>
  <c r="BF143" i="17"/>
  <c r="T143" i="17"/>
  <c r="R143" i="17"/>
  <c r="P143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1" i="17"/>
  <c r="BH131" i="17"/>
  <c r="BG131" i="17"/>
  <c r="BF131" i="17"/>
  <c r="T131" i="17"/>
  <c r="R131" i="17"/>
  <c r="P131" i="17"/>
  <c r="BI125" i="17"/>
  <c r="BH125" i="17"/>
  <c r="BG125" i="17"/>
  <c r="BF125" i="17"/>
  <c r="T125" i="17"/>
  <c r="R125" i="17"/>
  <c r="P125" i="17"/>
  <c r="BI115" i="17"/>
  <c r="BH115" i="17"/>
  <c r="BG115" i="17"/>
  <c r="BF115" i="17"/>
  <c r="T115" i="17"/>
  <c r="R115" i="17"/>
  <c r="P115" i="17"/>
  <c r="BI111" i="17"/>
  <c r="BH111" i="17"/>
  <c r="BG111" i="17"/>
  <c r="BF111" i="17"/>
  <c r="T111" i="17"/>
  <c r="R111" i="17"/>
  <c r="P111" i="17"/>
  <c r="BI107" i="17"/>
  <c r="BH107" i="17"/>
  <c r="BG107" i="17"/>
  <c r="BF107" i="17"/>
  <c r="T107" i="17"/>
  <c r="R107" i="17"/>
  <c r="P107" i="17"/>
  <c r="BI103" i="17"/>
  <c r="BH103" i="17"/>
  <c r="BG103" i="17"/>
  <c r="BF103" i="17"/>
  <c r="T103" i="17"/>
  <c r="R103" i="17"/>
  <c r="P103" i="17"/>
  <c r="BI99" i="17"/>
  <c r="BH99" i="17"/>
  <c r="BG99" i="17"/>
  <c r="BF99" i="17"/>
  <c r="T99" i="17"/>
  <c r="R99" i="17"/>
  <c r="P99" i="17"/>
  <c r="BI95" i="17"/>
  <c r="BH95" i="17"/>
  <c r="BG95" i="17"/>
  <c r="BF95" i="17"/>
  <c r="T95" i="17"/>
  <c r="R95" i="17"/>
  <c r="P95" i="17"/>
  <c r="BI91" i="17"/>
  <c r="BH91" i="17"/>
  <c r="BG91" i="17"/>
  <c r="BF91" i="17"/>
  <c r="T91" i="17"/>
  <c r="R91" i="17"/>
  <c r="P91" i="17"/>
  <c r="J85" i="17"/>
  <c r="J84" i="17"/>
  <c r="F84" i="17"/>
  <c r="F82" i="17"/>
  <c r="E80" i="17"/>
  <c r="J55" i="17"/>
  <c r="J54" i="17"/>
  <c r="F54" i="17"/>
  <c r="F52" i="17"/>
  <c r="E50" i="17"/>
  <c r="J18" i="17"/>
  <c r="E18" i="17"/>
  <c r="F85" i="17"/>
  <c r="J17" i="17"/>
  <c r="J12" i="17"/>
  <c r="J52" i="17"/>
  <c r="E7" i="17"/>
  <c r="E78" i="17" s="1"/>
  <c r="J39" i="16"/>
  <c r="J38" i="16"/>
  <c r="AY72" i="1"/>
  <c r="J37" i="16"/>
  <c r="AX72" i="1" s="1"/>
  <c r="BI183" i="16"/>
  <c r="BH183" i="16"/>
  <c r="BG183" i="16"/>
  <c r="BF183" i="16"/>
  <c r="T183" i="16"/>
  <c r="R183" i="16"/>
  <c r="P183" i="16"/>
  <c r="BI178" i="16"/>
  <c r="BH178" i="16"/>
  <c r="BG178" i="16"/>
  <c r="BF178" i="16"/>
  <c r="T178" i="16"/>
  <c r="R178" i="16"/>
  <c r="P178" i="16"/>
  <c r="BI174" i="16"/>
  <c r="BH174" i="16"/>
  <c r="BG174" i="16"/>
  <c r="BF174" i="16"/>
  <c r="T174" i="16"/>
  <c r="R174" i="16"/>
  <c r="P174" i="16"/>
  <c r="BI168" i="16"/>
  <c r="BH168" i="16"/>
  <c r="BG168" i="16"/>
  <c r="BF168" i="16"/>
  <c r="T168" i="16"/>
  <c r="R168" i="16"/>
  <c r="P168" i="16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58" i="16"/>
  <c r="BH158" i="16"/>
  <c r="BG158" i="16"/>
  <c r="BF158" i="16"/>
  <c r="T158" i="16"/>
  <c r="R158" i="16"/>
  <c r="P158" i="16"/>
  <c r="BI155" i="16"/>
  <c r="BH155" i="16"/>
  <c r="BG155" i="16"/>
  <c r="BF155" i="16"/>
  <c r="T155" i="16"/>
  <c r="R155" i="16"/>
  <c r="P155" i="16"/>
  <c r="BI152" i="16"/>
  <c r="BH152" i="16"/>
  <c r="BG152" i="16"/>
  <c r="BF152" i="16"/>
  <c r="T152" i="16"/>
  <c r="R152" i="16"/>
  <c r="P152" i="16"/>
  <c r="BI147" i="16"/>
  <c r="BH147" i="16"/>
  <c r="BG147" i="16"/>
  <c r="BF147" i="16"/>
  <c r="T147" i="16"/>
  <c r="R147" i="16"/>
  <c r="P147" i="16"/>
  <c r="BI143" i="16"/>
  <c r="BH143" i="16"/>
  <c r="BG143" i="16"/>
  <c r="BF143" i="16"/>
  <c r="T143" i="16"/>
  <c r="R143" i="16"/>
  <c r="P143" i="16"/>
  <c r="BI135" i="16"/>
  <c r="BH135" i="16"/>
  <c r="BG135" i="16"/>
  <c r="BF135" i="16"/>
  <c r="T135" i="16"/>
  <c r="R135" i="16"/>
  <c r="P135" i="16"/>
  <c r="BI125" i="16"/>
  <c r="BH125" i="16"/>
  <c r="BG125" i="16"/>
  <c r="BF125" i="16"/>
  <c r="T125" i="16"/>
  <c r="R125" i="16"/>
  <c r="P125" i="16"/>
  <c r="BI119" i="16"/>
  <c r="BH119" i="16"/>
  <c r="BG119" i="16"/>
  <c r="BF119" i="16"/>
  <c r="T119" i="16"/>
  <c r="R119" i="16"/>
  <c r="P119" i="16"/>
  <c r="BI115" i="16"/>
  <c r="BH115" i="16"/>
  <c r="BG115" i="16"/>
  <c r="BF115" i="16"/>
  <c r="T115" i="16"/>
  <c r="R115" i="16"/>
  <c r="P115" i="16"/>
  <c r="BI110" i="16"/>
  <c r="BH110" i="16"/>
  <c r="BG110" i="16"/>
  <c r="BF110" i="16"/>
  <c r="T110" i="16"/>
  <c r="R110" i="16"/>
  <c r="P110" i="16"/>
  <c r="BI106" i="16"/>
  <c r="BH106" i="16"/>
  <c r="BG106" i="16"/>
  <c r="BF106" i="16"/>
  <c r="T106" i="16"/>
  <c r="R106" i="16"/>
  <c r="P106" i="16"/>
  <c r="BI102" i="16"/>
  <c r="BH102" i="16"/>
  <c r="BG102" i="16"/>
  <c r="BF102" i="16"/>
  <c r="T102" i="16"/>
  <c r="R102" i="16"/>
  <c r="P102" i="16"/>
  <c r="BI98" i="16"/>
  <c r="BH98" i="16"/>
  <c r="BG98" i="16"/>
  <c r="BF98" i="16"/>
  <c r="T98" i="16"/>
  <c r="R98" i="16"/>
  <c r="P98" i="16"/>
  <c r="BI94" i="16"/>
  <c r="BH94" i="16"/>
  <c r="BG94" i="16"/>
  <c r="BF94" i="16"/>
  <c r="T94" i="16"/>
  <c r="R94" i="16"/>
  <c r="P94" i="16"/>
  <c r="F85" i="16"/>
  <c r="E83" i="16"/>
  <c r="F56" i="16"/>
  <c r="E54" i="16"/>
  <c r="J26" i="16"/>
  <c r="E26" i="16"/>
  <c r="J59" i="16" s="1"/>
  <c r="J25" i="16"/>
  <c r="J23" i="16"/>
  <c r="E23" i="16"/>
  <c r="J87" i="16" s="1"/>
  <c r="J22" i="16"/>
  <c r="J20" i="16"/>
  <c r="E20" i="16"/>
  <c r="F59" i="16" s="1"/>
  <c r="J19" i="16"/>
  <c r="J17" i="16"/>
  <c r="E17" i="16"/>
  <c r="F58" i="16" s="1"/>
  <c r="J16" i="16"/>
  <c r="J14" i="16"/>
  <c r="J85" i="16"/>
  <c r="E7" i="16"/>
  <c r="E50" i="16"/>
  <c r="J39" i="15"/>
  <c r="J38" i="15"/>
  <c r="AY71" i="1" s="1"/>
  <c r="J37" i="15"/>
  <c r="AX71" i="1"/>
  <c r="BI259" i="15"/>
  <c r="BH259" i="15"/>
  <c r="BG259" i="15"/>
  <c r="BF259" i="15"/>
  <c r="T259" i="15"/>
  <c r="T258" i="15" s="1"/>
  <c r="R259" i="15"/>
  <c r="R258" i="15" s="1"/>
  <c r="P259" i="15"/>
  <c r="P258" i="15" s="1"/>
  <c r="BI256" i="15"/>
  <c r="BH256" i="15"/>
  <c r="BG256" i="15"/>
  <c r="BF256" i="15"/>
  <c r="T256" i="15"/>
  <c r="R256" i="15"/>
  <c r="P256" i="15"/>
  <c r="BI254" i="15"/>
  <c r="BH254" i="15"/>
  <c r="BG254" i="15"/>
  <c r="BF254" i="15"/>
  <c r="T254" i="15"/>
  <c r="R254" i="15"/>
  <c r="P254" i="15"/>
  <c r="BI252" i="15"/>
  <c r="BH252" i="15"/>
  <c r="BG252" i="15"/>
  <c r="BF252" i="15"/>
  <c r="T252" i="15"/>
  <c r="R252" i="15"/>
  <c r="P252" i="15"/>
  <c r="BI249" i="15"/>
  <c r="BH249" i="15"/>
  <c r="BG249" i="15"/>
  <c r="BF249" i="15"/>
  <c r="T249" i="15"/>
  <c r="R249" i="15"/>
  <c r="P249" i="15"/>
  <c r="BI246" i="15"/>
  <c r="BH246" i="15"/>
  <c r="BG246" i="15"/>
  <c r="BF246" i="15"/>
  <c r="T246" i="15"/>
  <c r="R246" i="15"/>
  <c r="P246" i="15"/>
  <c r="BI243" i="15"/>
  <c r="BH243" i="15"/>
  <c r="BG243" i="15"/>
  <c r="BF243" i="15"/>
  <c r="T243" i="15"/>
  <c r="R243" i="15"/>
  <c r="P243" i="15"/>
  <c r="BI240" i="15"/>
  <c r="BH240" i="15"/>
  <c r="BG240" i="15"/>
  <c r="BF240" i="15"/>
  <c r="T240" i="15"/>
  <c r="R240" i="15"/>
  <c r="P240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1" i="15"/>
  <c r="BH231" i="15"/>
  <c r="BG231" i="15"/>
  <c r="BF231" i="15"/>
  <c r="T231" i="15"/>
  <c r="R231" i="15"/>
  <c r="P231" i="15"/>
  <c r="BI229" i="15"/>
  <c r="BH229" i="15"/>
  <c r="BG229" i="15"/>
  <c r="BF229" i="15"/>
  <c r="T229" i="15"/>
  <c r="R229" i="15"/>
  <c r="P229" i="15"/>
  <c r="BI227" i="15"/>
  <c r="BH227" i="15"/>
  <c r="BG227" i="15"/>
  <c r="BF227" i="15"/>
  <c r="T227" i="15"/>
  <c r="R227" i="15"/>
  <c r="P227" i="15"/>
  <c r="BI225" i="15"/>
  <c r="BH225" i="15"/>
  <c r="BG225" i="15"/>
  <c r="BF225" i="15"/>
  <c r="T225" i="15"/>
  <c r="R225" i="15"/>
  <c r="P225" i="15"/>
  <c r="BI223" i="15"/>
  <c r="BH223" i="15"/>
  <c r="BG223" i="15"/>
  <c r="BF223" i="15"/>
  <c r="T223" i="15"/>
  <c r="R223" i="15"/>
  <c r="P223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5" i="15"/>
  <c r="BH215" i="15"/>
  <c r="BG215" i="15"/>
  <c r="BF215" i="15"/>
  <c r="T215" i="15"/>
  <c r="R215" i="15"/>
  <c r="P215" i="15"/>
  <c r="BI213" i="15"/>
  <c r="BH213" i="15"/>
  <c r="BG213" i="15"/>
  <c r="BF213" i="15"/>
  <c r="T213" i="15"/>
  <c r="R213" i="15"/>
  <c r="P213" i="15"/>
  <c r="BI211" i="15"/>
  <c r="BH211" i="15"/>
  <c r="BG211" i="15"/>
  <c r="BF211" i="15"/>
  <c r="T211" i="15"/>
  <c r="R211" i="15"/>
  <c r="P211" i="15"/>
  <c r="BI209" i="15"/>
  <c r="BH209" i="15"/>
  <c r="BG209" i="15"/>
  <c r="BF209" i="15"/>
  <c r="T209" i="15"/>
  <c r="R209" i="15"/>
  <c r="P209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3" i="15"/>
  <c r="BH203" i="15"/>
  <c r="BG203" i="15"/>
  <c r="BF203" i="15"/>
  <c r="T203" i="15"/>
  <c r="R203" i="15"/>
  <c r="P203" i="15"/>
  <c r="BI201" i="15"/>
  <c r="BH201" i="15"/>
  <c r="BG201" i="15"/>
  <c r="BF201" i="15"/>
  <c r="T201" i="15"/>
  <c r="R201" i="15"/>
  <c r="P201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4" i="15"/>
  <c r="BH184" i="15"/>
  <c r="BG184" i="15"/>
  <c r="BF184" i="15"/>
  <c r="T184" i="15"/>
  <c r="R184" i="15"/>
  <c r="P184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7" i="15"/>
  <c r="BH157" i="15"/>
  <c r="BG157" i="15"/>
  <c r="BF157" i="15"/>
  <c r="T157" i="15"/>
  <c r="R157" i="15"/>
  <c r="P157" i="15"/>
  <c r="BI155" i="15"/>
  <c r="BH155" i="15"/>
  <c r="BG155" i="15"/>
  <c r="BF155" i="15"/>
  <c r="T155" i="15"/>
  <c r="R155" i="15"/>
  <c r="P155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19" i="15"/>
  <c r="BH119" i="15"/>
  <c r="BG119" i="15"/>
  <c r="BF119" i="15"/>
  <c r="T119" i="15"/>
  <c r="R119" i="15"/>
  <c r="P119" i="15"/>
  <c r="BI116" i="15"/>
  <c r="BH116" i="15"/>
  <c r="BG116" i="15"/>
  <c r="BF116" i="15"/>
  <c r="T116" i="15"/>
  <c r="R116" i="15"/>
  <c r="P116" i="15"/>
  <c r="BI114" i="15"/>
  <c r="BH114" i="15"/>
  <c r="BG114" i="15"/>
  <c r="BF114" i="15"/>
  <c r="T114" i="15"/>
  <c r="R114" i="15"/>
  <c r="P114" i="15"/>
  <c r="BI110" i="15"/>
  <c r="BH110" i="15"/>
  <c r="BG110" i="15"/>
  <c r="BF110" i="15"/>
  <c r="T110" i="15"/>
  <c r="R110" i="15"/>
  <c r="P110" i="15"/>
  <c r="BI108" i="15"/>
  <c r="BH108" i="15"/>
  <c r="BG108" i="15"/>
  <c r="BF108" i="15"/>
  <c r="T108" i="15"/>
  <c r="R108" i="15"/>
  <c r="P108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J93" i="15"/>
  <c r="J92" i="15"/>
  <c r="F92" i="15"/>
  <c r="F90" i="15"/>
  <c r="E88" i="15"/>
  <c r="J59" i="15"/>
  <c r="J58" i="15"/>
  <c r="F58" i="15"/>
  <c r="F56" i="15"/>
  <c r="E54" i="15"/>
  <c r="J20" i="15"/>
  <c r="E20" i="15"/>
  <c r="F93" i="15"/>
  <c r="J19" i="15"/>
  <c r="J14" i="15"/>
  <c r="J90" i="15" s="1"/>
  <c r="E7" i="15"/>
  <c r="E50" i="15" s="1"/>
  <c r="J37" i="14"/>
  <c r="J36" i="14"/>
  <c r="AY70" i="1" s="1"/>
  <c r="J35" i="14"/>
  <c r="AX70" i="1"/>
  <c r="BI731" i="14"/>
  <c r="BH731" i="14"/>
  <c r="BG731" i="14"/>
  <c r="BF731" i="14"/>
  <c r="T731" i="14"/>
  <c r="R731" i="14"/>
  <c r="P731" i="14"/>
  <c r="BI729" i="14"/>
  <c r="BH729" i="14"/>
  <c r="BG729" i="14"/>
  <c r="BF729" i="14"/>
  <c r="T729" i="14"/>
  <c r="R729" i="14"/>
  <c r="P729" i="14"/>
  <c r="BI726" i="14"/>
  <c r="BH726" i="14"/>
  <c r="BG726" i="14"/>
  <c r="BF726" i="14"/>
  <c r="T726" i="14"/>
  <c r="R726" i="14"/>
  <c r="P726" i="14"/>
  <c r="BI723" i="14"/>
  <c r="BH723" i="14"/>
  <c r="BG723" i="14"/>
  <c r="BF723" i="14"/>
  <c r="T723" i="14"/>
  <c r="T722" i="14" s="1"/>
  <c r="T721" i="14" s="1"/>
  <c r="R723" i="14"/>
  <c r="R722" i="14" s="1"/>
  <c r="R721" i="14" s="1"/>
  <c r="P723" i="14"/>
  <c r="P722" i="14" s="1"/>
  <c r="P721" i="14" s="1"/>
  <c r="BI720" i="14"/>
  <c r="BH720" i="14"/>
  <c r="BG720" i="14"/>
  <c r="BF720" i="14"/>
  <c r="T720" i="14"/>
  <c r="T719" i="14"/>
  <c r="R720" i="14"/>
  <c r="R719" i="14" s="1"/>
  <c r="P720" i="14"/>
  <c r="P719" i="14"/>
  <c r="BI713" i="14"/>
  <c r="BH713" i="14"/>
  <c r="BG713" i="14"/>
  <c r="BF713" i="14"/>
  <c r="T713" i="14"/>
  <c r="T712" i="14"/>
  <c r="R713" i="14"/>
  <c r="R712" i="14"/>
  <c r="P713" i="14"/>
  <c r="P712" i="14" s="1"/>
  <c r="BI708" i="14"/>
  <c r="BH708" i="14"/>
  <c r="BG708" i="14"/>
  <c r="BF708" i="14"/>
  <c r="T708" i="14"/>
  <c r="T707" i="14"/>
  <c r="R708" i="14"/>
  <c r="R707" i="14"/>
  <c r="P708" i="14"/>
  <c r="P707" i="14"/>
  <c r="BI704" i="14"/>
  <c r="BH704" i="14"/>
  <c r="BG704" i="14"/>
  <c r="BF704" i="14"/>
  <c r="T704" i="14"/>
  <c r="R704" i="14"/>
  <c r="P704" i="14"/>
  <c r="BI700" i="14"/>
  <c r="BH700" i="14"/>
  <c r="BG700" i="14"/>
  <c r="BF700" i="14"/>
  <c r="T700" i="14"/>
  <c r="R700" i="14"/>
  <c r="P700" i="14"/>
  <c r="BI686" i="14"/>
  <c r="BH686" i="14"/>
  <c r="BG686" i="14"/>
  <c r="BF686" i="14"/>
  <c r="T686" i="14"/>
  <c r="R686" i="14"/>
  <c r="P686" i="14"/>
  <c r="BI682" i="14"/>
  <c r="BH682" i="14"/>
  <c r="BG682" i="14"/>
  <c r="BF682" i="14"/>
  <c r="T682" i="14"/>
  <c r="R682" i="14"/>
  <c r="P682" i="14"/>
  <c r="BI675" i="14"/>
  <c r="BH675" i="14"/>
  <c r="BG675" i="14"/>
  <c r="BF675" i="14"/>
  <c r="T675" i="14"/>
  <c r="R675" i="14"/>
  <c r="P675" i="14"/>
  <c r="BI671" i="14"/>
  <c r="BH671" i="14"/>
  <c r="BG671" i="14"/>
  <c r="BF671" i="14"/>
  <c r="T671" i="14"/>
  <c r="R671" i="14"/>
  <c r="P671" i="14"/>
  <c r="BI666" i="14"/>
  <c r="BH666" i="14"/>
  <c r="BG666" i="14"/>
  <c r="BF666" i="14"/>
  <c r="T666" i="14"/>
  <c r="R666" i="14"/>
  <c r="P666" i="14"/>
  <c r="BI662" i="14"/>
  <c r="BH662" i="14"/>
  <c r="BG662" i="14"/>
  <c r="BF662" i="14"/>
  <c r="T662" i="14"/>
  <c r="R662" i="14"/>
  <c r="P662" i="14"/>
  <c r="BI648" i="14"/>
  <c r="BH648" i="14"/>
  <c r="BG648" i="14"/>
  <c r="BF648" i="14"/>
  <c r="T648" i="14"/>
  <c r="R648" i="14"/>
  <c r="P648" i="14"/>
  <c r="BI644" i="14"/>
  <c r="BH644" i="14"/>
  <c r="BG644" i="14"/>
  <c r="BF644" i="14"/>
  <c r="T644" i="14"/>
  <c r="R644" i="14"/>
  <c r="P644" i="14"/>
  <c r="BI630" i="14"/>
  <c r="BH630" i="14"/>
  <c r="BG630" i="14"/>
  <c r="BF630" i="14"/>
  <c r="T630" i="14"/>
  <c r="R630" i="14"/>
  <c r="P630" i="14"/>
  <c r="BI625" i="14"/>
  <c r="BH625" i="14"/>
  <c r="BG625" i="14"/>
  <c r="BF625" i="14"/>
  <c r="T625" i="14"/>
  <c r="T624" i="14" s="1"/>
  <c r="R625" i="14"/>
  <c r="R624" i="14" s="1"/>
  <c r="P625" i="14"/>
  <c r="P624" i="14" s="1"/>
  <c r="BI622" i="14"/>
  <c r="BH622" i="14"/>
  <c r="BG622" i="14"/>
  <c r="BF622" i="14"/>
  <c r="T622" i="14"/>
  <c r="R622" i="14"/>
  <c r="P622" i="14"/>
  <c r="BI619" i="14"/>
  <c r="BH619" i="14"/>
  <c r="BG619" i="14"/>
  <c r="BF619" i="14"/>
  <c r="T619" i="14"/>
  <c r="R619" i="14"/>
  <c r="P619" i="14"/>
  <c r="BI617" i="14"/>
  <c r="BH617" i="14"/>
  <c r="BG617" i="14"/>
  <c r="BF617" i="14"/>
  <c r="T617" i="14"/>
  <c r="R617" i="14"/>
  <c r="P617" i="14"/>
  <c r="BI615" i="14"/>
  <c r="BH615" i="14"/>
  <c r="BG615" i="14"/>
  <c r="BF615" i="14"/>
  <c r="T615" i="14"/>
  <c r="R615" i="14"/>
  <c r="P615" i="14"/>
  <c r="BI612" i="14"/>
  <c r="BH612" i="14"/>
  <c r="BG612" i="14"/>
  <c r="BF612" i="14"/>
  <c r="T612" i="14"/>
  <c r="R612" i="14"/>
  <c r="P612" i="14"/>
  <c r="BI607" i="14"/>
  <c r="BH607" i="14"/>
  <c r="BG607" i="14"/>
  <c r="BF607" i="14"/>
  <c r="T607" i="14"/>
  <c r="R607" i="14"/>
  <c r="P607" i="14"/>
  <c r="BI605" i="14"/>
  <c r="BH605" i="14"/>
  <c r="BG605" i="14"/>
  <c r="BF605" i="14"/>
  <c r="T605" i="14"/>
  <c r="R605" i="14"/>
  <c r="P605" i="14"/>
  <c r="BI603" i="14"/>
  <c r="BH603" i="14"/>
  <c r="BG603" i="14"/>
  <c r="BF603" i="14"/>
  <c r="T603" i="14"/>
  <c r="R603" i="14"/>
  <c r="P603" i="14"/>
  <c r="BI601" i="14"/>
  <c r="BH601" i="14"/>
  <c r="BG601" i="14"/>
  <c r="BF601" i="14"/>
  <c r="T601" i="14"/>
  <c r="R601" i="14"/>
  <c r="P601" i="14"/>
  <c r="BI599" i="14"/>
  <c r="BH599" i="14"/>
  <c r="BG599" i="14"/>
  <c r="BF599" i="14"/>
  <c r="T599" i="14"/>
  <c r="R599" i="14"/>
  <c r="P599" i="14"/>
  <c r="BI590" i="14"/>
  <c r="BH590" i="14"/>
  <c r="BG590" i="14"/>
  <c r="BF590" i="14"/>
  <c r="T590" i="14"/>
  <c r="R590" i="14"/>
  <c r="P590" i="14"/>
  <c r="BI588" i="14"/>
  <c r="BH588" i="14"/>
  <c r="BG588" i="14"/>
  <c r="BF588" i="14"/>
  <c r="T588" i="14"/>
  <c r="R588" i="14"/>
  <c r="P588" i="14"/>
  <c r="BI586" i="14"/>
  <c r="BH586" i="14"/>
  <c r="BG586" i="14"/>
  <c r="BF586" i="14"/>
  <c r="T586" i="14"/>
  <c r="R586" i="14"/>
  <c r="P586" i="14"/>
  <c r="BI583" i="14"/>
  <c r="BH583" i="14"/>
  <c r="BG583" i="14"/>
  <c r="BF583" i="14"/>
  <c r="T583" i="14"/>
  <c r="R583" i="14"/>
  <c r="P583" i="14"/>
  <c r="BI581" i="14"/>
  <c r="BH581" i="14"/>
  <c r="BG581" i="14"/>
  <c r="BF581" i="14"/>
  <c r="T581" i="14"/>
  <c r="R581" i="14"/>
  <c r="P581" i="14"/>
  <c r="BI578" i="14"/>
  <c r="BH578" i="14"/>
  <c r="BG578" i="14"/>
  <c r="BF578" i="14"/>
  <c r="T578" i="14"/>
  <c r="R578" i="14"/>
  <c r="P578" i="14"/>
  <c r="BI575" i="14"/>
  <c r="BH575" i="14"/>
  <c r="BG575" i="14"/>
  <c r="BF575" i="14"/>
  <c r="T575" i="14"/>
  <c r="R575" i="14"/>
  <c r="P575" i="14"/>
  <c r="BI570" i="14"/>
  <c r="BH570" i="14"/>
  <c r="BG570" i="14"/>
  <c r="BF570" i="14"/>
  <c r="T570" i="14"/>
  <c r="R570" i="14"/>
  <c r="P570" i="14"/>
  <c r="BI569" i="14"/>
  <c r="BH569" i="14"/>
  <c r="BG569" i="14"/>
  <c r="BF569" i="14"/>
  <c r="T569" i="14"/>
  <c r="R569" i="14"/>
  <c r="P569" i="14"/>
  <c r="BI564" i="14"/>
  <c r="BH564" i="14"/>
  <c r="BG564" i="14"/>
  <c r="BF564" i="14"/>
  <c r="T564" i="14"/>
  <c r="R564" i="14"/>
  <c r="P564" i="14"/>
  <c r="BI562" i="14"/>
  <c r="BH562" i="14"/>
  <c r="BG562" i="14"/>
  <c r="BF562" i="14"/>
  <c r="T562" i="14"/>
  <c r="R562" i="14"/>
  <c r="P562" i="14"/>
  <c r="BI556" i="14"/>
  <c r="BH556" i="14"/>
  <c r="BG556" i="14"/>
  <c r="BF556" i="14"/>
  <c r="T556" i="14"/>
  <c r="R556" i="14"/>
  <c r="P556" i="14"/>
  <c r="BI553" i="14"/>
  <c r="BH553" i="14"/>
  <c r="BG553" i="14"/>
  <c r="BF553" i="14"/>
  <c r="T553" i="14"/>
  <c r="R553" i="14"/>
  <c r="P553" i="14"/>
  <c r="BI549" i="14"/>
  <c r="BH549" i="14"/>
  <c r="BG549" i="14"/>
  <c r="BF549" i="14"/>
  <c r="T549" i="14"/>
  <c r="R549" i="14"/>
  <c r="P549" i="14"/>
  <c r="BI546" i="14"/>
  <c r="BH546" i="14"/>
  <c r="BG546" i="14"/>
  <c r="BF546" i="14"/>
  <c r="T546" i="14"/>
  <c r="R546" i="14"/>
  <c r="P546" i="14"/>
  <c r="BI540" i="14"/>
  <c r="BH540" i="14"/>
  <c r="BG540" i="14"/>
  <c r="BF540" i="14"/>
  <c r="T540" i="14"/>
  <c r="R540" i="14"/>
  <c r="P540" i="14"/>
  <c r="BI533" i="14"/>
  <c r="BH533" i="14"/>
  <c r="BG533" i="14"/>
  <c r="BF533" i="14"/>
  <c r="T533" i="14"/>
  <c r="R533" i="14"/>
  <c r="P533" i="14"/>
  <c r="BI530" i="14"/>
  <c r="BH530" i="14"/>
  <c r="BG530" i="14"/>
  <c r="BF530" i="14"/>
  <c r="T530" i="14"/>
  <c r="R530" i="14"/>
  <c r="P530" i="14"/>
  <c r="BI527" i="14"/>
  <c r="BH527" i="14"/>
  <c r="BG527" i="14"/>
  <c r="BF527" i="14"/>
  <c r="T527" i="14"/>
  <c r="R527" i="14"/>
  <c r="P527" i="14"/>
  <c r="BI521" i="14"/>
  <c r="BH521" i="14"/>
  <c r="BG521" i="14"/>
  <c r="BF521" i="14"/>
  <c r="T521" i="14"/>
  <c r="R521" i="14"/>
  <c r="P521" i="14"/>
  <c r="BI513" i="14"/>
  <c r="BH513" i="14"/>
  <c r="BG513" i="14"/>
  <c r="BF513" i="14"/>
  <c r="T513" i="14"/>
  <c r="R513" i="14"/>
  <c r="P513" i="14"/>
  <c r="BI508" i="14"/>
  <c r="BH508" i="14"/>
  <c r="BG508" i="14"/>
  <c r="BF508" i="14"/>
  <c r="T508" i="14"/>
  <c r="R508" i="14"/>
  <c r="P508" i="14"/>
  <c r="BI505" i="14"/>
  <c r="BH505" i="14"/>
  <c r="BG505" i="14"/>
  <c r="BF505" i="14"/>
  <c r="T505" i="14"/>
  <c r="R505" i="14"/>
  <c r="P505" i="14"/>
  <c r="BI503" i="14"/>
  <c r="BH503" i="14"/>
  <c r="BG503" i="14"/>
  <c r="BF503" i="14"/>
  <c r="T503" i="14"/>
  <c r="R503" i="14"/>
  <c r="P503" i="14"/>
  <c r="BI500" i="14"/>
  <c r="BH500" i="14"/>
  <c r="BG500" i="14"/>
  <c r="BF500" i="14"/>
  <c r="T500" i="14"/>
  <c r="R500" i="14"/>
  <c r="P500" i="14"/>
  <c r="BI499" i="14"/>
  <c r="BH499" i="14"/>
  <c r="BG499" i="14"/>
  <c r="BF499" i="14"/>
  <c r="T499" i="14"/>
  <c r="R499" i="14"/>
  <c r="P499" i="14"/>
  <c r="BI496" i="14"/>
  <c r="BH496" i="14"/>
  <c r="BG496" i="14"/>
  <c r="BF496" i="14"/>
  <c r="T496" i="14"/>
  <c r="R496" i="14"/>
  <c r="P496" i="14"/>
  <c r="BI490" i="14"/>
  <c r="BH490" i="14"/>
  <c r="BG490" i="14"/>
  <c r="BF490" i="14"/>
  <c r="T490" i="14"/>
  <c r="R490" i="14"/>
  <c r="P490" i="14"/>
  <c r="BI484" i="14"/>
  <c r="BH484" i="14"/>
  <c r="BG484" i="14"/>
  <c r="BF484" i="14"/>
  <c r="T484" i="14"/>
  <c r="R484" i="14"/>
  <c r="P484" i="14"/>
  <c r="BI480" i="14"/>
  <c r="BH480" i="14"/>
  <c r="BG480" i="14"/>
  <c r="BF480" i="14"/>
  <c r="T480" i="14"/>
  <c r="R480" i="14"/>
  <c r="P480" i="14"/>
  <c r="BI477" i="14"/>
  <c r="BH477" i="14"/>
  <c r="BG477" i="14"/>
  <c r="BF477" i="14"/>
  <c r="T477" i="14"/>
  <c r="R477" i="14"/>
  <c r="P477" i="14"/>
  <c r="BI455" i="14"/>
  <c r="BH455" i="14"/>
  <c r="BG455" i="14"/>
  <c r="BF455" i="14"/>
  <c r="T455" i="14"/>
  <c r="R455" i="14"/>
  <c r="P455" i="14"/>
  <c r="BI452" i="14"/>
  <c r="BH452" i="14"/>
  <c r="BG452" i="14"/>
  <c r="BF452" i="14"/>
  <c r="T452" i="14"/>
  <c r="R452" i="14"/>
  <c r="P452" i="14"/>
  <c r="BI450" i="14"/>
  <c r="BH450" i="14"/>
  <c r="BG450" i="14"/>
  <c r="BF450" i="14"/>
  <c r="T450" i="14"/>
  <c r="R450" i="14"/>
  <c r="P450" i="14"/>
  <c r="BI448" i="14"/>
  <c r="BH448" i="14"/>
  <c r="BG448" i="14"/>
  <c r="BF448" i="14"/>
  <c r="T448" i="14"/>
  <c r="R448" i="14"/>
  <c r="P448" i="14"/>
  <c r="BI444" i="14"/>
  <c r="BH444" i="14"/>
  <c r="BG444" i="14"/>
  <c r="BF444" i="14"/>
  <c r="T444" i="14"/>
  <c r="R444" i="14"/>
  <c r="P444" i="14"/>
  <c r="BI440" i="14"/>
  <c r="BH440" i="14"/>
  <c r="BG440" i="14"/>
  <c r="BF440" i="14"/>
  <c r="T440" i="14"/>
  <c r="R440" i="14"/>
  <c r="P440" i="14"/>
  <c r="BI437" i="14"/>
  <c r="BH437" i="14"/>
  <c r="BG437" i="14"/>
  <c r="BF437" i="14"/>
  <c r="T437" i="14"/>
  <c r="R437" i="14"/>
  <c r="P437" i="14"/>
  <c r="BI434" i="14"/>
  <c r="BH434" i="14"/>
  <c r="BG434" i="14"/>
  <c r="BF434" i="14"/>
  <c r="T434" i="14"/>
  <c r="R434" i="14"/>
  <c r="P434" i="14"/>
  <c r="BI426" i="14"/>
  <c r="BH426" i="14"/>
  <c r="BG426" i="14"/>
  <c r="BF426" i="14"/>
  <c r="T426" i="14"/>
  <c r="R426" i="14"/>
  <c r="P426" i="14"/>
  <c r="BI416" i="14"/>
  <c r="BH416" i="14"/>
  <c r="BG416" i="14"/>
  <c r="BF416" i="14"/>
  <c r="T416" i="14"/>
  <c r="R416" i="14"/>
  <c r="P416" i="14"/>
  <c r="BI414" i="14"/>
  <c r="BH414" i="14"/>
  <c r="BG414" i="14"/>
  <c r="BF414" i="14"/>
  <c r="T414" i="14"/>
  <c r="R414" i="14"/>
  <c r="P414" i="14"/>
  <c r="BI411" i="14"/>
  <c r="BH411" i="14"/>
  <c r="BG411" i="14"/>
  <c r="BF411" i="14"/>
  <c r="T411" i="14"/>
  <c r="R411" i="14"/>
  <c r="P411" i="14"/>
  <c r="BI407" i="14"/>
  <c r="BH407" i="14"/>
  <c r="BG407" i="14"/>
  <c r="BF407" i="14"/>
  <c r="T407" i="14"/>
  <c r="R407" i="14"/>
  <c r="P407" i="14"/>
  <c r="BI404" i="14"/>
  <c r="BH404" i="14"/>
  <c r="BG404" i="14"/>
  <c r="BF404" i="14"/>
  <c r="T404" i="14"/>
  <c r="R404" i="14"/>
  <c r="P404" i="14"/>
  <c r="BI401" i="14"/>
  <c r="BH401" i="14"/>
  <c r="BG401" i="14"/>
  <c r="BF401" i="14"/>
  <c r="T401" i="14"/>
  <c r="R401" i="14"/>
  <c r="P401" i="14"/>
  <c r="BI397" i="14"/>
  <c r="BH397" i="14"/>
  <c r="BG397" i="14"/>
  <c r="BF397" i="14"/>
  <c r="T397" i="14"/>
  <c r="R397" i="14"/>
  <c r="P397" i="14"/>
  <c r="BI393" i="14"/>
  <c r="BH393" i="14"/>
  <c r="BG393" i="14"/>
  <c r="BF393" i="14"/>
  <c r="T393" i="14"/>
  <c r="R393" i="14"/>
  <c r="P393" i="14"/>
  <c r="BI386" i="14"/>
  <c r="BH386" i="14"/>
  <c r="BG386" i="14"/>
  <c r="BF386" i="14"/>
  <c r="T386" i="14"/>
  <c r="R386" i="14"/>
  <c r="P386" i="14"/>
  <c r="BI383" i="14"/>
  <c r="BH383" i="14"/>
  <c r="BG383" i="14"/>
  <c r="BF383" i="14"/>
  <c r="T383" i="14"/>
  <c r="R383" i="14"/>
  <c r="P383" i="14"/>
  <c r="BI366" i="14"/>
  <c r="BH366" i="14"/>
  <c r="BG366" i="14"/>
  <c r="BF366" i="14"/>
  <c r="T366" i="14"/>
  <c r="R366" i="14"/>
  <c r="P366" i="14"/>
  <c r="BI363" i="14"/>
  <c r="BH363" i="14"/>
  <c r="BG363" i="14"/>
  <c r="BF363" i="14"/>
  <c r="T363" i="14"/>
  <c r="R363" i="14"/>
  <c r="P363" i="14"/>
  <c r="BI353" i="14"/>
  <c r="BH353" i="14"/>
  <c r="BG353" i="14"/>
  <c r="BF353" i="14"/>
  <c r="T353" i="14"/>
  <c r="R353" i="14"/>
  <c r="P353" i="14"/>
  <c r="BI336" i="14"/>
  <c r="BH336" i="14"/>
  <c r="BG336" i="14"/>
  <c r="BF336" i="14"/>
  <c r="T336" i="14"/>
  <c r="R336" i="14"/>
  <c r="P336" i="14"/>
  <c r="BI333" i="14"/>
  <c r="BH333" i="14"/>
  <c r="BG333" i="14"/>
  <c r="BF333" i="14"/>
  <c r="T333" i="14"/>
  <c r="R333" i="14"/>
  <c r="P333" i="14"/>
  <c r="BI329" i="14"/>
  <c r="BH329" i="14"/>
  <c r="BG329" i="14"/>
  <c r="BF329" i="14"/>
  <c r="T329" i="14"/>
  <c r="R329" i="14"/>
  <c r="P329" i="14"/>
  <c r="BI326" i="14"/>
  <c r="BH326" i="14"/>
  <c r="BG326" i="14"/>
  <c r="BF326" i="14"/>
  <c r="T326" i="14"/>
  <c r="R326" i="14"/>
  <c r="P326" i="14"/>
  <c r="BI320" i="14"/>
  <c r="BH320" i="14"/>
  <c r="BG320" i="14"/>
  <c r="BF320" i="14"/>
  <c r="T320" i="14"/>
  <c r="R320" i="14"/>
  <c r="P320" i="14"/>
  <c r="BI316" i="14"/>
  <c r="BH316" i="14"/>
  <c r="BG316" i="14"/>
  <c r="BF316" i="14"/>
  <c r="T316" i="14"/>
  <c r="R316" i="14"/>
  <c r="P316" i="14"/>
  <c r="BI313" i="14"/>
  <c r="BH313" i="14"/>
  <c r="BG313" i="14"/>
  <c r="BF313" i="14"/>
  <c r="T313" i="14"/>
  <c r="R313" i="14"/>
  <c r="P313" i="14"/>
  <c r="BI309" i="14"/>
  <c r="BH309" i="14"/>
  <c r="BG309" i="14"/>
  <c r="BF309" i="14"/>
  <c r="T309" i="14"/>
  <c r="R309" i="14"/>
  <c r="P309" i="14"/>
  <c r="BI305" i="14"/>
  <c r="BH305" i="14"/>
  <c r="BG305" i="14"/>
  <c r="BF305" i="14"/>
  <c r="T305" i="14"/>
  <c r="R305" i="14"/>
  <c r="P305" i="14"/>
  <c r="BI301" i="14"/>
  <c r="BH301" i="14"/>
  <c r="BG301" i="14"/>
  <c r="BF301" i="14"/>
  <c r="T301" i="14"/>
  <c r="R301" i="14"/>
  <c r="P301" i="14"/>
  <c r="BI298" i="14"/>
  <c r="BH298" i="14"/>
  <c r="BG298" i="14"/>
  <c r="BF298" i="14"/>
  <c r="T298" i="14"/>
  <c r="R298" i="14"/>
  <c r="P298" i="14"/>
  <c r="BI294" i="14"/>
  <c r="BH294" i="14"/>
  <c r="BG294" i="14"/>
  <c r="BF294" i="14"/>
  <c r="T294" i="14"/>
  <c r="R294" i="14"/>
  <c r="P294" i="14"/>
  <c r="BI290" i="14"/>
  <c r="BH290" i="14"/>
  <c r="BG290" i="14"/>
  <c r="BF290" i="14"/>
  <c r="T290" i="14"/>
  <c r="R290" i="14"/>
  <c r="P290" i="14"/>
  <c r="BI283" i="14"/>
  <c r="BH283" i="14"/>
  <c r="BG283" i="14"/>
  <c r="BF283" i="14"/>
  <c r="T283" i="14"/>
  <c r="R283" i="14"/>
  <c r="P283" i="14"/>
  <c r="BI277" i="14"/>
  <c r="BH277" i="14"/>
  <c r="BG277" i="14"/>
  <c r="BF277" i="14"/>
  <c r="T277" i="14"/>
  <c r="R277" i="14"/>
  <c r="P277" i="14"/>
  <c r="BI271" i="14"/>
  <c r="BH271" i="14"/>
  <c r="BG271" i="14"/>
  <c r="BF271" i="14"/>
  <c r="T271" i="14"/>
  <c r="R271" i="14"/>
  <c r="P271" i="14"/>
  <c r="BI268" i="14"/>
  <c r="BH268" i="14"/>
  <c r="BG268" i="14"/>
  <c r="BF268" i="14"/>
  <c r="T268" i="14"/>
  <c r="R268" i="14"/>
  <c r="P268" i="14"/>
  <c r="BI260" i="14"/>
  <c r="BH260" i="14"/>
  <c r="BG260" i="14"/>
  <c r="BF260" i="14"/>
  <c r="T260" i="14"/>
  <c r="R260" i="14"/>
  <c r="P260" i="14"/>
  <c r="BI254" i="14"/>
  <c r="BH254" i="14"/>
  <c r="BG254" i="14"/>
  <c r="BF254" i="14"/>
  <c r="T254" i="14"/>
  <c r="R254" i="14"/>
  <c r="P254" i="14"/>
  <c r="BI248" i="14"/>
  <c r="BH248" i="14"/>
  <c r="BG248" i="14"/>
  <c r="BF248" i="14"/>
  <c r="T248" i="14"/>
  <c r="R248" i="14"/>
  <c r="P248" i="14"/>
  <c r="BI234" i="14"/>
  <c r="BH234" i="14"/>
  <c r="BG234" i="14"/>
  <c r="BF234" i="14"/>
  <c r="T234" i="14"/>
  <c r="R234" i="14"/>
  <c r="P234" i="14"/>
  <c r="BI230" i="14"/>
  <c r="BH230" i="14"/>
  <c r="BG230" i="14"/>
  <c r="BF230" i="14"/>
  <c r="T230" i="14"/>
  <c r="R230" i="14"/>
  <c r="P230" i="14"/>
  <c r="BI227" i="14"/>
  <c r="BH227" i="14"/>
  <c r="BG227" i="14"/>
  <c r="BF227" i="14"/>
  <c r="T227" i="14"/>
  <c r="R227" i="14"/>
  <c r="P227" i="14"/>
  <c r="BI224" i="14"/>
  <c r="BH224" i="14"/>
  <c r="BG224" i="14"/>
  <c r="BF224" i="14"/>
  <c r="T224" i="14"/>
  <c r="R224" i="14"/>
  <c r="P224" i="14"/>
  <c r="BI221" i="14"/>
  <c r="BH221" i="14"/>
  <c r="BG221" i="14"/>
  <c r="BF221" i="14"/>
  <c r="T221" i="14"/>
  <c r="R221" i="14"/>
  <c r="P221" i="14"/>
  <c r="BI217" i="14"/>
  <c r="BH217" i="14"/>
  <c r="BG217" i="14"/>
  <c r="BF217" i="14"/>
  <c r="T217" i="14"/>
  <c r="R217" i="14"/>
  <c r="P217" i="14"/>
  <c r="BI213" i="14"/>
  <c r="BH213" i="14"/>
  <c r="BG213" i="14"/>
  <c r="BF213" i="14"/>
  <c r="T213" i="14"/>
  <c r="R213" i="14"/>
  <c r="P213" i="14"/>
  <c r="BI209" i="14"/>
  <c r="BH209" i="14"/>
  <c r="BG209" i="14"/>
  <c r="BF209" i="14"/>
  <c r="T209" i="14"/>
  <c r="R209" i="14"/>
  <c r="P209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191" i="14"/>
  <c r="BH191" i="14"/>
  <c r="BG191" i="14"/>
  <c r="BF191" i="14"/>
  <c r="T191" i="14"/>
  <c r="R191" i="14"/>
  <c r="P191" i="14"/>
  <c r="BI181" i="14"/>
  <c r="BH181" i="14"/>
  <c r="BG181" i="14"/>
  <c r="BF181" i="14"/>
  <c r="T181" i="14"/>
  <c r="R181" i="14"/>
  <c r="P181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R171" i="14"/>
  <c r="P171" i="14"/>
  <c r="BI167" i="14"/>
  <c r="BH167" i="14"/>
  <c r="BG167" i="14"/>
  <c r="BF167" i="14"/>
  <c r="T167" i="14"/>
  <c r="R167" i="14"/>
  <c r="P167" i="14"/>
  <c r="BI161" i="14"/>
  <c r="BH161" i="14"/>
  <c r="BG161" i="14"/>
  <c r="BF161" i="14"/>
  <c r="T161" i="14"/>
  <c r="R161" i="14"/>
  <c r="P161" i="14"/>
  <c r="BI157" i="14"/>
  <c r="BH157" i="14"/>
  <c r="BG157" i="14"/>
  <c r="BF157" i="14"/>
  <c r="T157" i="14"/>
  <c r="R157" i="14"/>
  <c r="P157" i="14"/>
  <c r="BI151" i="14"/>
  <c r="BH151" i="14"/>
  <c r="BG151" i="14"/>
  <c r="BF151" i="14"/>
  <c r="T151" i="14"/>
  <c r="R151" i="14"/>
  <c r="P151" i="14"/>
  <c r="BI143" i="14"/>
  <c r="BH143" i="14"/>
  <c r="BG143" i="14"/>
  <c r="BF143" i="14"/>
  <c r="T143" i="14"/>
  <c r="R143" i="14"/>
  <c r="P143" i="14"/>
  <c r="BI139" i="14"/>
  <c r="BH139" i="14"/>
  <c r="BG139" i="14"/>
  <c r="BF139" i="14"/>
  <c r="T139" i="14"/>
  <c r="R139" i="14"/>
  <c r="P139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27" i="14"/>
  <c r="BH127" i="14"/>
  <c r="BG127" i="14"/>
  <c r="BF127" i="14"/>
  <c r="T127" i="14"/>
  <c r="R127" i="14"/>
  <c r="P127" i="14"/>
  <c r="BI121" i="14"/>
  <c r="BH121" i="14"/>
  <c r="BG121" i="14"/>
  <c r="BF121" i="14"/>
  <c r="T121" i="14"/>
  <c r="R121" i="14"/>
  <c r="P121" i="14"/>
  <c r="BI117" i="14"/>
  <c r="BH117" i="14"/>
  <c r="BG117" i="14"/>
  <c r="BF117" i="14"/>
  <c r="T117" i="14"/>
  <c r="R117" i="14"/>
  <c r="P117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98" i="14"/>
  <c r="BH98" i="14"/>
  <c r="BG98" i="14"/>
  <c r="BF98" i="14"/>
  <c r="T98" i="14"/>
  <c r="R98" i="14"/>
  <c r="P98" i="14"/>
  <c r="J92" i="14"/>
  <c r="J91" i="14"/>
  <c r="F91" i="14"/>
  <c r="F89" i="14"/>
  <c r="E87" i="14"/>
  <c r="J55" i="14"/>
  <c r="J54" i="14"/>
  <c r="F54" i="14"/>
  <c r="F52" i="14"/>
  <c r="E50" i="14"/>
  <c r="J18" i="14"/>
  <c r="E18" i="14"/>
  <c r="F55" i="14"/>
  <c r="J17" i="14"/>
  <c r="J12" i="14"/>
  <c r="J89" i="14" s="1"/>
  <c r="E7" i="14"/>
  <c r="E85" i="14" s="1"/>
  <c r="J39" i="13"/>
  <c r="J38" i="13"/>
  <c r="AY68" i="1"/>
  <c r="J37" i="13"/>
  <c r="AX68" i="1"/>
  <c r="BI237" i="13"/>
  <c r="BH237" i="13"/>
  <c r="BG237" i="13"/>
  <c r="BF237" i="13"/>
  <c r="T237" i="13"/>
  <c r="T236" i="13"/>
  <c r="R237" i="13"/>
  <c r="R236" i="13" s="1"/>
  <c r="P237" i="13"/>
  <c r="P236" i="13"/>
  <c r="BI234" i="13"/>
  <c r="BH234" i="13"/>
  <c r="BG234" i="13"/>
  <c r="BF234" i="13"/>
  <c r="T234" i="13"/>
  <c r="R234" i="13"/>
  <c r="P234" i="13"/>
  <c r="BI231" i="13"/>
  <c r="BH231" i="13"/>
  <c r="BG231" i="13"/>
  <c r="BF231" i="13"/>
  <c r="T231" i="13"/>
  <c r="R231" i="13"/>
  <c r="P231" i="13"/>
  <c r="BI228" i="13"/>
  <c r="BH228" i="13"/>
  <c r="BG228" i="13"/>
  <c r="BF228" i="13"/>
  <c r="T228" i="13"/>
  <c r="R228" i="13"/>
  <c r="P228" i="13"/>
  <c r="BI225" i="13"/>
  <c r="BH225" i="13"/>
  <c r="BG225" i="13"/>
  <c r="BF225" i="13"/>
  <c r="T225" i="13"/>
  <c r="R225" i="13"/>
  <c r="P225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0" i="13"/>
  <c r="BH200" i="13"/>
  <c r="BG200" i="13"/>
  <c r="BF200" i="13"/>
  <c r="T200" i="13"/>
  <c r="R200" i="13"/>
  <c r="P200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29" i="13"/>
  <c r="BH129" i="13"/>
  <c r="BG129" i="13"/>
  <c r="BF129" i="13"/>
  <c r="T129" i="13"/>
  <c r="R129" i="13"/>
  <c r="P129" i="13"/>
  <c r="BI126" i="13"/>
  <c r="BH126" i="13"/>
  <c r="BG126" i="13"/>
  <c r="BF126" i="13"/>
  <c r="T126" i="13"/>
  <c r="R126" i="13"/>
  <c r="P126" i="13"/>
  <c r="BI123" i="13"/>
  <c r="BH123" i="13"/>
  <c r="BG123" i="13"/>
  <c r="BF123" i="13"/>
  <c r="T123" i="13"/>
  <c r="R123" i="13"/>
  <c r="P123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J92" i="13"/>
  <c r="J91" i="13"/>
  <c r="F91" i="13"/>
  <c r="F89" i="13"/>
  <c r="E87" i="13"/>
  <c r="J59" i="13"/>
  <c r="J58" i="13"/>
  <c r="F58" i="13"/>
  <c r="F56" i="13"/>
  <c r="E54" i="13"/>
  <c r="J20" i="13"/>
  <c r="E20" i="13"/>
  <c r="F59" i="13"/>
  <c r="J19" i="13"/>
  <c r="J14" i="13"/>
  <c r="J56" i="13" s="1"/>
  <c r="E7" i="13"/>
  <c r="E50" i="13" s="1"/>
  <c r="J37" i="12"/>
  <c r="J36" i="12"/>
  <c r="AY67" i="1" s="1"/>
  <c r="J35" i="12"/>
  <c r="AX67" i="1"/>
  <c r="BI544" i="12"/>
  <c r="BH544" i="12"/>
  <c r="BG544" i="12"/>
  <c r="BF544" i="12"/>
  <c r="T544" i="12"/>
  <c r="R544" i="12"/>
  <c r="P544" i="12"/>
  <c r="BI542" i="12"/>
  <c r="BH542" i="12"/>
  <c r="BG542" i="12"/>
  <c r="BF542" i="12"/>
  <c r="T542" i="12"/>
  <c r="R542" i="12"/>
  <c r="P542" i="12"/>
  <c r="BI539" i="12"/>
  <c r="BH539" i="12"/>
  <c r="BG539" i="12"/>
  <c r="BF539" i="12"/>
  <c r="T539" i="12"/>
  <c r="R539" i="12"/>
  <c r="P539" i="12"/>
  <c r="BI535" i="12"/>
  <c r="BH535" i="12"/>
  <c r="BG535" i="12"/>
  <c r="BF535" i="12"/>
  <c r="T535" i="12"/>
  <c r="R535" i="12"/>
  <c r="P535" i="12"/>
  <c r="BI532" i="12"/>
  <c r="BH532" i="12"/>
  <c r="BG532" i="12"/>
  <c r="BF532" i="12"/>
  <c r="T532" i="12"/>
  <c r="R532" i="12"/>
  <c r="P532" i="12"/>
  <c r="BI528" i="12"/>
  <c r="BH528" i="12"/>
  <c r="BG528" i="12"/>
  <c r="BF528" i="12"/>
  <c r="T528" i="12"/>
  <c r="R528" i="12"/>
  <c r="P528" i="12"/>
  <c r="BI521" i="12"/>
  <c r="BH521" i="12"/>
  <c r="BG521" i="12"/>
  <c r="BF521" i="12"/>
  <c r="T521" i="12"/>
  <c r="R521" i="12"/>
  <c r="P521" i="12"/>
  <c r="BI515" i="12"/>
  <c r="BH515" i="12"/>
  <c r="BG515" i="12"/>
  <c r="BF515" i="12"/>
  <c r="T515" i="12"/>
  <c r="R515" i="12"/>
  <c r="P515" i="12"/>
  <c r="BI511" i="12"/>
  <c r="BH511" i="12"/>
  <c r="BG511" i="12"/>
  <c r="BF511" i="12"/>
  <c r="T511" i="12"/>
  <c r="R511" i="12"/>
  <c r="P511" i="12"/>
  <c r="BI507" i="12"/>
  <c r="BH507" i="12"/>
  <c r="BG507" i="12"/>
  <c r="BF507" i="12"/>
  <c r="T507" i="12"/>
  <c r="R507" i="12"/>
  <c r="P507" i="12"/>
  <c r="BI503" i="12"/>
  <c r="BH503" i="12"/>
  <c r="BG503" i="12"/>
  <c r="BF503" i="12"/>
  <c r="T503" i="12"/>
  <c r="R503" i="12"/>
  <c r="P503" i="12"/>
  <c r="BI497" i="12"/>
  <c r="BH497" i="12"/>
  <c r="BG497" i="12"/>
  <c r="BF497" i="12"/>
  <c r="T497" i="12"/>
  <c r="R497" i="12"/>
  <c r="P497" i="12"/>
  <c r="BI492" i="12"/>
  <c r="BH492" i="12"/>
  <c r="BG492" i="12"/>
  <c r="BF492" i="12"/>
  <c r="T492" i="12"/>
  <c r="T491" i="12" s="1"/>
  <c r="R492" i="12"/>
  <c r="R491" i="12"/>
  <c r="P492" i="12"/>
  <c r="P491" i="12"/>
  <c r="BI487" i="12"/>
  <c r="BH487" i="12"/>
  <c r="BG487" i="12"/>
  <c r="BF487" i="12"/>
  <c r="T487" i="12"/>
  <c r="R487" i="12"/>
  <c r="P487" i="12"/>
  <c r="BI484" i="12"/>
  <c r="BH484" i="12"/>
  <c r="BG484" i="12"/>
  <c r="BF484" i="12"/>
  <c r="T484" i="12"/>
  <c r="R484" i="12"/>
  <c r="P484" i="12"/>
  <c r="BI481" i="12"/>
  <c r="BH481" i="12"/>
  <c r="BG481" i="12"/>
  <c r="BF481" i="12"/>
  <c r="T481" i="12"/>
  <c r="R481" i="12"/>
  <c r="P481" i="12"/>
  <c r="BI478" i="12"/>
  <c r="BH478" i="12"/>
  <c r="BG478" i="12"/>
  <c r="BF478" i="12"/>
  <c r="T478" i="12"/>
  <c r="R478" i="12"/>
  <c r="P478" i="12"/>
  <c r="BI475" i="12"/>
  <c r="BH475" i="12"/>
  <c r="BG475" i="12"/>
  <c r="BF475" i="12"/>
  <c r="T475" i="12"/>
  <c r="R475" i="12"/>
  <c r="P475" i="12"/>
  <c r="BI472" i="12"/>
  <c r="BH472" i="12"/>
  <c r="BG472" i="12"/>
  <c r="BF472" i="12"/>
  <c r="T472" i="12"/>
  <c r="R472" i="12"/>
  <c r="P472" i="12"/>
  <c r="BI468" i="12"/>
  <c r="BH468" i="12"/>
  <c r="BG468" i="12"/>
  <c r="BF468" i="12"/>
  <c r="T468" i="12"/>
  <c r="R468" i="12"/>
  <c r="P468" i="12"/>
  <c r="BI465" i="12"/>
  <c r="BH465" i="12"/>
  <c r="BG465" i="12"/>
  <c r="BF465" i="12"/>
  <c r="T465" i="12"/>
  <c r="R465" i="12"/>
  <c r="P465" i="12"/>
  <c r="BI462" i="12"/>
  <c r="BH462" i="12"/>
  <c r="BG462" i="12"/>
  <c r="BF462" i="12"/>
  <c r="T462" i="12"/>
  <c r="R462" i="12"/>
  <c r="P462" i="12"/>
  <c r="BI459" i="12"/>
  <c r="BH459" i="12"/>
  <c r="BG459" i="12"/>
  <c r="BF459" i="12"/>
  <c r="T459" i="12"/>
  <c r="R459" i="12"/>
  <c r="P459" i="12"/>
  <c r="BI455" i="12"/>
  <c r="BH455" i="12"/>
  <c r="BG455" i="12"/>
  <c r="BF455" i="12"/>
  <c r="T455" i="12"/>
  <c r="R455" i="12"/>
  <c r="P455" i="12"/>
  <c r="BI451" i="12"/>
  <c r="BH451" i="12"/>
  <c r="BG451" i="12"/>
  <c r="BF451" i="12"/>
  <c r="T451" i="12"/>
  <c r="R451" i="12"/>
  <c r="P451" i="12"/>
  <c r="BI447" i="12"/>
  <c r="BH447" i="12"/>
  <c r="BG447" i="12"/>
  <c r="BF447" i="12"/>
  <c r="T447" i="12"/>
  <c r="R447" i="12"/>
  <c r="P447" i="12"/>
  <c r="BI443" i="12"/>
  <c r="BH443" i="12"/>
  <c r="BG443" i="12"/>
  <c r="BF443" i="12"/>
  <c r="T443" i="12"/>
  <c r="R443" i="12"/>
  <c r="P443" i="12"/>
  <c r="BI440" i="12"/>
  <c r="BH440" i="12"/>
  <c r="BG440" i="12"/>
  <c r="BF440" i="12"/>
  <c r="T440" i="12"/>
  <c r="R440" i="12"/>
  <c r="P440" i="12"/>
  <c r="BI436" i="12"/>
  <c r="BH436" i="12"/>
  <c r="BG436" i="12"/>
  <c r="BF436" i="12"/>
  <c r="T436" i="12"/>
  <c r="R436" i="12"/>
  <c r="P436" i="12"/>
  <c r="BI425" i="12"/>
  <c r="BH425" i="12"/>
  <c r="BG425" i="12"/>
  <c r="BF425" i="12"/>
  <c r="T425" i="12"/>
  <c r="R425" i="12"/>
  <c r="P425" i="12"/>
  <c r="BI421" i="12"/>
  <c r="BH421" i="12"/>
  <c r="BG421" i="12"/>
  <c r="BF421" i="12"/>
  <c r="T421" i="12"/>
  <c r="R421" i="12"/>
  <c r="P421" i="12"/>
  <c r="BI418" i="12"/>
  <c r="BH418" i="12"/>
  <c r="BG418" i="12"/>
  <c r="BF418" i="12"/>
  <c r="T418" i="12"/>
  <c r="R418" i="12"/>
  <c r="P418" i="12"/>
  <c r="BI414" i="12"/>
  <c r="BH414" i="12"/>
  <c r="BG414" i="12"/>
  <c r="BF414" i="12"/>
  <c r="T414" i="12"/>
  <c r="R414" i="12"/>
  <c r="P414" i="12"/>
  <c r="BI411" i="12"/>
  <c r="BH411" i="12"/>
  <c r="BG411" i="12"/>
  <c r="BF411" i="12"/>
  <c r="T411" i="12"/>
  <c r="R411" i="12"/>
  <c r="P411" i="12"/>
  <c r="BI408" i="12"/>
  <c r="BH408" i="12"/>
  <c r="BG408" i="12"/>
  <c r="BF408" i="12"/>
  <c r="T408" i="12"/>
  <c r="R408" i="12"/>
  <c r="P408" i="12"/>
  <c r="BI404" i="12"/>
  <c r="BH404" i="12"/>
  <c r="BG404" i="12"/>
  <c r="BF404" i="12"/>
  <c r="T404" i="12"/>
  <c r="R404" i="12"/>
  <c r="P404" i="12"/>
  <c r="BI399" i="12"/>
  <c r="BH399" i="12"/>
  <c r="BG399" i="12"/>
  <c r="BF399" i="12"/>
  <c r="T399" i="12"/>
  <c r="T398" i="12" s="1"/>
  <c r="R399" i="12"/>
  <c r="R398" i="12"/>
  <c r="P399" i="12"/>
  <c r="P398" i="12" s="1"/>
  <c r="BI394" i="12"/>
  <c r="BH394" i="12"/>
  <c r="BG394" i="12"/>
  <c r="BF394" i="12"/>
  <c r="T394" i="12"/>
  <c r="R394" i="12"/>
  <c r="P394" i="12"/>
  <c r="BI390" i="12"/>
  <c r="BH390" i="12"/>
  <c r="BG390" i="12"/>
  <c r="BF390" i="12"/>
  <c r="T390" i="12"/>
  <c r="R390" i="12"/>
  <c r="P390" i="12"/>
  <c r="BI386" i="12"/>
  <c r="BH386" i="12"/>
  <c r="BG386" i="12"/>
  <c r="BF386" i="12"/>
  <c r="T386" i="12"/>
  <c r="R386" i="12"/>
  <c r="P386" i="12"/>
  <c r="BI384" i="12"/>
  <c r="BH384" i="12"/>
  <c r="BG384" i="12"/>
  <c r="BF384" i="12"/>
  <c r="T384" i="12"/>
  <c r="R384" i="12"/>
  <c r="P384" i="12"/>
  <c r="BI380" i="12"/>
  <c r="BH380" i="12"/>
  <c r="BG380" i="12"/>
  <c r="BF380" i="12"/>
  <c r="T380" i="12"/>
  <c r="R380" i="12"/>
  <c r="P380" i="12"/>
  <c r="BI378" i="12"/>
  <c r="BH378" i="12"/>
  <c r="BG378" i="12"/>
  <c r="BF378" i="12"/>
  <c r="T378" i="12"/>
  <c r="R378" i="12"/>
  <c r="P378" i="12"/>
  <c r="BI374" i="12"/>
  <c r="BH374" i="12"/>
  <c r="BG374" i="12"/>
  <c r="BF374" i="12"/>
  <c r="T374" i="12"/>
  <c r="R374" i="12"/>
  <c r="P374" i="12"/>
  <c r="BI371" i="12"/>
  <c r="BH371" i="12"/>
  <c r="BG371" i="12"/>
  <c r="BF371" i="12"/>
  <c r="T371" i="12"/>
  <c r="R371" i="12"/>
  <c r="P371" i="12"/>
  <c r="BI369" i="12"/>
  <c r="BH369" i="12"/>
  <c r="BG369" i="12"/>
  <c r="BF369" i="12"/>
  <c r="T369" i="12"/>
  <c r="R369" i="12"/>
  <c r="P369" i="12"/>
  <c r="BI367" i="12"/>
  <c r="BH367" i="12"/>
  <c r="BG367" i="12"/>
  <c r="BF367" i="12"/>
  <c r="T367" i="12"/>
  <c r="R367" i="12"/>
  <c r="P367" i="12"/>
  <c r="BI364" i="12"/>
  <c r="BH364" i="12"/>
  <c r="BG364" i="12"/>
  <c r="BF364" i="12"/>
  <c r="T364" i="12"/>
  <c r="R364" i="12"/>
  <c r="P364" i="12"/>
  <c r="BI360" i="12"/>
  <c r="BH360" i="12"/>
  <c r="BG360" i="12"/>
  <c r="BF360" i="12"/>
  <c r="T360" i="12"/>
  <c r="R360" i="12"/>
  <c r="P360" i="12"/>
  <c r="BI356" i="12"/>
  <c r="BH356" i="12"/>
  <c r="BG356" i="12"/>
  <c r="BF356" i="12"/>
  <c r="T356" i="12"/>
  <c r="R356" i="12"/>
  <c r="P356" i="12"/>
  <c r="BI351" i="12"/>
  <c r="BH351" i="12"/>
  <c r="BG351" i="12"/>
  <c r="BF351" i="12"/>
  <c r="T351" i="12"/>
  <c r="R351" i="12"/>
  <c r="P351" i="12"/>
  <c r="BI342" i="12"/>
  <c r="BH342" i="12"/>
  <c r="BG342" i="12"/>
  <c r="BF342" i="12"/>
  <c r="T342" i="12"/>
  <c r="R342" i="12"/>
  <c r="P342" i="12"/>
  <c r="BI339" i="12"/>
  <c r="BH339" i="12"/>
  <c r="BG339" i="12"/>
  <c r="BF339" i="12"/>
  <c r="T339" i="12"/>
  <c r="R339" i="12"/>
  <c r="P339" i="12"/>
  <c r="BI332" i="12"/>
  <c r="BH332" i="12"/>
  <c r="BG332" i="12"/>
  <c r="BF332" i="12"/>
  <c r="T332" i="12"/>
  <c r="R332" i="12"/>
  <c r="P332" i="12"/>
  <c r="BI324" i="12"/>
  <c r="BH324" i="12"/>
  <c r="BG324" i="12"/>
  <c r="BF324" i="12"/>
  <c r="T324" i="12"/>
  <c r="R324" i="12"/>
  <c r="P324" i="12"/>
  <c r="BI318" i="12"/>
  <c r="BH318" i="12"/>
  <c r="BG318" i="12"/>
  <c r="BF318" i="12"/>
  <c r="T318" i="12"/>
  <c r="R318" i="12"/>
  <c r="P318" i="12"/>
  <c r="BI311" i="12"/>
  <c r="BH311" i="12"/>
  <c r="BG311" i="12"/>
  <c r="BF311" i="12"/>
  <c r="T311" i="12"/>
  <c r="R311" i="12"/>
  <c r="P311" i="12"/>
  <c r="BI308" i="12"/>
  <c r="BH308" i="12"/>
  <c r="BG308" i="12"/>
  <c r="BF308" i="12"/>
  <c r="T308" i="12"/>
  <c r="R308" i="12"/>
  <c r="P308" i="12"/>
  <c r="BI291" i="12"/>
  <c r="BH291" i="12"/>
  <c r="BG291" i="12"/>
  <c r="BF291" i="12"/>
  <c r="T291" i="12"/>
  <c r="R291" i="12"/>
  <c r="P291" i="12"/>
  <c r="BI287" i="12"/>
  <c r="BH287" i="12"/>
  <c r="BG287" i="12"/>
  <c r="BF287" i="12"/>
  <c r="T287" i="12"/>
  <c r="R287" i="12"/>
  <c r="P287" i="12"/>
  <c r="BI269" i="12"/>
  <c r="BH269" i="12"/>
  <c r="BG269" i="12"/>
  <c r="BF269" i="12"/>
  <c r="T269" i="12"/>
  <c r="R269" i="12"/>
  <c r="P269" i="12"/>
  <c r="BI266" i="12"/>
  <c r="BH266" i="12"/>
  <c r="BG266" i="12"/>
  <c r="BF266" i="12"/>
  <c r="T266" i="12"/>
  <c r="R266" i="12"/>
  <c r="P266" i="12"/>
  <c r="BI264" i="12"/>
  <c r="BH264" i="12"/>
  <c r="BG264" i="12"/>
  <c r="BF264" i="12"/>
  <c r="T264" i="12"/>
  <c r="R264" i="12"/>
  <c r="P264" i="12"/>
  <c r="BI261" i="12"/>
  <c r="BH261" i="12"/>
  <c r="BG261" i="12"/>
  <c r="BF261" i="12"/>
  <c r="T261" i="12"/>
  <c r="R261" i="12"/>
  <c r="P261" i="12"/>
  <c r="BI258" i="12"/>
  <c r="BH258" i="12"/>
  <c r="BG258" i="12"/>
  <c r="BF258" i="12"/>
  <c r="T258" i="12"/>
  <c r="R258" i="12"/>
  <c r="P258" i="12"/>
  <c r="BI247" i="12"/>
  <c r="BH247" i="12"/>
  <c r="BG247" i="12"/>
  <c r="BF247" i="12"/>
  <c r="T247" i="12"/>
  <c r="R247" i="12"/>
  <c r="P247" i="12"/>
  <c r="BI244" i="12"/>
  <c r="BH244" i="12"/>
  <c r="BG244" i="12"/>
  <c r="BF244" i="12"/>
  <c r="T244" i="12"/>
  <c r="R244" i="12"/>
  <c r="P244" i="12"/>
  <c r="BI240" i="12"/>
  <c r="BH240" i="12"/>
  <c r="BG240" i="12"/>
  <c r="BF240" i="12"/>
  <c r="T240" i="12"/>
  <c r="R240" i="12"/>
  <c r="P240" i="12"/>
  <c r="BI232" i="12"/>
  <c r="BH232" i="12"/>
  <c r="BG232" i="12"/>
  <c r="BF232" i="12"/>
  <c r="T232" i="12"/>
  <c r="R232" i="12"/>
  <c r="P232" i="12"/>
  <c r="BI225" i="12"/>
  <c r="BH225" i="12"/>
  <c r="BG225" i="12"/>
  <c r="BF225" i="12"/>
  <c r="T225" i="12"/>
  <c r="R225" i="12"/>
  <c r="P225" i="12"/>
  <c r="BI221" i="12"/>
  <c r="BH221" i="12"/>
  <c r="BG221" i="12"/>
  <c r="BF221" i="12"/>
  <c r="T221" i="12"/>
  <c r="R221" i="12"/>
  <c r="P221" i="12"/>
  <c r="BI215" i="12"/>
  <c r="BH215" i="12"/>
  <c r="BG215" i="12"/>
  <c r="BF215" i="12"/>
  <c r="T215" i="12"/>
  <c r="R215" i="12"/>
  <c r="P215" i="12"/>
  <c r="BI212" i="12"/>
  <c r="BH212" i="12"/>
  <c r="BG212" i="12"/>
  <c r="BF212" i="12"/>
  <c r="T212" i="12"/>
  <c r="R212" i="12"/>
  <c r="P212" i="12"/>
  <c r="BI208" i="12"/>
  <c r="BH208" i="12"/>
  <c r="BG208" i="12"/>
  <c r="BF208" i="12"/>
  <c r="T208" i="12"/>
  <c r="R208" i="12"/>
  <c r="P208" i="12"/>
  <c r="BI203" i="12"/>
  <c r="BH203" i="12"/>
  <c r="BG203" i="12"/>
  <c r="BF203" i="12"/>
  <c r="T203" i="12"/>
  <c r="R203" i="12"/>
  <c r="P203" i="12"/>
  <c r="BI199" i="12"/>
  <c r="BH199" i="12"/>
  <c r="BG199" i="12"/>
  <c r="BF199" i="12"/>
  <c r="T199" i="12"/>
  <c r="R199" i="12"/>
  <c r="P199" i="12"/>
  <c r="BI192" i="12"/>
  <c r="BH192" i="12"/>
  <c r="BG192" i="12"/>
  <c r="BF192" i="12"/>
  <c r="T192" i="12"/>
  <c r="R192" i="12"/>
  <c r="P192" i="12"/>
  <c r="BI189" i="12"/>
  <c r="BH189" i="12"/>
  <c r="BG189" i="12"/>
  <c r="BF189" i="12"/>
  <c r="T189" i="12"/>
  <c r="R189" i="12"/>
  <c r="P189" i="12"/>
  <c r="BI185" i="12"/>
  <c r="BH185" i="12"/>
  <c r="BG185" i="12"/>
  <c r="BF185" i="12"/>
  <c r="T185" i="12"/>
  <c r="R185" i="12"/>
  <c r="P185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7" i="12"/>
  <c r="BH167" i="12"/>
  <c r="BG167" i="12"/>
  <c r="BF167" i="12"/>
  <c r="T167" i="12"/>
  <c r="R167" i="12"/>
  <c r="P167" i="12"/>
  <c r="BI163" i="12"/>
  <c r="BH163" i="12"/>
  <c r="BG163" i="12"/>
  <c r="BF163" i="12"/>
  <c r="T163" i="12"/>
  <c r="R163" i="12"/>
  <c r="P163" i="12"/>
  <c r="BI159" i="12"/>
  <c r="BH159" i="12"/>
  <c r="BG159" i="12"/>
  <c r="BF159" i="12"/>
  <c r="T159" i="12"/>
  <c r="R159" i="12"/>
  <c r="P159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37" i="12"/>
  <c r="BH137" i="12"/>
  <c r="BG137" i="12"/>
  <c r="BF137" i="12"/>
  <c r="T137" i="12"/>
  <c r="R137" i="12"/>
  <c r="P137" i="12"/>
  <c r="BI126" i="12"/>
  <c r="BH126" i="12"/>
  <c r="BG126" i="12"/>
  <c r="BF126" i="12"/>
  <c r="T126" i="12"/>
  <c r="R126" i="12"/>
  <c r="P126" i="12"/>
  <c r="BI122" i="12"/>
  <c r="BH122" i="12"/>
  <c r="BG122" i="12"/>
  <c r="BF122" i="12"/>
  <c r="T122" i="12"/>
  <c r="R122" i="12"/>
  <c r="P122" i="12"/>
  <c r="BI116" i="12"/>
  <c r="BH116" i="12"/>
  <c r="BG116" i="12"/>
  <c r="BF116" i="12"/>
  <c r="T116" i="12"/>
  <c r="R116" i="12"/>
  <c r="P116" i="12"/>
  <c r="BI110" i="12"/>
  <c r="BH110" i="12"/>
  <c r="BG110" i="12"/>
  <c r="BF110" i="12"/>
  <c r="T110" i="12"/>
  <c r="R110" i="12"/>
  <c r="P110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99" i="12"/>
  <c r="BH99" i="12"/>
  <c r="BG99" i="12"/>
  <c r="BF99" i="12"/>
  <c r="T99" i="12"/>
  <c r="R99" i="12"/>
  <c r="P99" i="12"/>
  <c r="BI95" i="12"/>
  <c r="BH95" i="12"/>
  <c r="BG95" i="12"/>
  <c r="BF95" i="12"/>
  <c r="T95" i="12"/>
  <c r="R95" i="12"/>
  <c r="P95" i="12"/>
  <c r="J89" i="12"/>
  <c r="J88" i="12"/>
  <c r="F88" i="12"/>
  <c r="F86" i="12"/>
  <c r="E84" i="12"/>
  <c r="J55" i="12"/>
  <c r="J54" i="12"/>
  <c r="F54" i="12"/>
  <c r="F52" i="12"/>
  <c r="E50" i="12"/>
  <c r="J18" i="12"/>
  <c r="E18" i="12"/>
  <c r="F55" i="12"/>
  <c r="J17" i="12"/>
  <c r="J12" i="12"/>
  <c r="J86" i="12" s="1"/>
  <c r="E7" i="12"/>
  <c r="E48" i="12"/>
  <c r="J39" i="11"/>
  <c r="J38" i="11"/>
  <c r="AY65" i="1"/>
  <c r="J37" i="11"/>
  <c r="AX65" i="1"/>
  <c r="BI251" i="11"/>
  <c r="BH251" i="11"/>
  <c r="BG251" i="11"/>
  <c r="BF251" i="11"/>
  <c r="T251" i="11"/>
  <c r="T250" i="11" s="1"/>
  <c r="R251" i="11"/>
  <c r="R250" i="11"/>
  <c r="P251" i="11"/>
  <c r="P250" i="11"/>
  <c r="BI248" i="11"/>
  <c r="BH248" i="11"/>
  <c r="BG248" i="11"/>
  <c r="BF248" i="11"/>
  <c r="T248" i="11"/>
  <c r="R248" i="11"/>
  <c r="P248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1" i="11"/>
  <c r="BH241" i="11"/>
  <c r="BG241" i="11"/>
  <c r="BF241" i="11"/>
  <c r="T241" i="11"/>
  <c r="R241" i="11"/>
  <c r="P241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5" i="11"/>
  <c r="BH205" i="11"/>
  <c r="BG205" i="11"/>
  <c r="BF205" i="11"/>
  <c r="T205" i="11"/>
  <c r="R205" i="11"/>
  <c r="P205" i="11"/>
  <c r="BI203" i="11"/>
  <c r="BH203" i="11"/>
  <c r="BG203" i="11"/>
  <c r="BF203" i="11"/>
  <c r="T203" i="11"/>
  <c r="R203" i="11"/>
  <c r="P203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0" i="11"/>
  <c r="BH130" i="11"/>
  <c r="BG130" i="11"/>
  <c r="BF130" i="11"/>
  <c r="T130" i="11"/>
  <c r="R130" i="11"/>
  <c r="P130" i="11"/>
  <c r="BI127" i="11"/>
  <c r="BH127" i="11"/>
  <c r="BG127" i="11"/>
  <c r="BF127" i="11"/>
  <c r="T127" i="11"/>
  <c r="R127" i="11"/>
  <c r="P127" i="11"/>
  <c r="BI124" i="11"/>
  <c r="BH124" i="11"/>
  <c r="BG124" i="11"/>
  <c r="BF124" i="11"/>
  <c r="T124" i="11"/>
  <c r="R124" i="11"/>
  <c r="P124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J93" i="11"/>
  <c r="J92" i="11"/>
  <c r="F92" i="11"/>
  <c r="F90" i="11"/>
  <c r="E88" i="11"/>
  <c r="J59" i="11"/>
  <c r="J58" i="11"/>
  <c r="F58" i="11"/>
  <c r="F56" i="11"/>
  <c r="E54" i="11"/>
  <c r="J20" i="11"/>
  <c r="E20" i="11"/>
  <c r="F59" i="11" s="1"/>
  <c r="J19" i="11"/>
  <c r="J14" i="11"/>
  <c r="J56" i="11" s="1"/>
  <c r="E7" i="11"/>
  <c r="E84" i="11"/>
  <c r="J37" i="10"/>
  <c r="J36" i="10"/>
  <c r="AY64" i="1"/>
  <c r="J35" i="10"/>
  <c r="AX64" i="1" s="1"/>
  <c r="BI297" i="10"/>
  <c r="BH297" i="10"/>
  <c r="BG297" i="10"/>
  <c r="BF297" i="10"/>
  <c r="T297" i="10"/>
  <c r="R297" i="10"/>
  <c r="P297" i="10"/>
  <c r="BI293" i="10"/>
  <c r="BH293" i="10"/>
  <c r="BG293" i="10"/>
  <c r="BF293" i="10"/>
  <c r="T293" i="10"/>
  <c r="R293" i="10"/>
  <c r="P293" i="10"/>
  <c r="BI289" i="10"/>
  <c r="BH289" i="10"/>
  <c r="BG289" i="10"/>
  <c r="BF289" i="10"/>
  <c r="T289" i="10"/>
  <c r="R289" i="10"/>
  <c r="P289" i="10"/>
  <c r="BI287" i="10"/>
  <c r="BH287" i="10"/>
  <c r="BG287" i="10"/>
  <c r="BF287" i="10"/>
  <c r="T287" i="10"/>
  <c r="R287" i="10"/>
  <c r="P287" i="10"/>
  <c r="BI284" i="10"/>
  <c r="BH284" i="10"/>
  <c r="BG284" i="10"/>
  <c r="BF284" i="10"/>
  <c r="T284" i="10"/>
  <c r="R284" i="10"/>
  <c r="P284" i="10"/>
  <c r="BI281" i="10"/>
  <c r="BH281" i="10"/>
  <c r="BG281" i="10"/>
  <c r="BF281" i="10"/>
  <c r="T281" i="10"/>
  <c r="T280" i="10" s="1"/>
  <c r="R281" i="10"/>
  <c r="R280" i="10"/>
  <c r="P281" i="10"/>
  <c r="P280" i="10" s="1"/>
  <c r="BI277" i="10"/>
  <c r="BH277" i="10"/>
  <c r="BG277" i="10"/>
  <c r="BF277" i="10"/>
  <c r="T277" i="10"/>
  <c r="R277" i="10"/>
  <c r="P277" i="10"/>
  <c r="BI273" i="10"/>
  <c r="BH273" i="10"/>
  <c r="BG273" i="10"/>
  <c r="BF273" i="10"/>
  <c r="T273" i="10"/>
  <c r="R273" i="10"/>
  <c r="P273" i="10"/>
  <c r="BI269" i="10"/>
  <c r="BH269" i="10"/>
  <c r="BG269" i="10"/>
  <c r="BF269" i="10"/>
  <c r="T269" i="10"/>
  <c r="R269" i="10"/>
  <c r="P269" i="10"/>
  <c r="BI265" i="10"/>
  <c r="BH265" i="10"/>
  <c r="BG265" i="10"/>
  <c r="BF265" i="10"/>
  <c r="T265" i="10"/>
  <c r="R265" i="10"/>
  <c r="P265" i="10"/>
  <c r="BI261" i="10"/>
  <c r="BH261" i="10"/>
  <c r="BG261" i="10"/>
  <c r="BF261" i="10"/>
  <c r="T261" i="10"/>
  <c r="R261" i="10"/>
  <c r="P261" i="10"/>
  <c r="BI254" i="10"/>
  <c r="BH254" i="10"/>
  <c r="BG254" i="10"/>
  <c r="BF254" i="10"/>
  <c r="T254" i="10"/>
  <c r="R254" i="10"/>
  <c r="P254" i="10"/>
  <c r="BI249" i="10"/>
  <c r="BH249" i="10"/>
  <c r="BG249" i="10"/>
  <c r="BF249" i="10"/>
  <c r="T249" i="10"/>
  <c r="T248" i="10"/>
  <c r="R249" i="10"/>
  <c r="R248" i="10"/>
  <c r="P249" i="10"/>
  <c r="P248" i="10"/>
  <c r="BI244" i="10"/>
  <c r="BH244" i="10"/>
  <c r="BG244" i="10"/>
  <c r="BF244" i="10"/>
  <c r="T244" i="10"/>
  <c r="R244" i="10"/>
  <c r="P244" i="10"/>
  <c r="BI241" i="10"/>
  <c r="BH241" i="10"/>
  <c r="BG241" i="10"/>
  <c r="BF241" i="10"/>
  <c r="T241" i="10"/>
  <c r="R241" i="10"/>
  <c r="P241" i="10"/>
  <c r="BI238" i="10"/>
  <c r="BH238" i="10"/>
  <c r="BG238" i="10"/>
  <c r="BF238" i="10"/>
  <c r="T238" i="10"/>
  <c r="R238" i="10"/>
  <c r="P238" i="10"/>
  <c r="BI227" i="10"/>
  <c r="BH227" i="10"/>
  <c r="BG227" i="10"/>
  <c r="BF227" i="10"/>
  <c r="T227" i="10"/>
  <c r="R227" i="10"/>
  <c r="R218" i="10"/>
  <c r="P227" i="10"/>
  <c r="BI223" i="10"/>
  <c r="BH223" i="10"/>
  <c r="BG223" i="10"/>
  <c r="BF223" i="10"/>
  <c r="T223" i="10"/>
  <c r="T218" i="10" s="1"/>
  <c r="R223" i="10"/>
  <c r="P223" i="10"/>
  <c r="BI219" i="10"/>
  <c r="BH219" i="10"/>
  <c r="BG219" i="10"/>
  <c r="BF219" i="10"/>
  <c r="T219" i="10"/>
  <c r="R219" i="10"/>
  <c r="P219" i="10"/>
  <c r="P218" i="10" s="1"/>
  <c r="BI214" i="10"/>
  <c r="BH214" i="10"/>
  <c r="BG214" i="10"/>
  <c r="BF214" i="10"/>
  <c r="T214" i="10"/>
  <c r="T213" i="10" s="1"/>
  <c r="R214" i="10"/>
  <c r="R213" i="10"/>
  <c r="P214" i="10"/>
  <c r="P213" i="10" s="1"/>
  <c r="BI210" i="10"/>
  <c r="BH210" i="10"/>
  <c r="BG210" i="10"/>
  <c r="BF210" i="10"/>
  <c r="T210" i="10"/>
  <c r="R210" i="10"/>
  <c r="P210" i="10"/>
  <c r="BI207" i="10"/>
  <c r="BH207" i="10"/>
  <c r="BG207" i="10"/>
  <c r="BF207" i="10"/>
  <c r="T207" i="10"/>
  <c r="R207" i="10"/>
  <c r="P207" i="10"/>
  <c r="BI204" i="10"/>
  <c r="BH204" i="10"/>
  <c r="BG204" i="10"/>
  <c r="BF204" i="10"/>
  <c r="T204" i="10"/>
  <c r="R204" i="10"/>
  <c r="P204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4" i="10"/>
  <c r="BH194" i="10"/>
  <c r="BG194" i="10"/>
  <c r="BF194" i="10"/>
  <c r="T194" i="10"/>
  <c r="R194" i="10"/>
  <c r="P194" i="10"/>
  <c r="BI189" i="10"/>
  <c r="BH189" i="10"/>
  <c r="BG189" i="10"/>
  <c r="BF189" i="10"/>
  <c r="T189" i="10"/>
  <c r="R189" i="10"/>
  <c r="P189" i="10"/>
  <c r="BI186" i="10"/>
  <c r="BH186" i="10"/>
  <c r="BG186" i="10"/>
  <c r="BF186" i="10"/>
  <c r="T186" i="10"/>
  <c r="R186" i="10"/>
  <c r="P186" i="10"/>
  <c r="BI182" i="10"/>
  <c r="BH182" i="10"/>
  <c r="BG182" i="10"/>
  <c r="BF182" i="10"/>
  <c r="T182" i="10"/>
  <c r="R182" i="10"/>
  <c r="P182" i="10"/>
  <c r="BI178" i="10"/>
  <c r="BH178" i="10"/>
  <c r="BG178" i="10"/>
  <c r="BF178" i="10"/>
  <c r="T178" i="10"/>
  <c r="R178" i="10"/>
  <c r="P178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7" i="10"/>
  <c r="BH167" i="10"/>
  <c r="BG167" i="10"/>
  <c r="BF167" i="10"/>
  <c r="T167" i="10"/>
  <c r="R167" i="10"/>
  <c r="P167" i="10"/>
  <c r="BI164" i="10"/>
  <c r="BH164" i="10"/>
  <c r="BG164" i="10"/>
  <c r="BF164" i="10"/>
  <c r="T164" i="10"/>
  <c r="R164" i="10"/>
  <c r="P164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7" i="10"/>
  <c r="BH137" i="10"/>
  <c r="BG137" i="10"/>
  <c r="BF137" i="10"/>
  <c r="T137" i="10"/>
  <c r="R137" i="10"/>
  <c r="P137" i="10"/>
  <c r="BI133" i="10"/>
  <c r="BH133" i="10"/>
  <c r="BG133" i="10"/>
  <c r="BF133" i="10"/>
  <c r="T133" i="10"/>
  <c r="R133" i="10"/>
  <c r="P133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05" i="10"/>
  <c r="BH105" i="10"/>
  <c r="BG105" i="10"/>
  <c r="BF105" i="10"/>
  <c r="T105" i="10"/>
  <c r="R105" i="10"/>
  <c r="P105" i="10"/>
  <c r="BI102" i="10"/>
  <c r="BH102" i="10"/>
  <c r="BG102" i="10"/>
  <c r="BF102" i="10"/>
  <c r="T102" i="10"/>
  <c r="R102" i="10"/>
  <c r="P102" i="10"/>
  <c r="BI98" i="10"/>
  <c r="BH98" i="10"/>
  <c r="BG98" i="10"/>
  <c r="BF98" i="10"/>
  <c r="T98" i="10"/>
  <c r="R98" i="10"/>
  <c r="P98" i="10"/>
  <c r="J92" i="10"/>
  <c r="J91" i="10"/>
  <c r="F91" i="10"/>
  <c r="F89" i="10"/>
  <c r="E87" i="10"/>
  <c r="J55" i="10"/>
  <c r="J54" i="10"/>
  <c r="F54" i="10"/>
  <c r="F52" i="10"/>
  <c r="E50" i="10"/>
  <c r="J18" i="10"/>
  <c r="E18" i="10"/>
  <c r="F55" i="10"/>
  <c r="J17" i="10"/>
  <c r="J12" i="10"/>
  <c r="J89" i="10"/>
  <c r="E7" i="10"/>
  <c r="E48" i="10" s="1"/>
  <c r="J37" i="9"/>
  <c r="J36" i="9"/>
  <c r="AY62" i="1" s="1"/>
  <c r="J35" i="9"/>
  <c r="AX62" i="1" s="1"/>
  <c r="BI191" i="9"/>
  <c r="BH191" i="9"/>
  <c r="BG191" i="9"/>
  <c r="BF191" i="9"/>
  <c r="T191" i="9"/>
  <c r="T190" i="9"/>
  <c r="R191" i="9"/>
  <c r="R190" i="9"/>
  <c r="P191" i="9"/>
  <c r="P190" i="9"/>
  <c r="BI188" i="9"/>
  <c r="BH188" i="9"/>
  <c r="BG188" i="9"/>
  <c r="BF188" i="9"/>
  <c r="T188" i="9"/>
  <c r="R188" i="9"/>
  <c r="P188" i="9"/>
  <c r="BI184" i="9"/>
  <c r="BH184" i="9"/>
  <c r="BG184" i="9"/>
  <c r="BF184" i="9"/>
  <c r="T184" i="9"/>
  <c r="R184" i="9"/>
  <c r="P184" i="9"/>
  <c r="BI179" i="9"/>
  <c r="BH179" i="9"/>
  <c r="BG179" i="9"/>
  <c r="BF179" i="9"/>
  <c r="T179" i="9"/>
  <c r="R179" i="9"/>
  <c r="P179" i="9"/>
  <c r="BI176" i="9"/>
  <c r="BH176" i="9"/>
  <c r="BG176" i="9"/>
  <c r="BF176" i="9"/>
  <c r="T176" i="9"/>
  <c r="R176" i="9"/>
  <c r="P176" i="9"/>
  <c r="BI172" i="9"/>
  <c r="BH172" i="9"/>
  <c r="BG172" i="9"/>
  <c r="BF172" i="9"/>
  <c r="T172" i="9"/>
  <c r="R172" i="9"/>
  <c r="P172" i="9"/>
  <c r="BI168" i="9"/>
  <c r="BH168" i="9"/>
  <c r="BG168" i="9"/>
  <c r="BF168" i="9"/>
  <c r="T168" i="9"/>
  <c r="R168" i="9"/>
  <c r="P168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58" i="9"/>
  <c r="BH158" i="9"/>
  <c r="BG158" i="9"/>
  <c r="BF158" i="9"/>
  <c r="T158" i="9"/>
  <c r="R158" i="9"/>
  <c r="P158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BI126" i="9"/>
  <c r="BH126" i="9"/>
  <c r="BG126" i="9"/>
  <c r="BF126" i="9"/>
  <c r="T126" i="9"/>
  <c r="R126" i="9"/>
  <c r="P126" i="9"/>
  <c r="BI122" i="9"/>
  <c r="BH122" i="9"/>
  <c r="BG122" i="9"/>
  <c r="BF122" i="9"/>
  <c r="T122" i="9"/>
  <c r="R122" i="9"/>
  <c r="P122" i="9"/>
  <c r="BI116" i="9"/>
  <c r="BH116" i="9"/>
  <c r="BG116" i="9"/>
  <c r="BF116" i="9"/>
  <c r="T116" i="9"/>
  <c r="R116" i="9"/>
  <c r="P116" i="9"/>
  <c r="BI112" i="9"/>
  <c r="BH112" i="9"/>
  <c r="BG112" i="9"/>
  <c r="BF112" i="9"/>
  <c r="T112" i="9"/>
  <c r="R112" i="9"/>
  <c r="P112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5" i="9"/>
  <c r="BH95" i="9"/>
  <c r="BG95" i="9"/>
  <c r="BF95" i="9"/>
  <c r="T95" i="9"/>
  <c r="R95" i="9"/>
  <c r="P95" i="9"/>
  <c r="BI91" i="9"/>
  <c r="BH91" i="9"/>
  <c r="BG91" i="9"/>
  <c r="BF91" i="9"/>
  <c r="T91" i="9"/>
  <c r="R91" i="9"/>
  <c r="P91" i="9"/>
  <c r="BI87" i="9"/>
  <c r="BH87" i="9"/>
  <c r="BG87" i="9"/>
  <c r="BF87" i="9"/>
  <c r="T87" i="9"/>
  <c r="R87" i="9"/>
  <c r="P87" i="9"/>
  <c r="J81" i="9"/>
  <c r="J80" i="9"/>
  <c r="F80" i="9"/>
  <c r="F78" i="9"/>
  <c r="E76" i="9"/>
  <c r="J55" i="9"/>
  <c r="J54" i="9"/>
  <c r="F54" i="9"/>
  <c r="F52" i="9"/>
  <c r="E50" i="9"/>
  <c r="J18" i="9"/>
  <c r="E18" i="9"/>
  <c r="F81" i="9" s="1"/>
  <c r="J17" i="9"/>
  <c r="J12" i="9"/>
  <c r="J78" i="9" s="1"/>
  <c r="E7" i="9"/>
  <c r="E48" i="9" s="1"/>
  <c r="J37" i="8"/>
  <c r="J36" i="8"/>
  <c r="AY61" i="1" s="1"/>
  <c r="J35" i="8"/>
  <c r="AX61" i="1"/>
  <c r="BI465" i="8"/>
  <c r="BH465" i="8"/>
  <c r="BG465" i="8"/>
  <c r="BF465" i="8"/>
  <c r="T465" i="8"/>
  <c r="T464" i="8" s="1"/>
  <c r="R465" i="8"/>
  <c r="R464" i="8"/>
  <c r="P465" i="8"/>
  <c r="P464" i="8" s="1"/>
  <c r="BI462" i="8"/>
  <c r="BH462" i="8"/>
  <c r="BG462" i="8"/>
  <c r="BF462" i="8"/>
  <c r="T462" i="8"/>
  <c r="R462" i="8"/>
  <c r="P462" i="8"/>
  <c r="BI460" i="8"/>
  <c r="BH460" i="8"/>
  <c r="BG460" i="8"/>
  <c r="BF460" i="8"/>
  <c r="T460" i="8"/>
  <c r="R460" i="8"/>
  <c r="P460" i="8"/>
  <c r="BI456" i="8"/>
  <c r="BH456" i="8"/>
  <c r="BG456" i="8"/>
  <c r="BF456" i="8"/>
  <c r="T456" i="8"/>
  <c r="R456" i="8"/>
  <c r="P456" i="8"/>
  <c r="BI451" i="8"/>
  <c r="BH451" i="8"/>
  <c r="BG451" i="8"/>
  <c r="BF451" i="8"/>
  <c r="T451" i="8"/>
  <c r="R451" i="8"/>
  <c r="P451" i="8"/>
  <c r="BI447" i="8"/>
  <c r="BH447" i="8"/>
  <c r="BG447" i="8"/>
  <c r="BF447" i="8"/>
  <c r="T447" i="8"/>
  <c r="R447" i="8"/>
  <c r="P447" i="8"/>
  <c r="BI440" i="8"/>
  <c r="BH440" i="8"/>
  <c r="BG440" i="8"/>
  <c r="BF440" i="8"/>
  <c r="T440" i="8"/>
  <c r="R440" i="8"/>
  <c r="P440" i="8"/>
  <c r="BI437" i="8"/>
  <c r="BH437" i="8"/>
  <c r="BG437" i="8"/>
  <c r="BF437" i="8"/>
  <c r="T437" i="8"/>
  <c r="R437" i="8"/>
  <c r="P437" i="8"/>
  <c r="BI434" i="8"/>
  <c r="BH434" i="8"/>
  <c r="BG434" i="8"/>
  <c r="BF434" i="8"/>
  <c r="T434" i="8"/>
  <c r="T433" i="8"/>
  <c r="R434" i="8"/>
  <c r="R433" i="8" s="1"/>
  <c r="P434" i="8"/>
  <c r="P433" i="8"/>
  <c r="BI429" i="8"/>
  <c r="BH429" i="8"/>
  <c r="BG429" i="8"/>
  <c r="BF429" i="8"/>
  <c r="T429" i="8"/>
  <c r="T428" i="8"/>
  <c r="R429" i="8"/>
  <c r="R428" i="8"/>
  <c r="P429" i="8"/>
  <c r="P428" i="8" s="1"/>
  <c r="BI424" i="8"/>
  <c r="BH424" i="8"/>
  <c r="BG424" i="8"/>
  <c r="BF424" i="8"/>
  <c r="T424" i="8"/>
  <c r="R424" i="8"/>
  <c r="P424" i="8"/>
  <c r="BI420" i="8"/>
  <c r="BH420" i="8"/>
  <c r="BG420" i="8"/>
  <c r="BF420" i="8"/>
  <c r="T420" i="8"/>
  <c r="R420" i="8"/>
  <c r="P420" i="8"/>
  <c r="BI418" i="8"/>
  <c r="BH418" i="8"/>
  <c r="BG418" i="8"/>
  <c r="BF418" i="8"/>
  <c r="T418" i="8"/>
  <c r="R418" i="8"/>
  <c r="P418" i="8"/>
  <c r="BI414" i="8"/>
  <c r="BH414" i="8"/>
  <c r="BG414" i="8"/>
  <c r="BF414" i="8"/>
  <c r="T414" i="8"/>
  <c r="R414" i="8"/>
  <c r="P414" i="8"/>
  <c r="BI410" i="8"/>
  <c r="BH410" i="8"/>
  <c r="BG410" i="8"/>
  <c r="BF410" i="8"/>
  <c r="T410" i="8"/>
  <c r="R410" i="8"/>
  <c r="P410" i="8"/>
  <c r="BI408" i="8"/>
  <c r="BH408" i="8"/>
  <c r="BG408" i="8"/>
  <c r="BF408" i="8"/>
  <c r="T408" i="8"/>
  <c r="R408" i="8"/>
  <c r="P408" i="8"/>
  <c r="BI404" i="8"/>
  <c r="BH404" i="8"/>
  <c r="BG404" i="8"/>
  <c r="BF404" i="8"/>
  <c r="T404" i="8"/>
  <c r="R404" i="8"/>
  <c r="P404" i="8"/>
  <c r="BI401" i="8"/>
  <c r="BH401" i="8"/>
  <c r="BG401" i="8"/>
  <c r="BF401" i="8"/>
  <c r="T401" i="8"/>
  <c r="R401" i="8"/>
  <c r="P401" i="8"/>
  <c r="BI398" i="8"/>
  <c r="BH398" i="8"/>
  <c r="BG398" i="8"/>
  <c r="BF398" i="8"/>
  <c r="T398" i="8"/>
  <c r="R398" i="8"/>
  <c r="P398" i="8"/>
  <c r="BI395" i="8"/>
  <c r="BH395" i="8"/>
  <c r="BG395" i="8"/>
  <c r="BF395" i="8"/>
  <c r="T395" i="8"/>
  <c r="R395" i="8"/>
  <c r="P395" i="8"/>
  <c r="BI393" i="8"/>
  <c r="BH393" i="8"/>
  <c r="BG393" i="8"/>
  <c r="BF393" i="8"/>
  <c r="T393" i="8"/>
  <c r="R393" i="8"/>
  <c r="P393" i="8"/>
  <c r="BI389" i="8"/>
  <c r="BH389" i="8"/>
  <c r="BG389" i="8"/>
  <c r="BF389" i="8"/>
  <c r="T389" i="8"/>
  <c r="R389" i="8"/>
  <c r="P389" i="8"/>
  <c r="BI387" i="8"/>
  <c r="BH387" i="8"/>
  <c r="BG387" i="8"/>
  <c r="BF387" i="8"/>
  <c r="T387" i="8"/>
  <c r="R387" i="8"/>
  <c r="P387" i="8"/>
  <c r="BI383" i="8"/>
  <c r="BH383" i="8"/>
  <c r="BG383" i="8"/>
  <c r="BF383" i="8"/>
  <c r="T383" i="8"/>
  <c r="R383" i="8"/>
  <c r="P383" i="8"/>
  <c r="BI381" i="8"/>
  <c r="BH381" i="8"/>
  <c r="BG381" i="8"/>
  <c r="BF381" i="8"/>
  <c r="T381" i="8"/>
  <c r="R381" i="8"/>
  <c r="P381" i="8"/>
  <c r="BI377" i="8"/>
  <c r="BH377" i="8"/>
  <c r="BG377" i="8"/>
  <c r="BF377" i="8"/>
  <c r="T377" i="8"/>
  <c r="R377" i="8"/>
  <c r="P377" i="8"/>
  <c r="BI375" i="8"/>
  <c r="BH375" i="8"/>
  <c r="BG375" i="8"/>
  <c r="BF375" i="8"/>
  <c r="T375" i="8"/>
  <c r="R375" i="8"/>
  <c r="P375" i="8"/>
  <c r="BI371" i="8"/>
  <c r="BH371" i="8"/>
  <c r="BG371" i="8"/>
  <c r="BF371" i="8"/>
  <c r="T371" i="8"/>
  <c r="R371" i="8"/>
  <c r="P371" i="8"/>
  <c r="BI368" i="8"/>
  <c r="BH368" i="8"/>
  <c r="BG368" i="8"/>
  <c r="BF368" i="8"/>
  <c r="T368" i="8"/>
  <c r="R368" i="8"/>
  <c r="P368" i="8"/>
  <c r="BI365" i="8"/>
  <c r="BH365" i="8"/>
  <c r="BG365" i="8"/>
  <c r="BF365" i="8"/>
  <c r="T365" i="8"/>
  <c r="R365" i="8"/>
  <c r="P365" i="8"/>
  <c r="BI363" i="8"/>
  <c r="BH363" i="8"/>
  <c r="BG363" i="8"/>
  <c r="BF363" i="8"/>
  <c r="T363" i="8"/>
  <c r="R363" i="8"/>
  <c r="P363" i="8"/>
  <c r="BI361" i="8"/>
  <c r="BH361" i="8"/>
  <c r="BG361" i="8"/>
  <c r="BF361" i="8"/>
  <c r="T361" i="8"/>
  <c r="R361" i="8"/>
  <c r="P361" i="8"/>
  <c r="BI356" i="8"/>
  <c r="BH356" i="8"/>
  <c r="BG356" i="8"/>
  <c r="BF356" i="8"/>
  <c r="T356" i="8"/>
  <c r="R356" i="8"/>
  <c r="P356" i="8"/>
  <c r="BI352" i="8"/>
  <c r="BH352" i="8"/>
  <c r="BG352" i="8"/>
  <c r="BF352" i="8"/>
  <c r="T352" i="8"/>
  <c r="R352" i="8"/>
  <c r="P352" i="8"/>
  <c r="BI348" i="8"/>
  <c r="BH348" i="8"/>
  <c r="BG348" i="8"/>
  <c r="BF348" i="8"/>
  <c r="T348" i="8"/>
  <c r="R348" i="8"/>
  <c r="P348" i="8"/>
  <c r="BI344" i="8"/>
  <c r="BH344" i="8"/>
  <c r="BG344" i="8"/>
  <c r="BF344" i="8"/>
  <c r="T344" i="8"/>
  <c r="T343" i="8"/>
  <c r="R344" i="8"/>
  <c r="R343" i="8" s="1"/>
  <c r="P344" i="8"/>
  <c r="P343" i="8"/>
  <c r="BI341" i="8"/>
  <c r="BH341" i="8"/>
  <c r="BG341" i="8"/>
  <c r="BF341" i="8"/>
  <c r="T341" i="8"/>
  <c r="R341" i="8"/>
  <c r="P341" i="8"/>
  <c r="BI338" i="8"/>
  <c r="BH338" i="8"/>
  <c r="BG338" i="8"/>
  <c r="BF338" i="8"/>
  <c r="T338" i="8"/>
  <c r="R338" i="8"/>
  <c r="P338" i="8"/>
  <c r="BI335" i="8"/>
  <c r="BH335" i="8"/>
  <c r="BG335" i="8"/>
  <c r="BF335" i="8"/>
  <c r="T335" i="8"/>
  <c r="R335" i="8"/>
  <c r="P335" i="8"/>
  <c r="BI331" i="8"/>
  <c r="BH331" i="8"/>
  <c r="BG331" i="8"/>
  <c r="BF331" i="8"/>
  <c r="T331" i="8"/>
  <c r="R331" i="8"/>
  <c r="P331" i="8"/>
  <c r="BI328" i="8"/>
  <c r="BH328" i="8"/>
  <c r="BG328" i="8"/>
  <c r="BF328" i="8"/>
  <c r="T328" i="8"/>
  <c r="R328" i="8"/>
  <c r="P328" i="8"/>
  <c r="BI325" i="8"/>
  <c r="BH325" i="8"/>
  <c r="BG325" i="8"/>
  <c r="BF325" i="8"/>
  <c r="T325" i="8"/>
  <c r="R325" i="8"/>
  <c r="P325" i="8"/>
  <c r="BI321" i="8"/>
  <c r="BH321" i="8"/>
  <c r="BG321" i="8"/>
  <c r="BF321" i="8"/>
  <c r="T321" i="8"/>
  <c r="R321" i="8"/>
  <c r="P321" i="8"/>
  <c r="BI317" i="8"/>
  <c r="BH317" i="8"/>
  <c r="BG317" i="8"/>
  <c r="BF317" i="8"/>
  <c r="T317" i="8"/>
  <c r="R317" i="8"/>
  <c r="P317" i="8"/>
  <c r="BI313" i="8"/>
  <c r="BH313" i="8"/>
  <c r="BG313" i="8"/>
  <c r="BF313" i="8"/>
  <c r="T313" i="8"/>
  <c r="R313" i="8"/>
  <c r="P313" i="8"/>
  <c r="BI310" i="8"/>
  <c r="BH310" i="8"/>
  <c r="BG310" i="8"/>
  <c r="BF310" i="8"/>
  <c r="T310" i="8"/>
  <c r="R310" i="8"/>
  <c r="P310" i="8"/>
  <c r="BI308" i="8"/>
  <c r="BH308" i="8"/>
  <c r="BG308" i="8"/>
  <c r="BF308" i="8"/>
  <c r="T308" i="8"/>
  <c r="R308" i="8"/>
  <c r="P308" i="8"/>
  <c r="BI305" i="8"/>
  <c r="BH305" i="8"/>
  <c r="BG305" i="8"/>
  <c r="BF305" i="8"/>
  <c r="T305" i="8"/>
  <c r="R305" i="8"/>
  <c r="P305" i="8"/>
  <c r="BI301" i="8"/>
  <c r="BH301" i="8"/>
  <c r="BG301" i="8"/>
  <c r="BF301" i="8"/>
  <c r="T301" i="8"/>
  <c r="R301" i="8"/>
  <c r="P301" i="8"/>
  <c r="BI297" i="8"/>
  <c r="BH297" i="8"/>
  <c r="BG297" i="8"/>
  <c r="BF297" i="8"/>
  <c r="T297" i="8"/>
  <c r="R297" i="8"/>
  <c r="P297" i="8"/>
  <c r="BI293" i="8"/>
  <c r="BH293" i="8"/>
  <c r="BG293" i="8"/>
  <c r="BF293" i="8"/>
  <c r="T293" i="8"/>
  <c r="R293" i="8"/>
  <c r="P293" i="8"/>
  <c r="BI289" i="8"/>
  <c r="BH289" i="8"/>
  <c r="BG289" i="8"/>
  <c r="BF289" i="8"/>
  <c r="T289" i="8"/>
  <c r="R289" i="8"/>
  <c r="P289" i="8"/>
  <c r="BI285" i="8"/>
  <c r="BH285" i="8"/>
  <c r="BG285" i="8"/>
  <c r="BF285" i="8"/>
  <c r="T285" i="8"/>
  <c r="R285" i="8"/>
  <c r="P285" i="8"/>
  <c r="BI280" i="8"/>
  <c r="BH280" i="8"/>
  <c r="BG280" i="8"/>
  <c r="BF280" i="8"/>
  <c r="T280" i="8"/>
  <c r="R280" i="8"/>
  <c r="P280" i="8"/>
  <c r="BI276" i="8"/>
  <c r="BH276" i="8"/>
  <c r="BG276" i="8"/>
  <c r="BF276" i="8"/>
  <c r="T276" i="8"/>
  <c r="R276" i="8"/>
  <c r="P276" i="8"/>
  <c r="BI272" i="8"/>
  <c r="BH272" i="8"/>
  <c r="BG272" i="8"/>
  <c r="BF272" i="8"/>
  <c r="T272" i="8"/>
  <c r="R272" i="8"/>
  <c r="P272" i="8"/>
  <c r="BI268" i="8"/>
  <c r="BH268" i="8"/>
  <c r="BG268" i="8"/>
  <c r="BF268" i="8"/>
  <c r="T268" i="8"/>
  <c r="R268" i="8"/>
  <c r="P268" i="8"/>
  <c r="BI261" i="8"/>
  <c r="BH261" i="8"/>
  <c r="BG261" i="8"/>
  <c r="BF261" i="8"/>
  <c r="T261" i="8"/>
  <c r="R261" i="8"/>
  <c r="P261" i="8"/>
  <c r="BI248" i="8"/>
  <c r="BH248" i="8"/>
  <c r="BG248" i="8"/>
  <c r="BF248" i="8"/>
  <c r="T248" i="8"/>
  <c r="R248" i="8"/>
  <c r="P248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2" i="8"/>
  <c r="BH232" i="8"/>
  <c r="BG232" i="8"/>
  <c r="BF232" i="8"/>
  <c r="T232" i="8"/>
  <c r="R232" i="8"/>
  <c r="P232" i="8"/>
  <c r="BI228" i="8"/>
  <c r="BH228" i="8"/>
  <c r="BG228" i="8"/>
  <c r="BF228" i="8"/>
  <c r="T228" i="8"/>
  <c r="R228" i="8"/>
  <c r="P228" i="8"/>
  <c r="BI224" i="8"/>
  <c r="BH224" i="8"/>
  <c r="BG224" i="8"/>
  <c r="BF224" i="8"/>
  <c r="T224" i="8"/>
  <c r="R224" i="8"/>
  <c r="P224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R214" i="8"/>
  <c r="P214" i="8"/>
  <c r="BI207" i="8"/>
  <c r="BH207" i="8"/>
  <c r="BG207" i="8"/>
  <c r="BF207" i="8"/>
  <c r="T207" i="8"/>
  <c r="R207" i="8"/>
  <c r="P207" i="8"/>
  <c r="BI199" i="8"/>
  <c r="BH199" i="8"/>
  <c r="BG199" i="8"/>
  <c r="BF199" i="8"/>
  <c r="T199" i="8"/>
  <c r="R199" i="8"/>
  <c r="P199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5" i="8"/>
  <c r="BH185" i="8"/>
  <c r="BG185" i="8"/>
  <c r="BF185" i="8"/>
  <c r="T185" i="8"/>
  <c r="R185" i="8"/>
  <c r="P185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64" i="8"/>
  <c r="BH164" i="8"/>
  <c r="BG164" i="8"/>
  <c r="BF164" i="8"/>
  <c r="T164" i="8"/>
  <c r="R164" i="8"/>
  <c r="P164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R124" i="8"/>
  <c r="P124" i="8"/>
  <c r="BI118" i="8"/>
  <c r="BH118" i="8"/>
  <c r="BG118" i="8"/>
  <c r="BF118" i="8"/>
  <c r="T118" i="8"/>
  <c r="R118" i="8"/>
  <c r="P118" i="8"/>
  <c r="BI112" i="8"/>
  <c r="BH112" i="8"/>
  <c r="BG112" i="8"/>
  <c r="BF112" i="8"/>
  <c r="T112" i="8"/>
  <c r="R112" i="8"/>
  <c r="P112" i="8"/>
  <c r="BI108" i="8"/>
  <c r="BH108" i="8"/>
  <c r="BG108" i="8"/>
  <c r="BF108" i="8"/>
  <c r="T108" i="8"/>
  <c r="R108" i="8"/>
  <c r="P108" i="8"/>
  <c r="BI102" i="8"/>
  <c r="BH102" i="8"/>
  <c r="BG102" i="8"/>
  <c r="BF102" i="8"/>
  <c r="T102" i="8"/>
  <c r="R102" i="8"/>
  <c r="P102" i="8"/>
  <c r="BI98" i="8"/>
  <c r="BH98" i="8"/>
  <c r="BG98" i="8"/>
  <c r="BF98" i="8"/>
  <c r="T98" i="8"/>
  <c r="R98" i="8"/>
  <c r="P98" i="8"/>
  <c r="J92" i="8"/>
  <c r="J91" i="8"/>
  <c r="F91" i="8"/>
  <c r="F89" i="8"/>
  <c r="E87" i="8"/>
  <c r="J55" i="8"/>
  <c r="J54" i="8"/>
  <c r="F54" i="8"/>
  <c r="F52" i="8"/>
  <c r="E50" i="8"/>
  <c r="J18" i="8"/>
  <c r="E18" i="8"/>
  <c r="F55" i="8" s="1"/>
  <c r="J17" i="8"/>
  <c r="J12" i="8"/>
  <c r="J89" i="8"/>
  <c r="E7" i="8"/>
  <c r="E48" i="8" s="1"/>
  <c r="J37" i="7"/>
  <c r="J36" i="7"/>
  <c r="AY60" i="1" s="1"/>
  <c r="J35" i="7"/>
  <c r="AX60" i="1"/>
  <c r="BI596" i="7"/>
  <c r="BH596" i="7"/>
  <c r="BG596" i="7"/>
  <c r="BF596" i="7"/>
  <c r="T596" i="7"/>
  <c r="T595" i="7" s="1"/>
  <c r="R596" i="7"/>
  <c r="R595" i="7"/>
  <c r="P596" i="7"/>
  <c r="P595" i="7" s="1"/>
  <c r="BI593" i="7"/>
  <c r="BH593" i="7"/>
  <c r="BG593" i="7"/>
  <c r="BF593" i="7"/>
  <c r="T593" i="7"/>
  <c r="R593" i="7"/>
  <c r="P593" i="7"/>
  <c r="BI591" i="7"/>
  <c r="BH591" i="7"/>
  <c r="BG591" i="7"/>
  <c r="BF591" i="7"/>
  <c r="T591" i="7"/>
  <c r="R591" i="7"/>
  <c r="P591" i="7"/>
  <c r="BI587" i="7"/>
  <c r="BH587" i="7"/>
  <c r="BG587" i="7"/>
  <c r="BF587" i="7"/>
  <c r="T587" i="7"/>
  <c r="R587" i="7"/>
  <c r="P587" i="7"/>
  <c r="BI582" i="7"/>
  <c r="BH582" i="7"/>
  <c r="BG582" i="7"/>
  <c r="BF582" i="7"/>
  <c r="T582" i="7"/>
  <c r="R582" i="7"/>
  <c r="P582" i="7"/>
  <c r="BI578" i="7"/>
  <c r="BH578" i="7"/>
  <c r="BG578" i="7"/>
  <c r="BF578" i="7"/>
  <c r="T578" i="7"/>
  <c r="R578" i="7"/>
  <c r="P578" i="7"/>
  <c r="BI573" i="7"/>
  <c r="BH573" i="7"/>
  <c r="BG573" i="7"/>
  <c r="BF573" i="7"/>
  <c r="T573" i="7"/>
  <c r="R573" i="7"/>
  <c r="P573" i="7"/>
  <c r="BI569" i="7"/>
  <c r="BH569" i="7"/>
  <c r="BG569" i="7"/>
  <c r="BF569" i="7"/>
  <c r="T569" i="7"/>
  <c r="R569" i="7"/>
  <c r="P569" i="7"/>
  <c r="BI566" i="7"/>
  <c r="BH566" i="7"/>
  <c r="BG566" i="7"/>
  <c r="BF566" i="7"/>
  <c r="T566" i="7"/>
  <c r="R566" i="7"/>
  <c r="P566" i="7"/>
  <c r="BI563" i="7"/>
  <c r="BH563" i="7"/>
  <c r="BG563" i="7"/>
  <c r="BF563" i="7"/>
  <c r="T563" i="7"/>
  <c r="T562" i="7"/>
  <c r="R563" i="7"/>
  <c r="R562" i="7" s="1"/>
  <c r="P563" i="7"/>
  <c r="P562" i="7" s="1"/>
  <c r="BI558" i="7"/>
  <c r="BH558" i="7"/>
  <c r="BG558" i="7"/>
  <c r="BF558" i="7"/>
  <c r="T558" i="7"/>
  <c r="T557" i="7" s="1"/>
  <c r="R558" i="7"/>
  <c r="R557" i="7"/>
  <c r="P558" i="7"/>
  <c r="P557" i="7" s="1"/>
  <c r="BI553" i="7"/>
  <c r="BH553" i="7"/>
  <c r="BG553" i="7"/>
  <c r="BF553" i="7"/>
  <c r="T553" i="7"/>
  <c r="R553" i="7"/>
  <c r="P553" i="7"/>
  <c r="BI549" i="7"/>
  <c r="BH549" i="7"/>
  <c r="BG549" i="7"/>
  <c r="BF549" i="7"/>
  <c r="T549" i="7"/>
  <c r="R549" i="7"/>
  <c r="P549" i="7"/>
  <c r="BI547" i="7"/>
  <c r="BH547" i="7"/>
  <c r="BG547" i="7"/>
  <c r="BF547" i="7"/>
  <c r="T547" i="7"/>
  <c r="R547" i="7"/>
  <c r="P547" i="7"/>
  <c r="BI543" i="7"/>
  <c r="BH543" i="7"/>
  <c r="BG543" i="7"/>
  <c r="BF543" i="7"/>
  <c r="T543" i="7"/>
  <c r="R543" i="7"/>
  <c r="P543" i="7"/>
  <c r="BI539" i="7"/>
  <c r="BH539" i="7"/>
  <c r="BG539" i="7"/>
  <c r="BF539" i="7"/>
  <c r="T539" i="7"/>
  <c r="R539" i="7"/>
  <c r="P539" i="7"/>
  <c r="BI537" i="7"/>
  <c r="BH537" i="7"/>
  <c r="BG537" i="7"/>
  <c r="BF537" i="7"/>
  <c r="T537" i="7"/>
  <c r="R537" i="7"/>
  <c r="P537" i="7"/>
  <c r="BI533" i="7"/>
  <c r="BH533" i="7"/>
  <c r="BG533" i="7"/>
  <c r="BF533" i="7"/>
  <c r="T533" i="7"/>
  <c r="R533" i="7"/>
  <c r="P533" i="7"/>
  <c r="BI530" i="7"/>
  <c r="BH530" i="7"/>
  <c r="BG530" i="7"/>
  <c r="BF530" i="7"/>
  <c r="T530" i="7"/>
  <c r="R530" i="7"/>
  <c r="P530" i="7"/>
  <c r="BI526" i="7"/>
  <c r="BH526" i="7"/>
  <c r="BG526" i="7"/>
  <c r="BF526" i="7"/>
  <c r="T526" i="7"/>
  <c r="R526" i="7"/>
  <c r="P526" i="7"/>
  <c r="BI523" i="7"/>
  <c r="BH523" i="7"/>
  <c r="BG523" i="7"/>
  <c r="BF523" i="7"/>
  <c r="T523" i="7"/>
  <c r="R523" i="7"/>
  <c r="P523" i="7"/>
  <c r="BI519" i="7"/>
  <c r="BH519" i="7"/>
  <c r="BG519" i="7"/>
  <c r="BF519" i="7"/>
  <c r="T519" i="7"/>
  <c r="R519" i="7"/>
  <c r="P519" i="7"/>
  <c r="BI517" i="7"/>
  <c r="BH517" i="7"/>
  <c r="BG517" i="7"/>
  <c r="BF517" i="7"/>
  <c r="T517" i="7"/>
  <c r="R517" i="7"/>
  <c r="P517" i="7"/>
  <c r="BI513" i="7"/>
  <c r="BH513" i="7"/>
  <c r="BG513" i="7"/>
  <c r="BF513" i="7"/>
  <c r="T513" i="7"/>
  <c r="R513" i="7"/>
  <c r="P513" i="7"/>
  <c r="BI510" i="7"/>
  <c r="BH510" i="7"/>
  <c r="BG510" i="7"/>
  <c r="BF510" i="7"/>
  <c r="T510" i="7"/>
  <c r="R510" i="7"/>
  <c r="P510" i="7"/>
  <c r="BI507" i="7"/>
  <c r="BH507" i="7"/>
  <c r="BG507" i="7"/>
  <c r="BF507" i="7"/>
  <c r="T507" i="7"/>
  <c r="R507" i="7"/>
  <c r="P507" i="7"/>
  <c r="BI504" i="7"/>
  <c r="BH504" i="7"/>
  <c r="BG504" i="7"/>
  <c r="BF504" i="7"/>
  <c r="T504" i="7"/>
  <c r="R504" i="7"/>
  <c r="P504" i="7"/>
  <c r="BI502" i="7"/>
  <c r="BH502" i="7"/>
  <c r="BG502" i="7"/>
  <c r="BF502" i="7"/>
  <c r="T502" i="7"/>
  <c r="R502" i="7"/>
  <c r="P502" i="7"/>
  <c r="BI498" i="7"/>
  <c r="BH498" i="7"/>
  <c r="BG498" i="7"/>
  <c r="BF498" i="7"/>
  <c r="T498" i="7"/>
  <c r="R498" i="7"/>
  <c r="P498" i="7"/>
  <c r="BI496" i="7"/>
  <c r="BH496" i="7"/>
  <c r="BG496" i="7"/>
  <c r="BF496" i="7"/>
  <c r="T496" i="7"/>
  <c r="R496" i="7"/>
  <c r="P496" i="7"/>
  <c r="BI492" i="7"/>
  <c r="BH492" i="7"/>
  <c r="BG492" i="7"/>
  <c r="BF492" i="7"/>
  <c r="T492" i="7"/>
  <c r="R492" i="7"/>
  <c r="P492" i="7"/>
  <c r="BI490" i="7"/>
  <c r="BH490" i="7"/>
  <c r="BG490" i="7"/>
  <c r="BF490" i="7"/>
  <c r="T490" i="7"/>
  <c r="R490" i="7"/>
  <c r="P490" i="7"/>
  <c r="BI486" i="7"/>
  <c r="BH486" i="7"/>
  <c r="BG486" i="7"/>
  <c r="BF486" i="7"/>
  <c r="T486" i="7"/>
  <c r="R486" i="7"/>
  <c r="P486" i="7"/>
  <c r="BI484" i="7"/>
  <c r="BH484" i="7"/>
  <c r="BG484" i="7"/>
  <c r="BF484" i="7"/>
  <c r="T484" i="7"/>
  <c r="R484" i="7"/>
  <c r="P484" i="7"/>
  <c r="BI480" i="7"/>
  <c r="BH480" i="7"/>
  <c r="BG480" i="7"/>
  <c r="BF480" i="7"/>
  <c r="T480" i="7"/>
  <c r="R480" i="7"/>
  <c r="P480" i="7"/>
  <c r="BI477" i="7"/>
  <c r="BH477" i="7"/>
  <c r="BG477" i="7"/>
  <c r="BF477" i="7"/>
  <c r="T477" i="7"/>
  <c r="R477" i="7"/>
  <c r="P477" i="7"/>
  <c r="BI474" i="7"/>
  <c r="BH474" i="7"/>
  <c r="BG474" i="7"/>
  <c r="BF474" i="7"/>
  <c r="T474" i="7"/>
  <c r="R474" i="7"/>
  <c r="P474" i="7"/>
  <c r="BI471" i="7"/>
  <c r="BH471" i="7"/>
  <c r="BG471" i="7"/>
  <c r="BF471" i="7"/>
  <c r="T471" i="7"/>
  <c r="R471" i="7"/>
  <c r="P471" i="7"/>
  <c r="BI468" i="7"/>
  <c r="BH468" i="7"/>
  <c r="BG468" i="7"/>
  <c r="BF468" i="7"/>
  <c r="T468" i="7"/>
  <c r="R468" i="7"/>
  <c r="P468" i="7"/>
  <c r="BI465" i="7"/>
  <c r="BH465" i="7"/>
  <c r="BG465" i="7"/>
  <c r="BF465" i="7"/>
  <c r="T465" i="7"/>
  <c r="R465" i="7"/>
  <c r="P465" i="7"/>
  <c r="BI462" i="7"/>
  <c r="BH462" i="7"/>
  <c r="BG462" i="7"/>
  <c r="BF462" i="7"/>
  <c r="T462" i="7"/>
  <c r="R462" i="7"/>
  <c r="P462" i="7"/>
  <c r="BI459" i="7"/>
  <c r="BH459" i="7"/>
  <c r="BG459" i="7"/>
  <c r="BF459" i="7"/>
  <c r="T459" i="7"/>
  <c r="R459" i="7"/>
  <c r="P459" i="7"/>
  <c r="BI456" i="7"/>
  <c r="BH456" i="7"/>
  <c r="BG456" i="7"/>
  <c r="BF456" i="7"/>
  <c r="T456" i="7"/>
  <c r="R456" i="7"/>
  <c r="P456" i="7"/>
  <c r="BI453" i="7"/>
  <c r="BH453" i="7"/>
  <c r="BG453" i="7"/>
  <c r="BF453" i="7"/>
  <c r="T453" i="7"/>
  <c r="R453" i="7"/>
  <c r="P453" i="7"/>
  <c r="BI450" i="7"/>
  <c r="BH450" i="7"/>
  <c r="BG450" i="7"/>
  <c r="BF450" i="7"/>
  <c r="T450" i="7"/>
  <c r="R450" i="7"/>
  <c r="P450" i="7"/>
  <c r="BI448" i="7"/>
  <c r="BH448" i="7"/>
  <c r="BG448" i="7"/>
  <c r="BF448" i="7"/>
  <c r="T448" i="7"/>
  <c r="R448" i="7"/>
  <c r="P448" i="7"/>
  <c r="BI444" i="7"/>
  <c r="BH444" i="7"/>
  <c r="BG444" i="7"/>
  <c r="BF444" i="7"/>
  <c r="T444" i="7"/>
  <c r="R444" i="7"/>
  <c r="P444" i="7"/>
  <c r="BI441" i="7"/>
  <c r="BH441" i="7"/>
  <c r="BG441" i="7"/>
  <c r="BF441" i="7"/>
  <c r="T441" i="7"/>
  <c r="R441" i="7"/>
  <c r="P441" i="7"/>
  <c r="BI438" i="7"/>
  <c r="BH438" i="7"/>
  <c r="BG438" i="7"/>
  <c r="BF438" i="7"/>
  <c r="T438" i="7"/>
  <c r="R438" i="7"/>
  <c r="P438" i="7"/>
  <c r="BI436" i="7"/>
  <c r="BH436" i="7"/>
  <c r="BG436" i="7"/>
  <c r="BF436" i="7"/>
  <c r="T436" i="7"/>
  <c r="R436" i="7"/>
  <c r="P436" i="7"/>
  <c r="BI434" i="7"/>
  <c r="BH434" i="7"/>
  <c r="BG434" i="7"/>
  <c r="BF434" i="7"/>
  <c r="T434" i="7"/>
  <c r="R434" i="7"/>
  <c r="P434" i="7"/>
  <c r="BI429" i="7"/>
  <c r="BH429" i="7"/>
  <c r="BG429" i="7"/>
  <c r="BF429" i="7"/>
  <c r="T429" i="7"/>
  <c r="R429" i="7"/>
  <c r="P429" i="7"/>
  <c r="BI425" i="7"/>
  <c r="BH425" i="7"/>
  <c r="BG425" i="7"/>
  <c r="BF425" i="7"/>
  <c r="T425" i="7"/>
  <c r="R425" i="7"/>
  <c r="P425" i="7"/>
  <c r="BI421" i="7"/>
  <c r="BH421" i="7"/>
  <c r="BG421" i="7"/>
  <c r="BF421" i="7"/>
  <c r="T421" i="7"/>
  <c r="R421" i="7"/>
  <c r="P421" i="7"/>
  <c r="BI416" i="7"/>
  <c r="BH416" i="7"/>
  <c r="BG416" i="7"/>
  <c r="BF416" i="7"/>
  <c r="T416" i="7"/>
  <c r="T415" i="7"/>
  <c r="R416" i="7"/>
  <c r="R415" i="7" s="1"/>
  <c r="P416" i="7"/>
  <c r="P415" i="7"/>
  <c r="BI413" i="7"/>
  <c r="BH413" i="7"/>
  <c r="BG413" i="7"/>
  <c r="BF413" i="7"/>
  <c r="T413" i="7"/>
  <c r="R413" i="7"/>
  <c r="P413" i="7"/>
  <c r="BI410" i="7"/>
  <c r="BH410" i="7"/>
  <c r="BG410" i="7"/>
  <c r="BF410" i="7"/>
  <c r="T410" i="7"/>
  <c r="R410" i="7"/>
  <c r="P410" i="7"/>
  <c r="BI407" i="7"/>
  <c r="BH407" i="7"/>
  <c r="BG407" i="7"/>
  <c r="BF407" i="7"/>
  <c r="T407" i="7"/>
  <c r="R407" i="7"/>
  <c r="P407" i="7"/>
  <c r="BI404" i="7"/>
  <c r="BH404" i="7"/>
  <c r="BG404" i="7"/>
  <c r="BF404" i="7"/>
  <c r="T404" i="7"/>
  <c r="R404" i="7"/>
  <c r="P404" i="7"/>
  <c r="BI401" i="7"/>
  <c r="BH401" i="7"/>
  <c r="BG401" i="7"/>
  <c r="BF401" i="7"/>
  <c r="T401" i="7"/>
  <c r="R401" i="7"/>
  <c r="P401" i="7"/>
  <c r="BI397" i="7"/>
  <c r="BH397" i="7"/>
  <c r="BG397" i="7"/>
  <c r="BF397" i="7"/>
  <c r="T397" i="7"/>
  <c r="R397" i="7"/>
  <c r="P397" i="7"/>
  <c r="BI393" i="7"/>
  <c r="BH393" i="7"/>
  <c r="BG393" i="7"/>
  <c r="BF393" i="7"/>
  <c r="T393" i="7"/>
  <c r="R393" i="7"/>
  <c r="P393" i="7"/>
  <c r="BI389" i="7"/>
  <c r="BH389" i="7"/>
  <c r="BG389" i="7"/>
  <c r="BF389" i="7"/>
  <c r="T389" i="7"/>
  <c r="R389" i="7"/>
  <c r="P389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1" i="7"/>
  <c r="BH381" i="7"/>
  <c r="BG381" i="7"/>
  <c r="BF381" i="7"/>
  <c r="T381" i="7"/>
  <c r="R381" i="7"/>
  <c r="P381" i="7"/>
  <c r="BI377" i="7"/>
  <c r="BH377" i="7"/>
  <c r="BG377" i="7"/>
  <c r="BF377" i="7"/>
  <c r="T377" i="7"/>
  <c r="R377" i="7"/>
  <c r="P377" i="7"/>
  <c r="BI373" i="7"/>
  <c r="BH373" i="7"/>
  <c r="BG373" i="7"/>
  <c r="BF373" i="7"/>
  <c r="T373" i="7"/>
  <c r="R373" i="7"/>
  <c r="P373" i="7"/>
  <c r="BI369" i="7"/>
  <c r="BH369" i="7"/>
  <c r="BG369" i="7"/>
  <c r="BF369" i="7"/>
  <c r="T369" i="7"/>
  <c r="R369" i="7"/>
  <c r="P369" i="7"/>
  <c r="BI365" i="7"/>
  <c r="BH365" i="7"/>
  <c r="BG365" i="7"/>
  <c r="BF365" i="7"/>
  <c r="T365" i="7"/>
  <c r="R365" i="7"/>
  <c r="P365" i="7"/>
  <c r="BI361" i="7"/>
  <c r="BH361" i="7"/>
  <c r="BG361" i="7"/>
  <c r="BF361" i="7"/>
  <c r="T361" i="7"/>
  <c r="R361" i="7"/>
  <c r="P361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49" i="7"/>
  <c r="BH349" i="7"/>
  <c r="BG349" i="7"/>
  <c r="BF349" i="7"/>
  <c r="T349" i="7"/>
  <c r="R349" i="7"/>
  <c r="P349" i="7"/>
  <c r="BI345" i="7"/>
  <c r="BH345" i="7"/>
  <c r="BG345" i="7"/>
  <c r="BF345" i="7"/>
  <c r="T345" i="7"/>
  <c r="R345" i="7"/>
  <c r="P345" i="7"/>
  <c r="BI342" i="7"/>
  <c r="BH342" i="7"/>
  <c r="BG342" i="7"/>
  <c r="BF342" i="7"/>
  <c r="T342" i="7"/>
  <c r="R342" i="7"/>
  <c r="P342" i="7"/>
  <c r="BI336" i="7"/>
  <c r="BH336" i="7"/>
  <c r="BG336" i="7"/>
  <c r="BF336" i="7"/>
  <c r="T336" i="7"/>
  <c r="R336" i="7"/>
  <c r="P336" i="7"/>
  <c r="BI332" i="7"/>
  <c r="BH332" i="7"/>
  <c r="BG332" i="7"/>
  <c r="BF332" i="7"/>
  <c r="T332" i="7"/>
  <c r="R332" i="7"/>
  <c r="P332" i="7"/>
  <c r="BI328" i="7"/>
  <c r="BH328" i="7"/>
  <c r="BG328" i="7"/>
  <c r="BF328" i="7"/>
  <c r="T328" i="7"/>
  <c r="R328" i="7"/>
  <c r="P328" i="7"/>
  <c r="BI324" i="7"/>
  <c r="BH324" i="7"/>
  <c r="BG324" i="7"/>
  <c r="BF324" i="7"/>
  <c r="T324" i="7"/>
  <c r="R324" i="7"/>
  <c r="P324" i="7"/>
  <c r="BI320" i="7"/>
  <c r="BH320" i="7"/>
  <c r="BG320" i="7"/>
  <c r="BF320" i="7"/>
  <c r="T320" i="7"/>
  <c r="R320" i="7"/>
  <c r="P320" i="7"/>
  <c r="BI316" i="7"/>
  <c r="BH316" i="7"/>
  <c r="BG316" i="7"/>
  <c r="BF316" i="7"/>
  <c r="T316" i="7"/>
  <c r="R316" i="7"/>
  <c r="P316" i="7"/>
  <c r="BI312" i="7"/>
  <c r="BH312" i="7"/>
  <c r="BG312" i="7"/>
  <c r="BF312" i="7"/>
  <c r="T312" i="7"/>
  <c r="R312" i="7"/>
  <c r="P312" i="7"/>
  <c r="BI308" i="7"/>
  <c r="BH308" i="7"/>
  <c r="BG308" i="7"/>
  <c r="BF308" i="7"/>
  <c r="T308" i="7"/>
  <c r="R308" i="7"/>
  <c r="P308" i="7"/>
  <c r="BI305" i="7"/>
  <c r="BH305" i="7"/>
  <c r="BG305" i="7"/>
  <c r="BF305" i="7"/>
  <c r="T305" i="7"/>
  <c r="R305" i="7"/>
  <c r="P305" i="7"/>
  <c r="BI302" i="7"/>
  <c r="BH302" i="7"/>
  <c r="BG302" i="7"/>
  <c r="BF302" i="7"/>
  <c r="T302" i="7"/>
  <c r="R302" i="7"/>
  <c r="P302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88" i="7"/>
  <c r="BH288" i="7"/>
  <c r="BG288" i="7"/>
  <c r="BF288" i="7"/>
  <c r="T288" i="7"/>
  <c r="R288" i="7"/>
  <c r="P288" i="7"/>
  <c r="BI284" i="7"/>
  <c r="BH284" i="7"/>
  <c r="BG284" i="7"/>
  <c r="BF284" i="7"/>
  <c r="T284" i="7"/>
  <c r="R284" i="7"/>
  <c r="P284" i="7"/>
  <c r="BI281" i="7"/>
  <c r="BH281" i="7"/>
  <c r="BG281" i="7"/>
  <c r="BF281" i="7"/>
  <c r="T281" i="7"/>
  <c r="R281" i="7"/>
  <c r="P281" i="7"/>
  <c r="BI278" i="7"/>
  <c r="BH278" i="7"/>
  <c r="BG278" i="7"/>
  <c r="BF278" i="7"/>
  <c r="T278" i="7"/>
  <c r="R278" i="7"/>
  <c r="P278" i="7"/>
  <c r="BI270" i="7"/>
  <c r="BH270" i="7"/>
  <c r="BG270" i="7"/>
  <c r="BF270" i="7"/>
  <c r="T270" i="7"/>
  <c r="R270" i="7"/>
  <c r="P270" i="7"/>
  <c r="BI263" i="7"/>
  <c r="BH263" i="7"/>
  <c r="BG263" i="7"/>
  <c r="BF263" i="7"/>
  <c r="T263" i="7"/>
  <c r="R263" i="7"/>
  <c r="P263" i="7"/>
  <c r="BI259" i="7"/>
  <c r="BH259" i="7"/>
  <c r="BG259" i="7"/>
  <c r="BF259" i="7"/>
  <c r="T259" i="7"/>
  <c r="R259" i="7"/>
  <c r="P259" i="7"/>
  <c r="BI255" i="7"/>
  <c r="BH255" i="7"/>
  <c r="BG255" i="7"/>
  <c r="BF255" i="7"/>
  <c r="T255" i="7"/>
  <c r="R255" i="7"/>
  <c r="P255" i="7"/>
  <c r="BI251" i="7"/>
  <c r="BH251" i="7"/>
  <c r="BG251" i="7"/>
  <c r="BF251" i="7"/>
  <c r="T251" i="7"/>
  <c r="R251" i="7"/>
  <c r="P251" i="7"/>
  <c r="BI247" i="7"/>
  <c r="BH247" i="7"/>
  <c r="BG247" i="7"/>
  <c r="BF247" i="7"/>
  <c r="T247" i="7"/>
  <c r="R247" i="7"/>
  <c r="P247" i="7"/>
  <c r="BI239" i="7"/>
  <c r="BH239" i="7"/>
  <c r="BG239" i="7"/>
  <c r="BF239" i="7"/>
  <c r="T239" i="7"/>
  <c r="R239" i="7"/>
  <c r="P239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0" i="7"/>
  <c r="BH210" i="7"/>
  <c r="BG210" i="7"/>
  <c r="BF210" i="7"/>
  <c r="T210" i="7"/>
  <c r="R210" i="7"/>
  <c r="P210" i="7"/>
  <c r="BI202" i="7"/>
  <c r="BH202" i="7"/>
  <c r="BG202" i="7"/>
  <c r="BF202" i="7"/>
  <c r="T202" i="7"/>
  <c r="R202" i="7"/>
  <c r="P202" i="7"/>
  <c r="BI193" i="7"/>
  <c r="BH193" i="7"/>
  <c r="BG193" i="7"/>
  <c r="BF193" i="7"/>
  <c r="T193" i="7"/>
  <c r="R193" i="7"/>
  <c r="P193" i="7"/>
  <c r="BI189" i="7"/>
  <c r="BH189" i="7"/>
  <c r="BG189" i="7"/>
  <c r="BF189" i="7"/>
  <c r="T189" i="7"/>
  <c r="R189" i="7"/>
  <c r="P189" i="7"/>
  <c r="BI184" i="7"/>
  <c r="BH184" i="7"/>
  <c r="BG184" i="7"/>
  <c r="BF184" i="7"/>
  <c r="T184" i="7"/>
  <c r="R184" i="7"/>
  <c r="P184" i="7"/>
  <c r="BI178" i="7"/>
  <c r="BH178" i="7"/>
  <c r="BG178" i="7"/>
  <c r="BF178" i="7"/>
  <c r="T178" i="7"/>
  <c r="R178" i="7"/>
  <c r="P178" i="7"/>
  <c r="BI172" i="7"/>
  <c r="BH172" i="7"/>
  <c r="BG172" i="7"/>
  <c r="BF172" i="7"/>
  <c r="T172" i="7"/>
  <c r="R172" i="7"/>
  <c r="P172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2" i="7"/>
  <c r="BH152" i="7"/>
  <c r="BG152" i="7"/>
  <c r="BF152" i="7"/>
  <c r="T152" i="7"/>
  <c r="R152" i="7"/>
  <c r="P152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4" i="7"/>
  <c r="BH124" i="7"/>
  <c r="BG124" i="7"/>
  <c r="BF124" i="7"/>
  <c r="T124" i="7"/>
  <c r="R124" i="7"/>
  <c r="P124" i="7"/>
  <c r="BI120" i="7"/>
  <c r="BH120" i="7"/>
  <c r="BG120" i="7"/>
  <c r="BF120" i="7"/>
  <c r="T120" i="7"/>
  <c r="R120" i="7"/>
  <c r="P120" i="7"/>
  <c r="BI116" i="7"/>
  <c r="BH116" i="7"/>
  <c r="BG116" i="7"/>
  <c r="BF116" i="7"/>
  <c r="T116" i="7"/>
  <c r="R116" i="7"/>
  <c r="P116" i="7"/>
  <c r="BI110" i="7"/>
  <c r="BH110" i="7"/>
  <c r="BG110" i="7"/>
  <c r="BF110" i="7"/>
  <c r="T110" i="7"/>
  <c r="R110" i="7"/>
  <c r="P110" i="7"/>
  <c r="BI106" i="7"/>
  <c r="BH106" i="7"/>
  <c r="BG106" i="7"/>
  <c r="BF106" i="7"/>
  <c r="T106" i="7"/>
  <c r="R106" i="7"/>
  <c r="P106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J92" i="7"/>
  <c r="J91" i="7"/>
  <c r="F91" i="7"/>
  <c r="F89" i="7"/>
  <c r="E87" i="7"/>
  <c r="J55" i="7"/>
  <c r="J54" i="7"/>
  <c r="F54" i="7"/>
  <c r="F52" i="7"/>
  <c r="E50" i="7"/>
  <c r="J18" i="7"/>
  <c r="E18" i="7"/>
  <c r="F92" i="7" s="1"/>
  <c r="J17" i="7"/>
  <c r="J12" i="7"/>
  <c r="J89" i="7" s="1"/>
  <c r="E7" i="7"/>
  <c r="E48" i="7"/>
  <c r="J37" i="6"/>
  <c r="J36" i="6"/>
  <c r="AY59" i="1"/>
  <c r="J35" i="6"/>
  <c r="AX59" i="1"/>
  <c r="BI251" i="6"/>
  <c r="BH251" i="6"/>
  <c r="BG251" i="6"/>
  <c r="BF251" i="6"/>
  <c r="T251" i="6"/>
  <c r="T250" i="6"/>
  <c r="R251" i="6"/>
  <c r="R250" i="6"/>
  <c r="P251" i="6"/>
  <c r="P250" i="6"/>
  <c r="BI246" i="6"/>
  <c r="BH246" i="6"/>
  <c r="BG246" i="6"/>
  <c r="BF246" i="6"/>
  <c r="T246" i="6"/>
  <c r="R246" i="6"/>
  <c r="P246" i="6"/>
  <c r="BI243" i="6"/>
  <c r="BH243" i="6"/>
  <c r="BG243" i="6"/>
  <c r="BF243" i="6"/>
  <c r="T243" i="6"/>
  <c r="R243" i="6"/>
  <c r="P243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29" i="6"/>
  <c r="BH229" i="6"/>
  <c r="BG229" i="6"/>
  <c r="BF229" i="6"/>
  <c r="T229" i="6"/>
  <c r="T228" i="6"/>
  <c r="R229" i="6"/>
  <c r="R228" i="6"/>
  <c r="P229" i="6"/>
  <c r="P228" i="6"/>
  <c r="BI225" i="6"/>
  <c r="BH225" i="6"/>
  <c r="BG225" i="6"/>
  <c r="BF225" i="6"/>
  <c r="T225" i="6"/>
  <c r="R225" i="6"/>
  <c r="P225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2" i="6"/>
  <c r="BH212" i="6"/>
  <c r="BG212" i="6"/>
  <c r="BF212" i="6"/>
  <c r="T212" i="6"/>
  <c r="R212" i="6"/>
  <c r="P212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6" i="6"/>
  <c r="BH136" i="6"/>
  <c r="BG136" i="6"/>
  <c r="BF136" i="6"/>
  <c r="T136" i="6"/>
  <c r="R136" i="6"/>
  <c r="P136" i="6"/>
  <c r="BI125" i="6"/>
  <c r="BH125" i="6"/>
  <c r="BG125" i="6"/>
  <c r="BF125" i="6"/>
  <c r="T125" i="6"/>
  <c r="R125" i="6"/>
  <c r="P125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J82" i="6"/>
  <c r="J81" i="6"/>
  <c r="F81" i="6"/>
  <c r="F79" i="6"/>
  <c r="E77" i="6"/>
  <c r="J55" i="6"/>
  <c r="J54" i="6"/>
  <c r="F54" i="6"/>
  <c r="F52" i="6"/>
  <c r="E50" i="6"/>
  <c r="J18" i="6"/>
  <c r="E18" i="6"/>
  <c r="F55" i="6" s="1"/>
  <c r="J17" i="6"/>
  <c r="J12" i="6"/>
  <c r="J79" i="6"/>
  <c r="E7" i="6"/>
  <c r="E48" i="6" s="1"/>
  <c r="J37" i="5"/>
  <c r="J36" i="5"/>
  <c r="AY58" i="1" s="1"/>
  <c r="J35" i="5"/>
  <c r="AX58" i="1"/>
  <c r="BI260" i="5"/>
  <c r="BH260" i="5"/>
  <c r="BG260" i="5"/>
  <c r="BF260" i="5"/>
  <c r="T260" i="5"/>
  <c r="T259" i="5" s="1"/>
  <c r="R260" i="5"/>
  <c r="R259" i="5"/>
  <c r="P260" i="5"/>
  <c r="P259" i="5" s="1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17" i="5"/>
  <c r="BH117" i="5"/>
  <c r="BG117" i="5"/>
  <c r="BF117" i="5"/>
  <c r="T117" i="5"/>
  <c r="R117" i="5"/>
  <c r="P117" i="5"/>
  <c r="BI108" i="5"/>
  <c r="BH108" i="5"/>
  <c r="BG108" i="5"/>
  <c r="BF108" i="5"/>
  <c r="T108" i="5"/>
  <c r="R108" i="5"/>
  <c r="P108" i="5"/>
  <c r="BI104" i="5"/>
  <c r="BH104" i="5"/>
  <c r="BG104" i="5"/>
  <c r="BF104" i="5"/>
  <c r="T104" i="5"/>
  <c r="R104" i="5"/>
  <c r="P104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J82" i="5"/>
  <c r="J81" i="5"/>
  <c r="F81" i="5"/>
  <c r="F79" i="5"/>
  <c r="E77" i="5"/>
  <c r="J55" i="5"/>
  <c r="J54" i="5"/>
  <c r="F54" i="5"/>
  <c r="F52" i="5"/>
  <c r="E50" i="5"/>
  <c r="J18" i="5"/>
  <c r="E18" i="5"/>
  <c r="F55" i="5" s="1"/>
  <c r="J17" i="5"/>
  <c r="J12" i="5"/>
  <c r="J52" i="5" s="1"/>
  <c r="E7" i="5"/>
  <c r="E75" i="5"/>
  <c r="J37" i="4"/>
  <c r="J36" i="4"/>
  <c r="AY57" i="1" s="1"/>
  <c r="J35" i="4"/>
  <c r="AX57" i="1" s="1"/>
  <c r="BI289" i="4"/>
  <c r="BH289" i="4"/>
  <c r="BG289" i="4"/>
  <c r="BF289" i="4"/>
  <c r="T289" i="4"/>
  <c r="T288" i="4"/>
  <c r="R289" i="4"/>
  <c r="R288" i="4" s="1"/>
  <c r="P289" i="4"/>
  <c r="P288" i="4" s="1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4" i="4"/>
  <c r="BH254" i="4"/>
  <c r="BG254" i="4"/>
  <c r="BF254" i="4"/>
  <c r="T254" i="4"/>
  <c r="R254" i="4"/>
  <c r="P254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32" i="4"/>
  <c r="BH132" i="4"/>
  <c r="BG132" i="4"/>
  <c r="BF132" i="4"/>
  <c r="T132" i="4"/>
  <c r="R132" i="4"/>
  <c r="P132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/>
  <c r="J17" i="4"/>
  <c r="J12" i="4"/>
  <c r="J81" i="4"/>
  <c r="E7" i="4"/>
  <c r="E48" i="4"/>
  <c r="J37" i="3"/>
  <c r="J36" i="3"/>
  <c r="AY56" i="1"/>
  <c r="J35" i="3"/>
  <c r="AX56" i="1" s="1"/>
  <c r="BI396" i="3"/>
  <c r="BH396" i="3"/>
  <c r="BG396" i="3"/>
  <c r="BF396" i="3"/>
  <c r="T396" i="3"/>
  <c r="T395" i="3" s="1"/>
  <c r="R396" i="3"/>
  <c r="R395" i="3" s="1"/>
  <c r="P396" i="3"/>
  <c r="P395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4" i="3"/>
  <c r="BH374" i="3"/>
  <c r="BG374" i="3"/>
  <c r="BF374" i="3"/>
  <c r="T374" i="3"/>
  <c r="R374" i="3"/>
  <c r="P374" i="3"/>
  <c r="BI370" i="3"/>
  <c r="BH370" i="3"/>
  <c r="BG370" i="3"/>
  <c r="BF370" i="3"/>
  <c r="T370" i="3"/>
  <c r="R370" i="3"/>
  <c r="P370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4" i="3"/>
  <c r="BH354" i="3"/>
  <c r="BG354" i="3"/>
  <c r="BF354" i="3"/>
  <c r="T354" i="3"/>
  <c r="R354" i="3"/>
  <c r="P354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34" i="3"/>
  <c r="BH134" i="3"/>
  <c r="BG134" i="3"/>
  <c r="BF134" i="3"/>
  <c r="T134" i="3"/>
  <c r="R134" i="3"/>
  <c r="P134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BI91" i="3"/>
  <c r="BH91" i="3"/>
  <c r="BG91" i="3"/>
  <c r="BF91" i="3"/>
  <c r="T91" i="3"/>
  <c r="R91" i="3"/>
  <c r="P91" i="3"/>
  <c r="J85" i="3"/>
  <c r="J84" i="3"/>
  <c r="F84" i="3"/>
  <c r="F82" i="3"/>
  <c r="E80" i="3"/>
  <c r="J55" i="3"/>
  <c r="J54" i="3"/>
  <c r="F54" i="3"/>
  <c r="F52" i="3"/>
  <c r="E50" i="3"/>
  <c r="J18" i="3"/>
  <c r="E18" i="3"/>
  <c r="F55" i="3"/>
  <c r="J17" i="3"/>
  <c r="J12" i="3"/>
  <c r="J82" i="3" s="1"/>
  <c r="E7" i="3"/>
  <c r="E48" i="3" s="1"/>
  <c r="J37" i="2"/>
  <c r="J36" i="2"/>
  <c r="AY55" i="1" s="1"/>
  <c r="J35" i="2"/>
  <c r="AX55" i="1" s="1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T412" i="2"/>
  <c r="R413" i="2"/>
  <c r="R412" i="2" s="1"/>
  <c r="P413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0" i="2"/>
  <c r="BH140" i="2"/>
  <c r="BG140" i="2"/>
  <c r="BF140" i="2"/>
  <c r="T140" i="2"/>
  <c r="R140" i="2"/>
  <c r="P140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86" i="2" s="1"/>
  <c r="E7" i="2"/>
  <c r="E82" i="2" s="1"/>
  <c r="L50" i="1"/>
  <c r="AM50" i="1"/>
  <c r="AM49" i="1"/>
  <c r="L49" i="1"/>
  <c r="AM47" i="1"/>
  <c r="L47" i="1"/>
  <c r="L45" i="1"/>
  <c r="L44" i="1"/>
  <c r="J206" i="2"/>
  <c r="BK424" i="2"/>
  <c r="J362" i="3"/>
  <c r="J172" i="3"/>
  <c r="BK185" i="4"/>
  <c r="BK246" i="5"/>
  <c r="BK708" i="14"/>
  <c r="J105" i="15"/>
  <c r="BK209" i="17"/>
  <c r="BK197" i="18"/>
  <c r="J296" i="19"/>
  <c r="BK333" i="19"/>
  <c r="J616" i="32"/>
  <c r="J297" i="33"/>
  <c r="BK331" i="33"/>
  <c r="BK195" i="34"/>
  <c r="BK174" i="35"/>
  <c r="BK238" i="35"/>
  <c r="J147" i="37"/>
  <c r="BK267" i="38"/>
  <c r="J114" i="39"/>
  <c r="BK127" i="2"/>
  <c r="BK290" i="2"/>
  <c r="AS94" i="1"/>
  <c r="J153" i="4"/>
  <c r="BK117" i="5"/>
  <c r="J441" i="7"/>
  <c r="J229" i="7"/>
  <c r="J136" i="7"/>
  <c r="BK393" i="8"/>
  <c r="J414" i="8"/>
  <c r="J126" i="9"/>
  <c r="BK269" i="10"/>
  <c r="BK153" i="11"/>
  <c r="J269" i="12"/>
  <c r="J95" i="12"/>
  <c r="BK134" i="13"/>
  <c r="J553" i="14"/>
  <c r="J227" i="14"/>
  <c r="J168" i="16"/>
  <c r="BK308" i="18"/>
  <c r="J156" i="19"/>
  <c r="BK228" i="19"/>
  <c r="BK114" i="20"/>
  <c r="BK141" i="22"/>
  <c r="J279" i="24"/>
  <c r="J127" i="26"/>
  <c r="BK169" i="27"/>
  <c r="BK159" i="28"/>
  <c r="BK106" i="30"/>
  <c r="J314" i="31"/>
  <c r="J495" i="32"/>
  <c r="J467" i="32"/>
  <c r="J149" i="32"/>
  <c r="BK100" i="34"/>
  <c r="J179" i="34"/>
  <c r="J362" i="35"/>
  <c r="J178" i="36"/>
  <c r="J243" i="38"/>
  <c r="J111" i="38"/>
  <c r="AS69" i="1"/>
  <c r="BK349" i="2"/>
  <c r="J296" i="3"/>
  <c r="BK248" i="3"/>
  <c r="J173" i="4"/>
  <c r="J235" i="4"/>
  <c r="BK241" i="5"/>
  <c r="J513" i="7"/>
  <c r="J349" i="7"/>
  <c r="J438" i="7"/>
  <c r="J440" i="8"/>
  <c r="BK142" i="10"/>
  <c r="BK105" i="11"/>
  <c r="BK390" i="12"/>
  <c r="BK189" i="12"/>
  <c r="J228" i="13"/>
  <c r="BK290" i="14"/>
  <c r="J404" i="14"/>
  <c r="J207" i="20"/>
  <c r="BK218" i="21"/>
  <c r="J269" i="22"/>
  <c r="BK147" i="23"/>
  <c r="J157" i="24"/>
  <c r="J161" i="26"/>
  <c r="J216" i="27"/>
  <c r="J94" i="29"/>
  <c r="J155" i="30"/>
  <c r="J202" i="31"/>
  <c r="J589" i="32"/>
  <c r="BK600" i="32"/>
  <c r="J359" i="33"/>
  <c r="BK224" i="33"/>
  <c r="BK140" i="34"/>
  <c r="J212" i="34"/>
  <c r="J339" i="35"/>
  <c r="BK188" i="36"/>
  <c r="J98" i="37"/>
  <c r="BK338" i="38"/>
  <c r="J338" i="38"/>
  <c r="J123" i="2"/>
  <c r="J318" i="2"/>
  <c r="BK229" i="2"/>
  <c r="BK327" i="3"/>
  <c r="J389" i="3"/>
  <c r="BK263" i="4"/>
  <c r="BK255" i="5"/>
  <c r="J298" i="7"/>
  <c r="BK507" i="7"/>
  <c r="BK526" i="7"/>
  <c r="J297" i="8"/>
  <c r="J105" i="10"/>
  <c r="J133" i="11"/>
  <c r="J215" i="11"/>
  <c r="BK287" i="12"/>
  <c r="J192" i="13"/>
  <c r="J581" i="14"/>
  <c r="BK316" i="14"/>
  <c r="BK599" i="14"/>
  <c r="BK211" i="15"/>
  <c r="BK125" i="17"/>
  <c r="J177" i="18"/>
  <c r="J163" i="18"/>
  <c r="J248" i="19"/>
  <c r="J231" i="21"/>
  <c r="BK116" i="22"/>
  <c r="BK177" i="24"/>
  <c r="BK170" i="25"/>
  <c r="J274" i="26"/>
  <c r="BK197" i="27"/>
  <c r="BK148" i="29"/>
  <c r="BK294" i="31"/>
  <c r="J246" i="31"/>
  <c r="BK223" i="38"/>
  <c r="J271" i="38"/>
  <c r="J239" i="8"/>
  <c r="BK408" i="8"/>
  <c r="J210" i="10"/>
  <c r="BK189" i="11"/>
  <c r="J342" i="12"/>
  <c r="BK521" i="12"/>
  <c r="J249" i="15"/>
  <c r="J108" i="15"/>
  <c r="BK115" i="16"/>
  <c r="J170" i="18"/>
  <c r="BK94" i="18"/>
  <c r="J311" i="19"/>
  <c r="J248" i="21"/>
  <c r="J217" i="23"/>
  <c r="BK237" i="24"/>
  <c r="J170" i="25"/>
  <c r="J130" i="26"/>
  <c r="BK93" i="27"/>
  <c r="BK94" i="30"/>
  <c r="BK328" i="31"/>
  <c r="BK159" i="32"/>
  <c r="J570" i="32"/>
  <c r="J329" i="32"/>
  <c r="J293" i="33"/>
  <c r="J412" i="33"/>
  <c r="J232" i="34"/>
  <c r="J353" i="35"/>
  <c r="J202" i="36"/>
  <c r="J195" i="38"/>
  <c r="BK211" i="38"/>
  <c r="BK105" i="39"/>
  <c r="BK382" i="3"/>
  <c r="J284" i="4"/>
  <c r="J436" i="7"/>
  <c r="BK434" i="7"/>
  <c r="BK181" i="8"/>
  <c r="BK165" i="9"/>
  <c r="J207" i="11"/>
  <c r="BK414" i="12"/>
  <c r="BK222" i="13"/>
  <c r="BK283" i="14"/>
  <c r="J146" i="19"/>
  <c r="BK130" i="20"/>
  <c r="J121" i="21"/>
  <c r="J288" i="32"/>
  <c r="J185" i="33"/>
  <c r="BK297" i="33"/>
  <c r="J115" i="34"/>
  <c r="BK222" i="35"/>
  <c r="BK339" i="35"/>
  <c r="BK135" i="36"/>
  <c r="J179" i="38"/>
  <c r="J239" i="38"/>
  <c r="BK194" i="39"/>
  <c r="BK358" i="2"/>
  <c r="BK229" i="3"/>
  <c r="BK88" i="5"/>
  <c r="BK243" i="6"/>
  <c r="J381" i="7"/>
  <c r="J120" i="7"/>
  <c r="BK218" i="8"/>
  <c r="BK331" i="8"/>
  <c r="BK183" i="11"/>
  <c r="J258" i="12"/>
  <c r="BK200" i="13"/>
  <c r="J170" i="13"/>
  <c r="BK411" i="14"/>
  <c r="BK175" i="15"/>
  <c r="BK135" i="16"/>
  <c r="J234" i="17"/>
  <c r="J272" i="18"/>
  <c r="BK176" i="19"/>
  <c r="J333" i="19"/>
  <c r="BK189" i="21"/>
  <c r="BK145" i="22"/>
  <c r="BK95" i="23"/>
  <c r="J198" i="24"/>
  <c r="J111" i="26"/>
  <c r="BK154" i="27"/>
  <c r="J171" i="30"/>
  <c r="J484" i="32"/>
  <c r="J413" i="32"/>
  <c r="J386" i="32"/>
  <c r="BK339" i="33"/>
  <c r="BK261" i="33"/>
  <c r="J347" i="35"/>
  <c r="J199" i="35"/>
  <c r="BK102" i="37"/>
  <c r="BK179" i="38"/>
  <c r="J436" i="2"/>
  <c r="BK321" i="3"/>
  <c r="BK204" i="5"/>
  <c r="BK444" i="7"/>
  <c r="BK582" i="7"/>
  <c r="J225" i="7"/>
  <c r="BK128" i="8"/>
  <c r="J352" i="8"/>
  <c r="BK161" i="10"/>
  <c r="BK209" i="11"/>
  <c r="J487" i="12"/>
  <c r="J539" i="12"/>
  <c r="BK190" i="13"/>
  <c r="J248" i="14"/>
  <c r="J586" i="14"/>
  <c r="BK333" i="14"/>
  <c r="BK140" i="15"/>
  <c r="BK119" i="15"/>
  <c r="BK108" i="15"/>
  <c r="J125" i="16"/>
  <c r="J225" i="17"/>
  <c r="J241" i="18"/>
  <c r="J312" i="18"/>
  <c r="BK298" i="19"/>
  <c r="J200" i="20"/>
  <c r="BK146" i="20"/>
  <c r="BK160" i="22"/>
  <c r="BK232" i="23"/>
  <c r="BK237" i="25"/>
  <c r="BK202" i="26"/>
  <c r="BK120" i="28"/>
  <c r="BK122" i="30"/>
  <c r="BK134" i="31"/>
  <c r="J442" i="32"/>
  <c r="J463" i="32"/>
  <c r="J491" i="32"/>
  <c r="J382" i="33"/>
  <c r="BK167" i="34"/>
  <c r="J267" i="35"/>
  <c r="J115" i="36"/>
  <c r="BK111" i="36"/>
  <c r="F35" i="2"/>
  <c r="BK126" i="23"/>
  <c r="BK227" i="24"/>
  <c r="J119" i="26"/>
  <c r="J191" i="28"/>
  <c r="BK271" i="31"/>
  <c r="J117" i="31"/>
  <c r="J125" i="32"/>
  <c r="BK586" i="32"/>
  <c r="BK361" i="33"/>
  <c r="J176" i="34"/>
  <c r="J159" i="34"/>
  <c r="J322" i="35"/>
  <c r="BK190" i="36"/>
  <c r="BK100" i="37"/>
  <c r="J84" i="38"/>
  <c r="J212" i="3"/>
  <c r="J209" i="4"/>
  <c r="J149" i="5"/>
  <c r="J172" i="6"/>
  <c r="BK108" i="6"/>
  <c r="BK112" i="6"/>
  <c r="J234" i="6"/>
  <c r="J477" i="7"/>
  <c r="BK462" i="7"/>
  <c r="BK195" i="8"/>
  <c r="BK310" i="8"/>
  <c r="BK273" i="10"/>
  <c r="J205" i="11"/>
  <c r="BK137" i="12"/>
  <c r="BK478" i="12"/>
  <c r="J102" i="13"/>
  <c r="J157" i="14"/>
  <c r="J723" i="14"/>
  <c r="J103" i="15"/>
  <c r="BK175" i="17"/>
  <c r="J135" i="18"/>
  <c r="BK225" i="18"/>
  <c r="BK245" i="19"/>
  <c r="J123" i="22"/>
  <c r="BK213" i="23"/>
  <c r="BK99" i="25"/>
  <c r="J221" i="26"/>
  <c r="BK180" i="27"/>
  <c r="BK161" i="30"/>
  <c r="BK90" i="31"/>
  <c r="J461" i="32"/>
  <c r="BK577" i="32"/>
  <c r="J339" i="33"/>
  <c r="BK368" i="33"/>
  <c r="BK236" i="34"/>
  <c r="J185" i="34"/>
  <c r="AS63" i="1"/>
  <c r="J152" i="2"/>
  <c r="BK134" i="3"/>
  <c r="BK103" i="4"/>
  <c r="J96" i="5"/>
  <c r="BK425" i="7"/>
  <c r="J543" i="7"/>
  <c r="J118" i="8"/>
  <c r="BK99" i="9"/>
  <c r="BK189" i="10"/>
  <c r="BK175" i="11"/>
  <c r="J351" i="12"/>
  <c r="BK269" i="12"/>
  <c r="BK214" i="13"/>
  <c r="BK117" i="14"/>
  <c r="BK353" i="14"/>
  <c r="BK169" i="15"/>
  <c r="BK225" i="17"/>
  <c r="BK108" i="18"/>
  <c r="BK125" i="19"/>
  <c r="BK190" i="20"/>
  <c r="J203" i="23"/>
  <c r="BK201" i="24"/>
  <c r="BK195" i="26"/>
  <c r="J153" i="28"/>
  <c r="J328" i="31"/>
  <c r="BK479" i="32"/>
  <c r="BK399" i="32"/>
  <c r="J194" i="33"/>
  <c r="J104" i="33"/>
  <c r="BK133" i="35"/>
  <c r="BK198" i="36"/>
  <c r="BK108" i="37"/>
  <c r="J163" i="38"/>
  <c r="J121" i="39"/>
  <c r="J304" i="2"/>
  <c r="BK198" i="2"/>
  <c r="J169" i="3"/>
  <c r="J349" i="3"/>
  <c r="BK224" i="4"/>
  <c r="BK158" i="7"/>
  <c r="J486" i="7"/>
  <c r="J328" i="7"/>
  <c r="J363" i="8"/>
  <c r="J348" i="8"/>
  <c r="J277" i="10"/>
  <c r="J173" i="11"/>
  <c r="BK195" i="11"/>
  <c r="BK99" i="12"/>
  <c r="J208" i="13"/>
  <c r="BK178" i="13"/>
  <c r="BK546" i="14"/>
  <c r="BK704" i="14"/>
  <c r="J149" i="15"/>
  <c r="J244" i="22"/>
  <c r="J245" i="23"/>
  <c r="J182" i="24"/>
  <c r="BK192" i="26"/>
  <c r="J177" i="27"/>
  <c r="J198" i="31"/>
  <c r="J155" i="32"/>
  <c r="BK179" i="32"/>
  <c r="J134" i="32"/>
  <c r="BK178" i="33"/>
  <c r="J148" i="34"/>
  <c r="BK277" i="35"/>
  <c r="BK233" i="36"/>
  <c r="J282" i="38"/>
  <c r="BK231" i="38"/>
  <c r="BK101" i="39"/>
  <c r="J140" i="2"/>
  <c r="BK365" i="2"/>
  <c r="J217" i="2"/>
  <c r="J276" i="3"/>
  <c r="BK288" i="3"/>
  <c r="J255" i="5"/>
  <c r="BK168" i="7"/>
  <c r="BK547" i="7"/>
  <c r="BK630" i="14"/>
  <c r="J143" i="14"/>
  <c r="BK607" i="14"/>
  <c r="J103" i="14"/>
  <c r="J174" i="16"/>
  <c r="J273" i="17"/>
  <c r="BK342" i="18"/>
  <c r="BK152" i="19"/>
  <c r="BK156" i="19"/>
  <c r="BK211" i="32"/>
  <c r="BK301" i="33"/>
  <c r="J234" i="34"/>
  <c r="J263" i="35"/>
  <c r="J222" i="36"/>
  <c r="J254" i="36"/>
  <c r="BK322" i="38"/>
  <c r="BK157" i="39"/>
  <c r="AT95" i="1"/>
  <c r="BK209" i="3"/>
  <c r="J316" i="3"/>
  <c r="J229" i="5"/>
  <c r="BK284" i="7"/>
  <c r="BK578" i="7"/>
  <c r="BK207" i="8"/>
  <c r="J451" i="8"/>
  <c r="J133" i="9"/>
  <c r="BK284" i="10"/>
  <c r="J225" i="11"/>
  <c r="J465" i="12"/>
  <c r="BK216" i="13"/>
  <c r="J353" i="14"/>
  <c r="BK128" i="15"/>
  <c r="BK237" i="18"/>
  <c r="BK233" i="18"/>
  <c r="BK318" i="19"/>
  <c r="J172" i="19"/>
  <c r="J103" i="21"/>
  <c r="BK103" i="21"/>
  <c r="BK244" i="22"/>
  <c r="J99" i="23"/>
  <c r="J190" i="24"/>
  <c r="J234" i="25"/>
  <c r="BK298" i="26"/>
  <c r="J181" i="28"/>
  <c r="BK169" i="29"/>
  <c r="J268" i="31"/>
  <c r="J399" i="32"/>
  <c r="J452" i="32"/>
  <c r="BK235" i="32"/>
  <c r="BK274" i="32"/>
  <c r="J316" i="33"/>
  <c r="J241" i="33"/>
  <c r="J109" i="34"/>
  <c r="BK195" i="35"/>
  <c r="J240" i="36"/>
  <c r="BK155" i="38"/>
  <c r="BK187" i="38"/>
  <c r="BK197" i="39"/>
  <c r="BK432" i="2"/>
  <c r="J369" i="2"/>
  <c r="BK115" i="2"/>
  <c r="BK219" i="3"/>
  <c r="J176" i="3"/>
  <c r="BK235" i="4"/>
  <c r="J163" i="5"/>
  <c r="J168" i="7"/>
  <c r="J184" i="7"/>
  <c r="BK239" i="7"/>
  <c r="J272" i="8"/>
  <c r="J136" i="9"/>
  <c r="J203" i="11"/>
  <c r="BK241" i="11"/>
  <c r="J153" i="12"/>
  <c r="BK367" i="12"/>
  <c r="BK144" i="13"/>
  <c r="J411" i="14"/>
  <c r="BK173" i="15"/>
  <c r="BK180" i="20"/>
  <c r="J128" i="22"/>
  <c r="J122" i="24"/>
  <c r="BK180" i="25"/>
  <c r="BK210" i="27"/>
  <c r="BK86" i="30"/>
  <c r="J173" i="31"/>
  <c r="J421" i="32"/>
  <c r="J522" i="32"/>
  <c r="J344" i="33"/>
  <c r="BK132" i="33"/>
  <c r="J228" i="34"/>
  <c r="BK302" i="35"/>
  <c r="BK156" i="36"/>
  <c r="BK106" i="37"/>
  <c r="BK298" i="38"/>
  <c r="J137" i="39"/>
  <c r="BK119" i="2"/>
  <c r="BK95" i="2"/>
  <c r="BK313" i="3"/>
  <c r="BK239" i="3"/>
  <c r="J213" i="4"/>
  <c r="J249" i="5"/>
  <c r="J288" i="7"/>
  <c r="BK332" i="7"/>
  <c r="BK293" i="8"/>
  <c r="BK177" i="8"/>
  <c r="BK184" i="9"/>
  <c r="J146" i="10"/>
  <c r="J246" i="11"/>
  <c r="BK234" i="13"/>
  <c r="J117" i="13"/>
  <c r="BK530" i="14"/>
  <c r="BK366" i="14"/>
  <c r="J219" i="15"/>
  <c r="J250" i="17"/>
  <c r="BK97" i="18"/>
  <c r="BK363" i="19"/>
  <c r="J270" i="21"/>
  <c r="J275" i="22"/>
  <c r="BK118" i="24"/>
  <c r="J176" i="25"/>
  <c r="BK100" i="27"/>
  <c r="J189" i="29"/>
  <c r="BK232" i="31"/>
  <c r="BK120" i="31"/>
  <c r="J135" i="38"/>
  <c r="BK191" i="39"/>
  <c r="J108" i="8"/>
  <c r="BK116" i="9"/>
  <c r="BK249" i="10"/>
  <c r="J248" i="11"/>
  <c r="BK411" i="12"/>
  <c r="BK208" i="12"/>
  <c r="BK184" i="15"/>
  <c r="BK162" i="16"/>
  <c r="J164" i="17"/>
  <c r="BK188" i="18"/>
  <c r="BK142" i="19"/>
  <c r="J176" i="19"/>
  <c r="BK262" i="21"/>
  <c r="BK248" i="23"/>
  <c r="J130" i="24"/>
  <c r="J138" i="26"/>
  <c r="BK165" i="27"/>
  <c r="BK172" i="29"/>
  <c r="J106" i="30"/>
  <c r="BK169" i="31"/>
  <c r="J396" i="32"/>
  <c r="J300" i="32"/>
  <c r="J334" i="33"/>
  <c r="J182" i="33"/>
  <c r="J165" i="34"/>
  <c r="BK297" i="35"/>
  <c r="BK144" i="37"/>
  <c r="J410" i="38"/>
  <c r="BK269" i="2"/>
  <c r="BK252" i="3"/>
  <c r="J250" i="4"/>
  <c r="J241" i="5"/>
  <c r="BK465" i="7"/>
  <c r="BK517" i="7"/>
  <c r="BK132" i="8"/>
  <c r="J387" i="8"/>
  <c r="BK244" i="11"/>
  <c r="BK215" i="12"/>
  <c r="BK475" i="12"/>
  <c r="BK220" i="13"/>
  <c r="BK329" i="14"/>
  <c r="BK349" i="19"/>
  <c r="J114" i="20"/>
  <c r="J199" i="21"/>
  <c r="BK284" i="22"/>
  <c r="BK217" i="23"/>
  <c r="BK250" i="25"/>
  <c r="J283" i="26"/>
  <c r="J98" i="29"/>
  <c r="J144" i="31"/>
  <c r="BK144" i="31"/>
  <c r="J542" i="32"/>
  <c r="J535" i="32"/>
  <c r="BK321" i="33"/>
  <c r="J314" i="33"/>
  <c r="BK163" i="34"/>
  <c r="J143" i="35"/>
  <c r="J92" i="36"/>
  <c r="BK98" i="37"/>
  <c r="BK378" i="38"/>
  <c r="J117" i="39"/>
  <c r="J358" i="3"/>
  <c r="BK149" i="4"/>
  <c r="J215" i="5"/>
  <c r="BK278" i="7"/>
  <c r="J344" i="8"/>
  <c r="J102" i="8"/>
  <c r="BK123" i="10"/>
  <c r="J197" i="11"/>
  <c r="BK110" i="12"/>
  <c r="BK378" i="12"/>
  <c r="BK102" i="13"/>
  <c r="BK590" i="14"/>
  <c r="J617" i="14"/>
  <c r="J254" i="14"/>
  <c r="J157" i="15"/>
  <c r="BK147" i="17"/>
  <c r="J231" i="18"/>
  <c r="BK121" i="19"/>
  <c r="J154" i="21"/>
  <c r="BK171" i="22"/>
  <c r="J177" i="23"/>
  <c r="BK133" i="24"/>
  <c r="J192" i="26"/>
  <c r="BK86" i="28"/>
  <c r="J167" i="30"/>
  <c r="J159" i="31"/>
  <c r="BK375" i="32"/>
  <c r="J619" i="32"/>
  <c r="J207" i="33"/>
  <c r="J220" i="34"/>
  <c r="J277" i="35"/>
  <c r="J102" i="37"/>
  <c r="BK95" i="38"/>
  <c r="J267" i="2"/>
  <c r="J271" i="4"/>
  <c r="BK155" i="5"/>
  <c r="J558" i="7"/>
  <c r="BK486" i="7"/>
  <c r="J138" i="8"/>
  <c r="BK95" i="9"/>
  <c r="J150" i="11"/>
  <c r="J232" i="11"/>
  <c r="J374" i="12"/>
  <c r="BK418" i="12"/>
  <c r="J202" i="13"/>
  <c r="J117" i="14"/>
  <c r="J444" i="14"/>
  <c r="BK179" i="15"/>
  <c r="BK142" i="15"/>
  <c r="J189" i="15"/>
  <c r="J128" i="15"/>
  <c r="BK125" i="16"/>
  <c r="BK189" i="17"/>
  <c r="BK338" i="18"/>
  <c r="BK301" i="19"/>
  <c r="J220" i="19"/>
  <c r="BK220" i="20"/>
  <c r="J257" i="22"/>
  <c r="BK230" i="22"/>
  <c r="J230" i="24"/>
  <c r="J95" i="24"/>
  <c r="J255" i="26"/>
  <c r="BK102" i="28"/>
  <c r="BK180" i="30"/>
  <c r="J94" i="31"/>
  <c r="J509" i="32"/>
  <c r="J568" i="32"/>
  <c r="BK265" i="33"/>
  <c r="BK109" i="34"/>
  <c r="BK281" i="35"/>
  <c r="J123" i="37"/>
  <c r="BK139" i="38"/>
  <c r="BK117" i="39"/>
  <c r="BK358" i="3"/>
  <c r="J160" i="4"/>
  <c r="J222" i="5"/>
  <c r="J218" i="6"/>
  <c r="J294" i="7"/>
  <c r="J444" i="7"/>
  <c r="J153" i="8"/>
  <c r="J280" i="8"/>
  <c r="BK219" i="10"/>
  <c r="BK217" i="11"/>
  <c r="J195" i="11"/>
  <c r="BK539" i="12"/>
  <c r="BK206" i="13"/>
  <c r="J221" i="14"/>
  <c r="J260" i="14"/>
  <c r="J205" i="15"/>
  <c r="J289" i="18"/>
  <c r="BK333" i="18"/>
  <c r="BK138" i="19"/>
  <c r="J158" i="20"/>
  <c r="J241" i="22"/>
  <c r="J259" i="23"/>
  <c r="BK198" i="24"/>
  <c r="BK198" i="26"/>
  <c r="BK124" i="27"/>
  <c r="J177" i="30"/>
  <c r="BK533" i="32"/>
  <c r="BK413" i="32"/>
  <c r="BK355" i="32"/>
  <c r="J410" i="33"/>
  <c r="J140" i="34"/>
  <c r="J218" i="35"/>
  <c r="J198" i="36"/>
  <c r="J358" i="38"/>
  <c r="J366" i="38"/>
  <c r="J115" i="2"/>
  <c r="J280" i="3"/>
  <c r="BK275" i="4"/>
  <c r="J226" i="5"/>
  <c r="J152" i="6"/>
  <c r="BK176" i="6"/>
  <c r="J191" i="6"/>
  <c r="J429" i="7"/>
  <c r="J462" i="7"/>
  <c r="BK429" i="8"/>
  <c r="J98" i="10"/>
  <c r="J110" i="11"/>
  <c r="J170" i="12"/>
  <c r="BK225" i="13"/>
  <c r="J484" i="14"/>
  <c r="BK224" i="14"/>
  <c r="J116" i="15"/>
  <c r="J216" i="17"/>
  <c r="J245" i="18"/>
  <c r="J94" i="18"/>
  <c r="BK186" i="20"/>
  <c r="J278" i="22"/>
  <c r="J163" i="24"/>
  <c r="J195" i="26"/>
  <c r="J148" i="29"/>
  <c r="J262" i="31"/>
  <c r="J181" i="31"/>
  <c r="BK392" i="32"/>
  <c r="BK117" i="32"/>
  <c r="BK334" i="33"/>
  <c r="J415" i="33"/>
  <c r="BK179" i="34"/>
  <c r="J189" i="35"/>
  <c r="J336" i="35"/>
  <c r="J361" i="2"/>
  <c r="J303" i="3"/>
  <c r="BK362" i="3"/>
  <c r="BK169" i="4"/>
  <c r="J112" i="6"/>
  <c r="J404" i="7"/>
  <c r="BK593" i="7"/>
  <c r="BK229" i="7"/>
  <c r="BK451" i="8"/>
  <c r="BK152" i="9"/>
  <c r="BK277" i="10"/>
  <c r="BK118" i="11"/>
  <c r="BK447" i="12"/>
  <c r="J221" i="12"/>
  <c r="J104" i="13"/>
  <c r="J513" i="14"/>
  <c r="J99" i="15"/>
  <c r="J242" i="17"/>
  <c r="BK145" i="18"/>
  <c r="BK208" i="19"/>
  <c r="BK142" i="20"/>
  <c r="J261" i="22"/>
  <c r="BK99" i="23"/>
  <c r="J273" i="24"/>
  <c r="J176" i="26"/>
  <c r="J167" i="28"/>
  <c r="J135" i="30"/>
  <c r="J355" i="32"/>
  <c r="BK594" i="32"/>
  <c r="BK191" i="32"/>
  <c r="BK185" i="34"/>
  <c r="BK243" i="35"/>
  <c r="J137" i="36"/>
  <c r="BK119" i="37"/>
  <c r="BK346" i="38"/>
  <c r="BK155" i="39"/>
  <c r="J413" i="2"/>
  <c r="BK112" i="2"/>
  <c r="BK346" i="3"/>
  <c r="J121" i="3"/>
  <c r="J177" i="4"/>
  <c r="J135" i="5"/>
  <c r="J490" i="7"/>
  <c r="BK596" i="7"/>
  <c r="BK591" i="7"/>
  <c r="BK268" i="8"/>
  <c r="J313" i="8"/>
  <c r="J191" i="9"/>
  <c r="J214" i="10"/>
  <c r="J135" i="11"/>
  <c r="BK332" i="12"/>
  <c r="BK351" i="12"/>
  <c r="J190" i="13"/>
  <c r="J578" i="14"/>
  <c r="BK625" i="14"/>
  <c r="BK110" i="15"/>
  <c r="BK99" i="22"/>
  <c r="BK255" i="23"/>
  <c r="BK166" i="25"/>
  <c r="J266" i="26"/>
  <c r="BK183" i="28"/>
  <c r="BK249" i="31"/>
  <c r="J584" i="32"/>
  <c r="J518" i="32"/>
  <c r="BK527" i="32"/>
  <c r="BK403" i="33"/>
  <c r="BK217" i="34"/>
  <c r="BK139" i="35"/>
  <c r="J188" i="36"/>
  <c r="J414" i="38"/>
  <c r="BK166" i="39"/>
  <c r="J314" i="2"/>
  <c r="BK326" i="2"/>
  <c r="J269" i="2"/>
  <c r="BK276" i="3"/>
  <c r="BK227" i="4"/>
  <c r="J92" i="5"/>
  <c r="J434" i="7"/>
  <c r="J195" i="15"/>
  <c r="J95" i="17"/>
  <c r="BK192" i="18"/>
  <c r="J131" i="18"/>
  <c r="BK103" i="19"/>
  <c r="J122" i="33"/>
  <c r="J406" i="33"/>
  <c r="BK151" i="34"/>
  <c r="J133" i="35"/>
  <c r="BK176" i="36"/>
  <c r="J326" i="38"/>
  <c r="BK151" i="38"/>
  <c r="BK210" i="2"/>
  <c r="BK369" i="2"/>
  <c r="J263" i="2"/>
  <c r="J274" i="3"/>
  <c r="J233" i="3"/>
  <c r="BK205" i="4"/>
  <c r="J237" i="5"/>
  <c r="J145" i="6"/>
  <c r="J214" i="7"/>
  <c r="BK247" i="7"/>
  <c r="J140" i="7"/>
  <c r="BK456" i="8"/>
  <c r="J281" i="10"/>
  <c r="J189" i="10"/>
  <c r="J167" i="11"/>
  <c r="BK142" i="11"/>
  <c r="J425" i="12"/>
  <c r="BK497" i="12"/>
  <c r="J154" i="13"/>
  <c r="BK533" i="14"/>
  <c r="BK209" i="14"/>
  <c r="BK556" i="14"/>
  <c r="BK564" i="14"/>
  <c r="BK122" i="15"/>
  <c r="BK143" i="17"/>
  <c r="J296" i="18"/>
  <c r="BK195" i="20"/>
  <c r="J189" i="21"/>
  <c r="J108" i="22"/>
  <c r="J180" i="23"/>
  <c r="BK113" i="23"/>
  <c r="BK233" i="24"/>
  <c r="BK111" i="26"/>
  <c r="BK212" i="26"/>
  <c r="J116" i="27"/>
  <c r="J116" i="30"/>
  <c r="J288" i="31"/>
  <c r="J527" i="32"/>
  <c r="J203" i="32"/>
  <c r="J591" i="32"/>
  <c r="J564" i="32"/>
  <c r="BK108" i="33"/>
  <c r="BK234" i="34"/>
  <c r="BK234" i="35"/>
  <c r="BK100" i="36"/>
  <c r="J302" i="38"/>
  <c r="BK123" i="39"/>
  <c r="BK169" i="2"/>
  <c r="J282" i="3"/>
  <c r="BK389" i="3"/>
  <c r="BK226" i="5"/>
  <c r="J582" i="7"/>
  <c r="BK349" i="7"/>
  <c r="BK126" i="9"/>
  <c r="BK293" i="10"/>
  <c r="J208" i="12"/>
  <c r="BK364" i="12"/>
  <c r="J186" i="13"/>
  <c r="J648" i="14"/>
  <c r="BK569" i="14"/>
  <c r="J142" i="15"/>
  <c r="J126" i="20"/>
  <c r="J155" i="22"/>
  <c r="J191" i="23"/>
  <c r="BK182" i="24"/>
  <c r="BK98" i="26"/>
  <c r="BK223" i="27"/>
  <c r="J156" i="29"/>
  <c r="BK265" i="31"/>
  <c r="J375" i="32"/>
  <c r="BK367" i="32"/>
  <c r="BK525" i="32"/>
  <c r="BK128" i="33"/>
  <c r="J247" i="34"/>
  <c r="J215" i="35"/>
  <c r="J192" i="35"/>
  <c r="J90" i="37"/>
  <c r="J183" i="38"/>
  <c r="J157" i="39"/>
  <c r="BK286" i="2"/>
  <c r="J202" i="2"/>
  <c r="BK233" i="3"/>
  <c r="J212" i="5"/>
  <c r="BK132" i="7"/>
  <c r="J239" i="7"/>
  <c r="BK410" i="8"/>
  <c r="BK239" i="8"/>
  <c r="BK118" i="10"/>
  <c r="BK251" i="11"/>
  <c r="J137" i="12"/>
  <c r="J237" i="13"/>
  <c r="J612" i="14"/>
  <c r="BK404" i="14"/>
  <c r="BK444" i="14"/>
  <c r="J179" i="15"/>
  <c r="J160" i="17"/>
  <c r="BK220" i="18"/>
  <c r="J271" i="19"/>
  <c r="BK139" i="20"/>
  <c r="BK174" i="22"/>
  <c r="BK108" i="23"/>
  <c r="J250" i="25"/>
  <c r="J224" i="26"/>
  <c r="BK132" i="28"/>
  <c r="J249" i="31"/>
  <c r="BK324" i="31"/>
  <c r="BK219" i="32"/>
  <c r="BK259" i="38"/>
  <c r="BK123" i="38"/>
  <c r="BK111" i="39"/>
  <c r="J420" i="8"/>
  <c r="BK171" i="10"/>
  <c r="J227" i="11"/>
  <c r="J229" i="11"/>
  <c r="BK404" i="12"/>
  <c r="J199" i="15"/>
  <c r="J94" i="16"/>
  <c r="BK202" i="17"/>
  <c r="BK111" i="17"/>
  <c r="J345" i="18"/>
  <c r="J256" i="19"/>
  <c r="BK256" i="19"/>
  <c r="J224" i="22"/>
  <c r="BK125" i="24"/>
  <c r="BK133" i="25"/>
  <c r="BK173" i="27"/>
  <c r="J175" i="29"/>
  <c r="BK109" i="31"/>
  <c r="J265" i="31"/>
  <c r="BK254" i="32"/>
  <c r="BK152" i="32"/>
  <c r="J132" i="4"/>
  <c r="J161" i="6"/>
  <c r="BK214" i="7"/>
  <c r="J424" i="8"/>
  <c r="BK232" i="11"/>
  <c r="J378" i="12"/>
  <c r="J126" i="13"/>
  <c r="J119" i="13"/>
  <c r="J166" i="19"/>
  <c r="J94" i="20"/>
  <c r="J160" i="21"/>
  <c r="J120" i="22"/>
  <c r="BK263" i="22"/>
  <c r="J233" i="24"/>
  <c r="BK176" i="25"/>
  <c r="BK278" i="26"/>
  <c r="BK187" i="27"/>
  <c r="J119" i="30"/>
  <c r="J152" i="31"/>
  <c r="BK482" i="32"/>
  <c r="J476" i="32"/>
  <c r="BK138" i="32"/>
  <c r="BK383" i="32"/>
  <c r="J141" i="33"/>
  <c r="BK173" i="34"/>
  <c r="BK192" i="34"/>
  <c r="J318" i="35"/>
  <c r="BK202" i="36"/>
  <c r="BK274" i="38"/>
  <c r="J247" i="38"/>
  <c r="J169" i="39"/>
  <c r="J310" i="3"/>
  <c r="BK254" i="4"/>
  <c r="BK305" i="7"/>
  <c r="J270" i="7"/>
  <c r="BK335" i="8"/>
  <c r="J465" i="8"/>
  <c r="J152" i="9"/>
  <c r="J171" i="10"/>
  <c r="BK246" i="11"/>
  <c r="BK308" i="12"/>
  <c r="J521" i="12"/>
  <c r="J216" i="13"/>
  <c r="J437" i="14"/>
  <c r="J320" i="14"/>
  <c r="BK155" i="15"/>
  <c r="BK106" i="16"/>
  <c r="BK268" i="17"/>
  <c r="J341" i="19"/>
  <c r="J124" i="21"/>
  <c r="BK102" i="23"/>
  <c r="BK257" i="24"/>
  <c r="J244" i="25"/>
  <c r="BK188" i="26"/>
  <c r="BK189" i="29"/>
  <c r="J337" i="31"/>
  <c r="BK404" i="32"/>
  <c r="J199" i="32"/>
  <c r="BK109" i="32"/>
  <c r="J379" i="33"/>
  <c r="J189" i="34"/>
  <c r="J250" i="34"/>
  <c r="BK143" i="35"/>
  <c r="BK186" i="36"/>
  <c r="J255" i="38"/>
  <c r="J147" i="38"/>
  <c r="J194" i="39"/>
  <c r="BK307" i="3"/>
  <c r="J158" i="3"/>
  <c r="J139" i="5"/>
  <c r="J221" i="6"/>
  <c r="J247" i="7"/>
  <c r="BK342" i="7"/>
  <c r="BK383" i="8"/>
  <c r="J146" i="8"/>
  <c r="J122" i="9"/>
  <c r="BK244" i="10"/>
  <c r="BK127" i="11"/>
  <c r="J156" i="11"/>
  <c r="J459" i="12"/>
  <c r="J535" i="12"/>
  <c r="BK147" i="13"/>
  <c r="BK173" i="13"/>
  <c r="J298" i="14"/>
  <c r="BK301" i="14"/>
  <c r="J147" i="15"/>
  <c r="J233" i="15"/>
  <c r="BK181" i="15"/>
  <c r="BK171" i="15"/>
  <c r="J158" i="16"/>
  <c r="J125" i="17"/>
  <c r="BK166" i="18"/>
  <c r="J349" i="19"/>
  <c r="BK325" i="19"/>
  <c r="BK122" i="20"/>
  <c r="BK248" i="21"/>
  <c r="BK191" i="22"/>
  <c r="J160" i="23"/>
  <c r="J223" i="24"/>
  <c r="BK227" i="26"/>
  <c r="J98" i="28"/>
  <c r="BK102" i="31"/>
  <c r="BK470" i="32"/>
  <c r="BK251" i="32"/>
  <c r="J284" i="32"/>
  <c r="BK160" i="33"/>
  <c r="BK176" i="34"/>
  <c r="J174" i="35"/>
  <c r="J167" i="36"/>
  <c r="J322" i="38"/>
  <c r="BK167" i="38"/>
  <c r="J174" i="39"/>
  <c r="J366" i="3"/>
  <c r="BK185" i="5"/>
  <c r="J336" i="7"/>
  <c r="J537" i="7"/>
  <c r="J377" i="8"/>
  <c r="BK424" i="8"/>
  <c r="J116" i="9"/>
  <c r="J265" i="10"/>
  <c r="BK108" i="11"/>
  <c r="J399" i="12"/>
  <c r="BK122" i="12"/>
  <c r="J167" i="12"/>
  <c r="BK126" i="13"/>
  <c r="BK505" i="14"/>
  <c r="BK383" i="14"/>
  <c r="J140" i="15"/>
  <c r="BK116" i="18"/>
  <c r="BK259" i="18"/>
  <c r="J95" i="19"/>
  <c r="J132" i="21"/>
  <c r="BK128" i="22"/>
  <c r="BK130" i="24"/>
  <c r="BK241" i="25"/>
  <c r="BK285" i="26"/>
  <c r="J142" i="28"/>
  <c r="BK300" i="31"/>
  <c r="J511" i="32"/>
  <c r="BK265" i="32"/>
  <c r="BK214" i="33"/>
  <c r="BK170" i="33"/>
  <c r="J356" i="35"/>
  <c r="BK183" i="35"/>
  <c r="BK180" i="36"/>
  <c r="BK192" i="36"/>
  <c r="J227" i="38"/>
  <c r="J346" i="38"/>
  <c r="J221" i="2"/>
  <c r="BK154" i="3"/>
  <c r="BK143" i="5"/>
  <c r="J195" i="5"/>
  <c r="BK195" i="6"/>
  <c r="BK201" i="6"/>
  <c r="BK216" i="6"/>
  <c r="J116" i="6"/>
  <c r="BK320" i="7"/>
  <c r="BK537" i="7"/>
  <c r="BK214" i="8"/>
  <c r="BK136" i="9"/>
  <c r="BK261" i="10"/>
  <c r="J153" i="11"/>
  <c r="BK240" i="12"/>
  <c r="BK436" i="12"/>
  <c r="J212" i="12"/>
  <c r="J234" i="13"/>
  <c r="J386" i="14"/>
  <c r="BK108" i="14"/>
  <c r="J644" i="14"/>
  <c r="BK223" i="15"/>
  <c r="J211" i="17"/>
  <c r="BK263" i="18"/>
  <c r="BK107" i="19"/>
  <c r="J204" i="19"/>
  <c r="J146" i="21"/>
  <c r="J274" i="32"/>
  <c r="J400" i="33"/>
  <c r="BK269" i="33"/>
  <c r="J208" i="34"/>
  <c r="BK177" i="35"/>
  <c r="J95" i="2"/>
  <c r="BK379" i="2"/>
  <c r="BK361" i="2"/>
  <c r="J162" i="3"/>
  <c r="BK191" i="4"/>
  <c r="BK173" i="5"/>
  <c r="BK202" i="7"/>
  <c r="J526" i="7"/>
  <c r="BK301" i="8"/>
  <c r="J460" i="8"/>
  <c r="J244" i="10"/>
  <c r="BK120" i="10"/>
  <c r="J161" i="11"/>
  <c r="BK492" i="12"/>
  <c r="BK115" i="13"/>
  <c r="BK111" i="14"/>
  <c r="J407" i="14"/>
  <c r="J271" i="14"/>
  <c r="BK183" i="16"/>
  <c r="BK212" i="18"/>
  <c r="BK304" i="18"/>
  <c r="J359" i="19"/>
  <c r="BK140" i="21"/>
  <c r="J271" i="22"/>
  <c r="BK187" i="24"/>
  <c r="J157" i="25"/>
  <c r="J236" i="26"/>
  <c r="J102" i="29"/>
  <c r="J188" i="31"/>
  <c r="BK417" i="32"/>
  <c r="J586" i="32"/>
  <c r="BK347" i="33"/>
  <c r="J160" i="33"/>
  <c r="J230" i="34"/>
  <c r="J204" i="36"/>
  <c r="J103" i="38"/>
  <c r="BK93" i="39"/>
  <c r="J173" i="2"/>
  <c r="J233" i="2"/>
  <c r="J278" i="3"/>
  <c r="J260" i="3"/>
  <c r="BK202" i="4"/>
  <c r="J88" i="5"/>
  <c r="J176" i="6"/>
  <c r="J255" i="7"/>
  <c r="J502" i="7"/>
  <c r="J338" i="8"/>
  <c r="J381" i="8"/>
  <c r="J112" i="9"/>
  <c r="J194" i="10"/>
  <c r="BK163" i="11"/>
  <c r="J308" i="12"/>
  <c r="J503" i="12"/>
  <c r="BK163" i="13"/>
  <c r="BK213" i="14"/>
  <c r="BK583" i="14"/>
  <c r="BK217" i="15"/>
  <c r="BK109" i="21"/>
  <c r="J186" i="22"/>
  <c r="BK185" i="25"/>
  <c r="J199" i="27"/>
  <c r="J172" i="29"/>
  <c r="J282" i="31"/>
  <c r="J432" i="32"/>
  <c r="J551" i="32"/>
  <c r="J211" i="33"/>
  <c r="BK406" i="33"/>
  <c r="BK250" i="34"/>
  <c r="BK336" i="35"/>
  <c r="BK194" i="36"/>
  <c r="J354" i="38"/>
  <c r="BK294" i="38"/>
  <c r="BK130" i="39"/>
  <c r="BK293" i="2"/>
  <c r="J284" i="3"/>
  <c r="BK319" i="3"/>
  <c r="BK119" i="4"/>
  <c r="BK100" i="5"/>
  <c r="J308" i="7"/>
  <c r="J503" i="14"/>
  <c r="J162" i="15"/>
  <c r="J193" i="17"/>
  <c r="J188" i="18"/>
  <c r="J208" i="19"/>
  <c r="BK589" i="32"/>
  <c r="J489" i="32"/>
  <c r="J108" i="33"/>
  <c r="BK309" i="35"/>
  <c r="BK247" i="36"/>
  <c r="J133" i="36"/>
  <c r="J139" i="38"/>
  <c r="BK169" i="39"/>
  <c r="J387" i="2"/>
  <c r="J293" i="2"/>
  <c r="J354" i="3"/>
  <c r="BK95" i="3"/>
  <c r="BK246" i="4"/>
  <c r="BK212" i="5"/>
  <c r="J465" i="7"/>
  <c r="J358" i="7"/>
  <c r="J361" i="7"/>
  <c r="BK297" i="8"/>
  <c r="J224" i="8"/>
  <c r="BK114" i="11"/>
  <c r="J199" i="12"/>
  <c r="BK159" i="13"/>
  <c r="J329" i="14"/>
  <c r="J731" i="14"/>
  <c r="BK235" i="15"/>
  <c r="BK149" i="18"/>
  <c r="BK120" i="18"/>
  <c r="J320" i="31"/>
  <c r="BK389" i="32"/>
  <c r="J627" i="32"/>
  <c r="BK174" i="32"/>
  <c r="BK122" i="33"/>
  <c r="BK220" i="34"/>
  <c r="J281" i="35"/>
  <c r="BK119" i="36"/>
  <c r="J144" i="37"/>
  <c r="BK131" i="38"/>
  <c r="BK139" i="39"/>
  <c r="BK334" i="2"/>
  <c r="J338" i="2"/>
  <c r="J327" i="3"/>
  <c r="BK349" i="3"/>
  <c r="J181" i="4"/>
  <c r="BK284" i="4"/>
  <c r="BK229" i="6"/>
  <c r="BK102" i="7"/>
  <c r="BK530" i="7"/>
  <c r="J177" i="8"/>
  <c r="BK105" i="10"/>
  <c r="J193" i="11"/>
  <c r="BK356" i="12"/>
  <c r="BK511" i="12"/>
  <c r="J222" i="13"/>
  <c r="J490" i="14"/>
  <c r="J720" i="14"/>
  <c r="BK132" i="15"/>
  <c r="BK126" i="20"/>
  <c r="BK163" i="21"/>
  <c r="J200" i="22"/>
  <c r="BK270" i="23"/>
  <c r="J166" i="24"/>
  <c r="J171" i="26"/>
  <c r="J183" i="28"/>
  <c r="J158" i="30"/>
  <c r="BK217" i="31"/>
  <c r="BK491" i="32"/>
  <c r="BK467" i="32"/>
  <c r="J142" i="32"/>
  <c r="BK257" i="33"/>
  <c r="J173" i="34"/>
  <c r="BK356" i="35"/>
  <c r="J131" i="38"/>
  <c r="J115" i="38"/>
  <c r="BK89" i="39"/>
  <c r="BK243" i="2"/>
  <c r="BK259" i="2"/>
  <c r="J184" i="3"/>
  <c r="J217" i="4"/>
  <c r="BK195" i="5"/>
  <c r="J453" i="7"/>
  <c r="J413" i="7"/>
  <c r="J259" i="7"/>
  <c r="BK272" i="8"/>
  <c r="J182" i="10"/>
  <c r="J219" i="11"/>
  <c r="BK116" i="12"/>
  <c r="BK176" i="13"/>
  <c r="BK496" i="14"/>
  <c r="J619" i="14"/>
  <c r="BK145" i="15"/>
  <c r="J135" i="17"/>
  <c r="BK292" i="18"/>
  <c r="J318" i="19"/>
  <c r="J180" i="19"/>
  <c r="J210" i="22"/>
  <c r="J220" i="23"/>
  <c r="BK264" i="24"/>
  <c r="BK147" i="26"/>
  <c r="J98" i="26"/>
  <c r="J141" i="29"/>
  <c r="BK138" i="31"/>
  <c r="J137" i="37"/>
  <c r="BK398" i="38"/>
  <c r="J187" i="39"/>
  <c r="BK242" i="8"/>
  <c r="BK158" i="10"/>
  <c r="J120" i="11"/>
  <c r="J440" i="12"/>
  <c r="BK101" i="15"/>
  <c r="J137" i="15"/>
  <c r="BK94" i="16"/>
  <c r="BK139" i="17"/>
  <c r="J208" i="18"/>
  <c r="J281" i="19"/>
  <c r="BK311" i="19"/>
  <c r="J170" i="21"/>
  <c r="J147" i="23"/>
  <c r="BK251" i="24"/>
  <c r="BK245" i="26"/>
  <c r="J231" i="26"/>
  <c r="J86" i="28"/>
  <c r="J302" i="31"/>
  <c r="BK134" i="32"/>
  <c r="BK452" i="32"/>
  <c r="J278" i="32"/>
  <c r="J321" i="33"/>
  <c r="J88" i="34"/>
  <c r="BK244" i="34"/>
  <c r="J271" i="35"/>
  <c r="J184" i="36"/>
  <c r="J274" i="38"/>
  <c r="J180" i="39"/>
  <c r="BK251" i="2"/>
  <c r="BK239" i="4"/>
  <c r="BK159" i="5"/>
  <c r="J251" i="7"/>
  <c r="BK573" i="7"/>
  <c r="J245" i="8"/>
  <c r="BK137" i="10"/>
  <c r="J217" i="11"/>
  <c r="BK185" i="12"/>
  <c r="BK264" i="12"/>
  <c r="J184" i="13"/>
  <c r="J527" i="14"/>
  <c r="BK172" i="19"/>
  <c r="J220" i="20"/>
  <c r="J228" i="22"/>
  <c r="BK118" i="23"/>
  <c r="BK230" i="24"/>
  <c r="J195" i="25"/>
  <c r="J202" i="26"/>
  <c r="J102" i="31"/>
  <c r="J498" i="32"/>
  <c r="J239" i="32"/>
  <c r="BK379" i="33"/>
  <c r="BK115" i="33"/>
  <c r="J225" i="34"/>
  <c r="BK210" i="35"/>
  <c r="J226" i="35"/>
  <c r="BK126" i="37"/>
  <c r="BK278" i="38"/>
  <c r="J382" i="38"/>
  <c r="J326" i="2"/>
  <c r="J382" i="3"/>
  <c r="J239" i="4"/>
  <c r="BK498" i="7"/>
  <c r="J210" i="7"/>
  <c r="J178" i="7"/>
  <c r="J112" i="8"/>
  <c r="J285" i="8"/>
  <c r="J269" i="10"/>
  <c r="BK177" i="11"/>
  <c r="BK126" i="12"/>
  <c r="BK342" i="12"/>
  <c r="J159" i="13"/>
  <c r="BK393" i="14"/>
  <c r="J313" i="14"/>
  <c r="BK191" i="14"/>
  <c r="BK99" i="15"/>
  <c r="J168" i="17"/>
  <c r="J263" i="17"/>
  <c r="J274" i="19"/>
  <c r="BK158" i="20"/>
  <c r="BK224" i="22"/>
  <c r="BK204" i="24"/>
  <c r="J217" i="25"/>
  <c r="BK280" i="26"/>
  <c r="BK135" i="30"/>
  <c r="J130" i="31"/>
  <c r="BK562" i="32"/>
  <c r="J236" i="33"/>
  <c r="BK410" i="33"/>
  <c r="J97" i="34"/>
  <c r="J177" i="35"/>
  <c r="BK226" i="36"/>
  <c r="J223" i="38"/>
  <c r="BK172" i="39"/>
  <c r="J125" i="3"/>
  <c r="J169" i="4"/>
  <c r="J180" i="6"/>
  <c r="BK116" i="7"/>
  <c r="BK128" i="7"/>
  <c r="J232" i="8"/>
  <c r="BK285" i="8"/>
  <c r="BK199" i="10"/>
  <c r="J145" i="11"/>
  <c r="J266" i="12"/>
  <c r="J404" i="12"/>
  <c r="BK184" i="13"/>
  <c r="BK277" i="14"/>
  <c r="J227" i="15"/>
  <c r="J130" i="15"/>
  <c r="J254" i="15"/>
  <c r="J114" i="15"/>
  <c r="J110" i="16"/>
  <c r="J209" i="17"/>
  <c r="BK285" i="18"/>
  <c r="J329" i="18"/>
  <c r="BK180" i="19"/>
  <c r="J154" i="20"/>
  <c r="J175" i="21"/>
  <c r="J174" i="22"/>
  <c r="BK194" i="24"/>
  <c r="BK205" i="25"/>
  <c r="J259" i="26"/>
  <c r="BK156" i="28"/>
  <c r="J285" i="31"/>
  <c r="J177" i="31"/>
  <c r="BK564" i="32"/>
  <c r="BK539" i="32"/>
  <c r="BK148" i="33"/>
  <c r="BK232" i="34"/>
  <c r="J243" i="35"/>
  <c r="BK254" i="36"/>
  <c r="BK390" i="38"/>
  <c r="BK177" i="39"/>
  <c r="J225" i="3"/>
  <c r="J113" i="3"/>
  <c r="J88" i="6"/>
  <c r="BK106" i="7"/>
  <c r="BK384" i="7"/>
  <c r="J301" i="8"/>
  <c r="BK150" i="8"/>
  <c r="J165" i="9"/>
  <c r="J115" i="10"/>
  <c r="J251" i="11"/>
  <c r="BK425" i="12"/>
  <c r="J311" i="12"/>
  <c r="J141" i="13"/>
  <c r="J111" i="14"/>
  <c r="BK298" i="14"/>
  <c r="BK121" i="14"/>
  <c r="J223" i="17"/>
  <c r="J320" i="18"/>
  <c r="J307" i="19"/>
  <c r="BK259" i="21"/>
  <c r="BK131" i="22"/>
  <c r="J206" i="22"/>
  <c r="BK223" i="24"/>
  <c r="J230" i="25"/>
  <c r="J107" i="26"/>
  <c r="J175" i="30"/>
  <c r="J294" i="31"/>
  <c r="J404" i="32"/>
  <c r="BK359" i="32"/>
  <c r="J203" i="33"/>
  <c r="J118" i="34"/>
  <c r="BK228" i="34"/>
  <c r="BK261" i="35"/>
  <c r="J108" i="36"/>
  <c r="J294" i="38"/>
  <c r="BK406" i="38"/>
  <c r="J172" i="39"/>
  <c r="BK121" i="3"/>
  <c r="BK229" i="4"/>
  <c r="J155" i="5"/>
  <c r="J149" i="6"/>
  <c r="BK145" i="6"/>
  <c r="J312" i="7"/>
  <c r="J354" i="7"/>
  <c r="J150" i="8"/>
  <c r="J437" i="8"/>
  <c r="J249" i="10"/>
  <c r="BK205" i="11"/>
  <c r="J484" i="12"/>
  <c r="BK188" i="13"/>
  <c r="BK139" i="14"/>
  <c r="BK508" i="14"/>
  <c r="J546" i="14"/>
  <c r="BK152" i="16"/>
  <c r="BK95" i="17"/>
  <c r="J292" i="18"/>
  <c r="J184" i="19"/>
  <c r="J192" i="19"/>
  <c r="J265" i="21"/>
  <c r="J223" i="23"/>
  <c r="J245" i="24"/>
  <c r="J253" i="34"/>
  <c r="J293" i="35"/>
  <c r="BK155" i="2"/>
  <c r="J184" i="2"/>
  <c r="BK299" i="3"/>
  <c r="BK196" i="3"/>
  <c r="J233" i="5"/>
  <c r="BK120" i="7"/>
  <c r="J407" i="7"/>
  <c r="J434" i="8"/>
  <c r="J398" i="8"/>
  <c r="J289" i="10"/>
  <c r="J163" i="11"/>
  <c r="BK339" i="12"/>
  <c r="J475" i="12"/>
  <c r="J507" i="12"/>
  <c r="J139" i="13"/>
  <c r="J448" i="14"/>
  <c r="BK671" i="14"/>
  <c r="BK168" i="17"/>
  <c r="J233" i="18"/>
  <c r="BK346" i="19"/>
  <c r="BK167" i="20"/>
  <c r="BK237" i="22"/>
  <c r="BK252" i="23"/>
  <c r="BK95" i="25"/>
  <c r="BK242" i="26"/>
  <c r="BK177" i="28"/>
  <c r="BK127" i="30"/>
  <c r="BK255" i="31"/>
  <c r="BK498" i="32"/>
  <c r="BK432" i="32"/>
  <c r="BK146" i="32"/>
  <c r="BK389" i="33"/>
  <c r="BK145" i="34"/>
  <c r="BK157" i="35"/>
  <c r="BK163" i="36"/>
  <c r="J126" i="37"/>
  <c r="BK286" i="38"/>
  <c r="J152" i="39"/>
  <c r="J255" i="2"/>
  <c r="BK280" i="3"/>
  <c r="J386" i="3"/>
  <c r="BK259" i="4"/>
  <c r="BK110" i="7"/>
  <c r="BK563" i="7"/>
  <c r="BK308" i="8"/>
  <c r="BK418" i="8"/>
  <c r="J284" i="10"/>
  <c r="BK235" i="11"/>
  <c r="J411" i="12"/>
  <c r="J231" i="13"/>
  <c r="J136" i="14"/>
  <c r="J393" i="14"/>
  <c r="J181" i="14"/>
  <c r="J150" i="21"/>
  <c r="J163" i="22"/>
  <c r="J194" i="23"/>
  <c r="BK190" i="24"/>
  <c r="BK240" i="26"/>
  <c r="J223" i="27"/>
  <c r="BK136" i="28"/>
  <c r="J151" i="30"/>
  <c r="BK113" i="31"/>
  <c r="BK489" i="32"/>
  <c r="BK253" i="33"/>
  <c r="BK417" i="33"/>
  <c r="BK198" i="34"/>
  <c r="BK230" i="35"/>
  <c r="BK159" i="2"/>
  <c r="J194" i="2"/>
  <c r="BK113" i="3"/>
  <c r="BK331" i="3"/>
  <c r="BK139" i="5"/>
  <c r="BK225" i="7"/>
  <c r="J587" i="7"/>
  <c r="J212" i="13"/>
  <c r="BK157" i="14"/>
  <c r="BK305" i="14"/>
  <c r="BK502" i="7"/>
  <c r="J236" i="8"/>
  <c r="BK201" i="10"/>
  <c r="BK193" i="11"/>
  <c r="BK394" i="12"/>
  <c r="BK507" i="12"/>
  <c r="BK186" i="13"/>
  <c r="J500" i="14"/>
  <c r="BK234" i="14"/>
  <c r="J101" i="15"/>
  <c r="BK300" i="18"/>
  <c r="BK134" i="19"/>
  <c r="BK91" i="19"/>
  <c r="J221" i="21"/>
  <c r="BK120" i="22"/>
  <c r="J124" i="25"/>
  <c r="BK176" i="26"/>
  <c r="J93" i="27"/>
  <c r="BK166" i="29"/>
  <c r="BK288" i="31"/>
  <c r="BK297" i="31"/>
  <c r="J560" i="32"/>
  <c r="BK428" i="32"/>
  <c r="BK247" i="32"/>
  <c r="J112" i="33"/>
  <c r="BK111" i="35"/>
  <c r="J105" i="35"/>
  <c r="BK330" i="38"/>
  <c r="J398" i="38"/>
  <c r="J111" i="39"/>
  <c r="BK217" i="2"/>
  <c r="J424" i="2"/>
  <c r="J180" i="2"/>
  <c r="BK361" i="3"/>
  <c r="J103" i="3"/>
  <c r="BK160" i="4"/>
  <c r="J189" i="5"/>
  <c r="BK263" i="7"/>
  <c r="J410" i="7"/>
  <c r="J547" i="7"/>
  <c r="J219" i="10"/>
  <c r="J191" i="11"/>
  <c r="J455" i="12"/>
  <c r="J163" i="12"/>
  <c r="BK98" i="13"/>
  <c r="J603" i="14"/>
  <c r="BK127" i="14"/>
  <c r="BK440" i="14"/>
  <c r="BK207" i="15"/>
  <c r="BK98" i="20"/>
  <c r="J218" i="22"/>
  <c r="BK203" i="23"/>
  <c r="J95" i="25"/>
  <c r="J227" i="26"/>
  <c r="J166" i="29"/>
  <c r="J275" i="31"/>
  <c r="J247" i="32"/>
  <c r="J98" i="32"/>
  <c r="J384" i="33"/>
  <c r="J210" i="34"/>
  <c r="J244" i="34"/>
  <c r="BK192" i="35"/>
  <c r="BK147" i="35"/>
  <c r="J156" i="36"/>
  <c r="BK334" i="38"/>
  <c r="J160" i="39"/>
  <c r="J251" i="2"/>
  <c r="J301" i="2"/>
  <c r="BK256" i="3"/>
  <c r="J256" i="3"/>
  <c r="J263" i="4"/>
  <c r="J195" i="6"/>
  <c r="BK490" i="7"/>
  <c r="BK543" i="7"/>
  <c r="BK164" i="8"/>
  <c r="BK395" i="8"/>
  <c r="J102" i="10"/>
  <c r="BK451" i="12"/>
  <c r="BK194" i="13"/>
  <c r="J206" i="14"/>
  <c r="BK612" i="14"/>
  <c r="J671" i="14"/>
  <c r="BK229" i="15"/>
  <c r="BK185" i="17"/>
  <c r="J308" i="18"/>
  <c r="J293" i="19"/>
  <c r="J170" i="20"/>
  <c r="J255" i="22"/>
  <c r="J95" i="23"/>
  <c r="J214" i="25"/>
  <c r="BK130" i="26"/>
  <c r="BK142" i="27"/>
  <c r="BK186" i="28"/>
  <c r="BK175" i="30"/>
  <c r="J193" i="31"/>
  <c r="J363" i="32"/>
  <c r="J91" i="38"/>
  <c r="J142" i="39"/>
  <c r="BK375" i="8"/>
  <c r="J410" i="8"/>
  <c r="J221" i="11"/>
  <c r="BK455" i="12"/>
  <c r="BK408" i="12"/>
  <c r="J110" i="15"/>
  <c r="J147" i="16"/>
  <c r="BK220" i="17"/>
  <c r="BK208" i="18"/>
  <c r="BK163" i="18"/>
  <c r="J107" i="19"/>
  <c r="BK129" i="21"/>
  <c r="J252" i="23"/>
  <c r="J268" i="24"/>
  <c r="BK209" i="25"/>
  <c r="BK177" i="27"/>
  <c r="BK152" i="29"/>
  <c r="BK262" i="31"/>
  <c r="J90" i="31"/>
  <c r="J436" i="32"/>
  <c r="BK619" i="32"/>
  <c r="BK375" i="33"/>
  <c r="BK283" i="33"/>
  <c r="BK118" i="34"/>
  <c r="J330" i="35"/>
  <c r="J196" i="36"/>
  <c r="BK271" i="38"/>
  <c r="J123" i="39"/>
  <c r="BK244" i="3"/>
  <c r="BK90" i="4"/>
  <c r="BK204" i="6"/>
  <c r="BK448" i="7"/>
  <c r="J332" i="7"/>
  <c r="BK124" i="8"/>
  <c r="J138" i="11"/>
  <c r="BK462" i="12"/>
  <c r="J544" i="12"/>
  <c r="J468" i="12"/>
  <c r="BK218" i="13"/>
  <c r="BK490" i="14"/>
  <c r="J127" i="14"/>
  <c r="BK426" i="14"/>
  <c r="BK177" i="15"/>
  <c r="J155" i="15"/>
  <c r="J98" i="16"/>
  <c r="J256" i="17"/>
  <c r="BK197" i="17"/>
  <c r="BK115" i="17"/>
  <c r="BK283" i="18"/>
  <c r="J169" i="19"/>
  <c r="BK163" i="19"/>
  <c r="J134" i="20"/>
  <c r="J102" i="23"/>
  <c r="J209" i="25"/>
  <c r="J155" i="26"/>
  <c r="J87" i="27"/>
  <c r="J86" i="30"/>
  <c r="J134" i="31"/>
  <c r="BK105" i="32"/>
  <c r="BK379" i="32"/>
  <c r="BK557" i="32"/>
  <c r="BK274" i="33"/>
  <c r="BK412" i="33"/>
  <c r="J100" i="34"/>
  <c r="BK168" i="35"/>
  <c r="J106" i="37"/>
  <c r="BK103" i="38"/>
  <c r="BK152" i="2"/>
  <c r="J254" i="4"/>
  <c r="BK96" i="6"/>
  <c r="J384" i="7"/>
  <c r="BK558" i="7"/>
  <c r="J248" i="8"/>
  <c r="J462" i="8"/>
  <c r="BK194" i="10"/>
  <c r="BK171" i="11"/>
  <c r="BK542" i="12"/>
  <c r="BK182" i="13"/>
  <c r="J397" i="14"/>
  <c r="BK686" i="14"/>
  <c r="BK160" i="15"/>
  <c r="J230" i="17"/>
  <c r="J254" i="18"/>
  <c r="J228" i="19"/>
  <c r="J262" i="21"/>
  <c r="BK200" i="22"/>
  <c r="J255" i="23"/>
  <c r="J112" i="25"/>
  <c r="J292" i="26"/>
  <c r="J186" i="28"/>
  <c r="J207" i="31"/>
  <c r="BK509" i="32"/>
  <c r="J574" i="32"/>
  <c r="J178" i="33"/>
  <c r="J156" i="34"/>
  <c r="BK161" i="35"/>
  <c r="BK178" i="36"/>
  <c r="J286" i="38"/>
  <c r="J93" i="39"/>
  <c r="BK123" i="2"/>
  <c r="J246" i="4"/>
  <c r="J169" i="5"/>
  <c r="BK124" i="7"/>
  <c r="J369" i="7"/>
  <c r="BK587" i="7"/>
  <c r="J401" i="8"/>
  <c r="J144" i="9"/>
  <c r="J238" i="10"/>
  <c r="J414" i="12"/>
  <c r="J451" i="12"/>
  <c r="J149" i="13"/>
  <c r="J530" i="14"/>
  <c r="BK230" i="14"/>
  <c r="J217" i="15"/>
  <c r="J145" i="15"/>
  <c r="BK213" i="15"/>
  <c r="BK201" i="15"/>
  <c r="J165" i="16"/>
  <c r="J103" i="17"/>
  <c r="BK201" i="18"/>
  <c r="J141" i="18"/>
  <c r="J110" i="19"/>
  <c r="J142" i="20"/>
  <c r="BK163" i="22"/>
  <c r="BK143" i="23"/>
  <c r="J202" i="25"/>
  <c r="J165" i="27"/>
  <c r="BK224" i="31"/>
  <c r="BK243" i="32"/>
  <c r="BK155" i="32"/>
  <c r="J341" i="33"/>
  <c r="J274" i="33"/>
  <c r="BK347" i="35"/>
  <c r="J119" i="37"/>
  <c r="J108" i="39"/>
  <c r="J229" i="2"/>
  <c r="BK271" i="4"/>
  <c r="BK410" i="7"/>
  <c r="J530" i="7"/>
  <c r="BK474" i="7"/>
  <c r="J361" i="8"/>
  <c r="BK87" i="9"/>
  <c r="BK110" i="11"/>
  <c r="J394" i="12"/>
  <c r="J159" i="12"/>
  <c r="J144" i="13"/>
  <c r="BK450" i="14"/>
  <c r="J164" i="15"/>
  <c r="J266" i="18"/>
  <c r="BK159" i="18"/>
  <c r="J117" i="19"/>
  <c r="J129" i="21"/>
  <c r="BK102" i="22"/>
  <c r="BK188" i="23"/>
  <c r="BK202" i="25"/>
  <c r="J245" i="26"/>
  <c r="BK137" i="29"/>
  <c r="BK166" i="31"/>
  <c r="J553" i="32"/>
  <c r="J162" i="32"/>
  <c r="BK350" i="33"/>
  <c r="J236" i="34"/>
  <c r="J298" i="38"/>
  <c r="J259" i="2"/>
  <c r="J396" i="3"/>
  <c r="J115" i="4"/>
  <c r="BK92" i="5"/>
  <c r="BK155" i="6"/>
  <c r="J165" i="6"/>
  <c r="J471" i="7"/>
  <c r="BK352" i="8"/>
  <c r="J395" i="8"/>
  <c r="BK176" i="9"/>
  <c r="BK130" i="11"/>
  <c r="BK484" i="12"/>
  <c r="J215" i="12"/>
  <c r="BK129" i="13"/>
  <c r="J556" i="14"/>
  <c r="BK221" i="14"/>
  <c r="J230" i="14"/>
  <c r="J238" i="17"/>
  <c r="BK101" i="18"/>
  <c r="J316" i="19"/>
  <c r="J117" i="21"/>
  <c r="BK234" i="22"/>
  <c r="BK180" i="23"/>
  <c r="BK244" i="25"/>
  <c r="J268" i="26"/>
  <c r="J90" i="29"/>
  <c r="BK305" i="31"/>
  <c r="BK236" i="31"/>
  <c r="J326" i="32"/>
  <c r="J392" i="32"/>
  <c r="BK249" i="33"/>
  <c r="J154" i="34"/>
  <c r="J168" i="35"/>
  <c r="BK263" i="2"/>
  <c r="J210" i="2"/>
  <c r="J215" i="3"/>
  <c r="BK250" i="4"/>
  <c r="BK249" i="5"/>
  <c r="J229" i="6"/>
  <c r="J320" i="7"/>
  <c r="BK289" i="8"/>
  <c r="BK280" i="8"/>
  <c r="J142" i="10"/>
  <c r="J235" i="11"/>
  <c r="J364" i="12"/>
  <c r="BK145" i="12"/>
  <c r="J126" i="12"/>
  <c r="BK605" i="14"/>
  <c r="BK260" i="14"/>
  <c r="J309" i="14"/>
  <c r="BK249" i="15"/>
  <c r="BK254" i="18"/>
  <c r="J326" i="18"/>
  <c r="BK212" i="19"/>
  <c r="BK359" i="19"/>
  <c r="BK253" i="21"/>
  <c r="BK257" i="22"/>
  <c r="J102" i="24"/>
  <c r="BK163" i="24"/>
  <c r="BK181" i="26"/>
  <c r="J210" i="27"/>
  <c r="BK163" i="31"/>
  <c r="J195" i="32"/>
  <c r="J582" i="32"/>
  <c r="J566" i="32"/>
  <c r="BK221" i="33"/>
  <c r="J151" i="34"/>
  <c r="BK205" i="35"/>
  <c r="J194" i="36"/>
  <c r="J278" i="38"/>
  <c r="BK174" i="39"/>
  <c r="BK409" i="2"/>
  <c r="BK378" i="2"/>
  <c r="J341" i="2"/>
  <c r="J192" i="3"/>
  <c r="J205" i="4"/>
  <c r="BK108" i="5"/>
  <c r="BK288" i="7"/>
  <c r="BK523" i="7"/>
  <c r="BK228" i="8"/>
  <c r="BK91" i="9"/>
  <c r="BK150" i="10"/>
  <c r="BK219" i="11"/>
  <c r="J390" i="12"/>
  <c r="J318" i="12"/>
  <c r="J200" i="13"/>
  <c r="BK644" i="14"/>
  <c r="J186" i="20"/>
  <c r="BK167" i="22"/>
  <c r="BK245" i="24"/>
  <c r="BK199" i="25"/>
  <c r="J280" i="26"/>
  <c r="BK110" i="29"/>
  <c r="BK207" i="31"/>
  <c r="J544" i="32"/>
  <c r="J605" i="32"/>
  <c r="J100" i="33"/>
  <c r="J170" i="33"/>
  <c r="J215" i="34"/>
  <c r="BK120" i="35"/>
  <c r="BK131" i="36"/>
  <c r="BK91" i="38"/>
  <c r="J98" i="2"/>
  <c r="J169" i="2"/>
  <c r="J205" i="3"/>
  <c r="J335" i="3"/>
  <c r="BK199" i="4"/>
  <c r="BK195" i="4"/>
  <c r="J102" i="7"/>
  <c r="J172" i="7"/>
  <c r="BK365" i="7"/>
  <c r="BK434" i="14"/>
  <c r="J440" i="14"/>
  <c r="BK189" i="15"/>
  <c r="BK110" i="16"/>
  <c r="J147" i="17"/>
  <c r="BK153" i="18"/>
  <c r="BK192" i="19"/>
  <c r="J389" i="32"/>
  <c r="J138" i="32"/>
  <c r="J391" i="33"/>
  <c r="J135" i="34"/>
  <c r="J230" i="35"/>
  <c r="BK92" i="36"/>
  <c r="J133" i="37"/>
  <c r="J95" i="38"/>
  <c r="BK235" i="38"/>
  <c r="J365" i="2"/>
  <c r="J379" i="2"/>
  <c r="BK324" i="3"/>
  <c r="J286" i="3"/>
  <c r="J239" i="3"/>
  <c r="J278" i="4"/>
  <c r="J116" i="7"/>
  <c r="BK471" i="7"/>
  <c r="BK429" i="7"/>
  <c r="J185" i="8"/>
  <c r="BK341" i="8"/>
  <c r="J161" i="10"/>
  <c r="BK111" i="10"/>
  <c r="J223" i="11"/>
  <c r="J102" i="12"/>
  <c r="J247" i="12"/>
  <c r="BK133" i="14"/>
  <c r="J686" i="14"/>
  <c r="J662" i="14"/>
  <c r="J215" i="15"/>
  <c r="BK135" i="18"/>
  <c r="BK266" i="18"/>
  <c r="BK198" i="19"/>
  <c r="BK175" i="21"/>
  <c r="BK157" i="23"/>
  <c r="J237" i="24"/>
  <c r="J180" i="25"/>
  <c r="J149" i="28"/>
  <c r="J161" i="30"/>
  <c r="J225" i="6"/>
  <c r="BK368" i="8"/>
  <c r="BK102" i="10"/>
  <c r="J241" i="11"/>
  <c r="J472" i="12"/>
  <c r="J622" i="14"/>
  <c r="J601" i="14"/>
  <c r="BK619" i="14"/>
  <c r="BK114" i="15"/>
  <c r="J216" i="20"/>
  <c r="BK261" i="22"/>
  <c r="BK108" i="22"/>
  <c r="BK223" i="25"/>
  <c r="BK274" i="26"/>
  <c r="J90" i="28"/>
  <c r="BK177" i="30"/>
  <c r="J324" i="31"/>
  <c r="J346" i="32"/>
  <c r="J191" i="32"/>
  <c r="J265" i="32"/>
  <c r="BK203" i="33"/>
  <c r="BK400" i="33"/>
  <c r="J137" i="34"/>
  <c r="BK350" i="35"/>
  <c r="J315" i="35"/>
  <c r="BK133" i="36"/>
  <c r="J159" i="38"/>
  <c r="BK203" i="38"/>
  <c r="BK173" i="2"/>
  <c r="BK413" i="2"/>
  <c r="J177" i="2"/>
  <c r="BK109" i="3"/>
  <c r="J201" i="3"/>
  <c r="BK153" i="4"/>
  <c r="BK115" i="4"/>
  <c r="J141" i="6"/>
  <c r="J263" i="7"/>
  <c r="J345" i="7"/>
  <c r="J218" i="8"/>
  <c r="J130" i="9"/>
  <c r="J254" i="10"/>
  <c r="BK124" i="11"/>
  <c r="BK158" i="11"/>
  <c r="J209" i="14"/>
  <c r="BK256" i="17"/>
  <c r="J159" i="18"/>
  <c r="BK269" i="18"/>
  <c r="BK283" i="19"/>
  <c r="BK95" i="19"/>
  <c r="BK213" i="21"/>
  <c r="J171" i="22"/>
  <c r="J126" i="23"/>
  <c r="J150" i="27"/>
  <c r="J185" i="31"/>
  <c r="J255" i="31"/>
  <c r="J151" i="37"/>
  <c r="J318" i="38"/>
  <c r="J123" i="38"/>
  <c r="J389" i="8"/>
  <c r="BK143" i="16"/>
  <c r="BK231" i="18"/>
  <c r="J274" i="18"/>
  <c r="BK221" i="26"/>
  <c r="BK98" i="30"/>
  <c r="J166" i="31"/>
  <c r="J530" i="32"/>
  <c r="BK131" i="32"/>
  <c r="J179" i="32"/>
  <c r="J394" i="33"/>
  <c r="BK325" i="33"/>
  <c r="BK181" i="34"/>
  <c r="J257" i="35"/>
  <c r="BK206" i="36"/>
  <c r="BK110" i="37"/>
  <c r="J406" i="38"/>
  <c r="J148" i="39"/>
  <c r="J34" i="2"/>
  <c r="BK344" i="33"/>
  <c r="BK169" i="34"/>
  <c r="BK93" i="35"/>
  <c r="BK200" i="36"/>
  <c r="BK350" i="38"/>
  <c r="J342" i="38"/>
  <c r="J182" i="39"/>
  <c r="BK374" i="3"/>
  <c r="BK100" i="4"/>
  <c r="J104" i="5"/>
  <c r="J161" i="7"/>
  <c r="BK519" i="7"/>
  <c r="BK153" i="8"/>
  <c r="BK168" i="9"/>
  <c r="BK207" i="10"/>
  <c r="BK225" i="11"/>
  <c r="BK173" i="12"/>
  <c r="J210" i="13"/>
  <c r="BK615" i="14"/>
  <c r="J477" i="14"/>
  <c r="BK414" i="14"/>
  <c r="BK205" i="15"/>
  <c r="BK278" i="18"/>
  <c r="BK177" i="18"/>
  <c r="J245" i="19"/>
  <c r="BK160" i="21"/>
  <c r="J215" i="22"/>
  <c r="BK149" i="24"/>
  <c r="J162" i="25"/>
  <c r="BK94" i="26"/>
  <c r="J120" i="28"/>
  <c r="BK311" i="31"/>
  <c r="J259" i="31"/>
  <c r="BK329" i="32"/>
  <c r="BK566" i="32"/>
  <c r="J428" i="32"/>
  <c r="BK239" i="33"/>
  <c r="J205" i="34"/>
  <c r="J273" i="35"/>
  <c r="J145" i="36"/>
  <c r="BK370" i="38"/>
  <c r="BK148" i="39"/>
  <c r="J345" i="2"/>
  <c r="BK184" i="3"/>
  <c r="J163" i="4"/>
  <c r="BK302" i="7"/>
  <c r="J213" i="14"/>
  <c r="BK386" i="14"/>
  <c r="BK570" i="14"/>
  <c r="J184" i="15"/>
  <c r="BK187" i="15"/>
  <c r="BK116" i="15"/>
  <c r="J167" i="15"/>
  <c r="BK238" i="17"/>
  <c r="J175" i="17"/>
  <c r="BK296" i="18"/>
  <c r="J159" i="19"/>
  <c r="BK248" i="19"/>
  <c r="BK216" i="20"/>
  <c r="BK117" i="21"/>
  <c r="J235" i="23"/>
  <c r="J187" i="24"/>
  <c r="J151" i="26"/>
  <c r="J104" i="27"/>
  <c r="BK155" i="30"/>
  <c r="BK317" i="31"/>
  <c r="J547" i="32"/>
  <c r="J251" i="32"/>
  <c r="BK386" i="33"/>
  <c r="BK143" i="34"/>
  <c r="J255" i="35"/>
  <c r="J140" i="37"/>
  <c r="BK374" i="38"/>
  <c r="J297" i="2"/>
  <c r="BK166" i="3"/>
  <c r="BK242" i="3"/>
  <c r="BK221" i="4"/>
  <c r="J517" i="7"/>
  <c r="J202" i="7"/>
  <c r="BK152" i="7"/>
  <c r="BK142" i="8"/>
  <c r="J456" i="8"/>
  <c r="J118" i="10"/>
  <c r="BK223" i="11"/>
  <c r="J360" i="12"/>
  <c r="BK261" i="12"/>
  <c r="J198" i="13"/>
  <c r="BK141" i="13"/>
  <c r="BK500" i="14"/>
  <c r="BK729" i="14"/>
  <c r="J171" i="15"/>
  <c r="BK150" i="17"/>
  <c r="J192" i="18"/>
  <c r="J142" i="19"/>
  <c r="BK267" i="19"/>
  <c r="J181" i="22"/>
  <c r="BK235" i="23"/>
  <c r="J173" i="25"/>
  <c r="J248" i="26"/>
  <c r="BK135" i="27"/>
  <c r="BK139" i="30"/>
  <c r="J300" i="31"/>
  <c r="BK239" i="32"/>
  <c r="J596" i="32"/>
  <c r="BK584" i="32"/>
  <c r="BK207" i="33"/>
  <c r="BK185" i="33"/>
  <c r="J183" i="35"/>
  <c r="J206" i="36"/>
  <c r="BK94" i="37"/>
  <c r="J310" i="38"/>
  <c r="J276" i="2"/>
  <c r="J119" i="4"/>
  <c r="BK192" i="5"/>
  <c r="J207" i="6"/>
  <c r="BK221" i="6"/>
  <c r="BK125" i="6"/>
  <c r="BK100" i="6"/>
  <c r="BK180" i="6"/>
  <c r="BK504" i="7"/>
  <c r="BK377" i="7"/>
  <c r="BK437" i="8"/>
  <c r="J363" i="19"/>
  <c r="J253" i="21"/>
  <c r="J143" i="23"/>
  <c r="J99" i="24"/>
  <c r="BK137" i="25"/>
  <c r="BK262" i="26"/>
  <c r="BK202" i="27"/>
  <c r="BK174" i="28"/>
  <c r="BK116" i="30"/>
  <c r="BK229" i="31"/>
  <c r="BK308" i="32"/>
  <c r="J374" i="3"/>
  <c r="J149" i="4"/>
  <c r="J480" i="7"/>
  <c r="J421" i="7"/>
  <c r="J553" i="7"/>
  <c r="BK118" i="8"/>
  <c r="J310" i="8"/>
  <c r="J137" i="10"/>
  <c r="J114" i="11"/>
  <c r="J180" i="11"/>
  <c r="BK258" i="12"/>
  <c r="J261" i="12"/>
  <c r="J204" i="13"/>
  <c r="BK603" i="14"/>
  <c r="J207" i="15"/>
  <c r="BK182" i="17"/>
  <c r="J333" i="18"/>
  <c r="J152" i="19"/>
  <c r="BK209" i="21"/>
  <c r="BK181" i="22"/>
  <c r="BK255" i="24"/>
  <c r="BK236" i="26"/>
  <c r="J187" i="27"/>
  <c r="J120" i="29"/>
  <c r="J138" i="31"/>
  <c r="J513" i="32"/>
  <c r="J170" i="32"/>
  <c r="J214" i="33"/>
  <c r="BK279" i="33"/>
  <c r="J195" i="34"/>
  <c r="BK139" i="36"/>
  <c r="BK123" i="37"/>
  <c r="BK182" i="39"/>
  <c r="J247" i="2"/>
  <c r="BK320" i="2"/>
  <c r="BK202" i="2"/>
  <c r="J244" i="3"/>
  <c r="BK181" i="4"/>
  <c r="J198" i="6"/>
  <c r="BK389" i="7"/>
  <c r="BK407" i="7"/>
  <c r="BK381" i="8"/>
  <c r="J199" i="8"/>
  <c r="BK178" i="10"/>
  <c r="BK229" i="11"/>
  <c r="BK443" i="12"/>
  <c r="BK225" i="12"/>
  <c r="J123" i="13"/>
  <c r="J540" i="14"/>
  <c r="BK401" i="14"/>
  <c r="J125" i="15"/>
  <c r="J241" i="21"/>
  <c r="J145" i="22"/>
  <c r="J108" i="25"/>
  <c r="J242" i="26"/>
  <c r="BK181" i="28"/>
  <c r="J90" i="30"/>
  <c r="J308" i="31"/>
  <c r="J457" i="32"/>
  <c r="BK616" i="32"/>
  <c r="J105" i="32"/>
  <c r="J287" i="33"/>
  <c r="BK130" i="34"/>
  <c r="J210" i="35"/>
  <c r="J115" i="37"/>
  <c r="J314" i="38"/>
  <c r="BK121" i="39"/>
  <c r="BK184" i="2"/>
  <c r="BK403" i="2"/>
  <c r="J334" i="2"/>
  <c r="BK148" i="3"/>
  <c r="BK94" i="4"/>
  <c r="BK136" i="6"/>
  <c r="J316" i="7"/>
  <c r="BK137" i="13"/>
  <c r="J496" i="14"/>
  <c r="BK527" i="14"/>
  <c r="BK254" i="15"/>
  <c r="BK91" i="17"/>
  <c r="J283" i="18"/>
  <c r="BK187" i="19"/>
  <c r="BK154" i="20"/>
  <c r="J159" i="32"/>
  <c r="J375" i="33"/>
  <c r="J241" i="34"/>
  <c r="J309" i="35"/>
  <c r="J127" i="36"/>
  <c r="J200" i="36"/>
  <c r="J306" i="38"/>
  <c r="J390" i="38"/>
  <c r="J132" i="39"/>
  <c r="J112" i="2"/>
  <c r="BK329" i="2"/>
  <c r="J358" i="2"/>
  <c r="BK201" i="3"/>
  <c r="BK292" i="3"/>
  <c r="J100" i="4"/>
  <c r="J131" i="5"/>
  <c r="J201" i="6"/>
  <c r="J416" i="7"/>
  <c r="BK336" i="7"/>
  <c r="BK460" i="8"/>
  <c r="BK115" i="10"/>
  <c r="BK203" i="11"/>
  <c r="BK138" i="11"/>
  <c r="J511" i="12"/>
  <c r="J115" i="13"/>
  <c r="J167" i="14"/>
  <c r="BK448" i="14"/>
  <c r="BK199" i="15"/>
  <c r="J229" i="18"/>
  <c r="J163" i="19"/>
  <c r="J91" i="19"/>
  <c r="BK162" i="20"/>
  <c r="BK203" i="21"/>
  <c r="J141" i="22"/>
  <c r="BK230" i="25"/>
  <c r="J184" i="26"/>
  <c r="BK158" i="27"/>
  <c r="BK98" i="28"/>
  <c r="BK240" i="31"/>
  <c r="BK582" i="32"/>
  <c r="J470" i="32"/>
  <c r="BK607" i="32"/>
  <c r="J174" i="33"/>
  <c r="J337" i="33"/>
  <c r="J143" i="34"/>
  <c r="J163" i="34"/>
  <c r="BK263" i="35"/>
  <c r="BK112" i="37"/>
  <c r="BK127" i="38"/>
  <c r="BK185" i="39"/>
  <c r="BK427" i="2"/>
  <c r="BK276" i="2"/>
  <c r="BK237" i="2"/>
  <c r="J292" i="3"/>
  <c r="BK123" i="4"/>
  <c r="BK201" i="5"/>
  <c r="BK510" i="7"/>
  <c r="BK450" i="7"/>
  <c r="BK184" i="7"/>
  <c r="J99" i="9"/>
  <c r="J199" i="10"/>
  <c r="BK133" i="11"/>
  <c r="BK221" i="12"/>
  <c r="J515" i="12"/>
  <c r="J107" i="13"/>
  <c r="J133" i="14"/>
  <c r="BK455" i="14"/>
  <c r="J221" i="15"/>
  <c r="J190" i="20"/>
  <c r="BK155" i="22"/>
  <c r="J208" i="23"/>
  <c r="BK141" i="24"/>
  <c r="J262" i="26"/>
  <c r="J183" i="27"/>
  <c r="BK141" i="29"/>
  <c r="BK152" i="31"/>
  <c r="BK513" i="32"/>
  <c r="BK579" i="32"/>
  <c r="BK232" i="33"/>
  <c r="J118" i="33"/>
  <c r="J112" i="34"/>
  <c r="BK322" i="35"/>
  <c r="BK137" i="36"/>
  <c r="BK111" i="38"/>
  <c r="J386" i="38"/>
  <c r="BK160" i="39"/>
  <c r="J396" i="2"/>
  <c r="BK341" i="2"/>
  <c r="J331" i="3"/>
  <c r="J219" i="3"/>
  <c r="J185" i="4"/>
  <c r="J192" i="5"/>
  <c r="J498" i="7"/>
  <c r="BK199" i="8"/>
  <c r="J429" i="8"/>
  <c r="J169" i="11"/>
  <c r="BK192" i="12"/>
  <c r="BK232" i="12"/>
  <c r="J163" i="13"/>
  <c r="BK648" i="14"/>
  <c r="J294" i="14"/>
  <c r="BK248" i="14"/>
  <c r="J106" i="16"/>
  <c r="BK214" i="17"/>
  <c r="BK249" i="18"/>
  <c r="J283" i="19"/>
  <c r="J216" i="19"/>
  <c r="BK186" i="22"/>
  <c r="J123" i="23"/>
  <c r="BK227" i="25"/>
  <c r="BK231" i="26"/>
  <c r="J96" i="27"/>
  <c r="J94" i="28"/>
  <c r="J94" i="30"/>
  <c r="BK279" i="31"/>
  <c r="J131" i="36"/>
  <c r="BK394" i="38"/>
  <c r="J189" i="39"/>
  <c r="J293" i="8"/>
  <c r="J164" i="8"/>
  <c r="BK281" i="10"/>
  <c r="J116" i="11"/>
  <c r="BK244" i="12"/>
  <c r="BK459" i="12"/>
  <c r="J231" i="15"/>
  <c r="J135" i="16"/>
  <c r="BK103" i="17"/>
  <c r="J153" i="18"/>
  <c r="J303" i="19"/>
  <c r="J176" i="20"/>
  <c r="J234" i="22"/>
  <c r="BK218" i="24"/>
  <c r="J227" i="25"/>
  <c r="J193" i="27"/>
  <c r="BK128" i="28"/>
  <c r="J229" i="31"/>
  <c r="J113" i="32"/>
  <c r="J555" i="32"/>
  <c r="J96" i="33"/>
  <c r="J166" i="33"/>
  <c r="J123" i="34"/>
  <c r="BK133" i="34"/>
  <c r="BK353" i="35"/>
  <c r="BK196" i="36"/>
  <c r="BK243" i="38"/>
  <c r="BK180" i="39"/>
  <c r="BK262" i="3"/>
  <c r="J221" i="4"/>
  <c r="J159" i="5"/>
  <c r="J448" i="7"/>
  <c r="BK438" i="7"/>
  <c r="BK371" i="8"/>
  <c r="BK103" i="9"/>
  <c r="J101" i="11"/>
  <c r="J122" i="12"/>
  <c r="J542" i="12"/>
  <c r="J188" i="13"/>
  <c r="BK397" i="14"/>
  <c r="BK675" i="14"/>
  <c r="BK309" i="14"/>
  <c r="J675" i="14"/>
  <c r="BK320" i="14"/>
  <c r="BK147" i="15"/>
  <c r="J152" i="15"/>
  <c r="BK234" i="17"/>
  <c r="J178" i="17"/>
  <c r="J202" i="17"/>
  <c r="J269" i="18"/>
  <c r="BK289" i="18"/>
  <c r="BK281" i="19"/>
  <c r="J180" i="20"/>
  <c r="J122" i="20"/>
  <c r="BK184" i="21"/>
  <c r="BK167" i="23"/>
  <c r="J141" i="24"/>
  <c r="BK195" i="25"/>
  <c r="BK161" i="26"/>
  <c r="BK163" i="29"/>
  <c r="BK202" i="31"/>
  <c r="J305" i="31"/>
  <c r="J227" i="32"/>
  <c r="BK551" i="32"/>
  <c r="BK190" i="33"/>
  <c r="J350" i="35"/>
  <c r="BK182" i="36"/>
  <c r="BK199" i="38"/>
  <c r="BK414" i="38"/>
  <c r="J163" i="39"/>
  <c r="BK172" i="3"/>
  <c r="BK278" i="4"/>
  <c r="BK316" i="7"/>
  <c r="J533" i="7"/>
  <c r="J158" i="7"/>
  <c r="BK361" i="8"/>
  <c r="J95" i="9"/>
  <c r="J164" i="10"/>
  <c r="BK169" i="11"/>
  <c r="BK324" i="12"/>
  <c r="BK535" i="12"/>
  <c r="BK152" i="13"/>
  <c r="J333" i="14"/>
  <c r="J499" i="14"/>
  <c r="J183" i="16"/>
  <c r="J300" i="18"/>
  <c r="J325" i="19"/>
  <c r="J355" i="19"/>
  <c r="J230" i="22"/>
  <c r="BK245" i="23"/>
  <c r="BK164" i="26"/>
  <c r="J198" i="26"/>
  <c r="J132" i="28"/>
  <c r="BK167" i="30"/>
  <c r="BK337" i="31"/>
  <c r="BK446" i="32"/>
  <c r="BK128" i="32"/>
  <c r="BK245" i="33"/>
  <c r="BK97" i="34"/>
  <c r="BK115" i="36"/>
  <c r="J94" i="37"/>
  <c r="BK358" i="38"/>
  <c r="J102" i="2"/>
  <c r="J209" i="3"/>
  <c r="BK218" i="5"/>
  <c r="J104" i="6"/>
  <c r="BK140" i="7"/>
  <c r="J591" i="7"/>
  <c r="J305" i="8"/>
  <c r="J418" i="8"/>
  <c r="J174" i="10"/>
  <c r="BK213" i="11"/>
  <c r="BK201" i="11"/>
  <c r="BK481" i="12"/>
  <c r="J196" i="13"/>
  <c r="J533" i="14"/>
  <c r="BK171" i="14"/>
  <c r="BK162" i="15"/>
  <c r="J240" i="15"/>
  <c r="BK221" i="15"/>
  <c r="BK119" i="16"/>
  <c r="BK116" i="25"/>
  <c r="J217" i="26"/>
  <c r="BK96" i="27"/>
  <c r="BK90" i="29"/>
  <c r="BK188" i="31"/>
  <c r="J539" i="32"/>
  <c r="J610" i="32"/>
  <c r="BK118" i="33"/>
  <c r="J157" i="35"/>
  <c r="BK204" i="36"/>
  <c r="BK147" i="38"/>
  <c r="J134" i="39"/>
  <c r="J288" i="3"/>
  <c r="BK217" i="4"/>
  <c r="J260" i="5"/>
  <c r="BK416" i="7"/>
  <c r="J302" i="7"/>
  <c r="J124" i="7"/>
  <c r="J195" i="8"/>
  <c r="J98" i="8"/>
  <c r="BK265" i="10"/>
  <c r="BK146" i="10"/>
  <c r="J118" i="11"/>
  <c r="J492" i="12"/>
  <c r="J98" i="13"/>
  <c r="J625" i="14"/>
  <c r="J452" i="14"/>
  <c r="J173" i="15"/>
  <c r="BK178" i="17"/>
  <c r="J338" i="18"/>
  <c r="J121" i="19"/>
  <c r="BK211" i="20"/>
  <c r="J109" i="21"/>
  <c r="BK271" i="22"/>
  <c r="BK223" i="23"/>
  <c r="J133" i="25"/>
  <c r="J115" i="26"/>
  <c r="J207" i="27"/>
  <c r="BK98" i="29"/>
  <c r="J279" i="31"/>
  <c r="J128" i="32"/>
  <c r="BK396" i="32"/>
  <c r="BK365" i="33"/>
  <c r="BK96" i="33"/>
  <c r="J125" i="34"/>
  <c r="BK315" i="35"/>
  <c r="J214" i="36"/>
  <c r="BK222" i="36"/>
  <c r="BK239" i="38"/>
  <c r="J125" i="39"/>
  <c r="BK392" i="3"/>
  <c r="BK157" i="4"/>
  <c r="J143" i="5"/>
  <c r="BK104" i="6"/>
  <c r="BK225" i="6"/>
  <c r="J155" i="6"/>
  <c r="J217" i="7"/>
  <c r="J539" i="7"/>
  <c r="J191" i="8"/>
  <c r="J268" i="8"/>
  <c r="BK98" i="10"/>
  <c r="J201" i="11"/>
  <c r="J481" i="12"/>
  <c r="BK139" i="13"/>
  <c r="J169" i="13"/>
  <c r="J401" i="14"/>
  <c r="BK206" i="14"/>
  <c r="J185" i="17"/>
  <c r="BK216" i="18"/>
  <c r="BK287" i="19"/>
  <c r="BK236" i="19"/>
  <c r="J95" i="22"/>
  <c r="J188" i="23"/>
  <c r="J213" i="24"/>
  <c r="BK289" i="26"/>
  <c r="BK191" i="28"/>
  <c r="BK181" i="31"/>
  <c r="BK516" i="32"/>
  <c r="J607" i="32"/>
  <c r="BK166" i="33"/>
  <c r="BK391" i="33"/>
  <c r="J133" i="34"/>
  <c r="J320" i="2"/>
  <c r="J324" i="2"/>
  <c r="J95" i="3"/>
  <c r="J346" i="3"/>
  <c r="J218" i="5"/>
  <c r="BK369" i="7"/>
  <c r="BK453" i="7"/>
  <c r="BK401" i="7"/>
  <c r="BK305" i="8"/>
  <c r="J168" i="9"/>
  <c r="J154" i="10"/>
  <c r="BK135" i="11"/>
  <c r="BK360" i="12"/>
  <c r="J178" i="13"/>
  <c r="J224" i="14"/>
  <c r="BK152" i="15"/>
  <c r="BK107" i="17"/>
  <c r="BK174" i="18"/>
  <c r="BK329" i="19"/>
  <c r="J134" i="19"/>
  <c r="J180" i="21"/>
  <c r="BK191" i="23"/>
  <c r="BK141" i="25"/>
  <c r="J164" i="26"/>
  <c r="J100" i="27"/>
  <c r="BK159" i="29"/>
  <c r="J236" i="31"/>
  <c r="BK199" i="32"/>
  <c r="BK231" i="32"/>
  <c r="BK241" i="33"/>
  <c r="BK306" i="33"/>
  <c r="BK212" i="34"/>
  <c r="J302" i="35"/>
  <c r="J243" i="36"/>
  <c r="J394" i="38"/>
  <c r="J131" i="2"/>
  <c r="BK163" i="2"/>
  <c r="BK99" i="3"/>
  <c r="J262" i="3"/>
  <c r="J94" i="4"/>
  <c r="BK149" i="6"/>
  <c r="BK459" i="7"/>
  <c r="BK381" i="7"/>
  <c r="J156" i="8"/>
  <c r="J365" i="8"/>
  <c r="J204" i="10"/>
  <c r="BK148" i="11"/>
  <c r="BK161" i="13"/>
  <c r="BK513" i="14"/>
  <c r="J363" i="14"/>
  <c r="J184" i="21"/>
  <c r="J198" i="23"/>
  <c r="BK95" i="24"/>
  <c r="BK266" i="26"/>
  <c r="J124" i="27"/>
  <c r="J164" i="30"/>
  <c r="J379" i="32"/>
  <c r="J594" i="32"/>
  <c r="J128" i="33"/>
  <c r="J301" i="33"/>
  <c r="BK253" i="34"/>
  <c r="BK218" i="35"/>
  <c r="BK141" i="36"/>
  <c r="BK219" i="38"/>
  <c r="BK195" i="38"/>
  <c r="J329" i="2"/>
  <c r="BK225" i="2"/>
  <c r="BK180" i="3"/>
  <c r="BK386" i="3"/>
  <c r="J145" i="4"/>
  <c r="BK404" i="7"/>
  <c r="J324" i="7"/>
  <c r="BK123" i="13"/>
  <c r="J383" i="14"/>
  <c r="J326" i="14"/>
  <c r="BK231" i="15"/>
  <c r="BK223" i="17"/>
  <c r="J185" i="18"/>
  <c r="J259" i="19"/>
  <c r="J240" i="19"/>
  <c r="J121" i="32"/>
  <c r="BK278" i="32"/>
  <c r="J136" i="33"/>
  <c r="BK222" i="34"/>
  <c r="J91" i="34"/>
  <c r="BK255" i="35"/>
  <c r="J119" i="36"/>
  <c r="BK263" i="38"/>
  <c r="BK310" i="38"/>
  <c r="BK108" i="39"/>
  <c r="BK399" i="2"/>
  <c r="BK221" i="2"/>
  <c r="BK342" i="3"/>
  <c r="BK366" i="3"/>
  <c r="BK111" i="4"/>
  <c r="J251" i="6"/>
  <c r="BK436" i="7"/>
  <c r="J504" i="7"/>
  <c r="BK338" i="8"/>
  <c r="BK179" i="9"/>
  <c r="J138" i="19"/>
  <c r="BK314" i="19"/>
  <c r="BK194" i="21"/>
  <c r="BK208" i="23"/>
  <c r="J241" i="23"/>
  <c r="J261" i="24"/>
  <c r="BK157" i="25"/>
  <c r="BK217" i="26"/>
  <c r="BK133" i="29"/>
  <c r="J311" i="31"/>
  <c r="BK203" i="32"/>
  <c r="BK549" i="32"/>
  <c r="J239" i="33"/>
  <c r="J167" i="34"/>
  <c r="J289" i="35"/>
  <c r="J226" i="36"/>
  <c r="J141" i="36"/>
  <c r="J107" i="38"/>
  <c r="BK366" i="38"/>
  <c r="J188" i="2"/>
  <c r="BK108" i="2"/>
  <c r="J378" i="2"/>
  <c r="J290" i="2"/>
  <c r="J154" i="3"/>
  <c r="J379" i="3"/>
  <c r="BK243" i="4"/>
  <c r="BK152" i="6"/>
  <c r="BK496" i="7"/>
  <c r="BK566" i="7"/>
  <c r="BK133" i="9"/>
  <c r="BK204" i="10"/>
  <c r="J124" i="11"/>
  <c r="BK170" i="12"/>
  <c r="J418" i="12"/>
  <c r="BK154" i="13"/>
  <c r="J607" i="14"/>
  <c r="J713" i="14"/>
  <c r="J98" i="20"/>
  <c r="BK146" i="21"/>
  <c r="BK134" i="23"/>
  <c r="BK108" i="25"/>
  <c r="BK292" i="26"/>
  <c r="BK216" i="27"/>
  <c r="J217" i="31"/>
  <c r="BK570" i="32"/>
  <c r="J304" i="32"/>
  <c r="J308" i="32"/>
  <c r="J279" i="33"/>
  <c r="BK148" i="34"/>
  <c r="J198" i="34"/>
  <c r="BK240" i="36"/>
  <c r="J110" i="37"/>
  <c r="BK326" i="38"/>
  <c r="BK163" i="39"/>
  <c r="BK396" i="2"/>
  <c r="J108" i="2"/>
  <c r="BK303" i="3"/>
  <c r="J199" i="4"/>
  <c r="J108" i="5"/>
  <c r="J425" i="7"/>
  <c r="BK189" i="7"/>
  <c r="J261" i="8"/>
  <c r="J356" i="8"/>
  <c r="J103" i="9"/>
  <c r="J158" i="10"/>
  <c r="J244" i="11"/>
  <c r="J339" i="12"/>
  <c r="J152" i="13"/>
  <c r="BK217" i="14"/>
  <c r="BK588" i="14"/>
  <c r="J162" i="16"/>
  <c r="J157" i="17"/>
  <c r="J156" i="18"/>
  <c r="BK159" i="19"/>
  <c r="BK206" i="21"/>
  <c r="BK196" i="22"/>
  <c r="J177" i="24"/>
  <c r="J205" i="25"/>
  <c r="J169" i="27"/>
  <c r="BK175" i="29"/>
  <c r="BK159" i="31"/>
  <c r="J557" i="32"/>
  <c r="BK104" i="37"/>
  <c r="BK175" i="38"/>
  <c r="J128" i="39"/>
  <c r="BK261" i="8"/>
  <c r="J142" i="8"/>
  <c r="BK210" i="10"/>
  <c r="BK207" i="11"/>
  <c r="J436" i="12"/>
  <c r="BK515" i="12"/>
  <c r="J237" i="15"/>
  <c r="BK149" i="15"/>
  <c r="J131" i="17"/>
  <c r="J145" i="18"/>
  <c r="BK322" i="19"/>
  <c r="J225" i="20"/>
  <c r="BK150" i="21"/>
  <c r="J113" i="23"/>
  <c r="J185" i="25"/>
  <c r="BK259" i="26"/>
  <c r="J159" i="28"/>
  <c r="BK221" i="31"/>
  <c r="BK473" i="32"/>
  <c r="J152" i="32"/>
  <c r="BK511" i="32"/>
  <c r="J199" i="33"/>
  <c r="J327" i="33"/>
  <c r="BK115" i="34"/>
  <c r="BK343" i="35"/>
  <c r="BK151" i="37"/>
  <c r="J370" i="38"/>
  <c r="BK163" i="38"/>
  <c r="BK140" i="2"/>
  <c r="J91" i="3"/>
  <c r="BK251" i="6"/>
  <c r="BK217" i="7"/>
  <c r="BK98" i="8"/>
  <c r="J188" i="9"/>
  <c r="BK227" i="11"/>
  <c r="BK95" i="12"/>
  <c r="J110" i="12"/>
  <c r="J167" i="13"/>
  <c r="BK503" i="14"/>
  <c r="BK268" i="14"/>
  <c r="J414" i="14"/>
  <c r="J223" i="15"/>
  <c r="BK256" i="15"/>
  <c r="BK193" i="17"/>
  <c r="BK242" i="17"/>
  <c r="J247" i="17"/>
  <c r="J304" i="18"/>
  <c r="BK166" i="19"/>
  <c r="J196" i="19"/>
  <c r="BK203" i="20"/>
  <c r="BK104" i="20"/>
  <c r="BK96" i="21"/>
  <c r="BK150" i="22"/>
  <c r="BK153" i="24"/>
  <c r="J99" i="25"/>
  <c r="BK252" i="26"/>
  <c r="J190" i="27"/>
  <c r="BK171" i="30"/>
  <c r="J214" i="31"/>
  <c r="BK386" i="32"/>
  <c r="J408" i="32"/>
  <c r="J131" i="32"/>
  <c r="J265" i="33"/>
  <c r="J171" i="34"/>
  <c r="BK88" i="34"/>
  <c r="J234" i="35"/>
  <c r="J139" i="36"/>
  <c r="J99" i="38"/>
  <c r="BK114" i="39"/>
  <c r="BK280" i="2"/>
  <c r="J224" i="4"/>
  <c r="J204" i="5"/>
  <c r="J393" i="7"/>
  <c r="J389" i="7"/>
  <c r="J383" i="8"/>
  <c r="J317" i="8"/>
  <c r="J123" i="10"/>
  <c r="J103" i="11"/>
  <c r="J369" i="12"/>
  <c r="J109" i="13"/>
  <c r="J583" i="14"/>
  <c r="J277" i="14"/>
  <c r="BK130" i="15"/>
  <c r="J150" i="17"/>
  <c r="BK141" i="18"/>
  <c r="BK117" i="19"/>
  <c r="BK203" i="22"/>
  <c r="BK160" i="23"/>
  <c r="J237" i="25"/>
  <c r="J101" i="26"/>
  <c r="BK150" i="27"/>
  <c r="J169" i="29"/>
  <c r="BK246" i="31"/>
  <c r="J501" i="32"/>
  <c r="BK484" i="32"/>
  <c r="BK195" i="32"/>
  <c r="BK112" i="33"/>
  <c r="BK123" i="34"/>
  <c r="J182" i="36"/>
  <c r="J108" i="37"/>
  <c r="BK247" i="38"/>
  <c r="J211" i="38"/>
  <c r="J248" i="3"/>
  <c r="BK169" i="5"/>
  <c r="BK165" i="6"/>
  <c r="BK255" i="7"/>
  <c r="BK456" i="7"/>
  <c r="J393" i="8"/>
  <c r="BK112" i="9"/>
  <c r="BK154" i="10"/>
  <c r="BK156" i="11"/>
  <c r="BK374" i="12"/>
  <c r="BK369" i="12"/>
  <c r="BK237" i="13"/>
  <c r="J575" i="14"/>
  <c r="J704" i="14"/>
  <c r="BK326" i="14"/>
  <c r="J181" i="15"/>
  <c r="J256" i="15"/>
  <c r="BK225" i="15"/>
  <c r="BK158" i="16"/>
  <c r="BK157" i="17"/>
  <c r="J225" i="18"/>
  <c r="J237" i="18"/>
  <c r="J103" i="19"/>
  <c r="BK207" i="20"/>
  <c r="BK231" i="21"/>
  <c r="J263" i="22"/>
  <c r="BK122" i="24"/>
  <c r="BK214" i="25"/>
  <c r="J112" i="27"/>
  <c r="J180" i="30"/>
  <c r="J253" i="31"/>
  <c r="J482" i="32"/>
  <c r="BK337" i="33"/>
  <c r="BK100" i="33"/>
  <c r="BK247" i="35"/>
  <c r="BK243" i="36"/>
  <c r="BK167" i="36"/>
  <c r="J231" i="38"/>
  <c r="J199" i="38"/>
  <c r="J127" i="2"/>
  <c r="BK132" i="4"/>
  <c r="BK181" i="5"/>
  <c r="BK167" i="13"/>
  <c r="J590" i="14"/>
  <c r="J213" i="15"/>
  <c r="J166" i="18"/>
  <c r="BK229" i="18"/>
  <c r="J337" i="19"/>
  <c r="J235" i="21"/>
  <c r="J177" i="22"/>
  <c r="J157" i="23"/>
  <c r="BK268" i="24"/>
  <c r="J278" i="26"/>
  <c r="BK207" i="27"/>
  <c r="J179" i="29"/>
  <c r="BK243" i="31"/>
  <c r="BK457" i="32"/>
  <c r="BK542" i="32"/>
  <c r="BK384" i="33"/>
  <c r="J221" i="33"/>
  <c r="J200" i="34"/>
  <c r="BK273" i="35"/>
  <c r="J170" i="36"/>
  <c r="J191" i="39"/>
  <c r="J163" i="2"/>
  <c r="BK335" i="3"/>
  <c r="BK209" i="5"/>
  <c r="J100" i="5"/>
  <c r="J212" i="6"/>
  <c r="J125" i="6"/>
  <c r="BK141" i="6"/>
  <c r="J305" i="7"/>
  <c r="J563" i="7"/>
  <c r="BK325" i="8"/>
  <c r="BK182" i="10"/>
  <c r="J127" i="11"/>
  <c r="BK102" i="12"/>
  <c r="J232" i="12"/>
  <c r="J443" i="12"/>
  <c r="BK181" i="14"/>
  <c r="J630" i="14"/>
  <c r="J132" i="15"/>
  <c r="BK259" i="17"/>
  <c r="BK247" i="17"/>
  <c r="J259" i="18"/>
  <c r="BK293" i="19"/>
  <c r="J209" i="21"/>
  <c r="J191" i="22"/>
  <c r="J248" i="23"/>
  <c r="BK162" i="25"/>
  <c r="BK151" i="26"/>
  <c r="BK156" i="29"/>
  <c r="BK156" i="31"/>
  <c r="J446" i="32"/>
  <c r="J258" i="32"/>
  <c r="J254" i="32"/>
  <c r="BK162" i="32"/>
  <c r="J190" i="33"/>
  <c r="BK205" i="34"/>
  <c r="BK153" i="35"/>
  <c r="J261" i="35"/>
  <c r="J427" i="2"/>
  <c r="J119" i="2"/>
  <c r="J338" i="3"/>
  <c r="BK97" i="4"/>
  <c r="J117" i="5"/>
  <c r="BK172" i="7"/>
  <c r="J386" i="7"/>
  <c r="J124" i="8"/>
  <c r="BK465" i="8"/>
  <c r="BK191" i="9"/>
  <c r="BK287" i="10"/>
  <c r="J140" i="11"/>
  <c r="BK106" i="12"/>
  <c r="J129" i="13"/>
  <c r="BK521" i="14"/>
  <c r="BK731" i="14"/>
  <c r="J175" i="14"/>
  <c r="BK155" i="16"/>
  <c r="BK263" i="17"/>
  <c r="J301" i="19"/>
  <c r="J267" i="19"/>
  <c r="BK251" i="21"/>
  <c r="BK177" i="22"/>
  <c r="BK150" i="25"/>
  <c r="BK112" i="27"/>
  <c r="J86" i="29"/>
  <c r="BK214" i="31"/>
  <c r="BK463" i="32"/>
  <c r="J296" i="32"/>
  <c r="J269" i="33"/>
  <c r="BK103" i="34"/>
  <c r="BK251" i="35"/>
  <c r="J117" i="35"/>
  <c r="BK108" i="36"/>
  <c r="BK314" i="38"/>
  <c r="J144" i="39"/>
  <c r="BK318" i="2"/>
  <c r="J391" i="2"/>
  <c r="J166" i="3"/>
  <c r="BK260" i="3"/>
  <c r="BK177" i="4"/>
  <c r="BK468" i="7"/>
  <c r="BK492" i="7"/>
  <c r="BK138" i="8"/>
  <c r="BK420" i="8"/>
  <c r="J261" i="10"/>
  <c r="J185" i="11"/>
  <c r="BK421" i="12"/>
  <c r="J532" i="12"/>
  <c r="J132" i="13"/>
  <c r="BK204" i="13"/>
  <c r="J203" i="14"/>
  <c r="BK416" i="14"/>
  <c r="J100" i="21"/>
  <c r="J116" i="22"/>
  <c r="BK241" i="23"/>
  <c r="J133" i="24"/>
  <c r="J289" i="26"/>
  <c r="BK167" i="28"/>
  <c r="BK193" i="31"/>
  <c r="BK518" i="32"/>
  <c r="BK287" i="33"/>
  <c r="BK152" i="33"/>
  <c r="BK112" i="34"/>
  <c r="BK318" i="35"/>
  <c r="BK184" i="36"/>
  <c r="J191" i="38"/>
  <c r="BK107" i="38"/>
  <c r="BK255" i="2"/>
  <c r="BK314" i="2"/>
  <c r="BK338" i="3"/>
  <c r="J342" i="3"/>
  <c r="BK173" i="4"/>
  <c r="BK237" i="6"/>
  <c r="BK513" i="7"/>
  <c r="J113" i="13"/>
  <c r="BK622" i="14"/>
  <c r="BK174" i="16"/>
  <c r="J91" i="17"/>
  <c r="J317" i="18"/>
  <c r="J236" i="19"/>
  <c r="BK614" i="32"/>
  <c r="BK136" i="33"/>
  <c r="J389" i="33"/>
  <c r="BK159" i="34"/>
  <c r="J195" i="35"/>
  <c r="BK149" i="36"/>
  <c r="BK115" i="38"/>
  <c r="BK278" i="2"/>
  <c r="BK247" i="2"/>
  <c r="J155" i="2"/>
  <c r="J229" i="3"/>
  <c r="BK370" i="3"/>
  <c r="J227" i="4"/>
  <c r="BK163" i="5"/>
  <c r="J397" i="7"/>
  <c r="J519" i="7"/>
  <c r="BK477" i="7"/>
  <c r="BK363" i="8"/>
  <c r="BK414" i="8"/>
  <c r="J186" i="10"/>
  <c r="BK173" i="11"/>
  <c r="BK238" i="11"/>
  <c r="J291" i="12"/>
  <c r="J218" i="13"/>
  <c r="J562" i="14"/>
  <c r="BK452" i="14"/>
  <c r="BK336" i="14"/>
  <c r="J143" i="16"/>
  <c r="J349" i="18"/>
  <c r="BK156" i="18"/>
  <c r="J160" i="22"/>
  <c r="BK302" i="31"/>
  <c r="BK107" i="34"/>
  <c r="BK359" i="35"/>
  <c r="BK145" i="36"/>
  <c r="BK354" i="38"/>
  <c r="BK162" i="3"/>
  <c r="J365" i="7"/>
  <c r="BK440" i="8"/>
  <c r="BK130" i="9"/>
  <c r="J207" i="10"/>
  <c r="J177" i="11"/>
  <c r="BK247" i="12"/>
  <c r="BK169" i="13"/>
  <c r="J220" i="13"/>
  <c r="BK581" i="14"/>
  <c r="BK700" i="14"/>
  <c r="J162" i="20"/>
  <c r="BK227" i="21"/>
  <c r="J213" i="23"/>
  <c r="BK166" i="24"/>
  <c r="BK107" i="26"/>
  <c r="BK183" i="27"/>
  <c r="BK171" i="28"/>
  <c r="J317" i="31"/>
  <c r="J210" i="31"/>
  <c r="J117" i="32"/>
  <c r="BK596" i="32"/>
  <c r="J245" i="33"/>
  <c r="J368" i="33"/>
  <c r="BK238" i="34"/>
  <c r="J238" i="35"/>
  <c r="J186" i="36"/>
  <c r="BK99" i="38"/>
  <c r="BK301" i="2"/>
  <c r="J383" i="2"/>
  <c r="J134" i="3"/>
  <c r="BK91" i="3"/>
  <c r="J111" i="4"/>
  <c r="BK161" i="6"/>
  <c r="J342" i="7"/>
  <c r="BK401" i="8"/>
  <c r="BK313" i="8"/>
  <c r="BK186" i="10"/>
  <c r="BK133" i="10"/>
  <c r="J158" i="11"/>
  <c r="J206" i="13"/>
  <c r="J455" i="14"/>
  <c r="J708" i="14"/>
  <c r="J161" i="14"/>
  <c r="BK259" i="15"/>
  <c r="BK172" i="17"/>
  <c r="J263" i="18"/>
  <c r="J287" i="19"/>
  <c r="BK235" i="21"/>
  <c r="J134" i="23"/>
  <c r="BK261" i="24"/>
  <c r="J252" i="26"/>
  <c r="J174" i="28"/>
  <c r="BK143" i="30"/>
  <c r="J113" i="31"/>
  <c r="J516" i="32"/>
  <c r="J330" i="38"/>
  <c r="BK282" i="38"/>
  <c r="BK356" i="8"/>
  <c r="J179" i="9"/>
  <c r="J223" i="10"/>
  <c r="BK99" i="11"/>
  <c r="J185" i="12"/>
  <c r="J203" i="15"/>
  <c r="BK209" i="15"/>
  <c r="J119" i="16"/>
  <c r="BK160" i="17"/>
  <c r="BK274" i="18"/>
  <c r="BK271" i="19"/>
  <c r="J291" i="19"/>
  <c r="J237" i="21"/>
  <c r="BK113" i="21"/>
  <c r="J208" i="24"/>
  <c r="J166" i="25"/>
  <c r="J147" i="26"/>
  <c r="BK153" i="28"/>
  <c r="J185" i="30"/>
  <c r="J240" i="31"/>
  <c r="J367" i="32"/>
  <c r="BK544" i="32"/>
  <c r="J396" i="33"/>
  <c r="BK125" i="33"/>
  <c r="BK210" i="34"/>
  <c r="BK117" i="35"/>
  <c r="J229" i="36"/>
  <c r="J143" i="38"/>
  <c r="BK302" i="38"/>
  <c r="BK406" i="2"/>
  <c r="J319" i="3"/>
  <c r="BK252" i="5"/>
  <c r="J108" i="6"/>
  <c r="J284" i="7"/>
  <c r="BK447" i="8"/>
  <c r="BK164" i="10"/>
  <c r="BK165" i="11"/>
  <c r="J332" i="12"/>
  <c r="BK113" i="13"/>
  <c r="BK170" i="13"/>
  <c r="J234" i="14"/>
  <c r="BK110" i="19"/>
  <c r="J259" i="21"/>
  <c r="J237" i="22"/>
  <c r="BK273" i="24"/>
  <c r="J141" i="25"/>
  <c r="J285" i="26"/>
  <c r="BK181" i="29"/>
  <c r="J120" i="31"/>
  <c r="BK282" i="31"/>
  <c r="BK149" i="32"/>
  <c r="J219" i="32"/>
  <c r="BK396" i="33"/>
  <c r="J148" i="33"/>
  <c r="BK312" i="35"/>
  <c r="BK210" i="36"/>
  <c r="J151" i="38"/>
  <c r="J97" i="39"/>
  <c r="F36" i="2"/>
  <c r="J180" i="27"/>
  <c r="BK102" i="29"/>
  <c r="J232" i="31"/>
  <c r="J533" i="32"/>
  <c r="J473" i="32"/>
  <c r="J361" i="33"/>
  <c r="J103" i="34"/>
  <c r="J153" i="35"/>
  <c r="BK214" i="36"/>
  <c r="BK207" i="38"/>
  <c r="BK134" i="39"/>
  <c r="F37" i="2"/>
  <c r="J201" i="18"/>
  <c r="BK274" i="19"/>
  <c r="J146" i="20"/>
  <c r="J104" i="20"/>
  <c r="BK100" i="21"/>
  <c r="J112" i="22"/>
  <c r="J255" i="24"/>
  <c r="BK173" i="25"/>
  <c r="J154" i="27"/>
  <c r="J137" i="29"/>
  <c r="J221" i="31"/>
  <c r="BK304" i="32"/>
  <c r="BK603" i="32"/>
  <c r="J365" i="33"/>
  <c r="J187" i="34"/>
  <c r="BK189" i="35"/>
  <c r="J250" i="36"/>
  <c r="J290" i="38"/>
  <c r="J175" i="38"/>
  <c r="BK338" i="2"/>
  <c r="BK163" i="4"/>
  <c r="BK187" i="6"/>
  <c r="J98" i="7"/>
  <c r="J456" i="7"/>
  <c r="BK276" i="8"/>
  <c r="J408" i="8"/>
  <c r="J287" i="10"/>
  <c r="J148" i="11"/>
  <c r="BK197" i="11"/>
  <c r="J367" i="12"/>
  <c r="BK148" i="12"/>
  <c r="BK117" i="13"/>
  <c r="BK540" i="14"/>
  <c r="J139" i="14"/>
  <c r="J121" i="14"/>
  <c r="J135" i="15"/>
  <c r="J212" i="18"/>
  <c r="BK337" i="19"/>
  <c r="BK264" i="19"/>
  <c r="BK124" i="21"/>
  <c r="BK248" i="22"/>
  <c r="J227" i="24"/>
  <c r="J272" i="26"/>
  <c r="J158" i="27"/>
  <c r="BK142" i="28"/>
  <c r="BK164" i="30"/>
  <c r="BK332" i="31"/>
  <c r="BK125" i="32"/>
  <c r="BK113" i="32"/>
  <c r="BK293" i="33"/>
  <c r="J347" i="33"/>
  <c r="J217" i="34"/>
  <c r="J327" i="35"/>
  <c r="J120" i="35"/>
  <c r="BK130" i="37"/>
  <c r="BK143" i="38"/>
  <c r="J361" i="3"/>
  <c r="J243" i="4"/>
  <c r="BK96" i="5"/>
  <c r="BK218" i="6"/>
  <c r="J96" i="6"/>
  <c r="BK88" i="6"/>
  <c r="BK210" i="7"/>
  <c r="BK298" i="7"/>
  <c r="J181" i="8"/>
  <c r="BK172" i="9"/>
  <c r="BK150" i="11"/>
  <c r="J478" i="12"/>
  <c r="J150" i="12"/>
  <c r="BK100" i="13"/>
  <c r="BK549" i="14"/>
  <c r="J366" i="14"/>
  <c r="J187" i="15"/>
  <c r="J115" i="16"/>
  <c r="J216" i="18"/>
  <c r="J281" i="18"/>
  <c r="J252" i="19"/>
  <c r="BK118" i="20"/>
  <c r="BK278" i="22"/>
  <c r="BK259" i="23"/>
  <c r="J190" i="25"/>
  <c r="J90" i="27"/>
  <c r="J163" i="29"/>
  <c r="J243" i="31"/>
  <c r="BK268" i="31"/>
  <c r="J450" i="32"/>
  <c r="BK553" i="32"/>
  <c r="J614" i="32"/>
  <c r="J290" i="33"/>
  <c r="BK182" i="33"/>
  <c r="J192" i="34"/>
  <c r="J128" i="34"/>
  <c r="BK327" i="35"/>
  <c r="J432" i="2"/>
  <c r="J286" i="2"/>
  <c r="J307" i="3"/>
  <c r="BK296" i="3"/>
  <c r="BK232" i="4"/>
  <c r="BK92" i="6"/>
  <c r="BK178" i="7"/>
  <c r="J573" i="7"/>
  <c r="BK348" i="8"/>
  <c r="J308" i="8"/>
  <c r="J120" i="10"/>
  <c r="BK167" i="11"/>
  <c r="BK167" i="12"/>
  <c r="BK544" i="12"/>
  <c r="BK149" i="13"/>
  <c r="J564" i="14"/>
  <c r="BK407" i="14"/>
  <c r="J235" i="15"/>
  <c r="BK273" i="17"/>
  <c r="BK326" i="18"/>
  <c r="BK341" i="19"/>
  <c r="BK225" i="20"/>
  <c r="BK210" i="22"/>
  <c r="J270" i="23"/>
  <c r="J271" i="24"/>
  <c r="BK283" i="26"/>
  <c r="J181" i="29"/>
  <c r="BK185" i="31"/>
  <c r="BK189" i="39"/>
  <c r="AT78" i="1"/>
  <c r="BK310" i="3"/>
  <c r="J103" i="4"/>
  <c r="BK233" i="5"/>
  <c r="BK98" i="7"/>
  <c r="J492" i="7"/>
  <c r="J328" i="8"/>
  <c r="J214" i="8"/>
  <c r="BK289" i="10"/>
  <c r="J99" i="11"/>
  <c r="J116" i="12"/>
  <c r="BK212" i="12"/>
  <c r="BK107" i="13"/>
  <c r="J290" i="14"/>
  <c r="BK437" i="14"/>
  <c r="J229" i="15"/>
  <c r="J140" i="21"/>
  <c r="BK275" i="22"/>
  <c r="BK242" i="24"/>
  <c r="BK115" i="26"/>
  <c r="J128" i="28"/>
  <c r="BK130" i="31"/>
  <c r="BK291" i="31"/>
  <c r="J243" i="32"/>
  <c r="J292" i="32"/>
  <c r="BK341" i="33"/>
  <c r="BK154" i="34"/>
  <c r="BK271" i="35"/>
  <c r="J174" i="36"/>
  <c r="J100" i="37"/>
  <c r="BK191" i="38"/>
  <c r="BK132" i="39"/>
  <c r="BK436" i="2"/>
  <c r="BK373" i="2"/>
  <c r="BK102" i="2"/>
  <c r="J324" i="3"/>
  <c r="BK192" i="3"/>
  <c r="J259" i="4"/>
  <c r="J726" i="14"/>
  <c r="BK125" i="15"/>
  <c r="J143" i="17"/>
  <c r="BK170" i="18"/>
  <c r="BK312" i="18"/>
  <c r="J314" i="19"/>
  <c r="J579" i="32"/>
  <c r="J310" i="33"/>
  <c r="J222" i="34"/>
  <c r="BK199" i="35"/>
  <c r="BK174" i="36"/>
  <c r="J112" i="37"/>
  <c r="J119" i="38"/>
  <c r="BK345" i="2"/>
  <c r="J409" i="2"/>
  <c r="J311" i="2"/>
  <c r="J299" i="3"/>
  <c r="J99" i="3"/>
  <c r="J191" i="4"/>
  <c r="BK189" i="5"/>
  <c r="BK281" i="7"/>
  <c r="BK136" i="7"/>
  <c r="BK398" i="8"/>
  <c r="J321" i="8"/>
  <c r="BK162" i="9"/>
  <c r="BK191" i="11"/>
  <c r="BK159" i="12"/>
  <c r="J462" i="12"/>
  <c r="J134" i="13"/>
  <c r="J98" i="14"/>
  <c r="J191" i="14"/>
  <c r="J197" i="15"/>
  <c r="BK102" i="16"/>
  <c r="J249" i="18"/>
  <c r="BK99" i="19"/>
  <c r="BK216" i="19"/>
  <c r="J227" i="21"/>
  <c r="BK95" i="22"/>
  <c r="J227" i="23"/>
  <c r="BK262" i="23"/>
  <c r="BK102" i="24"/>
  <c r="J240" i="26"/>
  <c r="BK207" i="26"/>
  <c r="BK90" i="28"/>
  <c r="BK158" i="30"/>
  <c r="J169" i="31"/>
  <c r="BK261" i="32"/>
  <c r="J603" i="32"/>
  <c r="J350" i="32"/>
  <c r="BK310" i="33"/>
  <c r="BK230" i="34"/>
  <c r="J99" i="35"/>
  <c r="J205" i="35"/>
  <c r="BK147" i="37"/>
  <c r="J334" i="38"/>
  <c r="J185" i="39"/>
  <c r="J278" i="2"/>
  <c r="BK387" i="2"/>
  <c r="J196" i="3"/>
  <c r="J242" i="3"/>
  <c r="BK284" i="3"/>
  <c r="J202" i="4"/>
  <c r="J237" i="6"/>
  <c r="J496" i="7"/>
  <c r="BK270" i="7"/>
  <c r="J474" i="7"/>
  <c r="BK389" i="8"/>
  <c r="BK167" i="10"/>
  <c r="BK199" i="11"/>
  <c r="J145" i="12"/>
  <c r="J165" i="13"/>
  <c r="BK192" i="13"/>
  <c r="BK477" i="14"/>
  <c r="BK227" i="14"/>
  <c r="BK617" i="14"/>
  <c r="BK215" i="15"/>
  <c r="J251" i="21"/>
  <c r="BK266" i="22"/>
  <c r="BK213" i="24"/>
  <c r="J116" i="25"/>
  <c r="BK272" i="26"/>
  <c r="BK94" i="28"/>
  <c r="BK308" i="31"/>
  <c r="BK461" i="32"/>
  <c r="J525" i="32"/>
  <c r="BK288" i="32"/>
  <c r="BK359" i="33"/>
  <c r="J202" i="34"/>
  <c r="BK215" i="35"/>
  <c r="BK127" i="36"/>
  <c r="J167" i="38"/>
  <c r="J197" i="39"/>
  <c r="J403" i="2"/>
  <c r="J373" i="2"/>
  <c r="BK311" i="2"/>
  <c r="J321" i="3"/>
  <c r="J275" i="4"/>
  <c r="BK149" i="5"/>
  <c r="BK165" i="7"/>
  <c r="J566" i="7"/>
  <c r="BK112" i="8"/>
  <c r="J135" i="8"/>
  <c r="BK238" i="10"/>
  <c r="BK140" i="11"/>
  <c r="BK399" i="12"/>
  <c r="J156" i="13"/>
  <c r="BK208" i="13"/>
  <c r="J521" i="14"/>
  <c r="BK98" i="14"/>
  <c r="BK195" i="15"/>
  <c r="J178" i="16"/>
  <c r="BK216" i="17"/>
  <c r="J104" i="18"/>
  <c r="J212" i="19"/>
  <c r="BK221" i="21"/>
  <c r="BK215" i="22"/>
  <c r="J167" i="22"/>
  <c r="J149" i="24"/>
  <c r="BK184" i="26"/>
  <c r="BK190" i="27"/>
  <c r="J110" i="28"/>
  <c r="BK117" i="31"/>
  <c r="BK353" i="32"/>
  <c r="J104" i="37"/>
  <c r="J207" i="38"/>
  <c r="J289" i="8"/>
  <c r="BK122" i="9"/>
  <c r="BK297" i="10"/>
  <c r="J183" i="11"/>
  <c r="BK380" i="12"/>
  <c r="J160" i="15"/>
  <c r="J169" i="15"/>
  <c r="BK168" i="16"/>
  <c r="J107" i="17"/>
  <c r="J174" i="18"/>
  <c r="BK185" i="18"/>
  <c r="J125" i="19"/>
  <c r="J213" i="21"/>
  <c r="BK151" i="23"/>
  <c r="J153" i="24"/>
  <c r="BK138" i="26"/>
  <c r="BK90" i="27"/>
  <c r="J102" i="28"/>
  <c r="BK90" i="30"/>
  <c r="BK94" i="31"/>
  <c r="BK505" i="32"/>
  <c r="BK621" i="32"/>
  <c r="BK522" i="32"/>
  <c r="BK415" i="33"/>
  <c r="BK128" i="34"/>
  <c r="J343" i="35"/>
  <c r="J233" i="36"/>
  <c r="J163" i="36"/>
  <c r="J187" i="38"/>
  <c r="BK255" i="38"/>
  <c r="BK324" i="2"/>
  <c r="J123" i="4"/>
  <c r="J216" i="6"/>
  <c r="BK397" i="7"/>
  <c r="BK135" i="8"/>
  <c r="J371" i="8"/>
  <c r="J184" i="9"/>
  <c r="J130" i="11"/>
  <c r="J171" i="14"/>
  <c r="BK562" i="14"/>
  <c r="J700" i="14"/>
  <c r="J599" i="14"/>
  <c r="BK666" i="14"/>
  <c r="BK240" i="15"/>
  <c r="J246" i="15"/>
  <c r="J175" i="15"/>
  <c r="J197" i="17"/>
  <c r="BK250" i="17"/>
  <c r="BK99" i="17"/>
  <c r="J268" i="17"/>
  <c r="BK181" i="18"/>
  <c r="BK104" i="18"/>
  <c r="J200" i="19"/>
  <c r="J203" i="20"/>
  <c r="BK121" i="21"/>
  <c r="BK251" i="22"/>
  <c r="BK184" i="23"/>
  <c r="J108" i="24"/>
  <c r="J122" i="26"/>
  <c r="J142" i="27"/>
  <c r="BK253" i="31"/>
  <c r="BK346" i="32"/>
  <c r="J211" i="32"/>
  <c r="BK223" i="32"/>
  <c r="J350" i="33"/>
  <c r="J253" i="33"/>
  <c r="J121" i="34"/>
  <c r="J180" i="36"/>
  <c r="BK119" i="38"/>
  <c r="J215" i="38"/>
  <c r="J237" i="2"/>
  <c r="J157" i="4"/>
  <c r="J252" i="5"/>
  <c r="J507" i="7"/>
  <c r="J459" i="7"/>
  <c r="BK344" i="8"/>
  <c r="J276" i="8"/>
  <c r="J111" i="10"/>
  <c r="BK101" i="11"/>
  <c r="J447" i="12"/>
  <c r="BK202" i="13"/>
  <c r="J505" i="14"/>
  <c r="BK713" i="14"/>
  <c r="BK237" i="15"/>
  <c r="J206" i="17"/>
  <c r="BK230" i="17"/>
  <c r="BK320" i="18"/>
  <c r="BK200" i="19"/>
  <c r="J264" i="19"/>
  <c r="BK199" i="21"/>
  <c r="J203" i="22"/>
  <c r="BK271" i="24"/>
  <c r="J199" i="25"/>
  <c r="BK224" i="26"/>
  <c r="J136" i="28"/>
  <c r="J122" i="30"/>
  <c r="BK166" i="32"/>
  <c r="J621" i="32"/>
  <c r="BK394" i="33"/>
  <c r="BK241" i="34"/>
  <c r="BK156" i="34"/>
  <c r="J251" i="35"/>
  <c r="J130" i="37"/>
  <c r="BK410" i="38"/>
  <c r="J89" i="39"/>
  <c r="BK316" i="3"/>
  <c r="J90" i="4"/>
  <c r="J128" i="7"/>
  <c r="J373" i="7"/>
  <c r="J523" i="7"/>
  <c r="J132" i="8"/>
  <c r="J368" i="8"/>
  <c r="J133" i="10"/>
  <c r="BK103" i="11"/>
  <c r="BK153" i="12"/>
  <c r="J384" i="12"/>
  <c r="BK212" i="13"/>
  <c r="BK575" i="14"/>
  <c r="J480" i="14"/>
  <c r="BK682" i="14"/>
  <c r="BK157" i="15"/>
  <c r="BK193" i="15"/>
  <c r="BK197" i="15"/>
  <c r="J155" i="16"/>
  <c r="J99" i="17"/>
  <c r="BK131" i="18"/>
  <c r="J116" i="18"/>
  <c r="BK259" i="19"/>
  <c r="BK252" i="19"/>
  <c r="J167" i="20"/>
  <c r="J113" i="21"/>
  <c r="BK123" i="22"/>
  <c r="J118" i="23"/>
  <c r="J118" i="24"/>
  <c r="BK122" i="26"/>
  <c r="J163" i="28"/>
  <c r="BK205" i="31"/>
  <c r="BK424" i="32"/>
  <c r="BK170" i="32"/>
  <c r="BK373" i="33"/>
  <c r="BK382" i="33"/>
  <c r="BK161" i="34"/>
  <c r="J247" i="35"/>
  <c r="BK250" i="36"/>
  <c r="J362" i="38"/>
  <c r="J105" i="39"/>
  <c r="BK169" i="3"/>
  <c r="BK267" i="4"/>
  <c r="J243" i="6"/>
  <c r="J468" i="7"/>
  <c r="BK549" i="7"/>
  <c r="J549" i="7"/>
  <c r="BK156" i="8"/>
  <c r="J148" i="9"/>
  <c r="BK116" i="11"/>
  <c r="J203" i="12"/>
  <c r="J380" i="12"/>
  <c r="J194" i="13"/>
  <c r="BK499" i="14"/>
  <c r="BK578" i="14"/>
  <c r="J182" i="17"/>
  <c r="J149" i="18"/>
  <c r="BK291" i="19"/>
  <c r="BK232" i="19"/>
  <c r="J150" i="22"/>
  <c r="BK123" i="23"/>
  <c r="J150" i="25"/>
  <c r="J108" i="27"/>
  <c r="J110" i="29"/>
  <c r="J148" i="31"/>
  <c r="BK495" i="32"/>
  <c r="J600" i="32"/>
  <c r="J370" i="33"/>
  <c r="BK353" i="33"/>
  <c r="J130" i="34"/>
  <c r="BK293" i="35"/>
  <c r="BK137" i="37"/>
  <c r="J263" i="38"/>
  <c r="J354" i="2"/>
  <c r="BK354" i="3"/>
  <c r="BK146" i="5"/>
  <c r="BK104" i="5"/>
  <c r="J100" i="6"/>
  <c r="J204" i="6"/>
  <c r="BK207" i="6"/>
  <c r="BK484" i="7"/>
  <c r="BK345" i="7"/>
  <c r="BK328" i="8"/>
  <c r="BK236" i="8"/>
  <c r="BK223" i="10"/>
  <c r="J201" i="10"/>
  <c r="BK221" i="11"/>
  <c r="BK311" i="12"/>
  <c r="J176" i="13"/>
  <c r="J283" i="14"/>
  <c r="J434" i="14"/>
  <c r="BK103" i="15"/>
  <c r="J153" i="17"/>
  <c r="J108" i="18"/>
  <c r="J298" i="19"/>
  <c r="BK176" i="20"/>
  <c r="J196" i="22"/>
  <c r="J151" i="23"/>
  <c r="BK108" i="24"/>
  <c r="BK155" i="26"/>
  <c r="BK219" i="27"/>
  <c r="BK86" i="29"/>
  <c r="J479" i="32"/>
  <c r="BK121" i="32"/>
  <c r="J261" i="32"/>
  <c r="J224" i="33"/>
  <c r="J156" i="33"/>
  <c r="J161" i="34"/>
  <c r="J243" i="2"/>
  <c r="J418" i="2"/>
  <c r="J282" i="2"/>
  <c r="J180" i="3"/>
  <c r="J267" i="4"/>
  <c r="BK131" i="5"/>
  <c r="BK393" i="7"/>
  <c r="BK373" i="7"/>
  <c r="J228" i="8"/>
  <c r="J162" i="9"/>
  <c r="J293" i="10"/>
  <c r="BK248" i="11"/>
  <c r="J225" i="12"/>
  <c r="BK532" i="12"/>
  <c r="BK231" i="13"/>
  <c r="J549" i="14"/>
  <c r="J615" i="14"/>
  <c r="J193" i="15"/>
  <c r="BK281" i="18"/>
  <c r="BK205" i="18"/>
  <c r="BK184" i="19"/>
  <c r="J96" i="21"/>
  <c r="BK220" i="23"/>
  <c r="J204" i="24"/>
  <c r="J137" i="25"/>
  <c r="J197" i="27"/>
  <c r="J98" i="30"/>
  <c r="J109" i="31"/>
  <c r="BK476" i="32"/>
  <c r="BK421" i="32"/>
  <c r="J325" i="33"/>
  <c r="J145" i="34"/>
  <c r="BK267" i="35"/>
  <c r="J149" i="36"/>
  <c r="J219" i="38"/>
  <c r="J374" i="38"/>
  <c r="J399" i="2"/>
  <c r="BK297" i="2"/>
  <c r="BK176" i="3"/>
  <c r="BK212" i="3"/>
  <c r="J246" i="5"/>
  <c r="BK308" i="7"/>
  <c r="BK569" i="7"/>
  <c r="BK108" i="8"/>
  <c r="BK144" i="9"/>
  <c r="BK145" i="11"/>
  <c r="J240" i="12"/>
  <c r="J421" i="12"/>
  <c r="BK165" i="13"/>
  <c r="BK151" i="14"/>
  <c r="BK601" i="14"/>
  <c r="BK243" i="15"/>
  <c r="BK241" i="21"/>
  <c r="J167" i="23"/>
  <c r="J242" i="24"/>
  <c r="BK268" i="26"/>
  <c r="J156" i="28"/>
  <c r="BK314" i="31"/>
  <c r="J417" i="32"/>
  <c r="J306" i="33"/>
  <c r="J238" i="34"/>
  <c r="BK257" i="35"/>
  <c r="J172" i="36"/>
  <c r="J171" i="38"/>
  <c r="BK142" i="39"/>
  <c r="AS66" i="1"/>
  <c r="BK103" i="3"/>
  <c r="BK225" i="3"/>
  <c r="J181" i="5"/>
  <c r="BK413" i="7"/>
  <c r="BK361" i="7"/>
  <c r="BK441" i="7"/>
  <c r="BK196" i="13"/>
  <c r="J316" i="14"/>
  <c r="BK363" i="14"/>
  <c r="BK167" i="15"/>
  <c r="J139" i="17"/>
  <c r="J120" i="18"/>
  <c r="J101" i="18"/>
  <c r="J232" i="19"/>
  <c r="BK560" i="32"/>
  <c r="BK211" i="33"/>
  <c r="J132" i="33"/>
  <c r="J169" i="34"/>
  <c r="J107" i="34"/>
  <c r="BK99" i="35"/>
  <c r="J210" i="36"/>
  <c r="BK386" i="38"/>
  <c r="BK97" i="39"/>
  <c r="J307" i="2"/>
  <c r="BK188" i="2"/>
  <c r="BK158" i="3"/>
  <c r="BK117" i="3"/>
  <c r="J232" i="4"/>
  <c r="BK234" i="6"/>
  <c r="J193" i="7"/>
  <c r="BK539" i="7"/>
  <c r="BK245" i="8"/>
  <c r="BK191" i="8"/>
  <c r="BK254" i="10"/>
  <c r="J175" i="11"/>
  <c r="J213" i="11"/>
  <c r="J371" i="12"/>
  <c r="J324" i="12"/>
  <c r="J182" i="13"/>
  <c r="BK313" i="14"/>
  <c r="BK484" i="14"/>
  <c r="BK137" i="15"/>
  <c r="J278" i="18"/>
  <c r="BK329" i="18"/>
  <c r="J269" i="19"/>
  <c r="BK355" i="19"/>
  <c r="J244" i="21"/>
  <c r="J131" i="22"/>
  <c r="J201" i="24"/>
  <c r="J102" i="25"/>
  <c r="BK119" i="26"/>
  <c r="J202" i="27"/>
  <c r="BK94" i="29"/>
  <c r="BK98" i="31"/>
  <c r="BK568" i="32"/>
  <c r="J235" i="32"/>
  <c r="BK326" i="32"/>
  <c r="J115" i="33"/>
  <c r="BK121" i="34"/>
  <c r="J94" i="34"/>
  <c r="BK362" i="35"/>
  <c r="J135" i="36"/>
  <c r="BK140" i="37"/>
  <c r="BK159" i="38"/>
  <c r="BK171" i="38"/>
  <c r="J159" i="2"/>
  <c r="J406" i="2"/>
  <c r="BK206" i="2"/>
  <c r="J370" i="3"/>
  <c r="BK205" i="3"/>
  <c r="J289" i="4"/>
  <c r="J136" i="6"/>
  <c r="BK324" i="7"/>
  <c r="BK328" i="7"/>
  <c r="BK193" i="7"/>
  <c r="J242" i="8"/>
  <c r="J150" i="10"/>
  <c r="J171" i="11"/>
  <c r="BK386" i="12"/>
  <c r="J497" i="12"/>
  <c r="BK228" i="13"/>
  <c r="BK254" i="14"/>
  <c r="BK271" i="14"/>
  <c r="J119" i="15"/>
  <c r="BK150" i="20"/>
  <c r="J194" i="21"/>
  <c r="BK112" i="22"/>
  <c r="BK194" i="23"/>
  <c r="BK112" i="25"/>
  <c r="J171" i="28"/>
  <c r="BK210" i="31"/>
  <c r="BK320" i="31"/>
  <c r="BK555" i="32"/>
  <c r="BK300" i="32"/>
  <c r="BK370" i="33"/>
  <c r="BK236" i="33"/>
  <c r="BK135" i="34"/>
  <c r="BK333" i="35"/>
  <c r="BK229" i="36"/>
  <c r="BK306" i="38"/>
  <c r="J402" i="38"/>
  <c r="J349" i="2"/>
  <c r="AS77" i="1"/>
  <c r="BK379" i="3"/>
  <c r="J229" i="4"/>
  <c r="J281" i="7"/>
  <c r="J569" i="7"/>
  <c r="J341" i="8"/>
  <c r="J447" i="8"/>
  <c r="BK188" i="9"/>
  <c r="BK214" i="10"/>
  <c r="BK185" i="11"/>
  <c r="BK163" i="12"/>
  <c r="J100" i="13"/>
  <c r="J588" i="14"/>
  <c r="J336" i="14"/>
  <c r="BK167" i="14"/>
  <c r="J177" i="15"/>
  <c r="J259" i="17"/>
  <c r="J97" i="18"/>
  <c r="BK345" i="18"/>
  <c r="J187" i="19"/>
  <c r="J329" i="19"/>
  <c r="BK180" i="21"/>
  <c r="BK198" i="23"/>
  <c r="J125" i="24"/>
  <c r="BK258" i="32"/>
  <c r="J353" i="33"/>
  <c r="BK215" i="34"/>
  <c r="BK94" i="34"/>
  <c r="J100" i="36"/>
  <c r="BK318" i="38"/>
  <c r="BK135" i="38"/>
  <c r="J166" i="39"/>
  <c r="BK274" i="3"/>
  <c r="J185" i="5"/>
  <c r="J132" i="7"/>
  <c r="J596" i="7"/>
  <c r="J128" i="8"/>
  <c r="J176" i="9"/>
  <c r="BK211" i="11"/>
  <c r="J408" i="12"/>
  <c r="BK465" i="12"/>
  <c r="J137" i="13"/>
  <c r="BK136" i="14"/>
  <c r="BK307" i="19"/>
  <c r="J130" i="20"/>
  <c r="BK237" i="21"/>
  <c r="J284" i="22"/>
  <c r="J172" i="23"/>
  <c r="J218" i="24"/>
  <c r="J94" i="26"/>
  <c r="BK87" i="27"/>
  <c r="J297" i="31"/>
  <c r="J205" i="31"/>
  <c r="BK408" i="32"/>
  <c r="BK610" i="32"/>
  <c r="J152" i="33"/>
  <c r="BK208" i="34"/>
  <c r="BK202" i="34"/>
  <c r="J93" i="35"/>
  <c r="J153" i="36"/>
  <c r="BK183" i="38"/>
  <c r="BK144" i="39"/>
  <c r="BK177" i="2"/>
  <c r="J97" i="4"/>
  <c r="J173" i="5"/>
  <c r="J377" i="7"/>
  <c r="BK553" i="7"/>
  <c r="BK232" i="8"/>
  <c r="BK462" i="8"/>
  <c r="BK148" i="9"/>
  <c r="J189" i="11"/>
  <c r="J189" i="12"/>
  <c r="J192" i="12"/>
  <c r="J161" i="13"/>
  <c r="BK161" i="14"/>
  <c r="BK103" i="14"/>
  <c r="BK246" i="15"/>
  <c r="J189" i="17"/>
  <c r="BK112" i="18"/>
  <c r="J99" i="19"/>
  <c r="J211" i="20"/>
  <c r="J218" i="21"/>
  <c r="J108" i="23"/>
  <c r="BK113" i="24"/>
  <c r="BK147" i="25"/>
  <c r="J135" i="27"/>
  <c r="BK179" i="29"/>
  <c r="J224" i="31"/>
  <c r="J577" i="32"/>
  <c r="J231" i="32"/>
  <c r="J268" i="32"/>
  <c r="BK327" i="33"/>
  <c r="J249" i="33"/>
  <c r="BK226" i="35"/>
  <c r="BK170" i="36"/>
  <c r="BK251" i="38"/>
  <c r="BK128" i="39"/>
  <c r="J198" i="2"/>
  <c r="J109" i="3"/>
  <c r="BK281" i="4"/>
  <c r="J165" i="7"/>
  <c r="BK533" i="7"/>
  <c r="J331" i="8"/>
  <c r="J207" i="8"/>
  <c r="J172" i="9"/>
  <c r="BK215" i="11"/>
  <c r="BK318" i="12"/>
  <c r="J173" i="12"/>
  <c r="J173" i="13"/>
  <c r="J305" i="14"/>
  <c r="BK723" i="14"/>
  <c r="J209" i="15"/>
  <c r="J252" i="15"/>
  <c r="J243" i="15"/>
  <c r="J102" i="16"/>
  <c r="BK98" i="16"/>
  <c r="J220" i="17"/>
  <c r="BK349" i="18"/>
  <c r="J197" i="18"/>
  <c r="BK303" i="19"/>
  <c r="J118" i="20"/>
  <c r="J203" i="21"/>
  <c r="BK172" i="23"/>
  <c r="BK208" i="24"/>
  <c r="BK248" i="26"/>
  <c r="BK125" i="29"/>
  <c r="BK173" i="31"/>
  <c r="J166" i="32"/>
  <c r="J505" i="32"/>
  <c r="J331" i="33"/>
  <c r="BK174" i="33"/>
  <c r="J139" i="35"/>
  <c r="J111" i="36"/>
  <c r="J87" i="38"/>
  <c r="J155" i="39"/>
  <c r="BK125" i="3"/>
  <c r="BK209" i="4"/>
  <c r="BK135" i="5"/>
  <c r="J189" i="7"/>
  <c r="BK421" i="7"/>
  <c r="J152" i="7"/>
  <c r="BK317" i="8"/>
  <c r="J87" i="9"/>
  <c r="J297" i="10"/>
  <c r="BK199" i="12"/>
  <c r="BK472" i="12"/>
  <c r="BK198" i="13"/>
  <c r="J108" i="14"/>
  <c r="J682" i="14"/>
  <c r="BK164" i="17"/>
  <c r="BK241" i="18"/>
  <c r="BK240" i="19"/>
  <c r="BK94" i="20"/>
  <c r="BK132" i="21"/>
  <c r="BK227" i="23"/>
  <c r="J257" i="24"/>
  <c r="BK127" i="26"/>
  <c r="J159" i="29"/>
  <c r="J291" i="31"/>
  <c r="BK227" i="32"/>
  <c r="J562" i="32"/>
  <c r="BK372" i="32"/>
  <c r="J356" i="33"/>
  <c r="BK91" i="34"/>
  <c r="J285" i="35"/>
  <c r="J247" i="36"/>
  <c r="J259" i="38"/>
  <c r="J267" i="38"/>
  <c r="J117" i="3"/>
  <c r="J281" i="4"/>
  <c r="BK222" i="5"/>
  <c r="J146" i="5"/>
  <c r="BK116" i="6"/>
  <c r="J246" i="6"/>
  <c r="BK212" i="6"/>
  <c r="BK246" i="6"/>
  <c r="BK251" i="7"/>
  <c r="J278" i="7"/>
  <c r="BK321" i="8"/>
  <c r="J209" i="11"/>
  <c r="J165" i="11"/>
  <c r="BK371" i="12"/>
  <c r="BK109" i="13"/>
  <c r="BK132" i="13"/>
  <c r="J426" i="14"/>
  <c r="BK105" i="15"/>
  <c r="BK135" i="17"/>
  <c r="BK131" i="17"/>
  <c r="J112" i="18"/>
  <c r="J346" i="19"/>
  <c r="BK154" i="21"/>
  <c r="BK241" i="22"/>
  <c r="J223" i="25"/>
  <c r="BK171" i="26"/>
  <c r="BK110" i="28"/>
  <c r="J139" i="30"/>
  <c r="J98" i="31"/>
  <c r="J549" i="32"/>
  <c r="BK450" i="32"/>
  <c r="BK296" i="32"/>
  <c r="J261" i="33"/>
  <c r="BK200" i="34"/>
  <c r="J297" i="35"/>
  <c r="BK233" i="2"/>
  <c r="BK391" i="2"/>
  <c r="BK278" i="3"/>
  <c r="BK215" i="3"/>
  <c r="BK213" i="4"/>
  <c r="BK198" i="6"/>
  <c r="BK294" i="14"/>
  <c r="BK662" i="14"/>
  <c r="BK135" i="15"/>
  <c r="J115" i="17"/>
  <c r="J220" i="18"/>
  <c r="BK220" i="19"/>
  <c r="J163" i="21"/>
  <c r="J251" i="22"/>
  <c r="J241" i="25"/>
  <c r="J181" i="26"/>
  <c r="BK149" i="28"/>
  <c r="BK198" i="31"/>
  <c r="J223" i="32"/>
  <c r="BK142" i="32"/>
  <c r="J386" i="33"/>
  <c r="BK104" i="33"/>
  <c r="J312" i="35"/>
  <c r="BK105" i="35"/>
  <c r="BK236" i="36"/>
  <c r="BK290" i="38"/>
  <c r="BK402" i="38"/>
  <c r="BK282" i="2"/>
  <c r="J158" i="9"/>
  <c r="J227" i="10"/>
  <c r="BK150" i="12"/>
  <c r="BK266" i="12"/>
  <c r="BK480" i="14"/>
  <c r="J151" i="14"/>
  <c r="BK227" i="15"/>
  <c r="J102" i="22"/>
  <c r="J264" i="23"/>
  <c r="BK279" i="24"/>
  <c r="BK190" i="25"/>
  <c r="BK199" i="27"/>
  <c r="J125" i="29"/>
  <c r="BK285" i="31"/>
  <c r="J359" i="32"/>
  <c r="BK530" i="32"/>
  <c r="BK268" i="32"/>
  <c r="BK141" i="33"/>
  <c r="J181" i="34"/>
  <c r="J147" i="35"/>
  <c r="BK115" i="37"/>
  <c r="J350" i="38"/>
  <c r="BK137" i="39"/>
  <c r="J280" i="2"/>
  <c r="BK383" i="2"/>
  <c r="BK586" i="14"/>
  <c r="BK726" i="14"/>
  <c r="J729" i="14"/>
  <c r="J122" i="15"/>
  <c r="J214" i="17"/>
  <c r="J181" i="18"/>
  <c r="BK272" i="18"/>
  <c r="BK296" i="19"/>
  <c r="J383" i="32"/>
  <c r="BK316" i="33"/>
  <c r="BK194" i="33"/>
  <c r="BK247" i="34"/>
  <c r="BK365" i="35"/>
  <c r="BK160" i="36"/>
  <c r="J203" i="38"/>
  <c r="J251" i="38"/>
  <c r="BK194" i="2"/>
  <c r="BK418" i="2"/>
  <c r="J257" i="33"/>
  <c r="J176" i="36"/>
  <c r="J235" i="38"/>
  <c r="BK152" i="39"/>
  <c r="BK304" i="2"/>
  <c r="BK215" i="5"/>
  <c r="BK151" i="30"/>
  <c r="J130" i="39"/>
  <c r="J91" i="9"/>
  <c r="J178" i="10"/>
  <c r="BK120" i="11"/>
  <c r="J106" i="12"/>
  <c r="J386" i="12"/>
  <c r="BK219" i="15"/>
  <c r="BK178" i="16"/>
  <c r="BK165" i="16"/>
  <c r="J111" i="17"/>
  <c r="BK317" i="18"/>
  <c r="BK146" i="19"/>
  <c r="BK200" i="20"/>
  <c r="J232" i="23"/>
  <c r="J113" i="24"/>
  <c r="BK255" i="26"/>
  <c r="BK104" i="27"/>
  <c r="BK184" i="29"/>
  <c r="BK275" i="31"/>
  <c r="BK547" i="32"/>
  <c r="BK501" i="32"/>
  <c r="BK199" i="33"/>
  <c r="J373" i="33"/>
  <c r="BK225" i="34"/>
  <c r="BK330" i="35"/>
  <c r="BK172" i="36"/>
  <c r="J155" i="38"/>
  <c r="BK125" i="39"/>
  <c r="BK180" i="2"/>
  <c r="J107" i="4"/>
  <c r="BK260" i="5"/>
  <c r="J450" i="7"/>
  <c r="J335" i="8"/>
  <c r="BK248" i="8"/>
  <c r="J199" i="11"/>
  <c r="BK440" i="12"/>
  <c r="BK468" i="12"/>
  <c r="BK119" i="13"/>
  <c r="BK553" i="14"/>
  <c r="BK224" i="19"/>
  <c r="J150" i="20"/>
  <c r="BK170" i="20"/>
  <c r="BK206" i="22"/>
  <c r="BK269" i="22"/>
  <c r="J262" i="23"/>
  <c r="J194" i="24"/>
  <c r="BK217" i="25"/>
  <c r="J212" i="26"/>
  <c r="BK108" i="27"/>
  <c r="J133" i="29"/>
  <c r="J143" i="30"/>
  <c r="J332" i="31"/>
  <c r="BK535" i="32"/>
  <c r="BK605" i="32"/>
  <c r="J353" i="32"/>
  <c r="BK156" i="33"/>
  <c r="BK189" i="34"/>
  <c r="BK289" i="35"/>
  <c r="BK153" i="36"/>
  <c r="BK133" i="37"/>
  <c r="J378" i="38"/>
  <c r="J177" i="39"/>
  <c r="BK282" i="3"/>
  <c r="BK229" i="5"/>
  <c r="BK191" i="6"/>
  <c r="J110" i="7"/>
  <c r="J510" i="7"/>
  <c r="J375" i="8"/>
  <c r="BK158" i="9"/>
  <c r="BK241" i="10"/>
  <c r="J211" i="11"/>
  <c r="BK384" i="12"/>
  <c r="J244" i="12"/>
  <c r="BK210" i="13"/>
  <c r="BK175" i="14"/>
  <c r="J569" i="14"/>
  <c r="J152" i="16"/>
  <c r="J172" i="17"/>
  <c r="J342" i="18"/>
  <c r="J322" i="19"/>
  <c r="J139" i="20"/>
  <c r="BK265" i="21"/>
  <c r="J266" i="22"/>
  <c r="BK157" i="24"/>
  <c r="J188" i="26"/>
  <c r="BK116" i="27"/>
  <c r="BK120" i="29"/>
  <c r="J163" i="31"/>
  <c r="BK148" i="31"/>
  <c r="BK363" i="32"/>
  <c r="BK284" i="32"/>
  <c r="J232" i="33"/>
  <c r="J417" i="33"/>
  <c r="J365" i="35"/>
  <c r="J190" i="36"/>
  <c r="BK215" i="38"/>
  <c r="BK382" i="38"/>
  <c r="J225" i="2"/>
  <c r="BK396" i="3"/>
  <c r="J195" i="4"/>
  <c r="J201" i="5"/>
  <c r="BK480" i="7"/>
  <c r="BK386" i="7"/>
  <c r="BK387" i="8"/>
  <c r="BK102" i="8"/>
  <c r="BK185" i="8"/>
  <c r="J241" i="10"/>
  <c r="J105" i="11"/>
  <c r="BK487" i="12"/>
  <c r="BK203" i="12"/>
  <c r="J148" i="12"/>
  <c r="BK203" i="14"/>
  <c r="J450" i="14"/>
  <c r="J666" i="14"/>
  <c r="BK233" i="15"/>
  <c r="J259" i="15"/>
  <c r="J201" i="15"/>
  <c r="J211" i="15"/>
  <c r="BK147" i="16"/>
  <c r="BK153" i="17"/>
  <c r="BK316" i="19"/>
  <c r="J198" i="19"/>
  <c r="BK134" i="20"/>
  <c r="BK270" i="21"/>
  <c r="BK255" i="22"/>
  <c r="BK264" i="23"/>
  <c r="BK99" i="24"/>
  <c r="BK102" i="25"/>
  <c r="J298" i="26"/>
  <c r="J173" i="27"/>
  <c r="J184" i="29"/>
  <c r="BK259" i="31"/>
  <c r="BK436" i="32"/>
  <c r="BK591" i="32"/>
  <c r="BK98" i="32"/>
  <c r="J125" i="33"/>
  <c r="BK187" i="34"/>
  <c r="J359" i="35"/>
  <c r="J236" i="36"/>
  <c r="BK362" i="38"/>
  <c r="BK87" i="38"/>
  <c r="BK187" i="39"/>
  <c r="BK286" i="3"/>
  <c r="BK107" i="4"/>
  <c r="BK237" i="5"/>
  <c r="J401" i="7"/>
  <c r="J484" i="7"/>
  <c r="J593" i="7"/>
  <c r="BK294" i="7"/>
  <c r="J404" i="8"/>
  <c r="BK146" i="8"/>
  <c r="J273" i="10"/>
  <c r="BK180" i="11"/>
  <c r="J238" i="11"/>
  <c r="J264" i="12"/>
  <c r="J356" i="12"/>
  <c r="J147" i="13"/>
  <c r="BK143" i="14"/>
  <c r="J605" i="14"/>
  <c r="J301" i="14"/>
  <c r="BK252" i="15"/>
  <c r="J205" i="18"/>
  <c r="J224" i="19"/>
  <c r="J195" i="20"/>
  <c r="BK170" i="21"/>
  <c r="J248" i="22"/>
  <c r="J251" i="24"/>
  <c r="BK234" i="25"/>
  <c r="J207" i="26"/>
  <c r="BK163" i="28"/>
  <c r="J127" i="30"/>
  <c r="BK350" i="32"/>
  <c r="BK627" i="32"/>
  <c r="BK292" i="32"/>
  <c r="BK290" i="33"/>
  <c r="BK125" i="34"/>
  <c r="J222" i="35"/>
  <c r="BK285" i="35"/>
  <c r="J192" i="36"/>
  <c r="BK227" i="38"/>
  <c r="J139" i="39"/>
  <c r="F34" i="2"/>
  <c r="BK172" i="6"/>
  <c r="J187" i="6"/>
  <c r="BK161" i="7"/>
  <c r="J578" i="7"/>
  <c r="BK377" i="8"/>
  <c r="BK434" i="8"/>
  <c r="BK174" i="10"/>
  <c r="BK161" i="11"/>
  <c r="J287" i="12"/>
  <c r="BK528" i="12"/>
  <c r="J214" i="13"/>
  <c r="J508" i="14"/>
  <c r="J570" i="14"/>
  <c r="J225" i="15"/>
  <c r="BK206" i="17"/>
  <c r="J285" i="18"/>
  <c r="BK269" i="19"/>
  <c r="BK196" i="19"/>
  <c r="BK228" i="22"/>
  <c r="J99" i="22"/>
  <c r="J264" i="24"/>
  <c r="BK101" i="26"/>
  <c r="J177" i="28"/>
  <c r="BK119" i="30"/>
  <c r="J271" i="31"/>
  <c r="BK442" i="32"/>
  <c r="J372" i="32"/>
  <c r="J146" i="32"/>
  <c r="BK314" i="33"/>
  <c r="BK137" i="34"/>
  <c r="J111" i="35"/>
  <c r="BK98" i="2"/>
  <c r="BK307" i="2"/>
  <c r="J148" i="3"/>
  <c r="J392" i="3"/>
  <c r="BK289" i="4"/>
  <c r="J92" i="6"/>
  <c r="J106" i="7"/>
  <c r="BK259" i="7"/>
  <c r="BK354" i="7"/>
  <c r="BK365" i="8"/>
  <c r="BK404" i="8"/>
  <c r="BK227" i="10"/>
  <c r="J108" i="11"/>
  <c r="BK291" i="12"/>
  <c r="J528" i="12"/>
  <c r="BK156" i="13"/>
  <c r="J416" i="14"/>
  <c r="J217" i="14"/>
  <c r="BK164" i="15"/>
  <c r="BK211" i="17"/>
  <c r="BK245" i="18"/>
  <c r="BK204" i="19"/>
  <c r="BK169" i="19"/>
  <c r="BK244" i="21"/>
  <c r="BK218" i="22"/>
  <c r="J184" i="23"/>
  <c r="BK124" i="25"/>
  <c r="BK193" i="27"/>
  <c r="BK185" i="30"/>
  <c r="BK177" i="31"/>
  <c r="J424" i="32"/>
  <c r="BK574" i="32"/>
  <c r="BK356" i="33"/>
  <c r="J403" i="33"/>
  <c r="BK171" i="34"/>
  <c r="J333" i="35"/>
  <c r="BK84" i="38"/>
  <c r="J127" i="38"/>
  <c r="BK131" i="2"/>
  <c r="BK354" i="2"/>
  <c r="BK267" i="2"/>
  <c r="J313" i="3"/>
  <c r="J252" i="3"/>
  <c r="BK145" i="4"/>
  <c r="J209" i="5"/>
  <c r="BK312" i="7"/>
  <c r="BK358" i="7"/>
  <c r="BK224" i="8"/>
  <c r="J325" i="8"/>
  <c r="J167" i="10"/>
  <c r="J142" i="11"/>
  <c r="J99" i="12"/>
  <c r="BK503" i="12"/>
  <c r="BK104" i="13"/>
  <c r="J225" i="13"/>
  <c r="J268" i="14"/>
  <c r="BK720" i="14"/>
  <c r="BK203" i="15"/>
  <c r="J206" i="21"/>
  <c r="BK177" i="23"/>
  <c r="J147" i="25"/>
  <c r="J219" i="27"/>
  <c r="J152" i="29"/>
  <c r="J156" i="31"/>
  <c r="J109" i="32"/>
  <c r="J174" i="32"/>
  <c r="J283" i="33"/>
  <c r="BK165" i="34"/>
  <c r="J161" i="35"/>
  <c r="J160" i="36"/>
  <c r="BK90" i="37"/>
  <c r="BK342" i="38"/>
  <c r="J101" i="39"/>
  <c r="T104" i="39" l="1"/>
  <c r="P168" i="39"/>
  <c r="P94" i="2"/>
  <c r="P306" i="2"/>
  <c r="R395" i="2"/>
  <c r="P431" i="2"/>
  <c r="P430" i="2" s="1"/>
  <c r="BK90" i="3"/>
  <c r="J90" i="3" s="1"/>
  <c r="J61" i="3" s="1"/>
  <c r="T228" i="3"/>
  <c r="T341" i="3"/>
  <c r="T353" i="3"/>
  <c r="R216" i="4"/>
  <c r="BK270" i="4"/>
  <c r="J270" i="4" s="1"/>
  <c r="J66" i="4" s="1"/>
  <c r="P208" i="5"/>
  <c r="T245" i="5"/>
  <c r="R233" i="6"/>
  <c r="P353" i="7"/>
  <c r="R420" i="7"/>
  <c r="R586" i="7"/>
  <c r="R585" i="7"/>
  <c r="BK284" i="8"/>
  <c r="J284" i="8" s="1"/>
  <c r="J63" i="8" s="1"/>
  <c r="R347" i="8"/>
  <c r="P436" i="8"/>
  <c r="P175" i="9"/>
  <c r="T141" i="10"/>
  <c r="R272" i="10"/>
  <c r="R292" i="10"/>
  <c r="R291" i="10"/>
  <c r="R98" i="11"/>
  <c r="R97" i="11"/>
  <c r="R113" i="11"/>
  <c r="R112" i="11"/>
  <c r="P179" i="11"/>
  <c r="BK243" i="11"/>
  <c r="J243" i="11"/>
  <c r="J73" i="11" s="1"/>
  <c r="P94" i="12"/>
  <c r="T268" i="12"/>
  <c r="R471" i="12"/>
  <c r="P531" i="12"/>
  <c r="P122" i="13"/>
  <c r="P172" i="13"/>
  <c r="T212" i="14"/>
  <c r="R539" i="14"/>
  <c r="P98" i="15"/>
  <c r="P97" i="15" s="1"/>
  <c r="P113" i="15"/>
  <c r="P112" i="15" s="1"/>
  <c r="R113" i="15"/>
  <c r="R112" i="15"/>
  <c r="T113" i="15"/>
  <c r="T112" i="15"/>
  <c r="BK183" i="15"/>
  <c r="J183" i="15"/>
  <c r="J70" i="15" s="1"/>
  <c r="BK192" i="15"/>
  <c r="J192" i="15" s="1"/>
  <c r="J71" i="15" s="1"/>
  <c r="BK251" i="15"/>
  <c r="J251" i="15" s="1"/>
  <c r="J73" i="15" s="1"/>
  <c r="P93" i="16"/>
  <c r="BK173" i="16"/>
  <c r="J173" i="16"/>
  <c r="J69" i="16" s="1"/>
  <c r="BK167" i="17"/>
  <c r="J167" i="17" s="1"/>
  <c r="J62" i="17" s="1"/>
  <c r="BK246" i="17"/>
  <c r="J246" i="17" s="1"/>
  <c r="J64" i="17" s="1"/>
  <c r="BK93" i="18"/>
  <c r="J93" i="18" s="1"/>
  <c r="J61" i="18" s="1"/>
  <c r="R196" i="18"/>
  <c r="P316" i="18"/>
  <c r="R337" i="18"/>
  <c r="R336" i="18"/>
  <c r="P90" i="19"/>
  <c r="R175" i="19"/>
  <c r="T251" i="19"/>
  <c r="P149" i="20"/>
  <c r="P226" i="21"/>
  <c r="BK240" i="23"/>
  <c r="J240" i="23" s="1"/>
  <c r="J69" i="23" s="1"/>
  <c r="P222" i="25"/>
  <c r="T93" i="26"/>
  <c r="P206" i="26"/>
  <c r="P206" i="27"/>
  <c r="R449" i="32"/>
  <c r="T262" i="2"/>
  <c r="R344" i="2"/>
  <c r="R255" i="3"/>
  <c r="R89" i="4"/>
  <c r="T249" i="4"/>
  <c r="T232" i="5"/>
  <c r="T353" i="7"/>
  <c r="P536" i="7"/>
  <c r="T577" i="7"/>
  <c r="R267" i="8"/>
  <c r="R407" i="8"/>
  <c r="T436" i="8"/>
  <c r="T183" i="9"/>
  <c r="P141" i="10"/>
  <c r="T237" i="10"/>
  <c r="P272" i="10"/>
  <c r="P252" i="10" s="1"/>
  <c r="T292" i="10"/>
  <c r="T291" i="10" s="1"/>
  <c r="BK98" i="11"/>
  <c r="J98" i="11" s="1"/>
  <c r="J65" i="11" s="1"/>
  <c r="T188" i="11"/>
  <c r="T112" i="13"/>
  <c r="T111" i="13" s="1"/>
  <c r="R172" i="13"/>
  <c r="P97" i="14"/>
  <c r="T308" i="14"/>
  <c r="R629" i="14"/>
  <c r="R628" i="14" s="1"/>
  <c r="R725" i="14"/>
  <c r="R98" i="15"/>
  <c r="R97" i="15" s="1"/>
  <c r="P114" i="16"/>
  <c r="R167" i="17"/>
  <c r="P173" i="18"/>
  <c r="T224" i="18"/>
  <c r="T337" i="18"/>
  <c r="T336" i="18"/>
  <c r="T175" i="19"/>
  <c r="P286" i="19"/>
  <c r="R185" i="20"/>
  <c r="R188" i="21"/>
  <c r="P258" i="21"/>
  <c r="R94" i="22"/>
  <c r="T223" i="22"/>
  <c r="P240" i="23"/>
  <c r="T94" i="24"/>
  <c r="BK241" i="24"/>
  <c r="J241" i="24" s="1"/>
  <c r="J68" i="24" s="1"/>
  <c r="R184" i="25"/>
  <c r="R213" i="25"/>
  <c r="P93" i="26"/>
  <c r="R235" i="26"/>
  <c r="P86" i="27"/>
  <c r="R196" i="27"/>
  <c r="P180" i="28"/>
  <c r="BK85" i="29"/>
  <c r="T174" i="30"/>
  <c r="T84" i="30" s="1"/>
  <c r="T83" i="30" s="1"/>
  <c r="T89" i="31"/>
  <c r="P192" i="31"/>
  <c r="P97" i="32"/>
  <c r="P96" i="32" s="1"/>
  <c r="BK371" i="32"/>
  <c r="J371" i="32" s="1"/>
  <c r="J65" i="32" s="1"/>
  <c r="P395" i="32"/>
  <c r="P412" i="32"/>
  <c r="BK609" i="32"/>
  <c r="J609" i="32" s="1"/>
  <c r="J74" i="32"/>
  <c r="P248" i="33"/>
  <c r="BK278" i="33"/>
  <c r="J278" i="33"/>
  <c r="J66" i="33" s="1"/>
  <c r="BK405" i="33"/>
  <c r="J405" i="33" s="1"/>
  <c r="J72" i="33" s="1"/>
  <c r="T184" i="34"/>
  <c r="P92" i="35"/>
  <c r="BK242" i="35"/>
  <c r="J242" i="35" s="1"/>
  <c r="J65" i="35"/>
  <c r="T342" i="35"/>
  <c r="R89" i="37"/>
  <c r="R88" i="37"/>
  <c r="R87" i="37" s="1"/>
  <c r="P246" i="2"/>
  <c r="BK353" i="2"/>
  <c r="J353" i="2" s="1"/>
  <c r="J66" i="2" s="1"/>
  <c r="BK417" i="2"/>
  <c r="J417" i="2"/>
  <c r="J70" i="2" s="1"/>
  <c r="R90" i="3"/>
  <c r="P312" i="3"/>
  <c r="BK89" i="4"/>
  <c r="J89" i="4"/>
  <c r="J61" i="4" s="1"/>
  <c r="P216" i="4"/>
  <c r="T270" i="4"/>
  <c r="R208" i="5"/>
  <c r="R87" i="6"/>
  <c r="R97" i="7"/>
  <c r="R311" i="7"/>
  <c r="T536" i="7"/>
  <c r="BK586" i="7"/>
  <c r="J586" i="7" s="1"/>
  <c r="J74" i="7" s="1"/>
  <c r="T284" i="8"/>
  <c r="P407" i="8"/>
  <c r="R436" i="8"/>
  <c r="BK175" i="9"/>
  <c r="J175" i="9" s="1"/>
  <c r="J62" i="9" s="1"/>
  <c r="BK170" i="10"/>
  <c r="J170" i="10"/>
  <c r="J63" i="10" s="1"/>
  <c r="P237" i="10"/>
  <c r="P96" i="10" s="1"/>
  <c r="BK272" i="10"/>
  <c r="J272" i="10" s="1"/>
  <c r="J71" i="10" s="1"/>
  <c r="R283" i="10"/>
  <c r="T98" i="11"/>
  <c r="T97" i="11" s="1"/>
  <c r="P113" i="11"/>
  <c r="P112" i="11"/>
  <c r="BK179" i="11"/>
  <c r="J179" i="11"/>
  <c r="J70" i="11" s="1"/>
  <c r="T179" i="11"/>
  <c r="R243" i="11"/>
  <c r="T188" i="12"/>
  <c r="T403" i="12"/>
  <c r="T531" i="12"/>
  <c r="BK112" i="13"/>
  <c r="BK111" i="13" s="1"/>
  <c r="J111" i="13" s="1"/>
  <c r="J66" i="13" s="1"/>
  <c r="P181" i="13"/>
  <c r="BK415" i="14"/>
  <c r="J415" i="14" s="1"/>
  <c r="J64" i="14"/>
  <c r="P629" i="14"/>
  <c r="P628" i="14" s="1"/>
  <c r="BK98" i="15"/>
  <c r="BK97" i="15" s="1"/>
  <c r="J97" i="15" s="1"/>
  <c r="J64" i="15" s="1"/>
  <c r="T114" i="16"/>
  <c r="BK201" i="17"/>
  <c r="J201" i="17" s="1"/>
  <c r="J63" i="17" s="1"/>
  <c r="P93" i="18"/>
  <c r="T196" i="18"/>
  <c r="T316" i="18"/>
  <c r="R90" i="19"/>
  <c r="T191" i="19"/>
  <c r="P345" i="19"/>
  <c r="T93" i="20"/>
  <c r="T161" i="20"/>
  <c r="R199" i="20"/>
  <c r="R95" i="21"/>
  <c r="BK226" i="21"/>
  <c r="J226" i="21"/>
  <c r="J69" i="21" s="1"/>
  <c r="T258" i="21"/>
  <c r="P94" i="22"/>
  <c r="P223" i="22"/>
  <c r="R202" i="23"/>
  <c r="BK212" i="24"/>
  <c r="J212" i="24"/>
  <c r="J67" i="24" s="1"/>
  <c r="P241" i="24"/>
  <c r="T94" i="25"/>
  <c r="R206" i="26"/>
  <c r="R86" i="27"/>
  <c r="P178" i="29"/>
  <c r="P201" i="31"/>
  <c r="T97" i="32"/>
  <c r="T96" i="32" s="1"/>
  <c r="T371" i="32"/>
  <c r="R412" i="32"/>
  <c r="BK441" i="32"/>
  <c r="BK440" i="32" s="1"/>
  <c r="J440" i="32" s="1"/>
  <c r="J71" i="32" s="1"/>
  <c r="R441" i="32"/>
  <c r="T618" i="32"/>
  <c r="R95" i="33"/>
  <c r="R94" i="33" s="1"/>
  <c r="T278" i="33"/>
  <c r="P305" i="33"/>
  <c r="BK414" i="33"/>
  <c r="J414" i="33"/>
  <c r="J73" i="33" s="1"/>
  <c r="T87" i="34"/>
  <c r="P106" i="34"/>
  <c r="R106" i="34"/>
  <c r="R175" i="34"/>
  <c r="T240" i="34"/>
  <c r="T204" i="35"/>
  <c r="T301" i="35"/>
  <c r="P326" i="35"/>
  <c r="T83" i="38"/>
  <c r="T82" i="38" s="1"/>
  <c r="T81" i="38" s="1"/>
  <c r="P262" i="2"/>
  <c r="T353" i="2"/>
  <c r="BK431" i="2"/>
  <c r="BK430" i="2" s="1"/>
  <c r="J430" i="2" s="1"/>
  <c r="J71" i="2" s="1"/>
  <c r="T90" i="3"/>
  <c r="T312" i="3"/>
  <c r="P341" i="3"/>
  <c r="P353" i="3"/>
  <c r="P223" i="4"/>
  <c r="P270" i="4"/>
  <c r="BK87" i="5"/>
  <c r="R232" i="5"/>
  <c r="P87" i="6"/>
  <c r="P97" i="7"/>
  <c r="R353" i="7"/>
  <c r="BK536" i="7"/>
  <c r="J536" i="7"/>
  <c r="J67" i="7" s="1"/>
  <c r="R565" i="7"/>
  <c r="BK267" i="8"/>
  <c r="J267" i="8" s="1"/>
  <c r="J62" i="8" s="1"/>
  <c r="T355" i="8"/>
  <c r="P455" i="8"/>
  <c r="P454" i="8" s="1"/>
  <c r="BK141" i="10"/>
  <c r="J141" i="10"/>
  <c r="J62" i="10" s="1"/>
  <c r="T193" i="10"/>
  <c r="R253" i="10"/>
  <c r="R252" i="10"/>
  <c r="BK123" i="11"/>
  <c r="J123" i="11" s="1"/>
  <c r="J69" i="11" s="1"/>
  <c r="R231" i="11"/>
  <c r="R188" i="12"/>
  <c r="P403" i="12"/>
  <c r="BK97" i="14"/>
  <c r="J97" i="14"/>
  <c r="J61" i="14" s="1"/>
  <c r="P308" i="14"/>
  <c r="BK629" i="14"/>
  <c r="J629" i="14"/>
  <c r="J69" i="14" s="1"/>
  <c r="BK113" i="15"/>
  <c r="J113" i="15"/>
  <c r="J67" i="15" s="1"/>
  <c r="BK114" i="16"/>
  <c r="J114" i="16" s="1"/>
  <c r="J66" i="16" s="1"/>
  <c r="T173" i="16"/>
  <c r="T172" i="16" s="1"/>
  <c r="R90" i="17"/>
  <c r="R93" i="18"/>
  <c r="BK224" i="18"/>
  <c r="J224" i="18" s="1"/>
  <c r="J65" i="18" s="1"/>
  <c r="R316" i="18"/>
  <c r="T286" i="19"/>
  <c r="P199" i="20"/>
  <c r="P95" i="21"/>
  <c r="BK258" i="21"/>
  <c r="J258" i="21"/>
  <c r="J70" i="21" s="1"/>
  <c r="T185" i="22"/>
  <c r="BK202" i="23"/>
  <c r="J202" i="23"/>
  <c r="J67" i="23" s="1"/>
  <c r="T231" i="23"/>
  <c r="R212" i="24"/>
  <c r="T241" i="24"/>
  <c r="BK94" i="25"/>
  <c r="J94" i="25" s="1"/>
  <c r="J65" i="25" s="1"/>
  <c r="R222" i="25"/>
  <c r="BK206" i="26"/>
  <c r="J206" i="26"/>
  <c r="J67" i="26" s="1"/>
  <c r="BK206" i="27"/>
  <c r="J206" i="27" s="1"/>
  <c r="J63" i="27" s="1"/>
  <c r="BK180" i="28"/>
  <c r="J180" i="28" s="1"/>
  <c r="J62" i="28" s="1"/>
  <c r="R85" i="29"/>
  <c r="BK85" i="30"/>
  <c r="J85" i="30"/>
  <c r="J61" i="30" s="1"/>
  <c r="BK176" i="31"/>
  <c r="J176" i="31" s="1"/>
  <c r="J62" i="31"/>
  <c r="R192" i="31"/>
  <c r="BK449" i="32"/>
  <c r="J449" i="32"/>
  <c r="J73" i="32" s="1"/>
  <c r="P618" i="32"/>
  <c r="BK95" i="33"/>
  <c r="BK94" i="33" s="1"/>
  <c r="J94" i="33" s="1"/>
  <c r="J60" i="33" s="1"/>
  <c r="R313" i="33"/>
  <c r="R414" i="33"/>
  <c r="T111" i="34"/>
  <c r="P242" i="35"/>
  <c r="BK262" i="2"/>
  <c r="J262" i="2"/>
  <c r="J63" i="2" s="1"/>
  <c r="R353" i="2"/>
  <c r="R417" i="2"/>
  <c r="R416" i="2" s="1"/>
  <c r="P255" i="3"/>
  <c r="BK341" i="3"/>
  <c r="J341" i="3"/>
  <c r="J65" i="3" s="1"/>
  <c r="P89" i="4"/>
  <c r="T216" i="4"/>
  <c r="P249" i="4"/>
  <c r="T208" i="5"/>
  <c r="R211" i="6"/>
  <c r="BK97" i="7"/>
  <c r="J97" i="7" s="1"/>
  <c r="BK353" i="7"/>
  <c r="J353" i="7" s="1"/>
  <c r="J63" i="7" s="1"/>
  <c r="P420" i="7"/>
  <c r="P284" i="8"/>
  <c r="BK347" i="8"/>
  <c r="J347" i="8"/>
  <c r="J65" i="8" s="1"/>
  <c r="T347" i="8"/>
  <c r="P446" i="8"/>
  <c r="BK86" i="9"/>
  <c r="J86" i="9"/>
  <c r="J61" i="9" s="1"/>
  <c r="P170" i="10"/>
  <c r="T123" i="11"/>
  <c r="R179" i="11"/>
  <c r="P243" i="11"/>
  <c r="T94" i="12"/>
  <c r="T323" i="12"/>
  <c r="BK496" i="12"/>
  <c r="J496" i="12" s="1"/>
  <c r="J70" i="12" s="1"/>
  <c r="R538" i="12"/>
  <c r="P112" i="13"/>
  <c r="P111" i="13" s="1"/>
  <c r="BK172" i="13"/>
  <c r="J172" i="13"/>
  <c r="J70" i="13" s="1"/>
  <c r="T224" i="13"/>
  <c r="BK308" i="14"/>
  <c r="J308" i="14"/>
  <c r="J63" i="14" s="1"/>
  <c r="T539" i="14"/>
  <c r="R114" i="16"/>
  <c r="R201" i="17"/>
  <c r="T173" i="18"/>
  <c r="BK265" i="18"/>
  <c r="J265" i="18"/>
  <c r="J66" i="18"/>
  <c r="BK175" i="19"/>
  <c r="J175" i="19"/>
  <c r="J62" i="19" s="1"/>
  <c r="R286" i="19"/>
  <c r="R93" i="20"/>
  <c r="BK188" i="21"/>
  <c r="J188" i="21"/>
  <c r="J67" i="21" s="1"/>
  <c r="T217" i="21"/>
  <c r="BK223" i="22"/>
  <c r="J223" i="22"/>
  <c r="J69" i="22"/>
  <c r="BK231" i="23"/>
  <c r="J231" i="23"/>
  <c r="J68" i="23" s="1"/>
  <c r="P94" i="24"/>
  <c r="P250" i="24"/>
  <c r="T184" i="25"/>
  <c r="R206" i="27"/>
  <c r="T180" i="28"/>
  <c r="P85" i="29"/>
  <c r="P84" i="29" s="1"/>
  <c r="P83" i="29" s="1"/>
  <c r="AU87" i="1" s="1"/>
  <c r="T85" i="30"/>
  <c r="T201" i="31"/>
  <c r="T248" i="33"/>
  <c r="T243" i="33" s="1"/>
  <c r="R278" i="33"/>
  <c r="R305" i="33"/>
  <c r="R304" i="33"/>
  <c r="R405" i="33"/>
  <c r="BK87" i="34"/>
  <c r="J87" i="34"/>
  <c r="J60" i="34" s="1"/>
  <c r="P184" i="34"/>
  <c r="T242" i="35"/>
  <c r="P342" i="35"/>
  <c r="P89" i="37"/>
  <c r="P88" i="37" s="1"/>
  <c r="P87" i="37" s="1"/>
  <c r="AU97" i="1" s="1"/>
  <c r="P88" i="39"/>
  <c r="P87" i="39" s="1"/>
  <c r="R246" i="2"/>
  <c r="P353" i="2"/>
  <c r="BK228" i="3"/>
  <c r="J228" i="3"/>
  <c r="J62" i="3" s="1"/>
  <c r="R312" i="3"/>
  <c r="R341" i="3"/>
  <c r="BK223" i="4"/>
  <c r="J223" i="4"/>
  <c r="J63" i="4" s="1"/>
  <c r="R270" i="4"/>
  <c r="P87" i="5"/>
  <c r="R428" i="7"/>
  <c r="P577" i="7"/>
  <c r="BK97" i="8"/>
  <c r="J97" i="8"/>
  <c r="J61" i="8" s="1"/>
  <c r="BK355" i="8"/>
  <c r="J355" i="8" s="1"/>
  <c r="J66" i="8" s="1"/>
  <c r="R446" i="8"/>
  <c r="T86" i="9"/>
  <c r="R97" i="10"/>
  <c r="P193" i="10"/>
  <c r="P253" i="10"/>
  <c r="P292" i="10"/>
  <c r="P291" i="10"/>
  <c r="P188" i="11"/>
  <c r="R94" i="12"/>
  <c r="P268" i="12"/>
  <c r="P471" i="12"/>
  <c r="BK538" i="12"/>
  <c r="J538" i="12" s="1"/>
  <c r="J72" i="12"/>
  <c r="P97" i="13"/>
  <c r="P96" i="13"/>
  <c r="R112" i="13"/>
  <c r="R111" i="13" s="1"/>
  <c r="R224" i="13"/>
  <c r="R97" i="14"/>
  <c r="R415" i="14"/>
  <c r="BK520" i="14"/>
  <c r="J520" i="14" s="1"/>
  <c r="J65" i="14" s="1"/>
  <c r="T520" i="14"/>
  <c r="T725" i="14"/>
  <c r="R118" i="15"/>
  <c r="P183" i="15"/>
  <c r="R183" i="15"/>
  <c r="T183" i="15"/>
  <c r="BK239" i="15"/>
  <c r="J239" i="15" s="1"/>
  <c r="J72" i="15" s="1"/>
  <c r="T239" i="15"/>
  <c r="P151" i="16"/>
  <c r="T90" i="17"/>
  <c r="T246" i="17"/>
  <c r="BK196" i="18"/>
  <c r="J196" i="18" s="1"/>
  <c r="J63" i="18" s="1"/>
  <c r="P265" i="18"/>
  <c r="BK191" i="19"/>
  <c r="J191" i="19"/>
  <c r="J63" i="19" s="1"/>
  <c r="P251" i="19"/>
  <c r="T345" i="19"/>
  <c r="P93" i="20"/>
  <c r="R161" i="20"/>
  <c r="T199" i="20"/>
  <c r="BK95" i="21"/>
  <c r="T226" i="21"/>
  <c r="R185" i="22"/>
  <c r="R214" i="22"/>
  <c r="P202" i="23"/>
  <c r="R231" i="23"/>
  <c r="R94" i="24"/>
  <c r="BK250" i="24"/>
  <c r="J250" i="24"/>
  <c r="J69" i="24" s="1"/>
  <c r="BK184" i="25"/>
  <c r="J184" i="25" s="1"/>
  <c r="J67" i="25" s="1"/>
  <c r="BK213" i="25"/>
  <c r="J213" i="25" s="1"/>
  <c r="J68" i="25" s="1"/>
  <c r="R93" i="26"/>
  <c r="R92" i="26"/>
  <c r="R91" i="26" s="1"/>
  <c r="T235" i="26"/>
  <c r="BK86" i="27"/>
  <c r="P196" i="27"/>
  <c r="R180" i="28"/>
  <c r="T85" i="29"/>
  <c r="R85" i="30"/>
  <c r="P176" i="31"/>
  <c r="T192" i="31"/>
  <c r="P449" i="32"/>
  <c r="R618" i="32"/>
  <c r="T313" i="33"/>
  <c r="R111" i="34"/>
  <c r="BK240" i="34"/>
  <c r="J240" i="34"/>
  <c r="J65" i="34" s="1"/>
  <c r="T92" i="35"/>
  <c r="P233" i="35"/>
  <c r="P301" i="35"/>
  <c r="T326" i="35"/>
  <c r="T325" i="35" s="1"/>
  <c r="T91" i="36"/>
  <c r="T90" i="36" s="1"/>
  <c r="T89" i="36" s="1"/>
  <c r="T88" i="36" s="1"/>
  <c r="R83" i="38"/>
  <c r="R82" i="38" s="1"/>
  <c r="R81" i="38" s="1"/>
  <c r="BK88" i="39"/>
  <c r="J88" i="39" s="1"/>
  <c r="J61" i="39" s="1"/>
  <c r="T88" i="39"/>
  <c r="T87" i="39" s="1"/>
  <c r="R262" i="2"/>
  <c r="P344" i="2"/>
  <c r="T417" i="2"/>
  <c r="T416" i="2" s="1"/>
  <c r="R228" i="3"/>
  <c r="R353" i="3"/>
  <c r="T211" i="6"/>
  <c r="T97" i="8"/>
  <c r="T267" i="8"/>
  <c r="P347" i="8"/>
  <c r="BK446" i="8"/>
  <c r="J446" i="8" s="1"/>
  <c r="J72" i="8" s="1"/>
  <c r="R86" i="9"/>
  <c r="R183" i="9"/>
  <c r="T97" i="10"/>
  <c r="R193" i="10"/>
  <c r="BK237" i="10"/>
  <c r="J237" i="10" s="1"/>
  <c r="J67" i="10"/>
  <c r="P188" i="12"/>
  <c r="BK403" i="12"/>
  <c r="J403" i="12"/>
  <c r="J66" i="12" s="1"/>
  <c r="P496" i="12"/>
  <c r="P495" i="12" s="1"/>
  <c r="P538" i="12"/>
  <c r="T97" i="13"/>
  <c r="T96" i="13"/>
  <c r="T181" i="13"/>
  <c r="P191" i="19"/>
  <c r="R251" i="19"/>
  <c r="BK93" i="20"/>
  <c r="J93" i="20" s="1"/>
  <c r="J61" i="20" s="1"/>
  <c r="T149" i="20"/>
  <c r="BK185" i="20"/>
  <c r="J185" i="20" s="1"/>
  <c r="J65" i="20" s="1"/>
  <c r="T95" i="21"/>
  <c r="BK217" i="21"/>
  <c r="J217" i="21" s="1"/>
  <c r="J68" i="21" s="1"/>
  <c r="R223" i="22"/>
  <c r="R94" i="23"/>
  <c r="R240" i="23"/>
  <c r="P212" i="24"/>
  <c r="R241" i="24"/>
  <c r="T222" i="25"/>
  <c r="BK93" i="26"/>
  <c r="J93" i="26"/>
  <c r="J65" i="26" s="1"/>
  <c r="BK235" i="26"/>
  <c r="J235" i="26"/>
  <c r="J68" i="26" s="1"/>
  <c r="T196" i="27"/>
  <c r="BK85" i="28"/>
  <c r="R178" i="29"/>
  <c r="R174" i="30"/>
  <c r="R89" i="31"/>
  <c r="BK192" i="31"/>
  <c r="J192" i="31" s="1"/>
  <c r="J63" i="31" s="1"/>
  <c r="R362" i="32"/>
  <c r="BK403" i="32"/>
  <c r="J403" i="32"/>
  <c r="J67" i="32" s="1"/>
  <c r="T403" i="32"/>
  <c r="R609" i="32"/>
  <c r="T95" i="33"/>
  <c r="T94" i="33"/>
  <c r="BK204" i="35"/>
  <c r="J204" i="35"/>
  <c r="J63" i="35" s="1"/>
  <c r="BK326" i="35"/>
  <c r="BK249" i="4"/>
  <c r="J249" i="4" s="1"/>
  <c r="J64" i="4"/>
  <c r="R258" i="4"/>
  <c r="P232" i="5"/>
  <c r="BK87" i="6"/>
  <c r="J87" i="6" s="1"/>
  <c r="J61" i="6" s="1"/>
  <c r="P233" i="6"/>
  <c r="P428" i="7"/>
  <c r="BK577" i="7"/>
  <c r="J577" i="7"/>
  <c r="J72" i="7" s="1"/>
  <c r="R123" i="11"/>
  <c r="T231" i="11"/>
  <c r="BK94" i="12"/>
  <c r="J94" i="12" s="1"/>
  <c r="J61" i="12" s="1"/>
  <c r="R268" i="12"/>
  <c r="T471" i="12"/>
  <c r="BK531" i="12"/>
  <c r="J531" i="12"/>
  <c r="J71" i="12" s="1"/>
  <c r="BK97" i="13"/>
  <c r="J97" i="13" s="1"/>
  <c r="J65" i="13" s="1"/>
  <c r="R122" i="13"/>
  <c r="P224" i="13"/>
  <c r="BK212" i="14"/>
  <c r="J212" i="14"/>
  <c r="J62" i="14" s="1"/>
  <c r="T415" i="14"/>
  <c r="R520" i="14"/>
  <c r="P118" i="15"/>
  <c r="P192" i="15"/>
  <c r="P239" i="15"/>
  <c r="R251" i="15"/>
  <c r="BK151" i="16"/>
  <c r="J151" i="16"/>
  <c r="J67" i="16" s="1"/>
  <c r="T167" i="17"/>
  <c r="P224" i="18"/>
  <c r="BK316" i="18"/>
  <c r="J316" i="18"/>
  <c r="J67" i="18" s="1"/>
  <c r="BK251" i="19"/>
  <c r="J251" i="19" s="1"/>
  <c r="J64" i="19" s="1"/>
  <c r="BK345" i="19"/>
  <c r="J345" i="19" s="1"/>
  <c r="J66" i="19" s="1"/>
  <c r="R149" i="20"/>
  <c r="T185" i="20"/>
  <c r="T188" i="21"/>
  <c r="R217" i="21"/>
  <c r="R258" i="21"/>
  <c r="BK94" i="22"/>
  <c r="J94" i="22"/>
  <c r="J65" i="22" s="1"/>
  <c r="T214" i="22"/>
  <c r="P94" i="23"/>
  <c r="T240" i="23"/>
  <c r="R250" i="24"/>
  <c r="P184" i="25"/>
  <c r="P213" i="25"/>
  <c r="T206" i="26"/>
  <c r="T86" i="27"/>
  <c r="T85" i="28"/>
  <c r="T84" i="28" s="1"/>
  <c r="T83" i="28"/>
  <c r="BK178" i="29"/>
  <c r="J178" i="29"/>
  <c r="J62" i="29"/>
  <c r="P85" i="30"/>
  <c r="BK89" i="31"/>
  <c r="R176" i="31"/>
  <c r="T449" i="32"/>
  <c r="BK248" i="33"/>
  <c r="T305" i="33"/>
  <c r="T405" i="33"/>
  <c r="P111" i="34"/>
  <c r="P175" i="34"/>
  <c r="P240" i="34"/>
  <c r="P204" i="35"/>
  <c r="BK301" i="35"/>
  <c r="J301" i="35" s="1"/>
  <c r="J66" i="35" s="1"/>
  <c r="R342" i="35"/>
  <c r="R91" i="36"/>
  <c r="R90" i="36"/>
  <c r="R89" i="36" s="1"/>
  <c r="R88" i="36" s="1"/>
  <c r="P83" i="38"/>
  <c r="P82" i="38" s="1"/>
  <c r="P81" i="38" s="1"/>
  <c r="AU98" i="1" s="1"/>
  <c r="R104" i="39"/>
  <c r="T94" i="2"/>
  <c r="T306" i="2"/>
  <c r="T395" i="2"/>
  <c r="T431" i="2"/>
  <c r="T430" i="2"/>
  <c r="BK255" i="3"/>
  <c r="J255" i="3"/>
  <c r="J63" i="3" s="1"/>
  <c r="BK353" i="3"/>
  <c r="J353" i="3"/>
  <c r="J66" i="3" s="1"/>
  <c r="P378" i="3"/>
  <c r="R223" i="4"/>
  <c r="P258" i="4"/>
  <c r="R87" i="5"/>
  <c r="BK245" i="5"/>
  <c r="J245" i="5"/>
  <c r="J64" i="5" s="1"/>
  <c r="T87" i="6"/>
  <c r="T86" i="6" s="1"/>
  <c r="T85" i="6" s="1"/>
  <c r="T233" i="6"/>
  <c r="T97" i="7"/>
  <c r="P311" i="7"/>
  <c r="R536" i="7"/>
  <c r="T565" i="7"/>
  <c r="T561" i="7"/>
  <c r="T586" i="7"/>
  <c r="T585" i="7"/>
  <c r="P97" i="8"/>
  <c r="R355" i="8"/>
  <c r="R96" i="8" s="1"/>
  <c r="T455" i="8"/>
  <c r="T454" i="8" s="1"/>
  <c r="R175" i="9"/>
  <c r="P97" i="10"/>
  <c r="BK193" i="10"/>
  <c r="J193" i="10" s="1"/>
  <c r="J64" i="10" s="1"/>
  <c r="BK292" i="10"/>
  <c r="BK291" i="10"/>
  <c r="J291" i="10" s="1"/>
  <c r="J74" i="10" s="1"/>
  <c r="P98" i="11"/>
  <c r="P97" i="11" s="1"/>
  <c r="BK113" i="11"/>
  <c r="BK112" i="11" s="1"/>
  <c r="J112" i="11" s="1"/>
  <c r="J66" i="11" s="1"/>
  <c r="T113" i="11"/>
  <c r="T112" i="11"/>
  <c r="P231" i="11"/>
  <c r="BK188" i="12"/>
  <c r="J188" i="12" s="1"/>
  <c r="J62" i="12"/>
  <c r="R323" i="12"/>
  <c r="R496" i="12"/>
  <c r="T538" i="12"/>
  <c r="T122" i="13"/>
  <c r="BK224" i="13"/>
  <c r="T97" i="14"/>
  <c r="T96" i="14" s="1"/>
  <c r="P415" i="14"/>
  <c r="T629" i="14"/>
  <c r="T628" i="14" s="1"/>
  <c r="BK725" i="14"/>
  <c r="J725" i="14"/>
  <c r="J75" i="14" s="1"/>
  <c r="BK118" i="15"/>
  <c r="J118" i="15" s="1"/>
  <c r="R192" i="15"/>
  <c r="R239" i="15"/>
  <c r="T251" i="15"/>
  <c r="T117" i="15" s="1"/>
  <c r="BK93" i="16"/>
  <c r="T151" i="16"/>
  <c r="T201" i="17"/>
  <c r="BK173" i="18"/>
  <c r="J173" i="18" s="1"/>
  <c r="J62" i="18" s="1"/>
  <c r="R224" i="18"/>
  <c r="BK174" i="30"/>
  <c r="R201" i="31"/>
  <c r="R97" i="32"/>
  <c r="R96" i="32"/>
  <c r="P371" i="32"/>
  <c r="P403" i="32"/>
  <c r="T412" i="32"/>
  <c r="P609" i="32"/>
  <c r="P95" i="33"/>
  <c r="P94" i="33" s="1"/>
  <c r="P313" i="33"/>
  <c r="P414" i="33"/>
  <c r="R87" i="34"/>
  <c r="BK184" i="34"/>
  <c r="J184" i="34" s="1"/>
  <c r="J64" i="34" s="1"/>
  <c r="R242" i="35"/>
  <c r="BK342" i="35"/>
  <c r="J342" i="35" s="1"/>
  <c r="J70" i="35" s="1"/>
  <c r="P91" i="36"/>
  <c r="P90" i="36" s="1"/>
  <c r="P89" i="36"/>
  <c r="P88" i="36" s="1"/>
  <c r="AU96" i="1" s="1"/>
  <c r="R94" i="2"/>
  <c r="BK306" i="2"/>
  <c r="J306" i="2"/>
  <c r="J64" i="2" s="1"/>
  <c r="T344" i="2"/>
  <c r="P90" i="3"/>
  <c r="P228" i="3"/>
  <c r="R378" i="3"/>
  <c r="T223" i="4"/>
  <c r="BK258" i="4"/>
  <c r="J258" i="4" s="1"/>
  <c r="J65" i="4" s="1"/>
  <c r="BK208" i="5"/>
  <c r="J208" i="5"/>
  <c r="J62" i="5" s="1"/>
  <c r="R245" i="5"/>
  <c r="BK233" i="6"/>
  <c r="J233" i="6" s="1"/>
  <c r="J64" i="6"/>
  <c r="BK428" i="7"/>
  <c r="J428" i="7" s="1"/>
  <c r="J66" i="7" s="1"/>
  <c r="R577" i="7"/>
  <c r="R284" i="8"/>
  <c r="BK407" i="8"/>
  <c r="J407" i="8"/>
  <c r="J67" i="8" s="1"/>
  <c r="BK455" i="8"/>
  <c r="J455" i="8"/>
  <c r="J74" i="8" s="1"/>
  <c r="BK183" i="9"/>
  <c r="J183" i="9" s="1"/>
  <c r="J63" i="9" s="1"/>
  <c r="R141" i="10"/>
  <c r="R237" i="10"/>
  <c r="T272" i="10"/>
  <c r="T283" i="10"/>
  <c r="P123" i="11"/>
  <c r="P122" i="11" s="1"/>
  <c r="BK231" i="11"/>
  <c r="J231" i="11"/>
  <c r="J72" i="11" s="1"/>
  <c r="BK323" i="12"/>
  <c r="J323" i="12"/>
  <c r="J64" i="12" s="1"/>
  <c r="BK471" i="12"/>
  <c r="J471" i="12" s="1"/>
  <c r="J67" i="12"/>
  <c r="R531" i="12"/>
  <c r="BK122" i="13"/>
  <c r="J122" i="13"/>
  <c r="J69" i="13" s="1"/>
  <c r="T172" i="13"/>
  <c r="R212" i="14"/>
  <c r="P539" i="14"/>
  <c r="P725" i="14"/>
  <c r="T118" i="15"/>
  <c r="T192" i="15"/>
  <c r="P251" i="15"/>
  <c r="R151" i="16"/>
  <c r="P90" i="17"/>
  <c r="R246" i="17"/>
  <c r="T93" i="18"/>
  <c r="R265" i="18"/>
  <c r="BK337" i="18"/>
  <c r="BK336" i="18" s="1"/>
  <c r="J336" i="18" s="1"/>
  <c r="J69" i="18" s="1"/>
  <c r="BK90" i="19"/>
  <c r="J90" i="19" s="1"/>
  <c r="J61" i="19" s="1"/>
  <c r="P175" i="19"/>
  <c r="BK286" i="19"/>
  <c r="J286" i="19"/>
  <c r="J65" i="19" s="1"/>
  <c r="BK149" i="20"/>
  <c r="P161" i="20"/>
  <c r="P185" i="20"/>
  <c r="R226" i="21"/>
  <c r="T94" i="22"/>
  <c r="T93" i="22"/>
  <c r="T92" i="22" s="1"/>
  <c r="BK185" i="22"/>
  <c r="J185" i="22"/>
  <c r="J67" i="22" s="1"/>
  <c r="BK214" i="22"/>
  <c r="T94" i="23"/>
  <c r="P231" i="23"/>
  <c r="T212" i="24"/>
  <c r="R94" i="25"/>
  <c r="R93" i="25"/>
  <c r="R92" i="25" s="1"/>
  <c r="T213" i="25"/>
  <c r="P235" i="26"/>
  <c r="T206" i="27"/>
  <c r="R85" i="28"/>
  <c r="R84" i="28" s="1"/>
  <c r="R83" i="28" s="1"/>
  <c r="T178" i="29"/>
  <c r="BK201" i="31"/>
  <c r="J201" i="31" s="1"/>
  <c r="J64" i="31" s="1"/>
  <c r="BK97" i="32"/>
  <c r="J97" i="32" s="1"/>
  <c r="J61" i="32" s="1"/>
  <c r="BK362" i="32"/>
  <c r="J362" i="32" s="1"/>
  <c r="J64" i="32" s="1"/>
  <c r="T362" i="32"/>
  <c r="BK395" i="32"/>
  <c r="J395" i="32"/>
  <c r="J66" i="32"/>
  <c r="BK412" i="32"/>
  <c r="J412" i="32" s="1"/>
  <c r="J68" i="32"/>
  <c r="BK618" i="32"/>
  <c r="J618" i="32" s="1"/>
  <c r="J75" i="32" s="1"/>
  <c r="R248" i="33"/>
  <c r="R243" i="33"/>
  <c r="P278" i="33"/>
  <c r="BK305" i="33"/>
  <c r="J305" i="33"/>
  <c r="J70" i="33"/>
  <c r="P405" i="33"/>
  <c r="P87" i="34"/>
  <c r="R184" i="34"/>
  <c r="BK92" i="35"/>
  <c r="R204" i="35"/>
  <c r="T233" i="35"/>
  <c r="R326" i="35"/>
  <c r="R325" i="35"/>
  <c r="BK89" i="37"/>
  <c r="BK88" i="37" s="1"/>
  <c r="BK83" i="38"/>
  <c r="J83" i="38"/>
  <c r="J61" i="38" s="1"/>
  <c r="R88" i="39"/>
  <c r="R87" i="39"/>
  <c r="R147" i="39"/>
  <c r="BK246" i="2"/>
  <c r="J246" i="2" s="1"/>
  <c r="J62" i="2" s="1"/>
  <c r="R306" i="2"/>
  <c r="P395" i="2"/>
  <c r="R431" i="2"/>
  <c r="R430" i="2" s="1"/>
  <c r="BK312" i="3"/>
  <c r="J312" i="3" s="1"/>
  <c r="J64" i="3" s="1"/>
  <c r="T378" i="3"/>
  <c r="BK216" i="4"/>
  <c r="J216" i="4"/>
  <c r="J62" i="4" s="1"/>
  <c r="R249" i="4"/>
  <c r="T87" i="5"/>
  <c r="T86" i="5"/>
  <c r="T85" i="5" s="1"/>
  <c r="P245" i="5"/>
  <c r="BK211" i="6"/>
  <c r="J211" i="6" s="1"/>
  <c r="J62" i="6" s="1"/>
  <c r="BK311" i="7"/>
  <c r="J311" i="7" s="1"/>
  <c r="J62" i="7"/>
  <c r="T311" i="7"/>
  <c r="BK420" i="7"/>
  <c r="J420" i="7"/>
  <c r="J65" i="7"/>
  <c r="T420" i="7"/>
  <c r="BK565" i="7"/>
  <c r="J565" i="7"/>
  <c r="J71" i="7" s="1"/>
  <c r="P586" i="7"/>
  <c r="P585" i="7"/>
  <c r="R97" i="8"/>
  <c r="P355" i="8"/>
  <c r="T446" i="8"/>
  <c r="P86" i="9"/>
  <c r="P85" i="9"/>
  <c r="P84" i="9" s="1"/>
  <c r="AU62" i="1" s="1"/>
  <c r="P183" i="9"/>
  <c r="R170" i="10"/>
  <c r="BK253" i="10"/>
  <c r="J253" i="10"/>
  <c r="J70" i="10" s="1"/>
  <c r="BK283" i="10"/>
  <c r="J283" i="10" s="1"/>
  <c r="J73" i="10" s="1"/>
  <c r="BK188" i="11"/>
  <c r="J188" i="11"/>
  <c r="J71" i="11" s="1"/>
  <c r="T243" i="11"/>
  <c r="BK268" i="12"/>
  <c r="J268" i="12" s="1"/>
  <c r="J63" i="12" s="1"/>
  <c r="R403" i="12"/>
  <c r="R97" i="13"/>
  <c r="R96" i="13"/>
  <c r="BK181" i="13"/>
  <c r="J181" i="13" s="1"/>
  <c r="J71" i="13" s="1"/>
  <c r="R308" i="14"/>
  <c r="P520" i="14"/>
  <c r="T98" i="15"/>
  <c r="T97" i="15"/>
  <c r="R93" i="16"/>
  <c r="R92" i="16"/>
  <c r="R173" i="16"/>
  <c r="R172" i="16" s="1"/>
  <c r="P167" i="17"/>
  <c r="P246" i="17"/>
  <c r="R173" i="18"/>
  <c r="T265" i="18"/>
  <c r="P337" i="18"/>
  <c r="P336" i="18"/>
  <c r="R371" i="32"/>
  <c r="T395" i="32"/>
  <c r="R403" i="32"/>
  <c r="P441" i="32"/>
  <c r="P440" i="32"/>
  <c r="T441" i="32"/>
  <c r="T440" i="32" s="1"/>
  <c r="T609" i="32"/>
  <c r="BK313" i="33"/>
  <c r="T414" i="33"/>
  <c r="BK111" i="34"/>
  <c r="J111" i="34" s="1"/>
  <c r="J62" i="34" s="1"/>
  <c r="BK175" i="34"/>
  <c r="J175" i="34"/>
  <c r="J63" i="34" s="1"/>
  <c r="R240" i="34"/>
  <c r="R92" i="35"/>
  <c r="R233" i="35"/>
  <c r="P104" i="39"/>
  <c r="P147" i="39"/>
  <c r="BK168" i="39"/>
  <c r="J168" i="39" s="1"/>
  <c r="J65" i="39" s="1"/>
  <c r="R168" i="39"/>
  <c r="P184" i="39"/>
  <c r="BK94" i="2"/>
  <c r="J94" i="2" s="1"/>
  <c r="J61" i="2" s="1"/>
  <c r="T246" i="2"/>
  <c r="BK344" i="2"/>
  <c r="J344" i="2" s="1"/>
  <c r="J65" i="2" s="1"/>
  <c r="BK395" i="2"/>
  <c r="J395" i="2" s="1"/>
  <c r="J67" i="2" s="1"/>
  <c r="P417" i="2"/>
  <c r="P416" i="2"/>
  <c r="T255" i="3"/>
  <c r="BK378" i="3"/>
  <c r="J378" i="3"/>
  <c r="J67" i="3"/>
  <c r="T89" i="4"/>
  <c r="T88" i="4" s="1"/>
  <c r="T87" i="4"/>
  <c r="T258" i="4"/>
  <c r="BK232" i="5"/>
  <c r="J232" i="5"/>
  <c r="J63" i="5" s="1"/>
  <c r="P211" i="6"/>
  <c r="T428" i="7"/>
  <c r="P565" i="7"/>
  <c r="P561" i="7"/>
  <c r="P267" i="8"/>
  <c r="T407" i="8"/>
  <c r="BK436" i="8"/>
  <c r="J436" i="8"/>
  <c r="J71" i="8" s="1"/>
  <c r="R455" i="8"/>
  <c r="R454" i="8"/>
  <c r="T175" i="9"/>
  <c r="BK97" i="10"/>
  <c r="J97" i="10" s="1"/>
  <c r="J61" i="10" s="1"/>
  <c r="T170" i="10"/>
  <c r="T253" i="10"/>
  <c r="T252" i="10" s="1"/>
  <c r="P283" i="10"/>
  <c r="R188" i="11"/>
  <c r="P323" i="12"/>
  <c r="T496" i="12"/>
  <c r="T495" i="12"/>
  <c r="R181" i="13"/>
  <c r="P212" i="14"/>
  <c r="BK539" i="14"/>
  <c r="J539" i="14" s="1"/>
  <c r="J66" i="14" s="1"/>
  <c r="T93" i="16"/>
  <c r="T92" i="16" s="1"/>
  <c r="T91" i="16" s="1"/>
  <c r="P173" i="16"/>
  <c r="P172" i="16" s="1"/>
  <c r="BK90" i="17"/>
  <c r="P201" i="17"/>
  <c r="P196" i="18"/>
  <c r="T90" i="19"/>
  <c r="T89" i="19" s="1"/>
  <c r="T88" i="19" s="1"/>
  <c r="R191" i="19"/>
  <c r="R345" i="19"/>
  <c r="BK161" i="20"/>
  <c r="J161" i="20" s="1"/>
  <c r="J63" i="20"/>
  <c r="BK199" i="20"/>
  <c r="J199" i="20" s="1"/>
  <c r="J66" i="20" s="1"/>
  <c r="P188" i="21"/>
  <c r="P217" i="21"/>
  <c r="P185" i="22"/>
  <c r="P214" i="22"/>
  <c r="BK94" i="23"/>
  <c r="J94" i="23" s="1"/>
  <c r="J65" i="23" s="1"/>
  <c r="T202" i="23"/>
  <c r="BK94" i="24"/>
  <c r="BK93" i="24" s="1"/>
  <c r="J93" i="24" s="1"/>
  <c r="J64" i="24" s="1"/>
  <c r="T250" i="24"/>
  <c r="P94" i="25"/>
  <c r="P93" i="25"/>
  <c r="P92" i="25" s="1"/>
  <c r="AU83" i="1"/>
  <c r="BK222" i="25"/>
  <c r="J222" i="25" s="1"/>
  <c r="J69" i="25" s="1"/>
  <c r="BK196" i="27"/>
  <c r="J196" i="27" s="1"/>
  <c r="J62" i="27" s="1"/>
  <c r="P85" i="28"/>
  <c r="P84" i="28" s="1"/>
  <c r="P83" i="28" s="1"/>
  <c r="AU86" i="1" s="1"/>
  <c r="P174" i="30"/>
  <c r="P89" i="31"/>
  <c r="P88" i="31" s="1"/>
  <c r="P87" i="31" s="1"/>
  <c r="AU89" i="1" s="1"/>
  <c r="T176" i="31"/>
  <c r="P362" i="32"/>
  <c r="R395" i="32"/>
  <c r="BK106" i="34"/>
  <c r="J106" i="34" s="1"/>
  <c r="J61" i="34" s="1"/>
  <c r="T106" i="34"/>
  <c r="T175" i="34"/>
  <c r="BK233" i="35"/>
  <c r="J233" i="35" s="1"/>
  <c r="J64" i="35" s="1"/>
  <c r="R301" i="35"/>
  <c r="BK91" i="36"/>
  <c r="J91" i="36" s="1"/>
  <c r="J66" i="36" s="1"/>
  <c r="T89" i="37"/>
  <c r="T88" i="37" s="1"/>
  <c r="T87" i="37" s="1"/>
  <c r="BK104" i="39"/>
  <c r="J104" i="39" s="1"/>
  <c r="J63" i="39" s="1"/>
  <c r="BK147" i="39"/>
  <c r="J147" i="39" s="1"/>
  <c r="J64" i="39" s="1"/>
  <c r="T147" i="39"/>
  <c r="T168" i="39"/>
  <c r="BK184" i="39"/>
  <c r="J184" i="39"/>
  <c r="J66" i="39" s="1"/>
  <c r="R184" i="39"/>
  <c r="T184" i="39"/>
  <c r="BK395" i="3"/>
  <c r="J395" i="3"/>
  <c r="J68" i="3"/>
  <c r="BK428" i="8"/>
  <c r="J428" i="8" s="1"/>
  <c r="J68" i="8"/>
  <c r="BK248" i="10"/>
  <c r="J248" i="10" s="1"/>
  <c r="J68" i="10" s="1"/>
  <c r="BK722" i="14"/>
  <c r="J722" i="14"/>
  <c r="J74" i="14" s="1"/>
  <c r="BK210" i="20"/>
  <c r="J210" i="20"/>
  <c r="J67" i="20"/>
  <c r="BK183" i="21"/>
  <c r="J183" i="21" s="1"/>
  <c r="J66" i="21" s="1"/>
  <c r="BK179" i="25"/>
  <c r="J179" i="25" s="1"/>
  <c r="J66" i="25" s="1"/>
  <c r="BK288" i="4"/>
  <c r="J288" i="4"/>
  <c r="J67" i="4" s="1"/>
  <c r="BK218" i="10"/>
  <c r="J218" i="10"/>
  <c r="J66" i="10"/>
  <c r="BK719" i="14"/>
  <c r="J719" i="14" s="1"/>
  <c r="J72" i="14"/>
  <c r="BK175" i="20"/>
  <c r="J175" i="20" s="1"/>
  <c r="J64" i="20" s="1"/>
  <c r="BK197" i="23"/>
  <c r="J197" i="23"/>
  <c r="J66" i="23" s="1"/>
  <c r="BK296" i="33"/>
  <c r="J296" i="33"/>
  <c r="J67" i="33"/>
  <c r="BK348" i="18"/>
  <c r="J348" i="18" s="1"/>
  <c r="J71" i="18"/>
  <c r="BK201" i="26"/>
  <c r="J201" i="26" s="1"/>
  <c r="J66" i="26" s="1"/>
  <c r="BK190" i="28"/>
  <c r="J190" i="28"/>
  <c r="J63" i="28" s="1"/>
  <c r="BK336" i="31"/>
  <c r="J336" i="31"/>
  <c r="J67" i="31"/>
  <c r="BK244" i="33"/>
  <c r="J244" i="33" s="1"/>
  <c r="J63" i="33" s="1"/>
  <c r="BK273" i="33"/>
  <c r="J273" i="33" s="1"/>
  <c r="J65" i="33" s="1"/>
  <c r="BK300" i="33"/>
  <c r="J300" i="33"/>
  <c r="J68" i="33" s="1"/>
  <c r="BK228" i="6"/>
  <c r="J228" i="6"/>
  <c r="J63" i="6"/>
  <c r="BK262" i="17"/>
  <c r="J262" i="17" s="1"/>
  <c r="J65" i="17"/>
  <c r="BK219" i="20"/>
  <c r="J219" i="20" s="1"/>
  <c r="J70" i="20" s="1"/>
  <c r="BK180" i="22"/>
  <c r="J180" i="22"/>
  <c r="J66" i="22" s="1"/>
  <c r="BK297" i="26"/>
  <c r="J297" i="26"/>
  <c r="J69" i="26"/>
  <c r="BK259" i="5"/>
  <c r="J259" i="5" s="1"/>
  <c r="J65" i="5"/>
  <c r="BK557" i="7"/>
  <c r="J557" i="7" s="1"/>
  <c r="J68" i="7" s="1"/>
  <c r="BK464" i="8"/>
  <c r="J464" i="8"/>
  <c r="J75" i="8" s="1"/>
  <c r="BK272" i="17"/>
  <c r="J272" i="17"/>
  <c r="J68" i="17"/>
  <c r="BK269" i="23"/>
  <c r="J269" i="23" s="1"/>
  <c r="J70" i="23" s="1"/>
  <c r="BK190" i="9"/>
  <c r="J190" i="9"/>
  <c r="J64" i="9"/>
  <c r="BK250" i="11"/>
  <c r="J250" i="11"/>
  <c r="J74" i="11" s="1"/>
  <c r="BK398" i="12"/>
  <c r="J398" i="12"/>
  <c r="J65" i="12"/>
  <c r="BK283" i="22"/>
  <c r="J283" i="22" s="1"/>
  <c r="J70" i="22"/>
  <c r="BK249" i="25"/>
  <c r="J249" i="25"/>
  <c r="J70" i="25"/>
  <c r="BK412" i="2"/>
  <c r="J412" i="2"/>
  <c r="J68" i="2" s="1"/>
  <c r="BK250" i="6"/>
  <c r="J250" i="6"/>
  <c r="J65" i="6"/>
  <c r="BK358" i="19"/>
  <c r="J358" i="19" s="1"/>
  <c r="J67" i="19"/>
  <c r="BK215" i="20"/>
  <c r="J215" i="20"/>
  <c r="J69" i="20"/>
  <c r="BK358" i="32"/>
  <c r="BK431" i="32"/>
  <c r="J431" i="32" s="1"/>
  <c r="J69" i="32" s="1"/>
  <c r="BK562" i="7"/>
  <c r="BK561" i="7"/>
  <c r="J561" i="7" s="1"/>
  <c r="J69" i="7" s="1"/>
  <c r="BK712" i="14"/>
  <c r="J712" i="14" s="1"/>
  <c r="J71" i="14" s="1"/>
  <c r="BK362" i="19"/>
  <c r="J362" i="19" s="1"/>
  <c r="J68" i="19" s="1"/>
  <c r="BK224" i="20"/>
  <c r="J224" i="20" s="1"/>
  <c r="J71" i="20" s="1"/>
  <c r="BK207" i="24"/>
  <c r="J207" i="24" s="1"/>
  <c r="J66" i="24" s="1"/>
  <c r="BK184" i="30"/>
  <c r="J184" i="30" s="1"/>
  <c r="J63" i="30" s="1"/>
  <c r="BK331" i="31"/>
  <c r="J331" i="31" s="1"/>
  <c r="J65" i="31" s="1"/>
  <c r="BK415" i="7"/>
  <c r="J415" i="7" s="1"/>
  <c r="J64" i="7" s="1"/>
  <c r="BK433" i="8"/>
  <c r="BK432" i="8" s="1"/>
  <c r="J432" i="8" s="1"/>
  <c r="J69" i="8"/>
  <c r="BK280" i="10"/>
  <c r="J280" i="10"/>
  <c r="J72" i="10"/>
  <c r="BK332" i="18"/>
  <c r="J332" i="18"/>
  <c r="J68" i="18" s="1"/>
  <c r="BK188" i="29"/>
  <c r="J188" i="29"/>
  <c r="J63" i="29"/>
  <c r="BK252" i="34"/>
  <c r="J252" i="34" s="1"/>
  <c r="J66" i="34" s="1"/>
  <c r="BK258" i="15"/>
  <c r="J258" i="15"/>
  <c r="J74" i="15"/>
  <c r="BK278" i="24"/>
  <c r="J278" i="24"/>
  <c r="J70" i="24" s="1"/>
  <c r="BK435" i="32"/>
  <c r="J435" i="32"/>
  <c r="J70" i="32"/>
  <c r="BK321" i="35"/>
  <c r="J321" i="35" s="1"/>
  <c r="J67" i="35"/>
  <c r="BK213" i="10"/>
  <c r="J213" i="10"/>
  <c r="J65" i="10"/>
  <c r="BK491" i="12"/>
  <c r="J491" i="12"/>
  <c r="J68" i="12" s="1"/>
  <c r="BK236" i="13"/>
  <c r="J236" i="13"/>
  <c r="J73" i="13"/>
  <c r="BK595" i="7"/>
  <c r="J595" i="7" s="1"/>
  <c r="J75" i="7"/>
  <c r="BK343" i="8"/>
  <c r="J343" i="8"/>
  <c r="J64" i="8"/>
  <c r="BK624" i="14"/>
  <c r="J624" i="14"/>
  <c r="J67" i="14" s="1"/>
  <c r="BK707" i="14"/>
  <c r="J707" i="14"/>
  <c r="J70" i="14"/>
  <c r="BK267" i="17"/>
  <c r="BK266" i="17" s="1"/>
  <c r="J266" i="17" s="1"/>
  <c r="J66" i="17" s="1"/>
  <c r="BK219" i="18"/>
  <c r="J219" i="18"/>
  <c r="J64" i="18" s="1"/>
  <c r="BK269" i="21"/>
  <c r="J269" i="21" s="1"/>
  <c r="J71" i="21" s="1"/>
  <c r="BK222" i="27"/>
  <c r="J222" i="27"/>
  <c r="J64" i="27" s="1"/>
  <c r="BK198" i="35"/>
  <c r="J198" i="35"/>
  <c r="J62" i="35" s="1"/>
  <c r="BE152" i="39"/>
  <c r="BE172" i="39"/>
  <c r="E76" i="39"/>
  <c r="F83" i="39"/>
  <c r="BE89" i="39"/>
  <c r="BE139" i="39"/>
  <c r="BE144" i="39"/>
  <c r="BE148" i="39"/>
  <c r="BE187" i="39"/>
  <c r="BE93" i="39"/>
  <c r="BE97" i="39"/>
  <c r="BE105" i="39"/>
  <c r="BE108" i="39"/>
  <c r="BE125" i="39"/>
  <c r="BE132" i="39"/>
  <c r="BE137" i="39"/>
  <c r="BE155" i="39"/>
  <c r="BE194" i="39"/>
  <c r="BK82" i="38"/>
  <c r="J82" i="38"/>
  <c r="J60" i="38" s="1"/>
  <c r="BE101" i="39"/>
  <c r="BE157" i="39"/>
  <c r="BE177" i="39"/>
  <c r="BE191" i="39"/>
  <c r="J52" i="39"/>
  <c r="BE111" i="39"/>
  <c r="BE123" i="39"/>
  <c r="BE134" i="39"/>
  <c r="BE163" i="39"/>
  <c r="BE189" i="39"/>
  <c r="BE197" i="39"/>
  <c r="BE130" i="39"/>
  <c r="BE142" i="39"/>
  <c r="BE160" i="39"/>
  <c r="BE166" i="39"/>
  <c r="BE180" i="39"/>
  <c r="BE128" i="39"/>
  <c r="BE121" i="39"/>
  <c r="BE169" i="39"/>
  <c r="BE174" i="39"/>
  <c r="BE182" i="39"/>
  <c r="BE185" i="39"/>
  <c r="BE114" i="39"/>
  <c r="BE117" i="39"/>
  <c r="E48" i="38"/>
  <c r="BE95" i="38"/>
  <c r="BE123" i="38"/>
  <c r="BE147" i="38"/>
  <c r="BE155" i="38"/>
  <c r="BE163" i="38"/>
  <c r="BE179" i="38"/>
  <c r="BE215" i="38"/>
  <c r="BE306" i="38"/>
  <c r="J52" i="38"/>
  <c r="F78" i="38"/>
  <c r="BE91" i="38"/>
  <c r="BE111" i="38"/>
  <c r="BE167" i="38"/>
  <c r="BE274" i="38"/>
  <c r="BE298" i="38"/>
  <c r="BE338" i="38"/>
  <c r="BE370" i="38"/>
  <c r="BE406" i="38"/>
  <c r="J89" i="37"/>
  <c r="J65" i="37"/>
  <c r="BE171" i="38"/>
  <c r="BE191" i="38"/>
  <c r="BE219" i="38"/>
  <c r="BE235" i="38"/>
  <c r="BE267" i="38"/>
  <c r="BE294" i="38"/>
  <c r="BE314" i="38"/>
  <c r="BE330" i="38"/>
  <c r="BE366" i="38"/>
  <c r="BE378" i="38"/>
  <c r="BE386" i="38"/>
  <c r="BE394" i="38"/>
  <c r="BE402" i="38"/>
  <c r="BE84" i="38"/>
  <c r="BE243" i="38"/>
  <c r="BE278" i="38"/>
  <c r="BE350" i="38"/>
  <c r="BE374" i="38"/>
  <c r="BE382" i="38"/>
  <c r="BE390" i="38"/>
  <c r="BE398" i="38"/>
  <c r="BE410" i="38"/>
  <c r="BE127" i="38"/>
  <c r="BE175" i="38"/>
  <c r="BE290" i="38"/>
  <c r="BE358" i="38"/>
  <c r="BE414" i="38"/>
  <c r="BE159" i="38"/>
  <c r="BE187" i="38"/>
  <c r="BE231" i="38"/>
  <c r="BE251" i="38"/>
  <c r="BE302" i="38"/>
  <c r="BE354" i="38"/>
  <c r="BE151" i="38"/>
  <c r="BE183" i="38"/>
  <c r="BE195" i="38"/>
  <c r="BE326" i="38"/>
  <c r="BE334" i="38"/>
  <c r="BE346" i="38"/>
  <c r="BE362" i="38"/>
  <c r="BE131" i="38"/>
  <c r="BE143" i="38"/>
  <c r="BE227" i="38"/>
  <c r="BE239" i="38"/>
  <c r="BE263" i="38"/>
  <c r="BE318" i="38"/>
  <c r="BE342" i="38"/>
  <c r="BE203" i="38"/>
  <c r="BE247" i="38"/>
  <c r="BE271" i="38"/>
  <c r="BE87" i="38"/>
  <c r="BE103" i="38"/>
  <c r="BE119" i="38"/>
  <c r="BE223" i="38"/>
  <c r="BE255" i="38"/>
  <c r="BE282" i="38"/>
  <c r="BE322" i="38"/>
  <c r="BE99" i="38"/>
  <c r="BE115" i="38"/>
  <c r="BE135" i="38"/>
  <c r="BE199" i="38"/>
  <c r="BE211" i="38"/>
  <c r="BE286" i="38"/>
  <c r="BE107" i="38"/>
  <c r="BE139" i="38"/>
  <c r="BE207" i="38"/>
  <c r="BE259" i="38"/>
  <c r="BE310" i="38"/>
  <c r="F59" i="37"/>
  <c r="BE94" i="37"/>
  <c r="BE112" i="37"/>
  <c r="BE123" i="37"/>
  <c r="BE130" i="37"/>
  <c r="BE90" i="37"/>
  <c r="BE104" i="37"/>
  <c r="BE110" i="37"/>
  <c r="J56" i="37"/>
  <c r="BE100" i="37"/>
  <c r="BE126" i="37"/>
  <c r="BE137" i="37"/>
  <c r="BE102" i="37"/>
  <c r="BE119" i="37"/>
  <c r="BE133" i="37"/>
  <c r="BE106" i="37"/>
  <c r="BE144" i="37"/>
  <c r="BE151" i="37"/>
  <c r="BE108" i="37"/>
  <c r="BE147" i="37"/>
  <c r="E50" i="37"/>
  <c r="BE98" i="37"/>
  <c r="BE115" i="37"/>
  <c r="BE140" i="37"/>
  <c r="BE204" i="36"/>
  <c r="F59" i="36"/>
  <c r="BE133" i="36"/>
  <c r="BE194" i="36"/>
  <c r="BE240" i="36"/>
  <c r="BE250" i="36"/>
  <c r="BE137" i="36"/>
  <c r="BE139" i="36"/>
  <c r="BE160" i="36"/>
  <c r="BE172" i="36"/>
  <c r="BE178" i="36"/>
  <c r="BE180" i="36"/>
  <c r="BE202" i="36"/>
  <c r="BE229" i="36"/>
  <c r="BE111" i="36"/>
  <c r="BE198" i="36"/>
  <c r="BE200" i="36"/>
  <c r="BE222" i="36"/>
  <c r="BE236" i="36"/>
  <c r="J82" i="36"/>
  <c r="BE127" i="36"/>
  <c r="BE163" i="36"/>
  <c r="BE188" i="36"/>
  <c r="BE254" i="36"/>
  <c r="J326" i="35"/>
  <c r="J69" i="35"/>
  <c r="BE108" i="36"/>
  <c r="BE135" i="36"/>
  <c r="BE192" i="36"/>
  <c r="J92" i="35"/>
  <c r="J61" i="35" s="1"/>
  <c r="BE156" i="36"/>
  <c r="BE167" i="36"/>
  <c r="BE170" i="36"/>
  <c r="BE214" i="36"/>
  <c r="BE233" i="36"/>
  <c r="BE243" i="36"/>
  <c r="BE153" i="36"/>
  <c r="BE196" i="36"/>
  <c r="BE210" i="36"/>
  <c r="BE247" i="36"/>
  <c r="E76" i="36"/>
  <c r="BE115" i="36"/>
  <c r="BE145" i="36"/>
  <c r="BE174" i="36"/>
  <c r="BE190" i="36"/>
  <c r="BE182" i="36"/>
  <c r="BE186" i="36"/>
  <c r="BE100" i="36"/>
  <c r="BE119" i="36"/>
  <c r="BE141" i="36"/>
  <c r="BE149" i="36"/>
  <c r="BE176" i="36"/>
  <c r="BE226" i="36"/>
  <c r="BE92" i="36"/>
  <c r="BE131" i="36"/>
  <c r="BE184" i="36"/>
  <c r="BE206" i="36"/>
  <c r="BE234" i="35"/>
  <c r="BE93" i="35"/>
  <c r="BE117" i="35"/>
  <c r="BE153" i="35"/>
  <c r="BE251" i="35"/>
  <c r="BE330" i="35"/>
  <c r="BE343" i="35"/>
  <c r="BE133" i="35"/>
  <c r="BE157" i="35"/>
  <c r="BE238" i="35"/>
  <c r="BE309" i="35"/>
  <c r="BE339" i="35"/>
  <c r="F87" i="35"/>
  <c r="BE105" i="35"/>
  <c r="BE174" i="35"/>
  <c r="BE183" i="35"/>
  <c r="BE263" i="35"/>
  <c r="BE267" i="35"/>
  <c r="BE289" i="35"/>
  <c r="BE297" i="35"/>
  <c r="BE99" i="35"/>
  <c r="BE199" i="35"/>
  <c r="BE257" i="35"/>
  <c r="BE271" i="35"/>
  <c r="BE281" i="35"/>
  <c r="BE347" i="35"/>
  <c r="BE353" i="35"/>
  <c r="BE365" i="35"/>
  <c r="BE210" i="35"/>
  <c r="BE222" i="35"/>
  <c r="BE230" i="35"/>
  <c r="BE261" i="35"/>
  <c r="BE277" i="35"/>
  <c r="BE315" i="35"/>
  <c r="BE215" i="35"/>
  <c r="BE273" i="35"/>
  <c r="BE322" i="35"/>
  <c r="BE333" i="35"/>
  <c r="E80" i="35"/>
  <c r="BE120" i="35"/>
  <c r="BE147" i="35"/>
  <c r="BE177" i="35"/>
  <c r="BE205" i="35"/>
  <c r="BE218" i="35"/>
  <c r="BE247" i="35"/>
  <c r="BE350" i="35"/>
  <c r="BK86" i="34"/>
  <c r="J86" i="34" s="1"/>
  <c r="J52" i="35"/>
  <c r="BE143" i="35"/>
  <c r="BE226" i="35"/>
  <c r="BE312" i="35"/>
  <c r="BE111" i="35"/>
  <c r="BE285" i="35"/>
  <c r="BE318" i="35"/>
  <c r="BE336" i="35"/>
  <c r="BE356" i="35"/>
  <c r="BE139" i="35"/>
  <c r="BE168" i="35"/>
  <c r="BE195" i="35"/>
  <c r="BE255" i="35"/>
  <c r="BE302" i="35"/>
  <c r="BE359" i="35"/>
  <c r="BE161" i="35"/>
  <c r="BE189" i="35"/>
  <c r="BE192" i="35"/>
  <c r="BE243" i="35"/>
  <c r="BE293" i="35"/>
  <c r="BE327" i="35"/>
  <c r="BE362" i="35"/>
  <c r="BE140" i="34"/>
  <c r="BE151" i="34"/>
  <c r="BE156" i="34"/>
  <c r="BE192" i="34"/>
  <c r="J95" i="33"/>
  <c r="J61" i="33"/>
  <c r="BE118" i="34"/>
  <c r="BE165" i="34"/>
  <c r="BE185" i="34"/>
  <c r="BE198" i="34"/>
  <c r="BE208" i="34"/>
  <c r="E76" i="34"/>
  <c r="BE115" i="34"/>
  <c r="BE137" i="34"/>
  <c r="BE154" i="34"/>
  <c r="BE222" i="34"/>
  <c r="BE238" i="34"/>
  <c r="BE103" i="34"/>
  <c r="BE159" i="34"/>
  <c r="BE169" i="34"/>
  <c r="BE210" i="34"/>
  <c r="BE232" i="34"/>
  <c r="BE250" i="34"/>
  <c r="F83" i="34"/>
  <c r="BE91" i="34"/>
  <c r="BE128" i="34"/>
  <c r="BE135" i="34"/>
  <c r="BE176" i="34"/>
  <c r="BE234" i="34"/>
  <c r="BE244" i="34"/>
  <c r="BE253" i="34"/>
  <c r="J52" i="34"/>
  <c r="BE88" i="34"/>
  <c r="BE94" i="34"/>
  <c r="BE145" i="34"/>
  <c r="BE163" i="34"/>
  <c r="BE173" i="34"/>
  <c r="BE181" i="34"/>
  <c r="BE202" i="34"/>
  <c r="J248" i="33"/>
  <c r="J64" i="33" s="1"/>
  <c r="BE107" i="34"/>
  <c r="BE121" i="34"/>
  <c r="BE133" i="34"/>
  <c r="BE143" i="34"/>
  <c r="BE171" i="34"/>
  <c r="BE187" i="34"/>
  <c r="BE189" i="34"/>
  <c r="BE220" i="34"/>
  <c r="BE228" i="34"/>
  <c r="BE241" i="34"/>
  <c r="BE247" i="34"/>
  <c r="BE100" i="34"/>
  <c r="BE109" i="34"/>
  <c r="BE130" i="34"/>
  <c r="BE148" i="34"/>
  <c r="BE195" i="34"/>
  <c r="BE236" i="34"/>
  <c r="BE97" i="34"/>
  <c r="BE123" i="34"/>
  <c r="BE217" i="34"/>
  <c r="BE225" i="34"/>
  <c r="BE230" i="34"/>
  <c r="BE161" i="34"/>
  <c r="BE167" i="34"/>
  <c r="BE179" i="34"/>
  <c r="BE215" i="34"/>
  <c r="BE112" i="34"/>
  <c r="BE125" i="34"/>
  <c r="BE200" i="34"/>
  <c r="BE205" i="34"/>
  <c r="BE212" i="34"/>
  <c r="BK96" i="32"/>
  <c r="J52" i="33"/>
  <c r="BE96" i="33"/>
  <c r="BE136" i="33"/>
  <c r="BE160" i="33"/>
  <c r="BE199" i="33"/>
  <c r="BE211" i="33"/>
  <c r="BE293" i="33"/>
  <c r="BE297" i="33"/>
  <c r="BE316" i="33"/>
  <c r="BE341" i="33"/>
  <c r="BE347" i="33"/>
  <c r="BE359" i="33"/>
  <c r="BE396" i="33"/>
  <c r="E48" i="33"/>
  <c r="F90" i="33"/>
  <c r="BE115" i="33"/>
  <c r="BE152" i="33"/>
  <c r="BE207" i="33"/>
  <c r="BE224" i="33"/>
  <c r="BE287" i="33"/>
  <c r="BE290" i="33"/>
  <c r="BE339" i="33"/>
  <c r="BE365" i="33"/>
  <c r="BE370" i="33"/>
  <c r="BE384" i="33"/>
  <c r="BE394" i="33"/>
  <c r="BE403" i="33"/>
  <c r="BE410" i="33"/>
  <c r="BE415" i="33"/>
  <c r="BE417" i="33"/>
  <c r="BE100" i="33"/>
  <c r="BE104" i="33"/>
  <c r="BE174" i="33"/>
  <c r="BE194" i="33"/>
  <c r="BE331" i="33"/>
  <c r="BE406" i="33"/>
  <c r="BE412" i="33"/>
  <c r="BE108" i="33"/>
  <c r="BE156" i="33"/>
  <c r="BE166" i="33"/>
  <c r="BE170" i="33"/>
  <c r="BE232" i="33"/>
  <c r="BE245" i="33"/>
  <c r="BE253" i="33"/>
  <c r="BE274" i="33"/>
  <c r="BE283" i="33"/>
  <c r="BE353" i="33"/>
  <c r="BE375" i="33"/>
  <c r="BE389" i="33"/>
  <c r="BE400" i="33"/>
  <c r="J358" i="32"/>
  <c r="J63" i="32" s="1"/>
  <c r="BE112" i="33"/>
  <c r="BE122" i="33"/>
  <c r="BE221" i="33"/>
  <c r="BE241" i="33"/>
  <c r="BE148" i="33"/>
  <c r="BE182" i="33"/>
  <c r="BE203" i="33"/>
  <c r="BE261" i="33"/>
  <c r="BE391" i="33"/>
  <c r="BE190" i="33"/>
  <c r="BE249" i="33"/>
  <c r="BE301" i="33"/>
  <c r="BE306" i="33"/>
  <c r="BE373" i="33"/>
  <c r="BE118" i="33"/>
  <c r="BE236" i="33"/>
  <c r="BE269" i="33"/>
  <c r="BE314" i="33"/>
  <c r="BE325" i="33"/>
  <c r="BE337" i="33"/>
  <c r="BE361" i="33"/>
  <c r="BE368" i="33"/>
  <c r="BE128" i="33"/>
  <c r="BE141" i="33"/>
  <c r="BE185" i="33"/>
  <c r="BE239" i="33"/>
  <c r="BE265" i="33"/>
  <c r="BE279" i="33"/>
  <c r="BE310" i="33"/>
  <c r="BE327" i="33"/>
  <c r="BE379" i="33"/>
  <c r="BE386" i="33"/>
  <c r="BE125" i="33"/>
  <c r="BE132" i="33"/>
  <c r="BE178" i="33"/>
  <c r="BE214" i="33"/>
  <c r="BE257" i="33"/>
  <c r="BE321" i="33"/>
  <c r="BE334" i="33"/>
  <c r="BE344" i="33"/>
  <c r="BE350" i="33"/>
  <c r="BE356" i="33"/>
  <c r="BE382" i="33"/>
  <c r="BE98" i="32"/>
  <c r="BE121" i="32"/>
  <c r="BE149" i="32"/>
  <c r="BE170" i="32"/>
  <c r="BE199" i="32"/>
  <c r="BE251" i="32"/>
  <c r="BE300" i="32"/>
  <c r="BE355" i="32"/>
  <c r="BE375" i="32"/>
  <c r="BE386" i="32"/>
  <c r="BE392" i="32"/>
  <c r="BE408" i="32"/>
  <c r="BE432" i="32"/>
  <c r="BE467" i="32"/>
  <c r="BE482" i="32"/>
  <c r="BE491" i="32"/>
  <c r="BE527" i="32"/>
  <c r="BE547" i="32"/>
  <c r="BE109" i="32"/>
  <c r="BE131" i="32"/>
  <c r="BE166" i="32"/>
  <c r="BE326" i="32"/>
  <c r="BE404" i="32"/>
  <c r="BE446" i="32"/>
  <c r="BE452" i="32"/>
  <c r="BE530" i="32"/>
  <c r="E85" i="32"/>
  <c r="F92" i="32"/>
  <c r="BE159" i="32"/>
  <c r="BE203" i="32"/>
  <c r="BE223" i="32"/>
  <c r="BE243" i="32"/>
  <c r="BE254" i="32"/>
  <c r="BE261" i="32"/>
  <c r="BE265" i="32"/>
  <c r="BE268" i="32"/>
  <c r="BE274" i="32"/>
  <c r="BE278" i="32"/>
  <c r="BE284" i="32"/>
  <c r="BE288" i="32"/>
  <c r="BE292" i="32"/>
  <c r="BE296" i="32"/>
  <c r="BE308" i="32"/>
  <c r="BE442" i="32"/>
  <c r="BE457" i="32"/>
  <c r="BE476" i="32"/>
  <c r="BE509" i="32"/>
  <c r="BE574" i="32"/>
  <c r="BE594" i="32"/>
  <c r="BE113" i="32"/>
  <c r="BE125" i="32"/>
  <c r="BE350" i="32"/>
  <c r="BE450" i="32"/>
  <c r="BE463" i="32"/>
  <c r="BE495" i="32"/>
  <c r="BE501" i="32"/>
  <c r="BE518" i="32"/>
  <c r="BE553" i="32"/>
  <c r="BE582" i="32"/>
  <c r="BE589" i="32"/>
  <c r="BE591" i="32"/>
  <c r="BE600" i="32"/>
  <c r="BE605" i="32"/>
  <c r="BE607" i="32"/>
  <c r="BE610" i="32"/>
  <c r="BE614" i="32"/>
  <c r="BE105" i="32"/>
  <c r="BE239" i="32"/>
  <c r="BE247" i="32"/>
  <c r="BE399" i="32"/>
  <c r="BE436" i="32"/>
  <c r="BE484" i="32"/>
  <c r="BE498" i="32"/>
  <c r="BE596" i="32"/>
  <c r="BE603" i="32"/>
  <c r="BE616" i="32"/>
  <c r="BE619" i="32"/>
  <c r="BE621" i="32"/>
  <c r="BE627" i="32"/>
  <c r="BE128" i="32"/>
  <c r="BE413" i="32"/>
  <c r="BE470" i="32"/>
  <c r="BE555" i="32"/>
  <c r="BE566" i="32"/>
  <c r="BE570" i="32"/>
  <c r="BE586" i="32"/>
  <c r="BE346" i="32"/>
  <c r="BE389" i="32"/>
  <c r="BE421" i="32"/>
  <c r="BE511" i="32"/>
  <c r="BE522" i="32"/>
  <c r="BE533" i="32"/>
  <c r="BE544" i="32"/>
  <c r="BE551" i="32"/>
  <c r="BE577" i="32"/>
  <c r="BE142" i="32"/>
  <c r="BE155" i="32"/>
  <c r="BE191" i="32"/>
  <c r="BE219" i="32"/>
  <c r="BE235" i="32"/>
  <c r="BE329" i="32"/>
  <c r="BE383" i="32"/>
  <c r="BE513" i="32"/>
  <c r="BE525" i="32"/>
  <c r="BE564" i="32"/>
  <c r="J89" i="32"/>
  <c r="BE117" i="32"/>
  <c r="BE134" i="32"/>
  <c r="BE174" i="32"/>
  <c r="BE195" i="32"/>
  <c r="BE227" i="32"/>
  <c r="BE304" i="32"/>
  <c r="BE363" i="32"/>
  <c r="BE379" i="32"/>
  <c r="BE396" i="32"/>
  <c r="BE428" i="32"/>
  <c r="BE557" i="32"/>
  <c r="BE579" i="32"/>
  <c r="BE138" i="32"/>
  <c r="BE146" i="32"/>
  <c r="BE152" i="32"/>
  <c r="BE162" i="32"/>
  <c r="BE179" i="32"/>
  <c r="BE211" i="32"/>
  <c r="BE353" i="32"/>
  <c r="BE372" i="32"/>
  <c r="BE479" i="32"/>
  <c r="BE542" i="32"/>
  <c r="BE516" i="32"/>
  <c r="BE539" i="32"/>
  <c r="BE549" i="32"/>
  <c r="BE560" i="32"/>
  <c r="BE231" i="32"/>
  <c r="BE258" i="32"/>
  <c r="BE359" i="32"/>
  <c r="BE367" i="32"/>
  <c r="BE417" i="32"/>
  <c r="BE424" i="32"/>
  <c r="BE461" i="32"/>
  <c r="BE473" i="32"/>
  <c r="BE489" i="32"/>
  <c r="BE505" i="32"/>
  <c r="BE535" i="32"/>
  <c r="BE562" i="32"/>
  <c r="BE568" i="32"/>
  <c r="BE584" i="32"/>
  <c r="J81" i="31"/>
  <c r="BE109" i="31"/>
  <c r="BE152" i="31"/>
  <c r="BE193" i="31"/>
  <c r="BE217" i="31"/>
  <c r="BE259" i="31"/>
  <c r="BE271" i="31"/>
  <c r="BE294" i="31"/>
  <c r="BE302" i="31"/>
  <c r="E48" i="31"/>
  <c r="BE94" i="31"/>
  <c r="BE148" i="31"/>
  <c r="BE181" i="31"/>
  <c r="BE207" i="31"/>
  <c r="BE320" i="31"/>
  <c r="BE324" i="31"/>
  <c r="BE90" i="31"/>
  <c r="BE159" i="31"/>
  <c r="BE166" i="31"/>
  <c r="BE275" i="31"/>
  <c r="BE279" i="31"/>
  <c r="BE288" i="31"/>
  <c r="BE308" i="31"/>
  <c r="BE98" i="31"/>
  <c r="BE202" i="31"/>
  <c r="BE205" i="31"/>
  <c r="BE243" i="31"/>
  <c r="BE268" i="31"/>
  <c r="BE328" i="31"/>
  <c r="BE332" i="31"/>
  <c r="BE337" i="31"/>
  <c r="F84" i="31"/>
  <c r="BE117" i="31"/>
  <c r="BE156" i="31"/>
  <c r="BE163" i="31"/>
  <c r="BE169" i="31"/>
  <c r="BE221" i="31"/>
  <c r="BE246" i="31"/>
  <c r="BE291" i="31"/>
  <c r="BE144" i="31"/>
  <c r="BE224" i="31"/>
  <c r="BE236" i="31"/>
  <c r="BE262" i="31"/>
  <c r="BE282" i="31"/>
  <c r="BE311" i="31"/>
  <c r="BE314" i="31"/>
  <c r="BE177" i="31"/>
  <c r="BE198" i="31"/>
  <c r="BE255" i="31"/>
  <c r="BE120" i="31"/>
  <c r="BE185" i="31"/>
  <c r="BE210" i="31"/>
  <c r="BE232" i="31"/>
  <c r="BE253" i="31"/>
  <c r="BE265" i="31"/>
  <c r="BE285" i="31"/>
  <c r="BE297" i="31"/>
  <c r="BE102" i="31"/>
  <c r="BE113" i="31"/>
  <c r="BE130" i="31"/>
  <c r="BE138" i="31"/>
  <c r="BE173" i="31"/>
  <c r="BE300" i="31"/>
  <c r="BE134" i="31"/>
  <c r="BE188" i="31"/>
  <c r="BE214" i="31"/>
  <c r="BE229" i="31"/>
  <c r="BE240" i="31"/>
  <c r="BE249" i="31"/>
  <c r="BE305" i="31"/>
  <c r="BE317" i="31"/>
  <c r="J85" i="29"/>
  <c r="J61" i="29" s="1"/>
  <c r="E48" i="30"/>
  <c r="BE106" i="30"/>
  <c r="BE135" i="30"/>
  <c r="BE119" i="30"/>
  <c r="BE139" i="30"/>
  <c r="BE177" i="30"/>
  <c r="BE94" i="30"/>
  <c r="BE161" i="30"/>
  <c r="BE180" i="30"/>
  <c r="BE185" i="30"/>
  <c r="F55" i="30"/>
  <c r="BE143" i="30"/>
  <c r="BE164" i="30"/>
  <c r="BE171" i="30"/>
  <c r="BE155" i="30"/>
  <c r="BE158" i="30"/>
  <c r="BE167" i="30"/>
  <c r="BE175" i="30"/>
  <c r="BE127" i="30"/>
  <c r="BE86" i="30"/>
  <c r="BE98" i="30"/>
  <c r="J52" i="30"/>
  <c r="BE90" i="30"/>
  <c r="BE116" i="30"/>
  <c r="BE151" i="30"/>
  <c r="BE122" i="30"/>
  <c r="E48" i="29"/>
  <c r="BE94" i="29"/>
  <c r="BE141" i="29"/>
  <c r="BE159" i="29"/>
  <c r="BE172" i="29"/>
  <c r="BE120" i="29"/>
  <c r="BE110" i="29"/>
  <c r="BE137" i="29"/>
  <c r="BE181" i="29"/>
  <c r="BE184" i="29"/>
  <c r="BE189" i="29"/>
  <c r="J52" i="29"/>
  <c r="BE98" i="29"/>
  <c r="BE148" i="29"/>
  <c r="BE102" i="29"/>
  <c r="BE90" i="29"/>
  <c r="BE125" i="29"/>
  <c r="BE169" i="29"/>
  <c r="BE175" i="29"/>
  <c r="J85" i="28"/>
  <c r="J61" i="28" s="1"/>
  <c r="BE86" i="29"/>
  <c r="F55" i="29"/>
  <c r="BE133" i="29"/>
  <c r="BE156" i="29"/>
  <c r="BE166" i="29"/>
  <c r="BE152" i="29"/>
  <c r="BE163" i="29"/>
  <c r="BE179" i="29"/>
  <c r="J77" i="28"/>
  <c r="BE128" i="28"/>
  <c r="BE142" i="28"/>
  <c r="BE159" i="28"/>
  <c r="BE177" i="28"/>
  <c r="BE102" i="28"/>
  <c r="BE149" i="28"/>
  <c r="BE181" i="28"/>
  <c r="BE183" i="28"/>
  <c r="E48" i="28"/>
  <c r="BE163" i="28"/>
  <c r="BE167" i="28"/>
  <c r="BE174" i="28"/>
  <c r="J86" i="27"/>
  <c r="J61" i="27"/>
  <c r="F55" i="28"/>
  <c r="BE110" i="28"/>
  <c r="BE186" i="28"/>
  <c r="BE191" i="28"/>
  <c r="BE90" i="28"/>
  <c r="BE120" i="28"/>
  <c r="BE94" i="28"/>
  <c r="BE86" i="28"/>
  <c r="BE136" i="28"/>
  <c r="BE153" i="28"/>
  <c r="BE132" i="28"/>
  <c r="BE171" i="28"/>
  <c r="BE98" i="28"/>
  <c r="BE156" i="28"/>
  <c r="J52" i="27"/>
  <c r="BE100" i="27"/>
  <c r="BE165" i="27"/>
  <c r="BE87" i="27"/>
  <c r="BE93" i="27"/>
  <c r="BE96" i="27"/>
  <c r="BE116" i="27"/>
  <c r="BE169" i="27"/>
  <c r="BE202" i="27"/>
  <c r="BE154" i="27"/>
  <c r="BE158" i="27"/>
  <c r="BE210" i="27"/>
  <c r="BE219" i="27"/>
  <c r="BE90" i="27"/>
  <c r="BE108" i="27"/>
  <c r="BE190" i="27"/>
  <c r="BE150" i="27"/>
  <c r="BE183" i="27"/>
  <c r="BE207" i="27"/>
  <c r="BE216" i="27"/>
  <c r="BE223" i="27"/>
  <c r="BE199" i="27"/>
  <c r="BK92" i="26"/>
  <c r="BK91" i="26" s="1"/>
  <c r="J91" i="26"/>
  <c r="F81" i="27"/>
  <c r="BE112" i="27"/>
  <c r="BE193" i="27"/>
  <c r="BE197" i="27"/>
  <c r="BE177" i="27"/>
  <c r="BE187" i="27"/>
  <c r="E74" i="27"/>
  <c r="BE135" i="27"/>
  <c r="BE173" i="27"/>
  <c r="BE124" i="27"/>
  <c r="BE104" i="27"/>
  <c r="BE142" i="27"/>
  <c r="BE180" i="27"/>
  <c r="BE122" i="26"/>
  <c r="BE164" i="26"/>
  <c r="BE224" i="26"/>
  <c r="BE236" i="26"/>
  <c r="BE268" i="26"/>
  <c r="BE119" i="26"/>
  <c r="BE181" i="26"/>
  <c r="BE255" i="26"/>
  <c r="BE285" i="26"/>
  <c r="BE101" i="26"/>
  <c r="BE115" i="26"/>
  <c r="BE151" i="26"/>
  <c r="BE195" i="26"/>
  <c r="BE252" i="26"/>
  <c r="BE289" i="26"/>
  <c r="E50" i="26"/>
  <c r="J85" i="26"/>
  <c r="BE231" i="26"/>
  <c r="BE262" i="26"/>
  <c r="BE280" i="26"/>
  <c r="BE283" i="26"/>
  <c r="BE98" i="26"/>
  <c r="BE161" i="26"/>
  <c r="BE207" i="26"/>
  <c r="BE266" i="26"/>
  <c r="BE292" i="26"/>
  <c r="BE298" i="26"/>
  <c r="BE278" i="26"/>
  <c r="BE176" i="26"/>
  <c r="BE188" i="26"/>
  <c r="BE212" i="26"/>
  <c r="BE245" i="26"/>
  <c r="BE259" i="26"/>
  <c r="F59" i="26"/>
  <c r="BE130" i="26"/>
  <c r="BE155" i="26"/>
  <c r="BE217" i="26"/>
  <c r="BE227" i="26"/>
  <c r="BE107" i="26"/>
  <c r="BE147" i="26"/>
  <c r="BE192" i="26"/>
  <c r="BE198" i="26"/>
  <c r="BE242" i="26"/>
  <c r="BE248" i="26"/>
  <c r="BK93" i="25"/>
  <c r="BK92" i="25" s="1"/>
  <c r="J92" i="25" s="1"/>
  <c r="J63" i="25" s="1"/>
  <c r="BE94" i="26"/>
  <c r="BE111" i="26"/>
  <c r="BE138" i="26"/>
  <c r="BE184" i="26"/>
  <c r="BE274" i="26"/>
  <c r="BE171" i="26"/>
  <c r="BE202" i="26"/>
  <c r="BE221" i="26"/>
  <c r="BE240" i="26"/>
  <c r="BE272" i="26"/>
  <c r="BE127" i="26"/>
  <c r="F59" i="25"/>
  <c r="BE112" i="25"/>
  <c r="BE108" i="25"/>
  <c r="BE173" i="25"/>
  <c r="BE195" i="25"/>
  <c r="BE202" i="25"/>
  <c r="BE223" i="25"/>
  <c r="E80" i="25"/>
  <c r="BE116" i="25"/>
  <c r="BE137" i="25"/>
  <c r="BE217" i="25"/>
  <c r="BE95" i="25"/>
  <c r="BE141" i="25"/>
  <c r="BE150" i="25"/>
  <c r="BE190" i="25"/>
  <c r="BE237" i="25"/>
  <c r="J56" i="25"/>
  <c r="BE157" i="25"/>
  <c r="BE185" i="25"/>
  <c r="BE241" i="25"/>
  <c r="BE166" i="25"/>
  <c r="BE199" i="25"/>
  <c r="BE205" i="25"/>
  <c r="BE234" i="25"/>
  <c r="BE99" i="25"/>
  <c r="BE133" i="25"/>
  <c r="BE147" i="25"/>
  <c r="BE214" i="25"/>
  <c r="BE250" i="25"/>
  <c r="BE170" i="25"/>
  <c r="BE209" i="25"/>
  <c r="BE124" i="25"/>
  <c r="BE162" i="25"/>
  <c r="BE176" i="25"/>
  <c r="BE102" i="25"/>
  <c r="BE227" i="25"/>
  <c r="BE230" i="25"/>
  <c r="BE244" i="25"/>
  <c r="BE180" i="25"/>
  <c r="E50" i="24"/>
  <c r="BE163" i="24"/>
  <c r="BE223" i="24"/>
  <c r="BE242" i="24"/>
  <c r="BE113" i="24"/>
  <c r="BE182" i="24"/>
  <c r="BE204" i="24"/>
  <c r="BE261" i="24"/>
  <c r="BE264" i="24"/>
  <c r="BE271" i="24"/>
  <c r="BE99" i="24"/>
  <c r="BE153" i="24"/>
  <c r="BE233" i="24"/>
  <c r="BE257" i="24"/>
  <c r="BE268" i="24"/>
  <c r="BE141" i="24"/>
  <c r="BE177" i="24"/>
  <c r="BE245" i="24"/>
  <c r="F89" i="24"/>
  <c r="BE187" i="24"/>
  <c r="BE218" i="24"/>
  <c r="BE237" i="24"/>
  <c r="BE273" i="24"/>
  <c r="BE279" i="24"/>
  <c r="BE118" i="24"/>
  <c r="BE201" i="24"/>
  <c r="BE102" i="24"/>
  <c r="BE125" i="24"/>
  <c r="BE208" i="24"/>
  <c r="BE230" i="24"/>
  <c r="J86" i="24"/>
  <c r="BE122" i="24"/>
  <c r="BE130" i="24"/>
  <c r="BE166" i="24"/>
  <c r="BE194" i="24"/>
  <c r="BE133" i="24"/>
  <c r="BE149" i="24"/>
  <c r="BE190" i="24"/>
  <c r="BE251" i="24"/>
  <c r="BE255" i="24"/>
  <c r="BE95" i="24"/>
  <c r="BE108" i="24"/>
  <c r="BE157" i="24"/>
  <c r="BE198" i="24"/>
  <c r="BE213" i="24"/>
  <c r="BE227" i="24"/>
  <c r="BE213" i="23"/>
  <c r="BE232" i="23"/>
  <c r="BE241" i="23"/>
  <c r="BE95" i="23"/>
  <c r="BE151" i="23"/>
  <c r="BE191" i="23"/>
  <c r="BE217" i="23"/>
  <c r="E80" i="23"/>
  <c r="BE167" i="23"/>
  <c r="BE184" i="23"/>
  <c r="BE198" i="23"/>
  <c r="BE255" i="23"/>
  <c r="BE262" i="23"/>
  <c r="BE123" i="23"/>
  <c r="BE143" i="23"/>
  <c r="BE172" i="23"/>
  <c r="BE180" i="23"/>
  <c r="BE194" i="23"/>
  <c r="BE208" i="23"/>
  <c r="BE245" i="23"/>
  <c r="BE248" i="23"/>
  <c r="BE264" i="23"/>
  <c r="BE220" i="23"/>
  <c r="BE227" i="23"/>
  <c r="BE147" i="23"/>
  <c r="BE157" i="23"/>
  <c r="BE102" i="23"/>
  <c r="BE126" i="23"/>
  <c r="BE188" i="23"/>
  <c r="BE235" i="23"/>
  <c r="J86" i="23"/>
  <c r="BE203" i="23"/>
  <c r="BE252" i="23"/>
  <c r="BE259" i="23"/>
  <c r="BE270" i="23"/>
  <c r="BE99" i="23"/>
  <c r="F59" i="23"/>
  <c r="BE118" i="23"/>
  <c r="BE108" i="23"/>
  <c r="BE160" i="23"/>
  <c r="BE223" i="23"/>
  <c r="BE113" i="23"/>
  <c r="BE134" i="23"/>
  <c r="BE177" i="23"/>
  <c r="BE150" i="22"/>
  <c r="BE171" i="22"/>
  <c r="BE210" i="22"/>
  <c r="BE230" i="22"/>
  <c r="BE95" i="22"/>
  <c r="BE224" i="22"/>
  <c r="BE234" i="22"/>
  <c r="BE248" i="22"/>
  <c r="BE261" i="22"/>
  <c r="BE266" i="22"/>
  <c r="J86" i="22"/>
  <c r="BE131" i="22"/>
  <c r="BE174" i="22"/>
  <c r="BE200" i="22"/>
  <c r="BE206" i="22"/>
  <c r="BE275" i="22"/>
  <c r="BE278" i="22"/>
  <c r="BE284" i="22"/>
  <c r="F89" i="22"/>
  <c r="BE116" i="22"/>
  <c r="BE160" i="22"/>
  <c r="BE191" i="22"/>
  <c r="BE218" i="22"/>
  <c r="BE263" i="22"/>
  <c r="BE269" i="22"/>
  <c r="BE271" i="22"/>
  <c r="E50" i="22"/>
  <c r="BE145" i="22"/>
  <c r="BE181" i="22"/>
  <c r="BE241" i="22"/>
  <c r="BE102" i="22"/>
  <c r="BE123" i="22"/>
  <c r="BE163" i="22"/>
  <c r="BE177" i="22"/>
  <c r="BE257" i="22"/>
  <c r="BE167" i="22"/>
  <c r="BE186" i="22"/>
  <c r="BE244" i="22"/>
  <c r="BE120" i="22"/>
  <c r="BE141" i="22"/>
  <c r="BE203" i="22"/>
  <c r="BE108" i="22"/>
  <c r="BE155" i="22"/>
  <c r="BE196" i="22"/>
  <c r="BE99" i="22"/>
  <c r="BE128" i="22"/>
  <c r="BE228" i="22"/>
  <c r="BE215" i="22"/>
  <c r="BE237" i="22"/>
  <c r="BE255" i="22"/>
  <c r="BE112" i="22"/>
  <c r="BE251" i="22"/>
  <c r="BE113" i="21"/>
  <c r="BE146" i="21"/>
  <c r="BE163" i="21"/>
  <c r="BE189" i="21"/>
  <c r="BE213" i="21"/>
  <c r="BE96" i="21"/>
  <c r="BE170" i="21"/>
  <c r="BE221" i="21"/>
  <c r="BE235" i="21"/>
  <c r="BE241" i="21"/>
  <c r="BE244" i="21"/>
  <c r="BE251" i="21"/>
  <c r="BE259" i="21"/>
  <c r="BE265" i="21"/>
  <c r="J87" i="21"/>
  <c r="BE248" i="21"/>
  <c r="BE117" i="21"/>
  <c r="BE121" i="21"/>
  <c r="BE154" i="21"/>
  <c r="BE175" i="21"/>
  <c r="BE262" i="21"/>
  <c r="BE140" i="21"/>
  <c r="BE160" i="21"/>
  <c r="BE129" i="21"/>
  <c r="BE150" i="21"/>
  <c r="BE218" i="21"/>
  <c r="E50" i="21"/>
  <c r="F90" i="21"/>
  <c r="BE103" i="21"/>
  <c r="BE194" i="21"/>
  <c r="BE109" i="21"/>
  <c r="BE203" i="21"/>
  <c r="BE132" i="21"/>
  <c r="BE231" i="21"/>
  <c r="BE237" i="21"/>
  <c r="BE100" i="21"/>
  <c r="BE184" i="21"/>
  <c r="BE199" i="21"/>
  <c r="BE206" i="21"/>
  <c r="BE124" i="21"/>
  <c r="BE227" i="21"/>
  <c r="BE253" i="21"/>
  <c r="BE270" i="21"/>
  <c r="BE180" i="21"/>
  <c r="BE209" i="21"/>
  <c r="BE122" i="20"/>
  <c r="BE142" i="20"/>
  <c r="BE176" i="20"/>
  <c r="BE195" i="20"/>
  <c r="BE216" i="20"/>
  <c r="J85" i="20"/>
  <c r="BE94" i="20"/>
  <c r="BE154" i="20"/>
  <c r="BE167" i="20"/>
  <c r="BE225" i="20"/>
  <c r="BE220" i="20"/>
  <c r="BE162" i="20"/>
  <c r="BE126" i="20"/>
  <c r="BE190" i="20"/>
  <c r="BE98" i="20"/>
  <c r="BE134" i="20"/>
  <c r="BE180" i="20"/>
  <c r="BE150" i="20"/>
  <c r="BE170" i="20"/>
  <c r="BE186" i="20"/>
  <c r="E48" i="20"/>
  <c r="F55" i="20"/>
  <c r="BE139" i="20"/>
  <c r="BE207" i="20"/>
  <c r="BE114" i="20"/>
  <c r="BE130" i="20"/>
  <c r="BE203" i="20"/>
  <c r="BE104" i="20"/>
  <c r="BE118" i="20"/>
  <c r="BE146" i="20"/>
  <c r="BE158" i="20"/>
  <c r="BE200" i="20"/>
  <c r="BE211" i="20"/>
  <c r="BE91" i="19"/>
  <c r="BE99" i="19"/>
  <c r="BE107" i="19"/>
  <c r="BE220" i="19"/>
  <c r="BK92" i="18"/>
  <c r="J92" i="18"/>
  <c r="J60" i="18" s="1"/>
  <c r="BE138" i="19"/>
  <c r="BE166" i="19"/>
  <c r="BE271" i="19"/>
  <c r="BE316" i="19"/>
  <c r="BE322" i="19"/>
  <c r="J337" i="18"/>
  <c r="J70" i="18" s="1"/>
  <c r="BE95" i="19"/>
  <c r="BE152" i="19"/>
  <c r="BE180" i="19"/>
  <c r="BE228" i="19"/>
  <c r="BE252" i="19"/>
  <c r="BE269" i="19"/>
  <c r="BE298" i="19"/>
  <c r="BE307" i="19"/>
  <c r="BE314" i="19"/>
  <c r="BE337" i="19"/>
  <c r="BE341" i="19"/>
  <c r="BE349" i="19"/>
  <c r="F55" i="19"/>
  <c r="BE134" i="19"/>
  <c r="BE187" i="19"/>
  <c r="BE192" i="19"/>
  <c r="BE346" i="19"/>
  <c r="BE355" i="19"/>
  <c r="BE359" i="19"/>
  <c r="BE363" i="19"/>
  <c r="BE236" i="19"/>
  <c r="BE256" i="19"/>
  <c r="BE296" i="19"/>
  <c r="BE329" i="19"/>
  <c r="E78" i="19"/>
  <c r="BE259" i="19"/>
  <c r="BE281" i="19"/>
  <c r="BE287" i="19"/>
  <c r="BE110" i="19"/>
  <c r="BE121" i="19"/>
  <c r="BE163" i="19"/>
  <c r="BE176" i="19"/>
  <c r="BE204" i="19"/>
  <c r="BE224" i="19"/>
  <c r="BE283" i="19"/>
  <c r="BE301" i="19"/>
  <c r="BE142" i="19"/>
  <c r="BE159" i="19"/>
  <c r="BE184" i="19"/>
  <c r="BE212" i="19"/>
  <c r="BE232" i="19"/>
  <c r="BE245" i="19"/>
  <c r="BE293" i="19"/>
  <c r="J82" i="19"/>
  <c r="BE103" i="19"/>
  <c r="BE125" i="19"/>
  <c r="BE172" i="19"/>
  <c r="BE208" i="19"/>
  <c r="BE264" i="19"/>
  <c r="BE318" i="19"/>
  <c r="BE333" i="19"/>
  <c r="BE117" i="19"/>
  <c r="BE156" i="19"/>
  <c r="BE169" i="19"/>
  <c r="BE198" i="19"/>
  <c r="BE216" i="19"/>
  <c r="BE248" i="19"/>
  <c r="BE146" i="19"/>
  <c r="BE196" i="19"/>
  <c r="BE200" i="19"/>
  <c r="BE240" i="19"/>
  <c r="BE267" i="19"/>
  <c r="BE274" i="19"/>
  <c r="BE291" i="19"/>
  <c r="BE303" i="19"/>
  <c r="BE311" i="19"/>
  <c r="BE325" i="19"/>
  <c r="J267" i="17"/>
  <c r="J67" i="17" s="1"/>
  <c r="BE205" i="18"/>
  <c r="BE308" i="18"/>
  <c r="BE320" i="18"/>
  <c r="BE97" i="18"/>
  <c r="BE188" i="18"/>
  <c r="BE317" i="18"/>
  <c r="J52" i="18"/>
  <c r="BE94" i="18"/>
  <c r="BE104" i="18"/>
  <c r="BE174" i="18"/>
  <c r="BE263" i="18"/>
  <c r="BE342" i="18"/>
  <c r="BE101" i="18"/>
  <c r="BE212" i="18"/>
  <c r="BE229" i="18"/>
  <c r="BE245" i="18"/>
  <c r="BE254" i="18"/>
  <c r="BE296" i="18"/>
  <c r="BE329" i="18"/>
  <c r="BE333" i="18"/>
  <c r="BE345" i="18"/>
  <c r="F55" i="18"/>
  <c r="BE116" i="18"/>
  <c r="BE170" i="18"/>
  <c r="BE192" i="18"/>
  <c r="BE216" i="18"/>
  <c r="BE220" i="18"/>
  <c r="BE259" i="18"/>
  <c r="BE292" i="18"/>
  <c r="BE312" i="18"/>
  <c r="BE326" i="18"/>
  <c r="BE338" i="18"/>
  <c r="BE349" i="18"/>
  <c r="BE112" i="18"/>
  <c r="BE120" i="18"/>
  <c r="BE197" i="18"/>
  <c r="BE208" i="18"/>
  <c r="BE233" i="18"/>
  <c r="BE285" i="18"/>
  <c r="J90" i="17"/>
  <c r="J61" i="17" s="1"/>
  <c r="E81" i="18"/>
  <c r="BE145" i="18"/>
  <c r="BE156" i="18"/>
  <c r="BE266" i="18"/>
  <c r="BE278" i="18"/>
  <c r="BE304" i="18"/>
  <c r="BE108" i="18"/>
  <c r="BE131" i="18"/>
  <c r="BE149" i="18"/>
  <c r="BE159" i="18"/>
  <c r="BE181" i="18"/>
  <c r="BE300" i="18"/>
  <c r="BE201" i="18"/>
  <c r="BE274" i="18"/>
  <c r="BE283" i="18"/>
  <c r="BE141" i="18"/>
  <c r="BE153" i="18"/>
  <c r="BE163" i="18"/>
  <c r="BE231" i="18"/>
  <c r="BE241" i="18"/>
  <c r="BE249" i="18"/>
  <c r="BE272" i="18"/>
  <c r="BE289" i="18"/>
  <c r="BE185" i="18"/>
  <c r="BE237" i="18"/>
  <c r="BE269" i="18"/>
  <c r="BE281" i="18"/>
  <c r="BE135" i="18"/>
  <c r="BE166" i="18"/>
  <c r="BE177" i="18"/>
  <c r="BE225" i="18"/>
  <c r="F55" i="17"/>
  <c r="BE103" i="17"/>
  <c r="BE135" i="17"/>
  <c r="J93" i="16"/>
  <c r="J65" i="16" s="1"/>
  <c r="E48" i="17"/>
  <c r="BE91" i="17"/>
  <c r="BE168" i="17"/>
  <c r="BE250" i="17"/>
  <c r="BE131" i="17"/>
  <c r="BE209" i="17"/>
  <c r="BE238" i="17"/>
  <c r="BE95" i="17"/>
  <c r="BE99" i="17"/>
  <c r="BE111" i="17"/>
  <c r="BE147" i="17"/>
  <c r="BE150" i="17"/>
  <c r="BE153" i="17"/>
  <c r="BE189" i="17"/>
  <c r="BE234" i="17"/>
  <c r="BE268" i="17"/>
  <c r="BE273" i="17"/>
  <c r="BK172" i="16"/>
  <c r="J172" i="16" s="1"/>
  <c r="J68" i="16" s="1"/>
  <c r="J82" i="17"/>
  <c r="BE182" i="17"/>
  <c r="BE230" i="17"/>
  <c r="BE125" i="17"/>
  <c r="BE178" i="17"/>
  <c r="BE214" i="17"/>
  <c r="BE242" i="17"/>
  <c r="BE259" i="17"/>
  <c r="BE115" i="17"/>
  <c r="BE164" i="17"/>
  <c r="BE197" i="17"/>
  <c r="BE216" i="17"/>
  <c r="BE256" i="17"/>
  <c r="BE160" i="17"/>
  <c r="BE193" i="17"/>
  <c r="BE225" i="17"/>
  <c r="BE247" i="17"/>
  <c r="BE263" i="17"/>
  <c r="BE139" i="17"/>
  <c r="BE143" i="17"/>
  <c r="BE172" i="17"/>
  <c r="BE175" i="17"/>
  <c r="BE202" i="17"/>
  <c r="BE206" i="17"/>
  <c r="BE223" i="17"/>
  <c r="BE157" i="17"/>
  <c r="BE211" i="17"/>
  <c r="BE220" i="17"/>
  <c r="BE107" i="17"/>
  <c r="BE185" i="17"/>
  <c r="E79" i="16"/>
  <c r="BE165" i="16"/>
  <c r="J69" i="15"/>
  <c r="BE135" i="16"/>
  <c r="BE162" i="16"/>
  <c r="J58" i="16"/>
  <c r="F88" i="16"/>
  <c r="BE102" i="16"/>
  <c r="BE178" i="16"/>
  <c r="J98" i="15"/>
  <c r="J65" i="15"/>
  <c r="BK112" i="15"/>
  <c r="J112" i="15" s="1"/>
  <c r="J66" i="15" s="1"/>
  <c r="J56" i="16"/>
  <c r="J88" i="16"/>
  <c r="BE125" i="16"/>
  <c r="BE183" i="16"/>
  <c r="BE174" i="16"/>
  <c r="BE110" i="16"/>
  <c r="BE143" i="16"/>
  <c r="BE115" i="16"/>
  <c r="BE152" i="16"/>
  <c r="F87" i="16"/>
  <c r="BE98" i="16"/>
  <c r="BE94" i="16"/>
  <c r="BE106" i="16"/>
  <c r="BE119" i="16"/>
  <c r="BE155" i="16"/>
  <c r="BE147" i="16"/>
  <c r="BE158" i="16"/>
  <c r="BE168" i="16"/>
  <c r="F59" i="15"/>
  <c r="BE213" i="15"/>
  <c r="BE240" i="15"/>
  <c r="BE243" i="15"/>
  <c r="BE252" i="15"/>
  <c r="J56" i="15"/>
  <c r="BE116" i="15"/>
  <c r="BE149" i="15"/>
  <c r="BE175" i="15"/>
  <c r="BE193" i="15"/>
  <c r="BE203" i="15"/>
  <c r="BE217" i="15"/>
  <c r="BE231" i="15"/>
  <c r="BE256" i="15"/>
  <c r="BE101" i="15"/>
  <c r="BE105" i="15"/>
  <c r="BE145" i="15"/>
  <c r="BE223" i="15"/>
  <c r="BE229" i="15"/>
  <c r="BE235" i="15"/>
  <c r="E84" i="15"/>
  <c r="BE122" i="15"/>
  <c r="BE147" i="15"/>
  <c r="BE164" i="15"/>
  <c r="BE201" i="15"/>
  <c r="BE205" i="15"/>
  <c r="BE215" i="15"/>
  <c r="BE237" i="15"/>
  <c r="BE249" i="15"/>
  <c r="BE103" i="15"/>
  <c r="BE132" i="15"/>
  <c r="BE167" i="15"/>
  <c r="BE171" i="15"/>
  <c r="BE197" i="15"/>
  <c r="BE211" i="15"/>
  <c r="BE246" i="15"/>
  <c r="BE254" i="15"/>
  <c r="BE259" i="15"/>
  <c r="BE130" i="15"/>
  <c r="BE140" i="15"/>
  <c r="BE152" i="15"/>
  <c r="BE207" i="15"/>
  <c r="BE108" i="15"/>
  <c r="BE137" i="15"/>
  <c r="BE160" i="15"/>
  <c r="BE173" i="15"/>
  <c r="BE179" i="15"/>
  <c r="BE209" i="15"/>
  <c r="BE227" i="15"/>
  <c r="BE99" i="15"/>
  <c r="BE114" i="15"/>
  <c r="BE125" i="15"/>
  <c r="BE162" i="15"/>
  <c r="BE225" i="15"/>
  <c r="BK721" i="14"/>
  <c r="J721" i="14"/>
  <c r="J73" i="14"/>
  <c r="BE155" i="15"/>
  <c r="BE169" i="15"/>
  <c r="BE177" i="15"/>
  <c r="BE187" i="15"/>
  <c r="BE195" i="15"/>
  <c r="BE221" i="15"/>
  <c r="BE110" i="15"/>
  <c r="BE142" i="15"/>
  <c r="BE119" i="15"/>
  <c r="BE128" i="15"/>
  <c r="BE135" i="15"/>
  <c r="BE157" i="15"/>
  <c r="BE184" i="15"/>
  <c r="BE199" i="15"/>
  <c r="BE219" i="15"/>
  <c r="BE181" i="15"/>
  <c r="BE189" i="15"/>
  <c r="BE233" i="15"/>
  <c r="J52" i="14"/>
  <c r="BE191" i="14"/>
  <c r="BE386" i="14"/>
  <c r="BE426" i="14"/>
  <c r="BE530" i="14"/>
  <c r="BE583" i="14"/>
  <c r="BE601" i="14"/>
  <c r="BE108" i="14"/>
  <c r="BE121" i="14"/>
  <c r="BE139" i="14"/>
  <c r="BE181" i="14"/>
  <c r="BE203" i="14"/>
  <c r="BE224" i="14"/>
  <c r="BE234" i="14"/>
  <c r="BE277" i="14"/>
  <c r="BE294" i="14"/>
  <c r="BE404" i="14"/>
  <c r="BE448" i="14"/>
  <c r="BE549" i="14"/>
  <c r="BE581" i="14"/>
  <c r="BE603" i="14"/>
  <c r="BE98" i="14"/>
  <c r="BE143" i="14"/>
  <c r="BE157" i="14"/>
  <c r="BE271" i="14"/>
  <c r="BE313" i="14"/>
  <c r="BE452" i="14"/>
  <c r="BE490" i="14"/>
  <c r="BE500" i="14"/>
  <c r="BE540" i="14"/>
  <c r="BE630" i="14"/>
  <c r="BE662" i="14"/>
  <c r="BE700" i="14"/>
  <c r="BE704" i="14"/>
  <c r="BE708" i="14"/>
  <c r="BE720" i="14"/>
  <c r="BE723" i="14"/>
  <c r="BE726" i="14"/>
  <c r="BE133" i="14"/>
  <c r="BE290" i="14"/>
  <c r="BE305" i="14"/>
  <c r="BE333" i="14"/>
  <c r="BE383" i="14"/>
  <c r="BE397" i="14"/>
  <c r="BE503" i="14"/>
  <c r="BE513" i="14"/>
  <c r="BE533" i="14"/>
  <c r="BE578" i="14"/>
  <c r="BE625" i="14"/>
  <c r="BE671" i="14"/>
  <c r="BE675" i="14"/>
  <c r="BE713" i="14"/>
  <c r="J112" i="13"/>
  <c r="J67" i="13"/>
  <c r="E48" i="14"/>
  <c r="BE171" i="14"/>
  <c r="BE326" i="14"/>
  <c r="BE416" i="14"/>
  <c r="BE444" i="14"/>
  <c r="BE480" i="14"/>
  <c r="BE521" i="14"/>
  <c r="BE575" i="14"/>
  <c r="BE588" i="14"/>
  <c r="BE612" i="14"/>
  <c r="BE666" i="14"/>
  <c r="BE682" i="14"/>
  <c r="BE686" i="14"/>
  <c r="BE729" i="14"/>
  <c r="BE731" i="14"/>
  <c r="BE111" i="14"/>
  <c r="BE213" i="14"/>
  <c r="BE316" i="14"/>
  <c r="BE411" i="14"/>
  <c r="BE455" i="14"/>
  <c r="BE484" i="14"/>
  <c r="BE553" i="14"/>
  <c r="BE562" i="14"/>
  <c r="BE622" i="14"/>
  <c r="BK96" i="13"/>
  <c r="J96" i="13" s="1"/>
  <c r="J64" i="13" s="1"/>
  <c r="BE151" i="14"/>
  <c r="BE209" i="14"/>
  <c r="BE230" i="14"/>
  <c r="BE268" i="14"/>
  <c r="BE363" i="14"/>
  <c r="BE407" i="14"/>
  <c r="BE414" i="14"/>
  <c r="BE569" i="14"/>
  <c r="BE607" i="14"/>
  <c r="BE648" i="14"/>
  <c r="BE127" i="14"/>
  <c r="BE136" i="14"/>
  <c r="BE221" i="14"/>
  <c r="BE301" i="14"/>
  <c r="BE329" i="14"/>
  <c r="BE450" i="14"/>
  <c r="BE527" i="14"/>
  <c r="BE590" i="14"/>
  <c r="BE206" i="14"/>
  <c r="BE227" i="14"/>
  <c r="BE336" i="14"/>
  <c r="BE393" i="14"/>
  <c r="BE440" i="14"/>
  <c r="BE570" i="14"/>
  <c r="F92" i="14"/>
  <c r="BE103" i="14"/>
  <c r="BE217" i="14"/>
  <c r="BE298" i="14"/>
  <c r="BE309" i="14"/>
  <c r="BE320" i="14"/>
  <c r="BE353" i="14"/>
  <c r="BE401" i="14"/>
  <c r="BE477" i="14"/>
  <c r="BE508" i="14"/>
  <c r="BE546" i="14"/>
  <c r="BE556" i="14"/>
  <c r="BE599" i="14"/>
  <c r="BE605" i="14"/>
  <c r="BE161" i="14"/>
  <c r="BE254" i="14"/>
  <c r="BE283" i="14"/>
  <c r="BE434" i="14"/>
  <c r="BE499" i="14"/>
  <c r="BE564" i="14"/>
  <c r="BE615" i="14"/>
  <c r="BE619" i="14"/>
  <c r="BE644" i="14"/>
  <c r="BE117" i="14"/>
  <c r="BE167" i="14"/>
  <c r="BE175" i="14"/>
  <c r="BE248" i="14"/>
  <c r="BE260" i="14"/>
  <c r="BE366" i="14"/>
  <c r="BE437" i="14"/>
  <c r="BE496" i="14"/>
  <c r="BE505" i="14"/>
  <c r="BE586" i="14"/>
  <c r="BE617" i="14"/>
  <c r="J89" i="13"/>
  <c r="BE102" i="13"/>
  <c r="BE132" i="13"/>
  <c r="BE141" i="13"/>
  <c r="BE147" i="13"/>
  <c r="BE182" i="13"/>
  <c r="BE188" i="13"/>
  <c r="BE194" i="13"/>
  <c r="BE208" i="13"/>
  <c r="BE216" i="13"/>
  <c r="BK495" i="12"/>
  <c r="J495" i="12"/>
  <c r="J69" i="12" s="1"/>
  <c r="BE149" i="13"/>
  <c r="BE198" i="13"/>
  <c r="BE206" i="13"/>
  <c r="BE212" i="13"/>
  <c r="BE218" i="13"/>
  <c r="BE222" i="13"/>
  <c r="BE231" i="13"/>
  <c r="BE126" i="13"/>
  <c r="BE192" i="13"/>
  <c r="BE202" i="13"/>
  <c r="BE225" i="13"/>
  <c r="BE228" i="13"/>
  <c r="BE109" i="13"/>
  <c r="BE137" i="13"/>
  <c r="BE163" i="13"/>
  <c r="BE178" i="13"/>
  <c r="BE107" i="13"/>
  <c r="BE161" i="13"/>
  <c r="F92" i="13"/>
  <c r="BE115" i="13"/>
  <c r="BE152" i="13"/>
  <c r="BE156" i="13"/>
  <c r="BE170" i="13"/>
  <c r="E83" i="13"/>
  <c r="BE98" i="13"/>
  <c r="BE154" i="13"/>
  <c r="BE169" i="13"/>
  <c r="BE173" i="13"/>
  <c r="BE214" i="13"/>
  <c r="BK93" i="12"/>
  <c r="J93" i="12"/>
  <c r="J60" i="12" s="1"/>
  <c r="BE117" i="13"/>
  <c r="BE123" i="13"/>
  <c r="BE129" i="13"/>
  <c r="BE139" i="13"/>
  <c r="BE190" i="13"/>
  <c r="BE200" i="13"/>
  <c r="BE100" i="13"/>
  <c r="BE104" i="13"/>
  <c r="BE167" i="13"/>
  <c r="BE184" i="13"/>
  <c r="BE165" i="13"/>
  <c r="BE186" i="13"/>
  <c r="BE234" i="13"/>
  <c r="BE237" i="13"/>
  <c r="BE113" i="13"/>
  <c r="BE176" i="13"/>
  <c r="BE196" i="13"/>
  <c r="BE204" i="13"/>
  <c r="BE119" i="13"/>
  <c r="BE134" i="13"/>
  <c r="BE144" i="13"/>
  <c r="BE159" i="13"/>
  <c r="BE210" i="13"/>
  <c r="BE220" i="13"/>
  <c r="BE324" i="12"/>
  <c r="BE462" i="12"/>
  <c r="BK122" i="11"/>
  <c r="J122" i="11" s="1"/>
  <c r="J68" i="11"/>
  <c r="J52" i="12"/>
  <c r="BE148" i="12"/>
  <c r="BE163" i="12"/>
  <c r="BE185" i="12"/>
  <c r="BE240" i="12"/>
  <c r="BE287" i="12"/>
  <c r="BE369" i="12"/>
  <c r="BE371" i="12"/>
  <c r="BE384" i="12"/>
  <c r="BE394" i="12"/>
  <c r="BE404" i="12"/>
  <c r="BE487" i="12"/>
  <c r="BE515" i="12"/>
  <c r="BE528" i="12"/>
  <c r="BE247" i="12"/>
  <c r="BE421" i="12"/>
  <c r="BE481" i="12"/>
  <c r="BE484" i="12"/>
  <c r="BE511" i="12"/>
  <c r="BE532" i="12"/>
  <c r="BE542" i="12"/>
  <c r="BE102" i="12"/>
  <c r="BE167" i="12"/>
  <c r="BE189" i="12"/>
  <c r="BE212" i="12"/>
  <c r="BE215" i="12"/>
  <c r="BE221" i="12"/>
  <c r="BE269" i="12"/>
  <c r="BE332" i="12"/>
  <c r="BE390" i="12"/>
  <c r="BE408" i="12"/>
  <c r="BE447" i="12"/>
  <c r="BE492" i="12"/>
  <c r="BE497" i="12"/>
  <c r="BE503" i="12"/>
  <c r="BE521" i="12"/>
  <c r="BE535" i="12"/>
  <c r="J113" i="11"/>
  <c r="J67" i="11"/>
  <c r="E82" i="12"/>
  <c r="F89" i="12"/>
  <c r="BE116" i="12"/>
  <c r="BE150" i="12"/>
  <c r="BE360" i="12"/>
  <c r="BE386" i="12"/>
  <c r="BE443" i="12"/>
  <c r="BE472" i="12"/>
  <c r="BE478" i="12"/>
  <c r="BE507" i="12"/>
  <c r="BE539" i="12"/>
  <c r="BE544" i="12"/>
  <c r="BE159" i="12"/>
  <c r="BE225" i="12"/>
  <c r="BE258" i="12"/>
  <c r="BE378" i="12"/>
  <c r="BE468" i="12"/>
  <c r="BK97" i="11"/>
  <c r="J97" i="11" s="1"/>
  <c r="J64" i="11" s="1"/>
  <c r="BE192" i="12"/>
  <c r="BE208" i="12"/>
  <c r="BE291" i="12"/>
  <c r="BE311" i="12"/>
  <c r="BE380" i="12"/>
  <c r="BE399" i="12"/>
  <c r="BE436" i="12"/>
  <c r="BE99" i="12"/>
  <c r="BE110" i="12"/>
  <c r="BE199" i="12"/>
  <c r="BE374" i="12"/>
  <c r="BE414" i="12"/>
  <c r="BE451" i="12"/>
  <c r="BE95" i="12"/>
  <c r="BE106" i="12"/>
  <c r="BE170" i="12"/>
  <c r="BE122" i="12"/>
  <c r="BE137" i="12"/>
  <c r="BE153" i="12"/>
  <c r="BE173" i="12"/>
  <c r="BE244" i="12"/>
  <c r="BE264" i="12"/>
  <c r="BE308" i="12"/>
  <c r="BE339" i="12"/>
  <c r="BE351" i="12"/>
  <c r="BE418" i="12"/>
  <c r="BE459" i="12"/>
  <c r="BE475" i="12"/>
  <c r="BE203" i="12"/>
  <c r="BE266" i="12"/>
  <c r="BE318" i="12"/>
  <c r="BE367" i="12"/>
  <c r="BE411" i="12"/>
  <c r="BE425" i="12"/>
  <c r="BE455" i="12"/>
  <c r="BE126" i="12"/>
  <c r="BE145" i="12"/>
  <c r="BE232" i="12"/>
  <c r="BE261" i="12"/>
  <c r="BE342" i="12"/>
  <c r="BE356" i="12"/>
  <c r="BE364" i="12"/>
  <c r="BE440" i="12"/>
  <c r="BE465" i="12"/>
  <c r="E50" i="11"/>
  <c r="J90" i="11"/>
  <c r="BE189" i="11"/>
  <c r="BE197" i="11"/>
  <c r="BE209" i="11"/>
  <c r="BE227" i="11"/>
  <c r="BE235" i="11"/>
  <c r="BE241" i="11"/>
  <c r="BE244" i="11"/>
  <c r="J292" i="10"/>
  <c r="J75" i="10"/>
  <c r="BE101" i="11"/>
  <c r="BE116" i="11"/>
  <c r="BE124" i="11"/>
  <c r="BE150" i="11"/>
  <c r="BE169" i="11"/>
  <c r="BE185" i="11"/>
  <c r="BE193" i="11"/>
  <c r="BE203" i="11"/>
  <c r="BE219" i="11"/>
  <c r="BE248" i="11"/>
  <c r="BE251" i="11"/>
  <c r="BE118" i="11"/>
  <c r="BE133" i="11"/>
  <c r="BE140" i="11"/>
  <c r="BE145" i="11"/>
  <c r="BE161" i="11"/>
  <c r="BE175" i="11"/>
  <c r="BE199" i="11"/>
  <c r="BE221" i="11"/>
  <c r="BE238" i="11"/>
  <c r="F93" i="11"/>
  <c r="BE114" i="11"/>
  <c r="BE127" i="11"/>
  <c r="BE148" i="11"/>
  <c r="BE183" i="11"/>
  <c r="BE191" i="11"/>
  <c r="BE207" i="11"/>
  <c r="BE246" i="11"/>
  <c r="BE105" i="11"/>
  <c r="BE158" i="11"/>
  <c r="BE171" i="11"/>
  <c r="BE201" i="11"/>
  <c r="BE217" i="11"/>
  <c r="BE225" i="11"/>
  <c r="BE108" i="11"/>
  <c r="BE163" i="11"/>
  <c r="BE173" i="11"/>
  <c r="BE177" i="11"/>
  <c r="BE213" i="11"/>
  <c r="BE205" i="11"/>
  <c r="BE215" i="11"/>
  <c r="BE223" i="11"/>
  <c r="BE135" i="11"/>
  <c r="BE156" i="11"/>
  <c r="BE165" i="11"/>
  <c r="BE180" i="11"/>
  <c r="BK96" i="10"/>
  <c r="BK95" i="10"/>
  <c r="J95" i="10" s="1"/>
  <c r="J30" i="10" s="1"/>
  <c r="BE99" i="11"/>
  <c r="BE110" i="11"/>
  <c r="BE142" i="11"/>
  <c r="BE167" i="11"/>
  <c r="BE195" i="11"/>
  <c r="BE229" i="11"/>
  <c r="BE103" i="11"/>
  <c r="BE120" i="11"/>
  <c r="BE153" i="11"/>
  <c r="BK252" i="10"/>
  <c r="J252" i="10" s="1"/>
  <c r="J69" i="10" s="1"/>
  <c r="BE130" i="11"/>
  <c r="BE138" i="11"/>
  <c r="BE211" i="11"/>
  <c r="BE232" i="11"/>
  <c r="F92" i="10"/>
  <c r="BE115" i="10"/>
  <c r="BE150" i="10"/>
  <c r="BE161" i="10"/>
  <c r="BE167" i="10"/>
  <c r="BE194" i="10"/>
  <c r="BE244" i="10"/>
  <c r="BE249" i="10"/>
  <c r="BE265" i="10"/>
  <c r="BE293" i="10"/>
  <c r="BE297" i="10"/>
  <c r="BE142" i="10"/>
  <c r="BE164" i="10"/>
  <c r="BE207" i="10"/>
  <c r="BE219" i="10"/>
  <c r="BE281" i="10"/>
  <c r="BE105" i="10"/>
  <c r="BE287" i="10"/>
  <c r="BE289" i="10"/>
  <c r="J52" i="10"/>
  <c r="BE123" i="10"/>
  <c r="BE137" i="10"/>
  <c r="BE154" i="10"/>
  <c r="BE178" i="10"/>
  <c r="BE199" i="10"/>
  <c r="BE201" i="10"/>
  <c r="BE223" i="10"/>
  <c r="BE254" i="10"/>
  <c r="BE273" i="10"/>
  <c r="BE98" i="10"/>
  <c r="BE269" i="10"/>
  <c r="BE146" i="10"/>
  <c r="BE204" i="10"/>
  <c r="BE102" i="10"/>
  <c r="BE174" i="10"/>
  <c r="BE186" i="10"/>
  <c r="BE214" i="10"/>
  <c r="BE227" i="10"/>
  <c r="BE241" i="10"/>
  <c r="BE261" i="10"/>
  <c r="E85" i="10"/>
  <c r="BE120" i="10"/>
  <c r="BE158" i="10"/>
  <c r="BE171" i="10"/>
  <c r="BE277" i="10"/>
  <c r="BK85" i="9"/>
  <c r="J85" i="9" s="1"/>
  <c r="J60" i="9" s="1"/>
  <c r="BE111" i="10"/>
  <c r="BE189" i="10"/>
  <c r="BE210" i="10"/>
  <c r="BE238" i="10"/>
  <c r="BE118" i="10"/>
  <c r="BE133" i="10"/>
  <c r="BE182" i="10"/>
  <c r="BE284" i="10"/>
  <c r="BK454" i="8"/>
  <c r="J454" i="8"/>
  <c r="J73" i="8" s="1"/>
  <c r="BE148" i="9"/>
  <c r="BE91" i="9"/>
  <c r="BE116" i="9"/>
  <c r="BE179" i="9"/>
  <c r="J433" i="8"/>
  <c r="J70" i="8" s="1"/>
  <c r="E74" i="9"/>
  <c r="BE99" i="9"/>
  <c r="BE87" i="9"/>
  <c r="BE126" i="9"/>
  <c r="BE184" i="9"/>
  <c r="BE188" i="9"/>
  <c r="BE191" i="9"/>
  <c r="BE144" i="9"/>
  <c r="BE152" i="9"/>
  <c r="J52" i="9"/>
  <c r="BE95" i="9"/>
  <c r="BE158" i="9"/>
  <c r="BE122" i="9"/>
  <c r="BE133" i="9"/>
  <c r="BE168" i="9"/>
  <c r="BE176" i="9"/>
  <c r="F55" i="9"/>
  <c r="BE130" i="9"/>
  <c r="BE112" i="9"/>
  <c r="BE162" i="9"/>
  <c r="BE172" i="9"/>
  <c r="BE103" i="9"/>
  <c r="BE136" i="9"/>
  <c r="BE165" i="9"/>
  <c r="BE108" i="8"/>
  <c r="BE218" i="8"/>
  <c r="BE228" i="8"/>
  <c r="BE272" i="8"/>
  <c r="BE404" i="8"/>
  <c r="BE424" i="8"/>
  <c r="E85" i="8"/>
  <c r="F92" i="8"/>
  <c r="BE150" i="8"/>
  <c r="BE181" i="8"/>
  <c r="BE191" i="8"/>
  <c r="BE289" i="8"/>
  <c r="BE325" i="8"/>
  <c r="BE335" i="8"/>
  <c r="BE344" i="8"/>
  <c r="BE371" i="8"/>
  <c r="BE398" i="8"/>
  <c r="BE408" i="8"/>
  <c r="BE440" i="8"/>
  <c r="BE447" i="8"/>
  <c r="J61" i="7"/>
  <c r="BE98" i="8"/>
  <c r="BE112" i="8"/>
  <c r="BE146" i="8"/>
  <c r="BE199" i="8"/>
  <c r="BE285" i="8"/>
  <c r="BE301" i="8"/>
  <c r="BE313" i="8"/>
  <c r="BE328" i="8"/>
  <c r="BE361" i="8"/>
  <c r="BE393" i="8"/>
  <c r="BE410" i="8"/>
  <c r="BE418" i="8"/>
  <c r="J52" i="8"/>
  <c r="BE276" i="8"/>
  <c r="BE383" i="8"/>
  <c r="BE414" i="8"/>
  <c r="BE434" i="8"/>
  <c r="BE456" i="8"/>
  <c r="BK585" i="7"/>
  <c r="J585" i="7" s="1"/>
  <c r="J73" i="7" s="1"/>
  <c r="BE132" i="8"/>
  <c r="BE207" i="8"/>
  <c r="BE236" i="8"/>
  <c r="BE420" i="8"/>
  <c r="BE429" i="8"/>
  <c r="BE437" i="8"/>
  <c r="BE451" i="8"/>
  <c r="BE460" i="8"/>
  <c r="BE462" i="8"/>
  <c r="BE465" i="8"/>
  <c r="J562" i="7"/>
  <c r="J70" i="7" s="1"/>
  <c r="BE135" i="8"/>
  <c r="BE153" i="8"/>
  <c r="BE245" i="8"/>
  <c r="BE268" i="8"/>
  <c r="BE280" i="8"/>
  <c r="BE310" i="8"/>
  <c r="BE352" i="8"/>
  <c r="BE375" i="8"/>
  <c r="BE164" i="8"/>
  <c r="BE195" i="8"/>
  <c r="BE248" i="8"/>
  <c r="BE305" i="8"/>
  <c r="BE321" i="8"/>
  <c r="BE331" i="8"/>
  <c r="BE401" i="8"/>
  <c r="BE102" i="8"/>
  <c r="BE242" i="8"/>
  <c r="BE297" i="8"/>
  <c r="BE124" i="8"/>
  <c r="BE142" i="8"/>
  <c r="BE232" i="8"/>
  <c r="BE293" i="8"/>
  <c r="BE308" i="8"/>
  <c r="BE365" i="8"/>
  <c r="BE377" i="8"/>
  <c r="BE387" i="8"/>
  <c r="BE118" i="8"/>
  <c r="BE368" i="8"/>
  <c r="BE138" i="8"/>
  <c r="BE156" i="8"/>
  <c r="BE185" i="8"/>
  <c r="BE214" i="8"/>
  <c r="BE261" i="8"/>
  <c r="BE317" i="8"/>
  <c r="BE348" i="8"/>
  <c r="BE356" i="8"/>
  <c r="BE381" i="8"/>
  <c r="BE128" i="8"/>
  <c r="BE177" i="8"/>
  <c r="BE224" i="8"/>
  <c r="BE239" i="8"/>
  <c r="BE338" i="8"/>
  <c r="BE341" i="8"/>
  <c r="BE363" i="8"/>
  <c r="BE389" i="8"/>
  <c r="BE395" i="8"/>
  <c r="BE168" i="7"/>
  <c r="BE184" i="7"/>
  <c r="BE284" i="7"/>
  <c r="BE358" i="7"/>
  <c r="BE369" i="7"/>
  <c r="BE373" i="7"/>
  <c r="BE377" i="7"/>
  <c r="BE397" i="7"/>
  <c r="BE401" i="7"/>
  <c r="BE465" i="7"/>
  <c r="BE468" i="7"/>
  <c r="BE496" i="7"/>
  <c r="BE549" i="7"/>
  <c r="BE553" i="7"/>
  <c r="BE558" i="7"/>
  <c r="BE566" i="7"/>
  <c r="BE582" i="7"/>
  <c r="F55" i="7"/>
  <c r="BE110" i="7"/>
  <c r="BE128" i="7"/>
  <c r="BE189" i="7"/>
  <c r="BE281" i="7"/>
  <c r="BE312" i="7"/>
  <c r="BE361" i="7"/>
  <c r="BE413" i="7"/>
  <c r="BE450" i="7"/>
  <c r="BE459" i="7"/>
  <c r="BE477" i="7"/>
  <c r="BE510" i="7"/>
  <c r="BE539" i="7"/>
  <c r="BE573" i="7"/>
  <c r="BE593" i="7"/>
  <c r="BE214" i="7"/>
  <c r="BE302" i="7"/>
  <c r="BE342" i="7"/>
  <c r="BE393" i="7"/>
  <c r="BE421" i="7"/>
  <c r="BE519" i="7"/>
  <c r="BE526" i="7"/>
  <c r="BE533" i="7"/>
  <c r="BE543" i="7"/>
  <c r="BE563" i="7"/>
  <c r="BE569" i="7"/>
  <c r="BE596" i="7"/>
  <c r="BK86" i="6"/>
  <c r="BK85" i="6"/>
  <c r="J85" i="6" s="1"/>
  <c r="BE98" i="7"/>
  <c r="BE106" i="7"/>
  <c r="BE294" i="7"/>
  <c r="BE308" i="7"/>
  <c r="BE349" i="7"/>
  <c r="BE453" i="7"/>
  <c r="BE462" i="7"/>
  <c r="BE471" i="7"/>
  <c r="BE523" i="7"/>
  <c r="BE537" i="7"/>
  <c r="BE591" i="7"/>
  <c r="E85" i="7"/>
  <c r="BE140" i="7"/>
  <c r="BE172" i="7"/>
  <c r="BE210" i="7"/>
  <c r="BE217" i="7"/>
  <c r="BE229" i="7"/>
  <c r="BE320" i="7"/>
  <c r="BE332" i="7"/>
  <c r="BE530" i="7"/>
  <c r="BE547" i="7"/>
  <c r="BE578" i="7"/>
  <c r="BE587" i="7"/>
  <c r="J52" i="7"/>
  <c r="BE102" i="7"/>
  <c r="BE116" i="7"/>
  <c r="BE136" i="7"/>
  <c r="BE239" i="7"/>
  <c r="BE305" i="7"/>
  <c r="BE316" i="7"/>
  <c r="BE345" i="7"/>
  <c r="BE381" i="7"/>
  <c r="BE389" i="7"/>
  <c r="BE407" i="7"/>
  <c r="BE436" i="7"/>
  <c r="BE456" i="7"/>
  <c r="BE513" i="7"/>
  <c r="BE158" i="7"/>
  <c r="BE165" i="7"/>
  <c r="BE193" i="7"/>
  <c r="BE259" i="7"/>
  <c r="BE324" i="7"/>
  <c r="BE354" i="7"/>
  <c r="BE410" i="7"/>
  <c r="BE434" i="7"/>
  <c r="BE474" i="7"/>
  <c r="BE492" i="7"/>
  <c r="BE161" i="7"/>
  <c r="BE251" i="7"/>
  <c r="BE263" i="7"/>
  <c r="BE504" i="7"/>
  <c r="BE152" i="7"/>
  <c r="BE247" i="7"/>
  <c r="BE328" i="7"/>
  <c r="BE336" i="7"/>
  <c r="BE384" i="7"/>
  <c r="BE416" i="7"/>
  <c r="BE425" i="7"/>
  <c r="BE484" i="7"/>
  <c r="BE490" i="7"/>
  <c r="BE498" i="7"/>
  <c r="BE517" i="7"/>
  <c r="BE270" i="7"/>
  <c r="BE278" i="7"/>
  <c r="BE429" i="7"/>
  <c r="BE444" i="7"/>
  <c r="BE124" i="7"/>
  <c r="BE132" i="7"/>
  <c r="BE225" i="7"/>
  <c r="BE255" i="7"/>
  <c r="BE386" i="7"/>
  <c r="BE438" i="7"/>
  <c r="BE486" i="7"/>
  <c r="BE120" i="7"/>
  <c r="BE178" i="7"/>
  <c r="BE202" i="7"/>
  <c r="BE288" i="7"/>
  <c r="BE298" i="7"/>
  <c r="BE365" i="7"/>
  <c r="BE404" i="7"/>
  <c r="BE441" i="7"/>
  <c r="BE448" i="7"/>
  <c r="BE480" i="7"/>
  <c r="BE502" i="7"/>
  <c r="BE507" i="7"/>
  <c r="F82" i="6"/>
  <c r="BE108" i="6"/>
  <c r="BE116" i="6"/>
  <c r="BE212" i="6"/>
  <c r="J52" i="6"/>
  <c r="BE229" i="6"/>
  <c r="BE246" i="6"/>
  <c r="E75" i="6"/>
  <c r="BE92" i="6"/>
  <c r="BE172" i="6"/>
  <c r="BE187" i="6"/>
  <c r="BE243" i="6"/>
  <c r="BE88" i="6"/>
  <c r="BE100" i="6"/>
  <c r="BE141" i="6"/>
  <c r="J87" i="5"/>
  <c r="J61" i="5"/>
  <c r="BE145" i="6"/>
  <c r="BE161" i="6"/>
  <c r="BE180" i="6"/>
  <c r="BE195" i="6"/>
  <c r="BE104" i="6"/>
  <c r="BE225" i="6"/>
  <c r="BE152" i="6"/>
  <c r="BE218" i="6"/>
  <c r="BE96" i="6"/>
  <c r="BE136" i="6"/>
  <c r="BE149" i="6"/>
  <c r="BE155" i="6"/>
  <c r="BE165" i="6"/>
  <c r="BE201" i="6"/>
  <c r="BE112" i="6"/>
  <c r="BE125" i="6"/>
  <c r="BE207" i="6"/>
  <c r="BE234" i="6"/>
  <c r="BE237" i="6"/>
  <c r="BE251" i="6"/>
  <c r="BE191" i="6"/>
  <c r="BE204" i="6"/>
  <c r="BE216" i="6"/>
  <c r="BE176" i="6"/>
  <c r="BE198" i="6"/>
  <c r="BE221" i="6"/>
  <c r="E48" i="5"/>
  <c r="BE88" i="5"/>
  <c r="BE131" i="5"/>
  <c r="BK88" i="4"/>
  <c r="J88" i="4"/>
  <c r="J60" i="4" s="1"/>
  <c r="F82" i="5"/>
  <c r="BE108" i="5"/>
  <c r="BE135" i="5"/>
  <c r="BE185" i="5"/>
  <c r="BE233" i="5"/>
  <c r="BE104" i="5"/>
  <c r="BE181" i="5"/>
  <c r="BE192" i="5"/>
  <c r="BE201" i="5"/>
  <c r="BE246" i="5"/>
  <c r="BE260" i="5"/>
  <c r="J79" i="5"/>
  <c r="BE163" i="5"/>
  <c r="BE218" i="5"/>
  <c r="BE249" i="5"/>
  <c r="BE255" i="5"/>
  <c r="BE100" i="5"/>
  <c r="BE215" i="5"/>
  <c r="BE222" i="5"/>
  <c r="BE252" i="5"/>
  <c r="BE143" i="5"/>
  <c r="BE155" i="5"/>
  <c r="BE149" i="5"/>
  <c r="BE169" i="5"/>
  <c r="BE189" i="5"/>
  <c r="BE204" i="5"/>
  <c r="BE212" i="5"/>
  <c r="BE237" i="5"/>
  <c r="BE96" i="5"/>
  <c r="BE139" i="5"/>
  <c r="BE209" i="5"/>
  <c r="BE92" i="5"/>
  <c r="BE117" i="5"/>
  <c r="BE146" i="5"/>
  <c r="BE159" i="5"/>
  <c r="BE173" i="5"/>
  <c r="BE195" i="5"/>
  <c r="BE226" i="5"/>
  <c r="BE229" i="5"/>
  <c r="BE241" i="5"/>
  <c r="J52" i="4"/>
  <c r="BE119" i="4"/>
  <c r="BE157" i="4"/>
  <c r="BE160" i="4"/>
  <c r="BE195" i="4"/>
  <c r="BE229" i="4"/>
  <c r="BE235" i="4"/>
  <c r="BE275" i="4"/>
  <c r="BE103" i="4"/>
  <c r="BE205" i="4"/>
  <c r="BE281" i="4"/>
  <c r="BE289" i="4"/>
  <c r="F55" i="4"/>
  <c r="BE100" i="4"/>
  <c r="BE149" i="4"/>
  <c r="BE202" i="4"/>
  <c r="BE239" i="4"/>
  <c r="E77" i="4"/>
  <c r="BE97" i="4"/>
  <c r="BE111" i="4"/>
  <c r="BE115" i="4"/>
  <c r="BE153" i="4"/>
  <c r="BE191" i="4"/>
  <c r="BE259" i="4"/>
  <c r="BE271" i="4"/>
  <c r="BE278" i="4"/>
  <c r="BE284" i="4"/>
  <c r="BE173" i="4"/>
  <c r="BE94" i="4"/>
  <c r="BE107" i="4"/>
  <c r="BE123" i="4"/>
  <c r="BE181" i="4"/>
  <c r="BE217" i="4"/>
  <c r="BE250" i="4"/>
  <c r="BE267" i="4"/>
  <c r="BE132" i="4"/>
  <c r="BE177" i="4"/>
  <c r="BE199" i="4"/>
  <c r="BE246" i="4"/>
  <c r="BE263" i="4"/>
  <c r="BE209" i="4"/>
  <c r="BE213" i="4"/>
  <c r="BE232" i="4"/>
  <c r="BE221" i="4"/>
  <c r="BE243" i="4"/>
  <c r="BE90" i="4"/>
  <c r="BE145" i="4"/>
  <c r="BE163" i="4"/>
  <c r="BE227" i="4"/>
  <c r="BE254" i="4"/>
  <c r="BE169" i="4"/>
  <c r="BE185" i="4"/>
  <c r="BE224" i="4"/>
  <c r="J52" i="3"/>
  <c r="BE99" i="3"/>
  <c r="BE244" i="3"/>
  <c r="BE252" i="3"/>
  <c r="BE284" i="3"/>
  <c r="BE292" i="3"/>
  <c r="BE324" i="3"/>
  <c r="BE184" i="3"/>
  <c r="BE196" i="3"/>
  <c r="BE201" i="3"/>
  <c r="BE242" i="3"/>
  <c r="BE278" i="3"/>
  <c r="BE361" i="3"/>
  <c r="BE366" i="3"/>
  <c r="BE392" i="3"/>
  <c r="BE154" i="3"/>
  <c r="BE256" i="3"/>
  <c r="BE276" i="3"/>
  <c r="BE310" i="3"/>
  <c r="BE374" i="3"/>
  <c r="BE379" i="3"/>
  <c r="BE386" i="3"/>
  <c r="BE389" i="3"/>
  <c r="BE91" i="3"/>
  <c r="BE382" i="3"/>
  <c r="BE396" i="3"/>
  <c r="J431" i="2"/>
  <c r="J72" i="2"/>
  <c r="BE176" i="3"/>
  <c r="BE229" i="3"/>
  <c r="BE109" i="3"/>
  <c r="BE148" i="3"/>
  <c r="E78" i="3"/>
  <c r="F85" i="3"/>
  <c r="BE113" i="3"/>
  <c r="BE169" i="3"/>
  <c r="BE239" i="3"/>
  <c r="BE260" i="3"/>
  <c r="BE286" i="3"/>
  <c r="BE296" i="3"/>
  <c r="BE313" i="3"/>
  <c r="BE354" i="3"/>
  <c r="BK416" i="2"/>
  <c r="J416" i="2" s="1"/>
  <c r="J69" i="2" s="1"/>
  <c r="BE95" i="3"/>
  <c r="BE125" i="3"/>
  <c r="BE215" i="3"/>
  <c r="BE225" i="3"/>
  <c r="BE280" i="3"/>
  <c r="BE299" i="3"/>
  <c r="BE321" i="3"/>
  <c r="BE338" i="3"/>
  <c r="BE349" i="3"/>
  <c r="BE362" i="3"/>
  <c r="BE117" i="3"/>
  <c r="BE166" i="3"/>
  <c r="BE172" i="3"/>
  <c r="BE205" i="3"/>
  <c r="BE288" i="3"/>
  <c r="BE316" i="3"/>
  <c r="BE342" i="3"/>
  <c r="BE134" i="3"/>
  <c r="BE162" i="3"/>
  <c r="BE282" i="3"/>
  <c r="BE303" i="3"/>
  <c r="BE335" i="3"/>
  <c r="BE346" i="3"/>
  <c r="BE192" i="3"/>
  <c r="BE209" i="3"/>
  <c r="BE212" i="3"/>
  <c r="BE219" i="3"/>
  <c r="BE233" i="3"/>
  <c r="BE274" i="3"/>
  <c r="BE319" i="3"/>
  <c r="BE327" i="3"/>
  <c r="BK93" i="2"/>
  <c r="J93" i="2" s="1"/>
  <c r="J60" i="2"/>
  <c r="BE103" i="3"/>
  <c r="BE121" i="3"/>
  <c r="BE158" i="3"/>
  <c r="BE180" i="3"/>
  <c r="BE248" i="3"/>
  <c r="BE262" i="3"/>
  <c r="BE307" i="3"/>
  <c r="BE331" i="3"/>
  <c r="BE358" i="3"/>
  <c r="BE370" i="3"/>
  <c r="AN78" i="1"/>
  <c r="F55" i="2"/>
  <c r="BE123" i="2"/>
  <c r="BE159" i="2"/>
  <c r="BE210" i="2"/>
  <c r="BE225" i="2"/>
  <c r="BE233" i="2"/>
  <c r="BE243" i="2"/>
  <c r="BE307" i="2"/>
  <c r="BE326" i="2"/>
  <c r="BE409" i="2"/>
  <c r="J52" i="2"/>
  <c r="BE127" i="2"/>
  <c r="BE131" i="2"/>
  <c r="BE155" i="2"/>
  <c r="BE202" i="2"/>
  <c r="BE206" i="2"/>
  <c r="BE229" i="2"/>
  <c r="BE237" i="2"/>
  <c r="BE251" i="2"/>
  <c r="BE278" i="2"/>
  <c r="BE314" i="2"/>
  <c r="BE320" i="2"/>
  <c r="BE329" i="2"/>
  <c r="BE341" i="2"/>
  <c r="BE354" i="2"/>
  <c r="BE358" i="2"/>
  <c r="BE369" i="2"/>
  <c r="BE373" i="2"/>
  <c r="BE378" i="2"/>
  <c r="BE379" i="2"/>
  <c r="BE383" i="2"/>
  <c r="BE391" i="2"/>
  <c r="BE403" i="2"/>
  <c r="BE413" i="2"/>
  <c r="BE418" i="2"/>
  <c r="BE424" i="2"/>
  <c r="BE427" i="2"/>
  <c r="BE432" i="2"/>
  <c r="BB55" i="1"/>
  <c r="BE95" i="2"/>
  <c r="BE115" i="2"/>
  <c r="BE119" i="2"/>
  <c r="BE140" i="2"/>
  <c r="BE152" i="2"/>
  <c r="BE163" i="2"/>
  <c r="BE188" i="2"/>
  <c r="BE194" i="2"/>
  <c r="BE217" i="2"/>
  <c r="BE259" i="2"/>
  <c r="BE269" i="2"/>
  <c r="BE276" i="2"/>
  <c r="BE282" i="2"/>
  <c r="BE297" i="2"/>
  <c r="BE301" i="2"/>
  <c r="BE324" i="2"/>
  <c r="BE387" i="2"/>
  <c r="BC55" i="1"/>
  <c r="AW55" i="1"/>
  <c r="E48" i="2"/>
  <c r="BE98" i="2"/>
  <c r="BE102" i="2"/>
  <c r="BE108" i="2"/>
  <c r="BE112" i="2"/>
  <c r="BE180" i="2"/>
  <c r="BE184" i="2"/>
  <c r="BE263" i="2"/>
  <c r="BE267" i="2"/>
  <c r="BE286" i="2"/>
  <c r="BE290" i="2"/>
  <c r="BE304" i="2"/>
  <c r="BE318" i="2"/>
  <c r="BE345" i="2"/>
  <c r="BE349" i="2"/>
  <c r="BE361" i="2"/>
  <c r="BE365" i="2"/>
  <c r="BE406" i="2"/>
  <c r="BD55" i="1"/>
  <c r="AN95" i="1"/>
  <c r="BE169" i="2"/>
  <c r="BE173" i="2"/>
  <c r="BE177" i="2"/>
  <c r="BE198" i="2"/>
  <c r="BE221" i="2"/>
  <c r="BE247" i="2"/>
  <c r="BE255" i="2"/>
  <c r="BE280" i="2"/>
  <c r="BE293" i="2"/>
  <c r="BE311" i="2"/>
  <c r="BE334" i="2"/>
  <c r="BE338" i="2"/>
  <c r="BE396" i="2"/>
  <c r="BE399" i="2"/>
  <c r="BE436" i="2"/>
  <c r="BA55" i="1"/>
  <c r="F34" i="3"/>
  <c r="BA56" i="1" s="1"/>
  <c r="F34" i="29"/>
  <c r="BA87" i="1"/>
  <c r="F38" i="37"/>
  <c r="BC97" i="1" s="1"/>
  <c r="F35" i="7"/>
  <c r="BB60" i="1"/>
  <c r="F38" i="24"/>
  <c r="BC82" i="1"/>
  <c r="F35" i="8"/>
  <c r="BB61" i="1"/>
  <c r="F37" i="25"/>
  <c r="BB83" i="1" s="1"/>
  <c r="F37" i="39"/>
  <c r="BD99" i="1" s="1"/>
  <c r="F37" i="17"/>
  <c r="BD73" i="1" s="1"/>
  <c r="J34" i="4"/>
  <c r="AW57" i="1" s="1"/>
  <c r="F36" i="11"/>
  <c r="BA65" i="1"/>
  <c r="F37" i="18"/>
  <c r="BD74" i="1"/>
  <c r="F35" i="27"/>
  <c r="BB85" i="1" s="1"/>
  <c r="F35" i="9"/>
  <c r="BB62" i="1"/>
  <c r="F34" i="10"/>
  <c r="BA64" i="1" s="1"/>
  <c r="F36" i="26"/>
  <c r="BA84" i="1" s="1"/>
  <c r="F36" i="6"/>
  <c r="BC59" i="1"/>
  <c r="F35" i="30"/>
  <c r="BB88" i="1"/>
  <c r="J30" i="6"/>
  <c r="F36" i="32"/>
  <c r="BC90" i="1"/>
  <c r="F39" i="23"/>
  <c r="BD81" i="1"/>
  <c r="F34" i="7"/>
  <c r="BA60" i="1"/>
  <c r="F35" i="20"/>
  <c r="BB76" i="1" s="1"/>
  <c r="F35" i="38"/>
  <c r="BB98" i="1" s="1"/>
  <c r="F37" i="7"/>
  <c r="BD60" i="1" s="1"/>
  <c r="J32" i="26"/>
  <c r="J34" i="28"/>
  <c r="AW86" i="1" s="1"/>
  <c r="F37" i="29"/>
  <c r="BD87" i="1" s="1"/>
  <c r="F37" i="21"/>
  <c r="BB79" i="1"/>
  <c r="F37" i="6"/>
  <c r="BD59" i="1"/>
  <c r="F36" i="5"/>
  <c r="BC58" i="1"/>
  <c r="J36" i="36"/>
  <c r="AW96" i="1" s="1"/>
  <c r="J34" i="8"/>
  <c r="AW61" i="1"/>
  <c r="F36" i="15"/>
  <c r="BA71" i="1" s="1"/>
  <c r="F37" i="23"/>
  <c r="BB81" i="1"/>
  <c r="F38" i="26"/>
  <c r="BC84" i="1"/>
  <c r="J36" i="16"/>
  <c r="AW72" i="1"/>
  <c r="F36" i="27"/>
  <c r="BC85" i="1" s="1"/>
  <c r="F39" i="16"/>
  <c r="BD72" i="1"/>
  <c r="F34" i="28"/>
  <c r="BA86" i="1" s="1"/>
  <c r="F36" i="12"/>
  <c r="BC67" i="1"/>
  <c r="F34" i="18"/>
  <c r="BA74" i="1" s="1"/>
  <c r="J34" i="30"/>
  <c r="AW88" i="1" s="1"/>
  <c r="J34" i="33"/>
  <c r="AW91" i="1"/>
  <c r="F39" i="24"/>
  <c r="BD82" i="1" s="1"/>
  <c r="F36" i="14"/>
  <c r="BC70" i="1"/>
  <c r="F39" i="11"/>
  <c r="BD65" i="1"/>
  <c r="F37" i="16"/>
  <c r="BB72" i="1" s="1"/>
  <c r="F36" i="31"/>
  <c r="BC89" i="1"/>
  <c r="F34" i="8"/>
  <c r="BA61" i="1" s="1"/>
  <c r="F34" i="32"/>
  <c r="BA90" i="1" s="1"/>
  <c r="F37" i="19"/>
  <c r="BD75" i="1"/>
  <c r="F37" i="12"/>
  <c r="BD67" i="1" s="1"/>
  <c r="F37" i="14"/>
  <c r="BD70" i="1" s="1"/>
  <c r="F35" i="6"/>
  <c r="BB59" i="1"/>
  <c r="F34" i="33"/>
  <c r="BA91" i="1" s="1"/>
  <c r="J34" i="3"/>
  <c r="AW56" i="1"/>
  <c r="F35" i="18"/>
  <c r="BB74" i="1"/>
  <c r="F37" i="9"/>
  <c r="BD62" i="1"/>
  <c r="J34" i="9"/>
  <c r="AW62" i="1" s="1"/>
  <c r="F39" i="21"/>
  <c r="BD79" i="1"/>
  <c r="F38" i="13"/>
  <c r="BC68" i="1"/>
  <c r="F37" i="22"/>
  <c r="BB80" i="1" s="1"/>
  <c r="J36" i="15"/>
  <c r="AW71" i="1"/>
  <c r="F35" i="39"/>
  <c r="BB99" i="1"/>
  <c r="J34" i="20"/>
  <c r="AW76" i="1" s="1"/>
  <c r="F35" i="35"/>
  <c r="BB93" i="1"/>
  <c r="F35" i="4"/>
  <c r="BB57" i="1"/>
  <c r="F35" i="29"/>
  <c r="BB87" i="1" s="1"/>
  <c r="F36" i="13"/>
  <c r="BA68" i="1"/>
  <c r="J34" i="35"/>
  <c r="AW93" i="1" s="1"/>
  <c r="F37" i="15"/>
  <c r="BB71" i="1" s="1"/>
  <c r="J30" i="34"/>
  <c r="F34" i="38"/>
  <c r="BA98" i="1"/>
  <c r="F37" i="32"/>
  <c r="BD90" i="1"/>
  <c r="F34" i="17"/>
  <c r="BA73" i="1" s="1"/>
  <c r="J36" i="25"/>
  <c r="AW83" i="1" s="1"/>
  <c r="J34" i="27"/>
  <c r="AW85" i="1" s="1"/>
  <c r="F36" i="34"/>
  <c r="BC92" i="1"/>
  <c r="F39" i="36"/>
  <c r="BD96" i="1" s="1"/>
  <c r="F34" i="12"/>
  <c r="BA67" i="1"/>
  <c r="F36" i="30"/>
  <c r="BC88" i="1"/>
  <c r="F39" i="26"/>
  <c r="BD84" i="1" s="1"/>
  <c r="F35" i="10"/>
  <c r="BB64" i="1" s="1"/>
  <c r="J34" i="32"/>
  <c r="AW90" i="1"/>
  <c r="J34" i="6"/>
  <c r="AW59" i="1" s="1"/>
  <c r="F37" i="8"/>
  <c r="BD61" i="1"/>
  <c r="F37" i="13"/>
  <c r="BB68" i="1"/>
  <c r="F37" i="33"/>
  <c r="BD91" i="1" s="1"/>
  <c r="F37" i="34"/>
  <c r="BD92" i="1" s="1"/>
  <c r="F37" i="30"/>
  <c r="BD88" i="1"/>
  <c r="AS54" i="1"/>
  <c r="J34" i="10"/>
  <c r="AW64" i="1"/>
  <c r="F35" i="32"/>
  <c r="BB90" i="1"/>
  <c r="F35" i="14"/>
  <c r="BB70" i="1" s="1"/>
  <c r="F37" i="26"/>
  <c r="BB84" i="1"/>
  <c r="J36" i="22"/>
  <c r="AW80" i="1" s="1"/>
  <c r="F36" i="38"/>
  <c r="BC98" i="1"/>
  <c r="F34" i="20"/>
  <c r="BA76" i="1"/>
  <c r="F36" i="28"/>
  <c r="BC86" i="1"/>
  <c r="F37" i="4"/>
  <c r="BD57" i="1" s="1"/>
  <c r="F39" i="22"/>
  <c r="BD80" i="1"/>
  <c r="J36" i="13"/>
  <c r="AW68" i="1" s="1"/>
  <c r="F36" i="20"/>
  <c r="BC76" i="1"/>
  <c r="F36" i="39"/>
  <c r="BC99" i="1"/>
  <c r="F35" i="28"/>
  <c r="BB86" i="1"/>
  <c r="J34" i="5"/>
  <c r="AW58" i="1" s="1"/>
  <c r="F37" i="20"/>
  <c r="BD76" i="1"/>
  <c r="F37" i="11"/>
  <c r="BB65" i="1" s="1"/>
  <c r="F36" i="35"/>
  <c r="BC93" i="1"/>
  <c r="F36" i="24"/>
  <c r="BA82" i="1"/>
  <c r="F36" i="7"/>
  <c r="BC60" i="1"/>
  <c r="F36" i="3"/>
  <c r="BC56" i="1" s="1"/>
  <c r="F35" i="33"/>
  <c r="BB91" i="1"/>
  <c r="F36" i="18"/>
  <c r="BC74" i="1" s="1"/>
  <c r="F38" i="16"/>
  <c r="BC72" i="1"/>
  <c r="F37" i="28"/>
  <c r="BD86" i="1"/>
  <c r="F36" i="8"/>
  <c r="BC61" i="1"/>
  <c r="F38" i="25"/>
  <c r="BC83" i="1" s="1"/>
  <c r="F39" i="37"/>
  <c r="BD97" i="1"/>
  <c r="F38" i="11"/>
  <c r="BC65" i="1" s="1"/>
  <c r="F37" i="38"/>
  <c r="BD98" i="1"/>
  <c r="F37" i="10"/>
  <c r="BD64" i="1"/>
  <c r="F35" i="17"/>
  <c r="BB73" i="1"/>
  <c r="F35" i="3"/>
  <c r="BB56" i="1" s="1"/>
  <c r="F34" i="39"/>
  <c r="BA99" i="1" s="1"/>
  <c r="F34" i="30"/>
  <c r="BA88" i="1"/>
  <c r="F34" i="35"/>
  <c r="BA93" i="1" s="1"/>
  <c r="F37" i="27"/>
  <c r="BD85" i="1"/>
  <c r="F36" i="21"/>
  <c r="BA79" i="1"/>
  <c r="F34" i="27"/>
  <c r="BA85" i="1" s="1"/>
  <c r="J34" i="34"/>
  <c r="AW92" i="1" s="1"/>
  <c r="F34" i="31"/>
  <c r="BA89" i="1"/>
  <c r="F35" i="34"/>
  <c r="BB92" i="1" s="1"/>
  <c r="F39" i="25"/>
  <c r="BD83" i="1"/>
  <c r="J34" i="7"/>
  <c r="AW60" i="1"/>
  <c r="J36" i="23"/>
  <c r="AW81" i="1" s="1"/>
  <c r="F35" i="5"/>
  <c r="BB58" i="1" s="1"/>
  <c r="J34" i="18"/>
  <c r="AW74" i="1"/>
  <c r="F36" i="23"/>
  <c r="BA81" i="1" s="1"/>
  <c r="F36" i="4"/>
  <c r="BC57" i="1"/>
  <c r="F34" i="34"/>
  <c r="BA92" i="1"/>
  <c r="J34" i="38"/>
  <c r="AW98" i="1" s="1"/>
  <c r="F34" i="19"/>
  <c r="BA75" i="1" s="1"/>
  <c r="J36" i="24"/>
  <c r="AW82" i="1"/>
  <c r="F38" i="36"/>
  <c r="BC96" i="1" s="1"/>
  <c r="F36" i="17"/>
  <c r="BC73" i="1"/>
  <c r="F36" i="33"/>
  <c r="BC91" i="1"/>
  <c r="F39" i="15"/>
  <c r="BD71" i="1" s="1"/>
  <c r="F36" i="37"/>
  <c r="BA97" i="1" s="1"/>
  <c r="F34" i="4"/>
  <c r="BA57" i="1"/>
  <c r="F37" i="31"/>
  <c r="BD89" i="1" s="1"/>
  <c r="F36" i="19"/>
  <c r="BC75" i="1"/>
  <c r="F37" i="24"/>
  <c r="BB82" i="1"/>
  <c r="F35" i="12"/>
  <c r="BB67" i="1" s="1"/>
  <c r="J34" i="14"/>
  <c r="AW70" i="1" s="1"/>
  <c r="J34" i="29"/>
  <c r="AW87" i="1"/>
  <c r="J36" i="37"/>
  <c r="AW97" i="1" s="1"/>
  <c r="J34" i="19"/>
  <c r="AW75" i="1"/>
  <c r="F38" i="22"/>
  <c r="BC80" i="1"/>
  <c r="J34" i="12"/>
  <c r="AW67" i="1" s="1"/>
  <c r="J34" i="31"/>
  <c r="AW89" i="1" s="1"/>
  <c r="F34" i="6"/>
  <c r="BA59" i="1"/>
  <c r="F36" i="25"/>
  <c r="BA83" i="1" s="1"/>
  <c r="F38" i="23"/>
  <c r="BC81" i="1"/>
  <c r="J36" i="11"/>
  <c r="AW65" i="1"/>
  <c r="F36" i="36"/>
  <c r="BA96" i="1" s="1"/>
  <c r="F37" i="35"/>
  <c r="BD93" i="1" s="1"/>
  <c r="F37" i="36"/>
  <c r="BB96" i="1"/>
  <c r="F34" i="5"/>
  <c r="BA58" i="1" s="1"/>
  <c r="F34" i="14"/>
  <c r="BA70" i="1"/>
  <c r="F39" i="13"/>
  <c r="BD68" i="1"/>
  <c r="F37" i="3"/>
  <c r="BD56" i="1" s="1"/>
  <c r="J36" i="21"/>
  <c r="AW79" i="1" s="1"/>
  <c r="F36" i="16"/>
  <c r="BA72" i="1"/>
  <c r="J34" i="17"/>
  <c r="AW73" i="1" s="1"/>
  <c r="F35" i="31"/>
  <c r="BB89" i="1"/>
  <c r="F36" i="22"/>
  <c r="BA80" i="1"/>
  <c r="F37" i="37"/>
  <c r="BB97" i="1" s="1"/>
  <c r="F36" i="10"/>
  <c r="BC64" i="1" s="1"/>
  <c r="F37" i="5"/>
  <c r="BD58" i="1"/>
  <c r="J36" i="26"/>
  <c r="AW84" i="1" s="1"/>
  <c r="F38" i="21"/>
  <c r="BC79" i="1"/>
  <c r="F38" i="15"/>
  <c r="BC71" i="1"/>
  <c r="J34" i="39"/>
  <c r="AW99" i="1" s="1"/>
  <c r="F34" i="9"/>
  <c r="BA62" i="1" s="1"/>
  <c r="F36" i="9"/>
  <c r="BC62" i="1"/>
  <c r="F36" i="29"/>
  <c r="BC87" i="1" s="1"/>
  <c r="F35" i="19"/>
  <c r="BB75" i="1"/>
  <c r="R93" i="23" l="1"/>
  <c r="R92" i="23" s="1"/>
  <c r="BK87" i="37"/>
  <c r="J87" i="37" s="1"/>
  <c r="J88" i="37"/>
  <c r="J64" i="37" s="1"/>
  <c r="J214" i="22"/>
  <c r="J68" i="22" s="1"/>
  <c r="BK93" i="22"/>
  <c r="J93" i="22" s="1"/>
  <c r="J64" i="22" s="1"/>
  <c r="BK89" i="19"/>
  <c r="J89" i="19" s="1"/>
  <c r="J60" i="19" s="1"/>
  <c r="BK304" i="33"/>
  <c r="J304" i="33" s="1"/>
  <c r="J69" i="33" s="1"/>
  <c r="J313" i="33"/>
  <c r="J71" i="33" s="1"/>
  <c r="R91" i="16"/>
  <c r="P357" i="32"/>
  <c r="P103" i="39"/>
  <c r="T96" i="15"/>
  <c r="J174" i="30"/>
  <c r="J62" i="30" s="1"/>
  <c r="BK84" i="30"/>
  <c r="J84" i="30" s="1"/>
  <c r="J60" i="30" s="1"/>
  <c r="BK88" i="31"/>
  <c r="J88" i="31" s="1"/>
  <c r="J60" i="31" s="1"/>
  <c r="J89" i="31"/>
  <c r="J61" i="31" s="1"/>
  <c r="BK96" i="8"/>
  <c r="J96" i="8" s="1"/>
  <c r="J60" i="8" s="1"/>
  <c r="BK628" i="14"/>
  <c r="J628" i="14" s="1"/>
  <c r="J68" i="14" s="1"/>
  <c r="BK92" i="20"/>
  <c r="J92" i="20" s="1"/>
  <c r="J60" i="20" s="1"/>
  <c r="J149" i="20"/>
  <c r="J62" i="20" s="1"/>
  <c r="BK94" i="21"/>
  <c r="J94" i="21" s="1"/>
  <c r="J64" i="21" s="1"/>
  <c r="J95" i="21"/>
  <c r="J65" i="21" s="1"/>
  <c r="T95" i="14"/>
  <c r="BK89" i="3"/>
  <c r="J89" i="3" s="1"/>
  <c r="J60" i="3" s="1"/>
  <c r="P89" i="3"/>
  <c r="P88" i="3" s="1"/>
  <c r="AU56" i="1" s="1"/>
  <c r="J224" i="13"/>
  <c r="J72" i="13" s="1"/>
  <c r="BK121" i="13"/>
  <c r="J121" i="13" s="1"/>
  <c r="J68" i="13" s="1"/>
  <c r="P96" i="11"/>
  <c r="AU65" i="1" s="1"/>
  <c r="BK96" i="14"/>
  <c r="BK90" i="36"/>
  <c r="J94" i="24"/>
  <c r="J65" i="24" s="1"/>
  <c r="BK92" i="16"/>
  <c r="J92" i="16" s="1"/>
  <c r="J64" i="16" s="1"/>
  <c r="J441" i="32"/>
  <c r="J72" i="32" s="1"/>
  <c r="R357" i="32"/>
  <c r="T357" i="32"/>
  <c r="T432" i="8"/>
  <c r="T95" i="8" s="1"/>
  <c r="T103" i="39"/>
  <c r="T86" i="39" s="1"/>
  <c r="R122" i="11"/>
  <c r="R96" i="11"/>
  <c r="R432" i="8"/>
  <c r="R95" i="8"/>
  <c r="P91" i="35"/>
  <c r="BK357" i="32"/>
  <c r="J357" i="32"/>
  <c r="J62" i="32"/>
  <c r="BK91" i="35"/>
  <c r="P93" i="23"/>
  <c r="P92" i="23" s="1"/>
  <c r="AU81" i="1" s="1"/>
  <c r="BK84" i="28"/>
  <c r="J84" i="28" s="1"/>
  <c r="J60" i="28" s="1"/>
  <c r="T85" i="9"/>
  <c r="T84" i="9" s="1"/>
  <c r="T122" i="11"/>
  <c r="P86" i="6"/>
  <c r="P85" i="6"/>
  <c r="AU59" i="1" s="1"/>
  <c r="P304" i="33"/>
  <c r="T92" i="20"/>
  <c r="T91" i="20" s="1"/>
  <c r="R93" i="22"/>
  <c r="R92" i="22"/>
  <c r="R86" i="5"/>
  <c r="R85" i="5"/>
  <c r="P86" i="34"/>
  <c r="AU92" i="1" s="1"/>
  <c r="T94" i="21"/>
  <c r="T93" i="21" s="1"/>
  <c r="BK85" i="27"/>
  <c r="BK84" i="27"/>
  <c r="J84" i="27" s="1"/>
  <c r="J30" i="27" s="1"/>
  <c r="AG85" i="1" s="1"/>
  <c r="R96" i="10"/>
  <c r="R95" i="10" s="1"/>
  <c r="P88" i="4"/>
  <c r="P87" i="4" s="1"/>
  <c r="AU57" i="1" s="1"/>
  <c r="R96" i="7"/>
  <c r="BK84" i="29"/>
  <c r="J84" i="29"/>
  <c r="J60" i="29" s="1"/>
  <c r="T92" i="26"/>
  <c r="T91" i="26"/>
  <c r="P93" i="12"/>
  <c r="P92" i="12" s="1"/>
  <c r="AU67" i="1" s="1"/>
  <c r="T121" i="13"/>
  <c r="T95" i="13" s="1"/>
  <c r="T93" i="2"/>
  <c r="T92" i="2"/>
  <c r="R88" i="31"/>
  <c r="R87" i="31"/>
  <c r="R96" i="14"/>
  <c r="R95" i="14" s="1"/>
  <c r="R561" i="7"/>
  <c r="P93" i="22"/>
  <c r="P92" i="22" s="1"/>
  <c r="AU80" i="1" s="1"/>
  <c r="P95" i="32"/>
  <c r="AU90" i="1" s="1"/>
  <c r="P89" i="19"/>
  <c r="P88" i="19"/>
  <c r="AU75" i="1" s="1"/>
  <c r="P92" i="16"/>
  <c r="P91" i="16" s="1"/>
  <c r="AU72" i="1" s="1"/>
  <c r="BK93" i="23"/>
  <c r="J93" i="23" s="1"/>
  <c r="J64" i="23" s="1"/>
  <c r="P95" i="10"/>
  <c r="AU64" i="1" s="1"/>
  <c r="AU63" i="1" s="1"/>
  <c r="BK243" i="33"/>
  <c r="J243" i="33"/>
  <c r="J62" i="33"/>
  <c r="T96" i="10"/>
  <c r="T95" i="10"/>
  <c r="P86" i="39"/>
  <c r="AU99" i="1" s="1"/>
  <c r="R92" i="20"/>
  <c r="R91" i="20" s="1"/>
  <c r="R92" i="18"/>
  <c r="R91" i="18" s="1"/>
  <c r="P325" i="35"/>
  <c r="R440" i="32"/>
  <c r="T96" i="11"/>
  <c r="R86" i="34"/>
  <c r="R84" i="29"/>
  <c r="R83" i="29"/>
  <c r="R89" i="17"/>
  <c r="R88" i="17" s="1"/>
  <c r="T95" i="32"/>
  <c r="P92" i="26"/>
  <c r="P91" i="26" s="1"/>
  <c r="AU84" i="1" s="1"/>
  <c r="P121" i="13"/>
  <c r="P95" i="13" s="1"/>
  <c r="AU68" i="1" s="1"/>
  <c r="P432" i="8"/>
  <c r="R93" i="2"/>
  <c r="R92" i="2"/>
  <c r="R93" i="24"/>
  <c r="R92" i="24" s="1"/>
  <c r="T89" i="3"/>
  <c r="T88" i="3" s="1"/>
  <c r="T86" i="34"/>
  <c r="R94" i="21"/>
  <c r="R93" i="21"/>
  <c r="R86" i="6"/>
  <c r="R85" i="6"/>
  <c r="T93" i="24"/>
  <c r="T92" i="24" s="1"/>
  <c r="P89" i="17"/>
  <c r="P88" i="17" s="1"/>
  <c r="AU73" i="1" s="1"/>
  <c r="P96" i="8"/>
  <c r="P95" i="8" s="1"/>
  <c r="AU61" i="1" s="1"/>
  <c r="R121" i="13"/>
  <c r="R95" i="13"/>
  <c r="T93" i="12"/>
  <c r="T92" i="12"/>
  <c r="R93" i="33"/>
  <c r="P85" i="27"/>
  <c r="P84" i="27"/>
  <c r="AU85" i="1" s="1"/>
  <c r="R91" i="35"/>
  <c r="R90" i="35"/>
  <c r="T96" i="7"/>
  <c r="T95" i="7" s="1"/>
  <c r="R84" i="30"/>
  <c r="R83" i="30"/>
  <c r="P92" i="20"/>
  <c r="P91" i="20"/>
  <c r="AU76" i="1"/>
  <c r="R85" i="27"/>
  <c r="R84" i="27"/>
  <c r="R89" i="19"/>
  <c r="R88" i="19" s="1"/>
  <c r="P96" i="14"/>
  <c r="P95" i="14" s="1"/>
  <c r="AU70" i="1" s="1"/>
  <c r="T92" i="18"/>
  <c r="T91" i="18"/>
  <c r="R95" i="32"/>
  <c r="R495" i="12"/>
  <c r="T304" i="33"/>
  <c r="T93" i="33" s="1"/>
  <c r="T91" i="35"/>
  <c r="T90" i="35" s="1"/>
  <c r="R117" i="15"/>
  <c r="R96" i="15"/>
  <c r="P94" i="21"/>
  <c r="P93" i="21" s="1"/>
  <c r="AU79" i="1" s="1"/>
  <c r="T93" i="25"/>
  <c r="T92" i="25" s="1"/>
  <c r="R88" i="4"/>
  <c r="R87" i="4"/>
  <c r="BK117" i="15"/>
  <c r="J117" i="15"/>
  <c r="J68" i="15" s="1"/>
  <c r="T85" i="27"/>
  <c r="T84" i="27"/>
  <c r="R85" i="9"/>
  <c r="R84" i="9" s="1"/>
  <c r="T89" i="17"/>
  <c r="T88" i="17"/>
  <c r="R93" i="12"/>
  <c r="R92" i="12"/>
  <c r="P93" i="24"/>
  <c r="P92" i="24" s="1"/>
  <c r="AU82" i="1" s="1"/>
  <c r="P96" i="7"/>
  <c r="P95" i="7" s="1"/>
  <c r="AU60" i="1" s="1"/>
  <c r="P243" i="33"/>
  <c r="P93" i="33" s="1"/>
  <c r="AU91" i="1" s="1"/>
  <c r="BK89" i="17"/>
  <c r="J89" i="17" s="1"/>
  <c r="J60" i="17" s="1"/>
  <c r="T93" i="23"/>
  <c r="T92" i="23" s="1"/>
  <c r="R103" i="39"/>
  <c r="R86" i="39" s="1"/>
  <c r="P84" i="30"/>
  <c r="P83" i="30"/>
  <c r="AU88" i="1" s="1"/>
  <c r="P117" i="15"/>
  <c r="P96" i="15"/>
  <c r="AU71" i="1"/>
  <c r="BK325" i="35"/>
  <c r="J325" i="35"/>
  <c r="J68" i="35"/>
  <c r="T96" i="8"/>
  <c r="T84" i="29"/>
  <c r="T83" i="29"/>
  <c r="P86" i="5"/>
  <c r="P85" i="5" s="1"/>
  <c r="AU58" i="1" s="1"/>
  <c r="BK96" i="7"/>
  <c r="BK95" i="7" s="1"/>
  <c r="J95" i="7" s="1"/>
  <c r="J59" i="7" s="1"/>
  <c r="J96" i="7"/>
  <c r="J60" i="7" s="1"/>
  <c r="BK86" i="5"/>
  <c r="J86" i="5"/>
  <c r="J60" i="5" s="1"/>
  <c r="P92" i="18"/>
  <c r="P91" i="18" s="1"/>
  <c r="AU74" i="1" s="1"/>
  <c r="R89" i="3"/>
  <c r="R88" i="3" s="1"/>
  <c r="T88" i="31"/>
  <c r="T87" i="31"/>
  <c r="P93" i="2"/>
  <c r="P92" i="2" s="1"/>
  <c r="AU55" i="1" s="1"/>
  <c r="BK214" i="20"/>
  <c r="BK91" i="20" s="1"/>
  <c r="J91" i="20" s="1"/>
  <c r="J59" i="20" s="1"/>
  <c r="BK87" i="39"/>
  <c r="BK103" i="39"/>
  <c r="J103" i="39"/>
  <c r="J62" i="39" s="1"/>
  <c r="BK81" i="38"/>
  <c r="J81" i="38"/>
  <c r="J30" i="38" s="1"/>
  <c r="AG98" i="1" s="1"/>
  <c r="AG92" i="1"/>
  <c r="J59" i="34"/>
  <c r="BK95" i="32"/>
  <c r="J95" i="32" s="1"/>
  <c r="J59" i="32" s="1"/>
  <c r="J96" i="32"/>
  <c r="J60" i="32"/>
  <c r="BK87" i="31"/>
  <c r="J87" i="31" s="1"/>
  <c r="J30" i="31" s="1"/>
  <c r="AG89" i="1" s="1"/>
  <c r="BK83" i="30"/>
  <c r="J83" i="30"/>
  <c r="AG84" i="1"/>
  <c r="AN84" i="1" s="1"/>
  <c r="J92" i="26"/>
  <c r="J64" i="26"/>
  <c r="J63" i="26"/>
  <c r="J93" i="25"/>
  <c r="J64" i="25"/>
  <c r="BK92" i="24"/>
  <c r="J92" i="24"/>
  <c r="J63" i="24"/>
  <c r="BK92" i="22"/>
  <c r="J92" i="22" s="1"/>
  <c r="J63" i="22" s="1"/>
  <c r="BK93" i="21"/>
  <c r="J93" i="21" s="1"/>
  <c r="J32" i="21" s="1"/>
  <c r="AG79" i="1" s="1"/>
  <c r="BK88" i="19"/>
  <c r="J88" i="19" s="1"/>
  <c r="J30" i="19" s="1"/>
  <c r="AG75" i="1" s="1"/>
  <c r="BK91" i="18"/>
  <c r="J91" i="18"/>
  <c r="J59" i="18" s="1"/>
  <c r="BK91" i="16"/>
  <c r="J91" i="16"/>
  <c r="J63" i="16"/>
  <c r="BK96" i="15"/>
  <c r="J96" i="15"/>
  <c r="J63" i="15"/>
  <c r="BK95" i="14"/>
  <c r="J95" i="14"/>
  <c r="J59" i="14" s="1"/>
  <c r="J96" i="14"/>
  <c r="J60" i="14"/>
  <c r="BK95" i="13"/>
  <c r="J95" i="13" s="1"/>
  <c r="J63" i="13" s="1"/>
  <c r="BK92" i="12"/>
  <c r="J92" i="12" s="1"/>
  <c r="J59" i="12" s="1"/>
  <c r="BK96" i="11"/>
  <c r="J96" i="11" s="1"/>
  <c r="J32" i="11" s="1"/>
  <c r="AG65" i="1" s="1"/>
  <c r="AG64" i="1"/>
  <c r="J96" i="10"/>
  <c r="J60" i="10"/>
  <c r="J59" i="10"/>
  <c r="BK84" i="9"/>
  <c r="J84" i="9" s="1"/>
  <c r="J59" i="9" s="1"/>
  <c r="BK95" i="8"/>
  <c r="J95" i="8" s="1"/>
  <c r="J30" i="8" s="1"/>
  <c r="AG61" i="1" s="1"/>
  <c r="AG59" i="1"/>
  <c r="J86" i="6"/>
  <c r="J60" i="6"/>
  <c r="J59" i="6"/>
  <c r="BK87" i="4"/>
  <c r="J87" i="4" s="1"/>
  <c r="J59" i="4" s="1"/>
  <c r="BK88" i="3"/>
  <c r="J88" i="3" s="1"/>
  <c r="J59" i="3" s="1"/>
  <c r="BK92" i="2"/>
  <c r="J92" i="2" s="1"/>
  <c r="J59" i="2" s="1"/>
  <c r="BC66" i="1"/>
  <c r="AY66" i="1"/>
  <c r="F33" i="31"/>
  <c r="AZ89" i="1" s="1"/>
  <c r="BB94" i="1"/>
  <c r="AX94" i="1"/>
  <c r="J33" i="4"/>
  <c r="AV57" i="1"/>
  <c r="AT57" i="1" s="1"/>
  <c r="F35" i="11"/>
  <c r="AZ65" i="1" s="1"/>
  <c r="J33" i="39"/>
  <c r="AV99" i="1"/>
  <c r="AT99" i="1"/>
  <c r="BA94" i="1"/>
  <c r="AW94" i="1"/>
  <c r="BD77" i="1"/>
  <c r="BC69" i="1"/>
  <c r="AY69" i="1"/>
  <c r="J33" i="35"/>
  <c r="AV93" i="1"/>
  <c r="AT93" i="1"/>
  <c r="J33" i="33"/>
  <c r="AV91" i="1" s="1"/>
  <c r="AT91" i="1" s="1"/>
  <c r="F35" i="37"/>
  <c r="AZ97" i="1" s="1"/>
  <c r="F33" i="28"/>
  <c r="AZ86" i="1"/>
  <c r="F33" i="8"/>
  <c r="AZ61" i="1"/>
  <c r="F33" i="33"/>
  <c r="AZ91" i="1"/>
  <c r="J33" i="20"/>
  <c r="AV76" i="1" s="1"/>
  <c r="AT76" i="1" s="1"/>
  <c r="J35" i="21"/>
  <c r="AV79" i="1"/>
  <c r="AT79" i="1" s="1"/>
  <c r="J35" i="37"/>
  <c r="AV97" i="1"/>
  <c r="AT97" i="1" s="1"/>
  <c r="BD66" i="1"/>
  <c r="BD94" i="1"/>
  <c r="F33" i="4"/>
  <c r="AZ57" i="1" s="1"/>
  <c r="F33" i="14"/>
  <c r="AZ70" i="1"/>
  <c r="F33" i="12"/>
  <c r="AZ67" i="1"/>
  <c r="F33" i="27"/>
  <c r="AZ85" i="1" s="1"/>
  <c r="J33" i="9"/>
  <c r="AV62" i="1"/>
  <c r="AT62" i="1" s="1"/>
  <c r="J35" i="26"/>
  <c r="AV84" i="1"/>
  <c r="AT84" i="1"/>
  <c r="F35" i="36"/>
  <c r="AZ96" i="1"/>
  <c r="F33" i="7"/>
  <c r="AZ60" i="1"/>
  <c r="F33" i="38"/>
  <c r="AZ98" i="1"/>
  <c r="F33" i="3"/>
  <c r="AZ56" i="1" s="1"/>
  <c r="F33" i="2"/>
  <c r="AZ55" i="1"/>
  <c r="J35" i="16"/>
  <c r="AV72" i="1" s="1"/>
  <c r="AT72" i="1" s="1"/>
  <c r="J35" i="25"/>
  <c r="AV83" i="1" s="1"/>
  <c r="AT83" i="1" s="1"/>
  <c r="F33" i="20"/>
  <c r="AZ76" i="1"/>
  <c r="J33" i="3"/>
  <c r="AV56" i="1" s="1"/>
  <c r="AT56" i="1" s="1"/>
  <c r="AU94" i="1"/>
  <c r="BD69" i="1"/>
  <c r="J33" i="38"/>
  <c r="AV98" i="1"/>
  <c r="AT98" i="1"/>
  <c r="J32" i="25"/>
  <c r="AG83" i="1"/>
  <c r="BC77" i="1"/>
  <c r="AY77" i="1"/>
  <c r="J33" i="32"/>
  <c r="AV90" i="1" s="1"/>
  <c r="AT90" i="1" s="1"/>
  <c r="F33" i="6"/>
  <c r="AZ59" i="1"/>
  <c r="J33" i="18"/>
  <c r="AV74" i="1"/>
  <c r="AT74" i="1"/>
  <c r="F35" i="25"/>
  <c r="AZ83" i="1"/>
  <c r="F35" i="22"/>
  <c r="AZ80" i="1" s="1"/>
  <c r="BB66" i="1"/>
  <c r="AX66" i="1"/>
  <c r="J35" i="22"/>
  <c r="AV80" i="1"/>
  <c r="AT80" i="1"/>
  <c r="J33" i="10"/>
  <c r="AV64" i="1"/>
  <c r="AT64" i="1" s="1"/>
  <c r="AN64" i="1" s="1"/>
  <c r="F35" i="21"/>
  <c r="AZ79" i="1"/>
  <c r="J35" i="24"/>
  <c r="AV82" i="1"/>
  <c r="AT82" i="1"/>
  <c r="J33" i="2"/>
  <c r="AV55" i="1"/>
  <c r="AT55" i="1"/>
  <c r="J35" i="36"/>
  <c r="AV96" i="1"/>
  <c r="AT96" i="1" s="1"/>
  <c r="F33" i="17"/>
  <c r="AZ73" i="1"/>
  <c r="BC63" i="1"/>
  <c r="AY63" i="1" s="1"/>
  <c r="J35" i="13"/>
  <c r="AV68" i="1"/>
  <c r="AT68" i="1" s="1"/>
  <c r="J33" i="28"/>
  <c r="AV86" i="1"/>
  <c r="AT86" i="1" s="1"/>
  <c r="F33" i="9"/>
  <c r="AZ62" i="1" s="1"/>
  <c r="F33" i="19"/>
  <c r="AZ75" i="1"/>
  <c r="J30" i="30"/>
  <c r="AG88" i="1" s="1"/>
  <c r="BC94" i="1"/>
  <c r="AY94" i="1"/>
  <c r="F35" i="16"/>
  <c r="AZ72" i="1" s="1"/>
  <c r="F35" i="26"/>
  <c r="AZ84" i="1" s="1"/>
  <c r="J33" i="27"/>
  <c r="AV85" i="1" s="1"/>
  <c r="AT85" i="1" s="1"/>
  <c r="F35" i="23"/>
  <c r="AZ81" i="1" s="1"/>
  <c r="F33" i="35"/>
  <c r="AZ93" i="1"/>
  <c r="BD63" i="1"/>
  <c r="J35" i="23"/>
  <c r="AV81" i="1"/>
  <c r="AT81" i="1" s="1"/>
  <c r="J33" i="17"/>
  <c r="AV73" i="1" s="1"/>
  <c r="AT73" i="1" s="1"/>
  <c r="F33" i="32"/>
  <c r="AZ90" i="1" s="1"/>
  <c r="F33" i="10"/>
  <c r="AZ64" i="1"/>
  <c r="BA69" i="1"/>
  <c r="AW69" i="1" s="1"/>
  <c r="J33" i="29"/>
  <c r="AV87" i="1"/>
  <c r="AT87" i="1" s="1"/>
  <c r="J33" i="7"/>
  <c r="AV60" i="1" s="1"/>
  <c r="AT60" i="1" s="1"/>
  <c r="F35" i="15"/>
  <c r="AZ71" i="1"/>
  <c r="J33" i="31"/>
  <c r="AV89" i="1"/>
  <c r="AT89" i="1"/>
  <c r="J33" i="19"/>
  <c r="AV75" i="1"/>
  <c r="AT75" i="1"/>
  <c r="J33" i="14"/>
  <c r="AV70" i="1"/>
  <c r="AT70" i="1" s="1"/>
  <c r="J33" i="12"/>
  <c r="AV67" i="1"/>
  <c r="AT67" i="1"/>
  <c r="BB77" i="1"/>
  <c r="AX77" i="1"/>
  <c r="F33" i="18"/>
  <c r="AZ74" i="1" s="1"/>
  <c r="F33" i="34"/>
  <c r="AZ92" i="1"/>
  <c r="F33" i="30"/>
  <c r="AZ88" i="1"/>
  <c r="J33" i="8"/>
  <c r="AV61" i="1" s="1"/>
  <c r="AT61" i="1" s="1"/>
  <c r="BB63" i="1"/>
  <c r="AX63" i="1"/>
  <c r="BA63" i="1"/>
  <c r="AW63" i="1"/>
  <c r="F33" i="29"/>
  <c r="AZ87" i="1" s="1"/>
  <c r="BB69" i="1"/>
  <c r="AX69" i="1" s="1"/>
  <c r="F35" i="13"/>
  <c r="AZ68" i="1"/>
  <c r="BA66" i="1"/>
  <c r="AW66" i="1" s="1"/>
  <c r="BA77" i="1"/>
  <c r="AW77" i="1"/>
  <c r="J33" i="6"/>
  <c r="AV59" i="1" s="1"/>
  <c r="AT59" i="1" s="1"/>
  <c r="AN59" i="1" s="1"/>
  <c r="F33" i="5"/>
  <c r="AZ58" i="1" s="1"/>
  <c r="J33" i="5"/>
  <c r="AV58" i="1"/>
  <c r="AT58" i="1" s="1"/>
  <c r="J35" i="15"/>
  <c r="AV71" i="1"/>
  <c r="AT71" i="1" s="1"/>
  <c r="F33" i="39"/>
  <c r="AZ99" i="1"/>
  <c r="J33" i="34"/>
  <c r="AV92" i="1" s="1"/>
  <c r="AT92" i="1" s="1"/>
  <c r="AN92" i="1" s="1"/>
  <c r="J35" i="11"/>
  <c r="AV65" i="1"/>
  <c r="AT65" i="1"/>
  <c r="F35" i="24"/>
  <c r="AZ82" i="1"/>
  <c r="J33" i="30"/>
  <c r="AV88" i="1"/>
  <c r="AT88" i="1"/>
  <c r="AG63" i="1" l="1"/>
  <c r="AN85" i="1"/>
  <c r="J214" i="20"/>
  <c r="J68" i="20" s="1"/>
  <c r="J90" i="36"/>
  <c r="J65" i="36" s="1"/>
  <c r="BK89" i="36"/>
  <c r="J63" i="37"/>
  <c r="J32" i="37"/>
  <c r="AG97" i="1" s="1"/>
  <c r="AN97" i="1" s="1"/>
  <c r="BK86" i="39"/>
  <c r="J86" i="39"/>
  <c r="J59" i="39" s="1"/>
  <c r="R95" i="7"/>
  <c r="BK90" i="35"/>
  <c r="J90" i="35" s="1"/>
  <c r="J30" i="35" s="1"/>
  <c r="AG93" i="1" s="1"/>
  <c r="P90" i="35"/>
  <c r="AU93" i="1"/>
  <c r="BK93" i="33"/>
  <c r="J93" i="33"/>
  <c r="J59" i="33"/>
  <c r="BK92" i="23"/>
  <c r="J92" i="23" s="1"/>
  <c r="J63" i="23" s="1"/>
  <c r="J91" i="35"/>
  <c r="J60" i="35"/>
  <c r="J59" i="27"/>
  <c r="J85" i="27"/>
  <c r="J60" i="27"/>
  <c r="BK85" i="5"/>
  <c r="J85" i="5"/>
  <c r="BK83" i="28"/>
  <c r="J83" i="28"/>
  <c r="BK88" i="17"/>
  <c r="J88" i="17" s="1"/>
  <c r="J59" i="17" s="1"/>
  <c r="J87" i="39"/>
  <c r="J60" i="39"/>
  <c r="BK83" i="29"/>
  <c r="J83" i="29" s="1"/>
  <c r="J59" i="29" s="1"/>
  <c r="AN98" i="1"/>
  <c r="J59" i="38"/>
  <c r="J39" i="38"/>
  <c r="J39" i="34"/>
  <c r="AN89" i="1"/>
  <c r="J59" i="31"/>
  <c r="AN88" i="1"/>
  <c r="J59" i="30"/>
  <c r="J39" i="31"/>
  <c r="J39" i="30"/>
  <c r="J39" i="27"/>
  <c r="AN83" i="1"/>
  <c r="J41" i="26"/>
  <c r="J41" i="25"/>
  <c r="AN79" i="1"/>
  <c r="J63" i="21"/>
  <c r="J41" i="21"/>
  <c r="AN75" i="1"/>
  <c r="J59" i="19"/>
  <c r="J39" i="19"/>
  <c r="AN65" i="1"/>
  <c r="J63" i="11"/>
  <c r="J41" i="11"/>
  <c r="J39" i="10"/>
  <c r="AN61" i="1"/>
  <c r="J59" i="8"/>
  <c r="J39" i="8"/>
  <c r="J39" i="6"/>
  <c r="AU66" i="1"/>
  <c r="J30" i="2"/>
  <c r="AG55" i="1"/>
  <c r="AZ77" i="1"/>
  <c r="AV77" i="1" s="1"/>
  <c r="AT77" i="1" s="1"/>
  <c r="AZ69" i="1"/>
  <c r="AV69" i="1"/>
  <c r="AT69" i="1" s="1"/>
  <c r="J30" i="9"/>
  <c r="AG62" i="1" s="1"/>
  <c r="AN62" i="1" s="1"/>
  <c r="J30" i="32"/>
  <c r="AG90" i="1"/>
  <c r="AN90" i="1"/>
  <c r="BD54" i="1"/>
  <c r="W33" i="1" s="1"/>
  <c r="J30" i="14"/>
  <c r="AG70" i="1" s="1"/>
  <c r="AU69" i="1"/>
  <c r="J32" i="13"/>
  <c r="AG68" i="1"/>
  <c r="AN68" i="1" s="1"/>
  <c r="J30" i="12"/>
  <c r="AG67" i="1" s="1"/>
  <c r="BC54" i="1"/>
  <c r="AY54" i="1"/>
  <c r="AU77" i="1"/>
  <c r="AZ66" i="1"/>
  <c r="AV66" i="1"/>
  <c r="AT66" i="1" s="1"/>
  <c r="J32" i="24"/>
  <c r="AG82" i="1" s="1"/>
  <c r="AN82" i="1" s="1"/>
  <c r="AZ63" i="1"/>
  <c r="AV63" i="1"/>
  <c r="AT63" i="1" s="1"/>
  <c r="AN63" i="1" s="1"/>
  <c r="BA54" i="1"/>
  <c r="W30" i="1" s="1"/>
  <c r="J30" i="28"/>
  <c r="AG86" i="1" s="1"/>
  <c r="J30" i="5"/>
  <c r="AG58" i="1"/>
  <c r="J32" i="22"/>
  <c r="AG80" i="1"/>
  <c r="J32" i="15"/>
  <c r="AG71" i="1"/>
  <c r="AN71" i="1" s="1"/>
  <c r="J30" i="20"/>
  <c r="AG76" i="1"/>
  <c r="AN76" i="1"/>
  <c r="BB54" i="1"/>
  <c r="AX54" i="1" s="1"/>
  <c r="J30" i="18"/>
  <c r="AG74" i="1"/>
  <c r="AN74" i="1" s="1"/>
  <c r="J30" i="3"/>
  <c r="AG56" i="1" s="1"/>
  <c r="AN56" i="1" s="1"/>
  <c r="AZ94" i="1"/>
  <c r="AV94" i="1"/>
  <c r="AT94" i="1"/>
  <c r="J30" i="4"/>
  <c r="AG57" i="1"/>
  <c r="AN57" i="1"/>
  <c r="J32" i="16"/>
  <c r="AG72" i="1" s="1"/>
  <c r="AN72" i="1" s="1"/>
  <c r="J30" i="7"/>
  <c r="AG60" i="1"/>
  <c r="AN60" i="1"/>
  <c r="J41" i="37" l="1"/>
  <c r="J89" i="36"/>
  <c r="J64" i="36" s="1"/>
  <c r="BK88" i="36"/>
  <c r="J88" i="36" s="1"/>
  <c r="J39" i="28"/>
  <c r="J39" i="5"/>
  <c r="J39" i="35"/>
  <c r="J59" i="5"/>
  <c r="J59" i="35"/>
  <c r="J59" i="28"/>
  <c r="J39" i="32"/>
  <c r="J41" i="24"/>
  <c r="J41" i="22"/>
  <c r="AN80" i="1"/>
  <c r="J39" i="20"/>
  <c r="J39" i="18"/>
  <c r="J41" i="16"/>
  <c r="J41" i="15"/>
  <c r="J39" i="14"/>
  <c r="AN70" i="1"/>
  <c r="J41" i="13"/>
  <c r="J39" i="12"/>
  <c r="AN67" i="1"/>
  <c r="J39" i="9"/>
  <c r="J39" i="7"/>
  <c r="J39" i="4"/>
  <c r="J39" i="3"/>
  <c r="J39" i="2"/>
  <c r="AN55" i="1"/>
  <c r="AN86" i="1"/>
  <c r="AN58" i="1"/>
  <c r="AN93" i="1"/>
  <c r="J30" i="29"/>
  <c r="AG87" i="1" s="1"/>
  <c r="AN87" i="1" s="1"/>
  <c r="J30" i="17"/>
  <c r="AG73" i="1"/>
  <c r="AN73" i="1" s="1"/>
  <c r="W32" i="1"/>
  <c r="J30" i="33"/>
  <c r="AG91" i="1"/>
  <c r="AN91" i="1"/>
  <c r="AG66" i="1"/>
  <c r="AZ54" i="1"/>
  <c r="AV54" i="1"/>
  <c r="AK29" i="1" s="1"/>
  <c r="J30" i="39"/>
  <c r="AG99" i="1" s="1"/>
  <c r="J32" i="23"/>
  <c r="AG81" i="1" s="1"/>
  <c r="AN81" i="1" s="1"/>
  <c r="AU54" i="1"/>
  <c r="AW54" i="1"/>
  <c r="AK30" i="1"/>
  <c r="W31" i="1"/>
  <c r="AG69" i="1"/>
  <c r="J63" i="36" l="1"/>
  <c r="J32" i="36"/>
  <c r="J39" i="17"/>
  <c r="J41" i="23"/>
  <c r="J39" i="39"/>
  <c r="J39" i="33"/>
  <c r="J39" i="29"/>
  <c r="AN69" i="1"/>
  <c r="AN66" i="1"/>
  <c r="AN99" i="1"/>
  <c r="AT54" i="1"/>
  <c r="AG77" i="1"/>
  <c r="W29" i="1"/>
  <c r="AG96" i="1" l="1"/>
  <c r="J41" i="36"/>
  <c r="AN77" i="1"/>
  <c r="AG94" i="1" l="1"/>
  <c r="AN96" i="1"/>
  <c r="AN94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<sst xmlns="http://schemas.openxmlformats.org/spreadsheetml/2006/main" count="78677" uniqueCount="8197">
  <si>
    <t>Export Komplet</t>
  </si>
  <si>
    <t>VZ</t>
  </si>
  <si>
    <t>2.0</t>
  </si>
  <si>
    <t>ZAMOK</t>
  </si>
  <si>
    <t>False</t>
  </si>
  <si>
    <t>{6f92f50b-7125-46f8-9d26-010386aede56}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</si>
  <si>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</si>
  <si>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</si>
  <si>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</si>
  <si>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</si>
  <si>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</si>
  <si>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</si>
  <si>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</si>
  <si>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</si>
  <si>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122155A_040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</si>
  <si>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</si>
  <si>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</si>
  <si>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Opatření Zátor-Loučky, OHO, Dílčí stavba 02.040 Opatření v úseku Zátor - Loučky</t>
  </si>
  <si>
    <t>KSO:</t>
  </si>
  <si>
    <t>833 21</t>
  </si>
  <si>
    <t>CC-CZ:</t>
  </si>
  <si>
    <t>2</t>
  </si>
  <si>
    <t>Místo:</t>
  </si>
  <si>
    <t>Zátor</t>
  </si>
  <si>
    <t>Datum:</t>
  </si>
  <si>
    <t>CZ-CPA:</t>
  </si>
  <si>
    <t>42.91</t>
  </si>
  <si>
    <t>Zadavatel:</t>
  </si>
  <si>
    <t>IČ:</t>
  </si>
  <si>
    <t/>
  </si>
  <si>
    <t>Povodí Odry, státní podnik</t>
  </si>
  <si>
    <t>DIČ:</t>
  </si>
  <si>
    <t>Účastník: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</si>
  <si>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</si>
  <si>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</si>
  <si>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</si>
  <si>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</si>
  <si>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</si>
  <si>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</si>
  <si>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</si>
  <si>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</si>
  <si>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</si>
  <si>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</si>
  <si>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</si>
  <si>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</si>
  <si>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</si>
  <si>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</si>
  <si>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</si>
  <si>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</si>
  <si>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</si>
  <si>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</si>
  <si>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</si>
  <si>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</si>
  <si>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</si>
  <si>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</si>
  <si>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</si>
  <si>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</si>
  <si>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</si>
  <si>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</si>
  <si>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</si>
  <si>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</si>
  <si>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</si>
  <si>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</si>
  <si>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</si>
  <si>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</si>
  <si>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</si>
  <si>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</si>
  <si>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</si>
  <si>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</si>
  <si>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</si>
  <si>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</si>
  <si>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</si>
  <si>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</si>
  <si>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</si>
  <si>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</si>
  <si>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</si>
  <si>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</si>
  <si>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</si>
  <si>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</si>
  <si>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</si>
  <si>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040.11.1</t>
  </si>
  <si>
    <t>Úprava koryta v úseku km 0,000 – 0,950 63</t>
  </si>
  <si>
    <t>STA</t>
  </si>
  <si>
    <t>1</t>
  </si>
  <si>
    <t>{da899759-68ac-4638-a602-7e39f39d84ea}</t>
  </si>
  <si>
    <t>040.11.2</t>
  </si>
  <si>
    <t>Úprava koryta v úseku km 0,950 63 – 1,297 93</t>
  </si>
  <si>
    <t>{3d3ca622-3052-42cd-ab13-00084bb185ae}</t>
  </si>
  <si>
    <t>040.11.3</t>
  </si>
  <si>
    <t>Úprava koryta v úseku km 1,297 93 – 1,572 40</t>
  </si>
  <si>
    <t>{ee768491-f93e-43ae-9819-648a6939a4e1}</t>
  </si>
  <si>
    <t>040.11.4</t>
  </si>
  <si>
    <t>Úprava koryta v úseku km 1,572 40 – 1,983 70</t>
  </si>
  <si>
    <t>{7de5c91f-8747-4d14-90fd-ace62e07b9a2}</t>
  </si>
  <si>
    <t>040.11.5</t>
  </si>
  <si>
    <t>Provizorní navázání na stávající koryto Opavy v úseku stavby 02.053</t>
  </si>
  <si>
    <t>{9b411ff6-2848-4e3b-b3cc-fae4347c20dd}</t>
  </si>
  <si>
    <t>040.13.1</t>
  </si>
  <si>
    <t>Levostranná nábřežní zeď v úseku km 1,223 00 - 1,351 00</t>
  </si>
  <si>
    <t>{0321aea1-d614-42bd-a260-3dff49ae0fc3}</t>
  </si>
  <si>
    <t>040.13.2</t>
  </si>
  <si>
    <t>Pravostranná nábřežní zeď v úseku km 1,572 40 - 1,983 70</t>
  </si>
  <si>
    <t>{4b356080-32b1-4eba-9737-64c5ce66c32f}</t>
  </si>
  <si>
    <t>040.21.1</t>
  </si>
  <si>
    <t>Dočasné zajištění ČOV</t>
  </si>
  <si>
    <t>{ce8e4c73-90d5-4a53-9a67-01ef3e6d92dd}</t>
  </si>
  <si>
    <t>040.31.1</t>
  </si>
  <si>
    <t>Nová lávka v km 0,001 75 (TPE km 81,140)</t>
  </si>
  <si>
    <t>{10092c0d-d7aa-4b3b-9070-85a130067f0b}</t>
  </si>
  <si>
    <t>Soupis</t>
  </si>
  <si>
    <t>###NOINSERT###</t>
  </si>
  <si>
    <t>040.31.1.1</t>
  </si>
  <si>
    <t>Nová lávka v km 0,001 75 - elektro</t>
  </si>
  <si>
    <t>{5057efb1-1459-4f35-a101-753f8eef0db6}</t>
  </si>
  <si>
    <t>040.31.2</t>
  </si>
  <si>
    <t>Nová pěší lávka v km 0,950 63 (TPE km 82,150</t>
  </si>
  <si>
    <t>{e1945c6e-b026-4f93-a168-74dc4c134fb9}</t>
  </si>
  <si>
    <t>040.31.2.1</t>
  </si>
  <si>
    <t>Nová pěší lávka v km 0,950 63 - elektro</t>
  </si>
  <si>
    <t>{b08e7402-7cf4-4879-b05a-19e28959da45}</t>
  </si>
  <si>
    <t>040.31.3</t>
  </si>
  <si>
    <t>Nový silniční most ev.č. 4585-8 v km 1,297 93 (TPE km 82,510)</t>
  </si>
  <si>
    <t>{9bce85e6-a060-47a2-893c-8b563f905aa9}</t>
  </si>
  <si>
    <t>Nový silniční most ev. č. 4585-8 v km 1,297 93 - elektro</t>
  </si>
  <si>
    <t>{a522ab47-683d-4d61-b072-3c6a6595e4ec}</t>
  </si>
  <si>
    <t>040.31.3 B</t>
  </si>
  <si>
    <t>Nový silniční most ev. č. 4585-8 v km 1,297 93 - bourání</t>
  </si>
  <si>
    <t>{72a0721f-7f66-40a5-a024-a72a5fd43d0f}</t>
  </si>
  <si>
    <t>040.32.1</t>
  </si>
  <si>
    <t>Úprava nájezdů na lávku v km 81,140 TPE</t>
  </si>
  <si>
    <t>{ea6f3751-7ba4-45ba-b02f-1884bebb17e6}</t>
  </si>
  <si>
    <t>040.32.2</t>
  </si>
  <si>
    <t>Úprava napojení pěších komunikací na lávku v km 82,150 TPE</t>
  </si>
  <si>
    <t>{41151ef4-3ff3-4ec8-b8a8-00535d9f4460}</t>
  </si>
  <si>
    <t>040.32.3</t>
  </si>
  <si>
    <t xml:space="preserve">Sjezdy  ze silnice III/4585 u mostu 4585-8 (TPE km 82,510) </t>
  </si>
  <si>
    <t>{53cf49c3-68a6-42ed-b820-0137d6760525}</t>
  </si>
  <si>
    <t>040.33.1</t>
  </si>
  <si>
    <t>Nová brána pro vjezd na pozemek p.č.350</t>
  </si>
  <si>
    <t>{c01284bb-b354-4647-a9ed-eed802590e72}</t>
  </si>
  <si>
    <t>040.42</t>
  </si>
  <si>
    <t>Objekty vyústění vnitřních vod</t>
  </si>
  <si>
    <t>{5608838c-7690-474a-a556-187c105c13e2}</t>
  </si>
  <si>
    <t>SO 040.42.1</t>
  </si>
  <si>
    <t>Vyústění vnitřních vod zprava v km 0,552</t>
  </si>
  <si>
    <t>{1ff1c71d-32c2-42f8-ab70-1e8e21718209}</t>
  </si>
  <si>
    <t>SO 040.42.2</t>
  </si>
  <si>
    <t>Vyústění vnitřních vod zleva v km 0,686</t>
  </si>
  <si>
    <t>{4f510e5a-da47-4e15-8b3e-b87329da65f5}</t>
  </si>
  <si>
    <t>SO 040.42.7</t>
  </si>
  <si>
    <t>Vyústění vnitřních vod zleva v km 1,555 90</t>
  </si>
  <si>
    <t>{2fd56b2b-8f1b-4374-b9c0-8ee505a942d5}</t>
  </si>
  <si>
    <t>SO 040.42.8</t>
  </si>
  <si>
    <t>Vyústění vnitřních vod zprava v km 0,001 95</t>
  </si>
  <si>
    <t>{e3a5bc90-5c84-433f-a2b7-70b820a8a35d}</t>
  </si>
  <si>
    <t>SO 040.42.9</t>
  </si>
  <si>
    <t>Vyústění vnitřních vod zprava v km 0,297 24</t>
  </si>
  <si>
    <t>{bbde332b-bdc0-44ed-9b48-1461691f0bd8}</t>
  </si>
  <si>
    <t>SO 040.42.10</t>
  </si>
  <si>
    <t>Vyústění vnitřních vod zleva v km 1,502 00</t>
  </si>
  <si>
    <t>{61c9f5a1-ad3f-4e34-8870-b8b7c44eafba}</t>
  </si>
  <si>
    <t>040.42.3</t>
  </si>
  <si>
    <t>Úprava zaústění Zátoráčku km 0,876 20 (TPE km 82.040)</t>
  </si>
  <si>
    <t>{3bf94bee-baf8-4cac-acd0-032d099c7c28}</t>
  </si>
  <si>
    <t>040.42.4</t>
  </si>
  <si>
    <t>Úprava zaústění pravostranného přítoku v km 1,243 00</t>
  </si>
  <si>
    <t>{d91ff139-04d4-425b-a312-4a07df9c5e9e}</t>
  </si>
  <si>
    <t>040.42.5</t>
  </si>
  <si>
    <t>Úprava zaústění levostranného přítoku v km 1,365 60</t>
  </si>
  <si>
    <t>{0dcdc5c8-deef-4cf1-94b5-324d8e12725e}</t>
  </si>
  <si>
    <t>040.42.6</t>
  </si>
  <si>
    <t xml:space="preserve">Úprava zaústění levostranného přítoku v km 1,393 20 </t>
  </si>
  <si>
    <t>{77c0da77-9429-41d7-9c64-6e9a50ba3995}</t>
  </si>
  <si>
    <t>040.52.1</t>
  </si>
  <si>
    <t>Přeložka vodovodu DN 100 v km 1,201</t>
  </si>
  <si>
    <t>{13de52f7-327e-4778-b15b-375b47018187}</t>
  </si>
  <si>
    <t>040.53.1</t>
  </si>
  <si>
    <t>Přeložka plynovodu STL DN 100 v km 1,262</t>
  </si>
  <si>
    <t>{da941dc4-843a-4ab9-a5d1-841faf6d8934}</t>
  </si>
  <si>
    <t>040.53.2</t>
  </si>
  <si>
    <t>Přeložka plynovodu STL DN 80 v km 0,670 až 0,700</t>
  </si>
  <si>
    <t>{00e4ec0c-96fd-4de7-a0d3-29306cee6c76}</t>
  </si>
  <si>
    <t>040.54.1</t>
  </si>
  <si>
    <t>Přeložka nadzemního vedení VO v km 0,008</t>
  </si>
  <si>
    <t>{ea80b8cf-7a0f-48f5-9d0b-4fddb8e18346}</t>
  </si>
  <si>
    <t>040.59.2</t>
  </si>
  <si>
    <t>Objekt pro likvidaci odpadních vod–domovní ČOV na parcele č.761/1, km 0,388</t>
  </si>
  <si>
    <t>{ecbdcd77-02be-4796-b072-a7c9bc133ca6}</t>
  </si>
  <si>
    <t>040.61.1</t>
  </si>
  <si>
    <t>Výsadba náhradních porostů</t>
  </si>
  <si>
    <t>{24809faf-4d85-41df-9ad1-b3700898e39a}</t>
  </si>
  <si>
    <t>040.61.1.1</t>
  </si>
  <si>
    <t>{afd40bba-a21f-479d-8414-ca496540131a}</t>
  </si>
  <si>
    <t>040.61.1.2</t>
  </si>
  <si>
    <t>Výsadba mimo pozemky stavby</t>
  </si>
  <si>
    <t>{60b472cf-e62b-49a1-a1be-febf013271a5}</t>
  </si>
  <si>
    <t>040.75</t>
  </si>
  <si>
    <t>Kácení porostů</t>
  </si>
  <si>
    <t>{266c7184-a69a-49cb-910f-fe3a383ead93}</t>
  </si>
  <si>
    <t>VRN</t>
  </si>
  <si>
    <t>Vedlejší rozpočtové náklady</t>
  </si>
  <si>
    <t>VON</t>
  </si>
  <si>
    <t>{a594486c-501f-4aeb-af18-7e5c662e9569}</t>
  </si>
  <si>
    <t>naloženi_HB</t>
  </si>
  <si>
    <t>42257</t>
  </si>
  <si>
    <t>naložení_ornice</t>
  </si>
  <si>
    <t>8031,2</t>
  </si>
  <si>
    <t>KRYCÍ LIST SOUPISU PRACÍ</t>
  </si>
  <si>
    <t>nalozeni_MD</t>
  </si>
  <si>
    <t>48165,1</t>
  </si>
  <si>
    <t>Objekt:</t>
  </si>
  <si>
    <t>040.11.1 - Úprava koryta v úseku km 0,000 – 0,950 63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</si>
  <si>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</si>
  <si>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</si>
  <si>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</si>
  <si>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</si>
  <si>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</si>
  <si>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</si>
  <si>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</si>
  <si>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</si>
  <si>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</si>
  <si>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</si>
  <si>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</si>
  <si>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</si>
  <si>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</si>
  <si>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</si>
  <si>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</si>
  <si>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</si>
  <si>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</si>
  <si>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</si>
  <si>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</si>
  <si>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</si>
  <si>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</si>
  <si>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</si>
  <si>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</si>
  <si>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</si>
  <si>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</si>
  <si>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</si>
  <si>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</si>
  <si>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</si>
  <si>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</si>
  <si>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</si>
  <si>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</si>
  <si>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</si>
  <si>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</si>
  <si>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</si>
  <si>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</si>
  <si>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</si>
  <si>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</si>
  <si>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m2</t>
  </si>
  <si>
    <t>CS ÚRS 2024 02</t>
  </si>
  <si>
    <t>4</t>
  </si>
  <si>
    <t>-1016590513</t>
  </si>
  <si>
    <t>PP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</si>
  <si>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</si>
  <si>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Online PSC</t>
  </si>
  <si>
    <t>https://podminky.urs.cz/item/CS_URS_2024_02/113107224</t>
  </si>
  <si>
    <t>113154543</t>
  </si>
  <si>
    <t>Frézování živičného krytu tl 50 mm pruh š přes 1 m pl přes 500 do 2000 m2</t>
  </si>
  <si>
    <t>-439758822</t>
  </si>
  <si>
    <t>Frézování živičného podkladu nebo krytu s naložením hmot na dopravní prostředek plochy přes 500 do 2 000 m2 pruhu šířky přes 1 m, tloušťky vrstvy 50 mm</t>
  </si>
  <si>
    <t>https://podminky.urs.cz/item/CS_URS_2024_02/113154543</t>
  </si>
  <si>
    <t>VV</t>
  </si>
  <si>
    <t>2574 "VV pol. 2.1"</t>
  </si>
  <si>
    <t>3</t>
  </si>
  <si>
    <t>113155538</t>
  </si>
  <si>
    <t>Frézování betonového krytu tl 100 mm pl přes 1000 m2</t>
  </si>
  <si>
    <t>1059713411</t>
  </si>
  <si>
    <t>Frézování betonového podkladu nebo krytu s naložením hmot na dopravní prostředek plochy přes 1 000 m2 tloušťky vrstvy 100 mm</t>
  </si>
  <si>
    <t>https://podminky.urs.cz/item/CS_URS_2024_02/113155538</t>
  </si>
  <si>
    <t>40 "VV pol. 2.2"</t>
  </si>
  <si>
    <t>Součet</t>
  </si>
  <si>
    <t>114203104</t>
  </si>
  <si>
    <t>Rozebrání záhozů a rovnanin na sucho</t>
  </si>
  <si>
    <t>m3</t>
  </si>
  <si>
    <t>-1030704917</t>
  </si>
  <si>
    <t>Rozebrání dlažeb nebo záhozů s naložením na dopravní prostředek záhozů, rovnanin a soustřeďovacích staveb provedených na sucho</t>
  </si>
  <si>
    <t>https://podminky.urs.cz/item/CS_URS_2024_02/114203104</t>
  </si>
  <si>
    <t>2770 "VV pol. 2.3"</t>
  </si>
  <si>
    <t>5</t>
  </si>
  <si>
    <t>R01 001</t>
  </si>
  <si>
    <t>Převádění vody staveništěm, ochrana staveniště</t>
  </si>
  <si>
    <t>kplt</t>
  </si>
  <si>
    <t>568594057</t>
  </si>
  <si>
    <t>P</t>
  </si>
  <si>
    <t>Poznámka k položce:_x000D_
položka obsahuje:_x000D_
- čerpání vody_x000D_
- pohotovostní soustavu_x000D_
- převedení vody potrubím _x000D_
- zemní hrázky př. jiné_x000D_
- položka bude soutěžena dle §92 odst. 2 dle zákona č.134/2016 Sb. na výkon nebo funkci</t>
  </si>
  <si>
    <t>6</t>
  </si>
  <si>
    <t>121151123</t>
  </si>
  <si>
    <t>Sejmutí ornice plochy přes 500 m2 tl vrstvy do 200 mm strojně</t>
  </si>
  <si>
    <t>-509714557</t>
  </si>
  <si>
    <t>Sejmutí ornice strojně při souvislé ploše přes 500 m2, tl. vrstvy do 200 mm</t>
  </si>
  <si>
    <t>https://podminky.urs.cz/item/CS_URS_2024_02/121151123</t>
  </si>
  <si>
    <t>61293 "VV pol. 1.1"</t>
  </si>
  <si>
    <t>7</t>
  </si>
  <si>
    <t>124353104</t>
  </si>
  <si>
    <t>Vykopávky pro koryta vodotečí v hornině třídy těžitelnosti II skupiny 4 objem přes 20000 m3 strojně</t>
  </si>
  <si>
    <t>1690149418</t>
  </si>
  <si>
    <t>Vykopávky pro koryta vodotečí strojně v hornině třídy těžitelnosti II skupiny 4 přes 20 000 m3</t>
  </si>
  <si>
    <t>https://podminky.urs.cz/item/CS_URS_2024_02/124353104</t>
  </si>
  <si>
    <t>76880 "VV pol.  1.2"</t>
  </si>
  <si>
    <t>8</t>
  </si>
  <si>
    <t>127451113</t>
  </si>
  <si>
    <t>Vykopávky pod vodou v hornině třídy těžitelnosti II skupiny 5 tl vrstvy přes 0,5 m objem přes 5000 m3 strojně</t>
  </si>
  <si>
    <t>952213632</t>
  </si>
  <si>
    <t>Vykopávky pod vodou strojně na hloubku do 5 m pod projektem stanovenou hladinou vody v hornině třídy těžitelnosti II skupiny 5, průměrné tloušťky projektované vrstvy přes 0,50 m přes 5 000 m3</t>
  </si>
  <si>
    <t>https://podminky.urs.cz/item/CS_URS_2024_02/127451113</t>
  </si>
  <si>
    <t>12706 "VV pol. 1.3"</t>
  </si>
  <si>
    <t>9</t>
  </si>
  <si>
    <t>162451126</t>
  </si>
  <si>
    <t>Vodorovné přemístění přes 1 500 do 2000 m výkopku/sypaniny z horniny třídy těžitelnosti II skupiny 4 a 5</t>
  </si>
  <si>
    <t>1148020725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</si>
  <si>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</si>
  <si>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https://podminky.urs.cz/item/CS_URS_2024_02/162451126</t>
  </si>
  <si>
    <t>72628 "VV pol. 1.4"</t>
  </si>
  <si>
    <t>10</t>
  </si>
  <si>
    <t>162651112</t>
  </si>
  <si>
    <t>Vodorovné přemístění přes 4 000 do 5000 m výkopku/sypaniny z horniny třídy těžitelnosti I skupiny 1 až 3</t>
  </si>
  <si>
    <t>1171446771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</si>
  <si>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</si>
  <si>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https://podminky.urs.cz/item/CS_URS_2024_02/162651112</t>
  </si>
  <si>
    <t>61293*0,2 "VV pol. 1.1"</t>
  </si>
  <si>
    <t>Mezisoučet</t>
  </si>
  <si>
    <t>13280*0,25 "VV pol. 1.11.2"</t>
  </si>
  <si>
    <t>(30408+1000)*0,15 "VV pol. 1.11.1 a 1.12"</t>
  </si>
  <si>
    <t>11</t>
  </si>
  <si>
    <t>162651132</t>
  </si>
  <si>
    <t>Vodorovné přemístění přes 4 000 do 5000 m výkopku/sypaniny z horniny třídy těžitelnosti II skupiny 4 a 5</t>
  </si>
  <si>
    <t>879679355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</si>
  <si>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</si>
  <si>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https://podminky.urs.cz/item/CS_URS_2024_02/162651132</t>
  </si>
  <si>
    <t>3550"VV pol. 1.6"</t>
  </si>
  <si>
    <t>2250 "VV pol. 1.5"</t>
  </si>
  <si>
    <t>7290 "VV pol. 4.3"</t>
  </si>
  <si>
    <t>0,3*12747 "VV pol. 4.1.1"</t>
  </si>
  <si>
    <t>8000 "VV pol. 1.7.2"</t>
  </si>
  <si>
    <t>29051"VV pol. 1.7.3"</t>
  </si>
  <si>
    <t>12</t>
  </si>
  <si>
    <t>R162 001</t>
  </si>
  <si>
    <t>Třídění kameniva a zeminy na mobilním zařízení</t>
  </si>
  <si>
    <t>1767275603</t>
  </si>
  <si>
    <t>13</t>
  </si>
  <si>
    <t>167151111</t>
  </si>
  <si>
    <t>Nakládání výkopku z hornin třídy těžitelnosti I skupiny 1 až 3 přes 100 m3</t>
  </si>
  <si>
    <t>-1871971216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</si>
  <si>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</si>
  <si>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</si>
  <si>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14</t>
  </si>
  <si>
    <t>167151112</t>
  </si>
  <si>
    <t>Nakládání výkopku z hornin třídy těžitelnosti II skupiny 4 a 5 přes 100 m3</t>
  </si>
  <si>
    <t>-1772674641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</si>
  <si>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</si>
  <si>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</si>
  <si>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naloženi_HB+nalozeni_MD</t>
  </si>
  <si>
    <t>174151101</t>
  </si>
  <si>
    <t>Zásyp jam, šachet rýh nebo kolem objektů sypaninou se zhutněním</t>
  </si>
  <si>
    <t>1947240221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</si>
  <si>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</si>
  <si>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</si>
  <si>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2200 "VV pol. 4.10"</t>
  </si>
  <si>
    <t>16</t>
  </si>
  <si>
    <t>181451131</t>
  </si>
  <si>
    <t>Založení parkového trávníku výsevem pl přes 1000 m2 v rovině a ve svahu do 1:5</t>
  </si>
  <si>
    <t>445835788</t>
  </si>
  <si>
    <t>Založení trávníku na půdě předem připravené plochy přes 1000 m2 výsevem včetně utažení parkového v rovině nebo na svahu do 1:5</t>
  </si>
  <si>
    <t>https://podminky.urs.cz/item/CS_URS_2024_02/181451131</t>
  </si>
  <si>
    <t>43688 "VV pol. 1.11"</t>
  </si>
  <si>
    <t>17</t>
  </si>
  <si>
    <t>182111111</t>
  </si>
  <si>
    <t>Zpevnění svahu tkaninou nebo rohoží na svahu sklonu přes 1:2 do 1:1</t>
  </si>
  <si>
    <t>604602111</t>
  </si>
  <si>
    <t>https://podminky.urs.cz/item/CS_URS_2024_02/182111111</t>
  </si>
  <si>
    <t xml:space="preserve">1196  "VV pol. 1.13" </t>
  </si>
  <si>
    <t>18</t>
  </si>
  <si>
    <t>M</t>
  </si>
  <si>
    <t>JTA.67390860</t>
  </si>
  <si>
    <t>textilie jutařská PETEX 150g/m2 š 150cm</t>
  </si>
  <si>
    <t>1527910294</t>
  </si>
  <si>
    <t>1196*1,1 'Přepočtené koeficientem množství</t>
  </si>
  <si>
    <t>19</t>
  </si>
  <si>
    <t>182151112</t>
  </si>
  <si>
    <t>Svahování v zářezech v hornině třídy těžitelnosti II skupiny 4 a 5 strojně</t>
  </si>
  <si>
    <t>-1584745406</t>
  </si>
  <si>
    <t>Svahování trvalých svahů do projektovaných profilů strojně s potřebným přemístěním výkopku při svahování v zářezech v hornině třídy těžitelnosti II, skupiny 4 a 5</t>
  </si>
  <si>
    <t>https://podminky.urs.cz/item/CS_URS_2024_02/182151112</t>
  </si>
  <si>
    <t>19726 "VV pol. 1.10"</t>
  </si>
  <si>
    <t>20</t>
  </si>
  <si>
    <t>182351133</t>
  </si>
  <si>
    <t>Rozprostření ornice pl přes 500 m2 ve svahu přes 1:5 tl vrstvy do 200 mm strojně</t>
  </si>
  <si>
    <t>1471835557</t>
  </si>
  <si>
    <t>Rozprostření a urovnání ornice ve svahu sklonu přes 1:5 strojně při souvislé ploše přes 500 m2, tl. vrstvy do 200 mm</t>
  </si>
  <si>
    <t>https://podminky.urs.cz/item/CS_URS_2024_02/182351133</t>
  </si>
  <si>
    <t>1000 "VV pol. 1.12"</t>
  </si>
  <si>
    <t>162751137</t>
  </si>
  <si>
    <t>Vodorovné přemístění přes 9 000 do 10000 m výkopku/sypaniny z horniny třídy těžitelnosti II skupiny 4 a 5</t>
  </si>
  <si>
    <t>-2111354202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</si>
  <si>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</si>
  <si>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https://podminky.urs.cz/item/CS_URS_2024_02/162751137</t>
  </si>
  <si>
    <t>8959 "VV pol. 1.7.1"</t>
  </si>
  <si>
    <t>43577"VV pol. 1.7.4"</t>
  </si>
  <si>
    <t>22</t>
  </si>
  <si>
    <t>162751139</t>
  </si>
  <si>
    <t>Příplatek k vodorovnému přemístění výkopku/sypaniny z horniny třídy těžitelnosti II skupiny 4 a 5 ZKD 1000 m přes 10000 m</t>
  </si>
  <si>
    <t>-1878479455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</si>
  <si>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</si>
  <si>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https://podminky.urs.cz/item/CS_URS_2024_02/162751139</t>
  </si>
  <si>
    <t>10*52536</t>
  </si>
  <si>
    <t>23</t>
  </si>
  <si>
    <t>R 18135 002</t>
  </si>
  <si>
    <t>Odkopávka zeminy z břehů toku  a odvoz na skládku vč. skládkovného</t>
  </si>
  <si>
    <t>1707605568</t>
  </si>
  <si>
    <t>Odkopávka zeminy z břehů toku a odvoz na skládku vč. skládkovného</t>
  </si>
  <si>
    <t>Poznámka k položce:_x000D_
Položka obsahuje:_x000D_
- výkop a naložení zeminy na dopravní prostředek_x000D_
- odvoz do 20 km_x000D_
- skládkovné</t>
  </si>
  <si>
    <t>1000 "Odvoz vybraného výkopku z koryta"</t>
  </si>
  <si>
    <t>24</t>
  </si>
  <si>
    <t>171201231</t>
  </si>
  <si>
    <t>Poplatek za uložení zeminy a kamení na recyklační skládce (skládkovné) kód odpadu 17 05 04</t>
  </si>
  <si>
    <t>t</t>
  </si>
  <si>
    <t>1118204302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</si>
  <si>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</si>
  <si>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</si>
  <si>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(43577+8959)*2,0 "pol. 1.7.4 a 1.7.1"</t>
  </si>
  <si>
    <t>25</t>
  </si>
  <si>
    <t>171151131</t>
  </si>
  <si>
    <t>Uložení sypaniny z hornin nesoudržných a soudržných střídavě do násypů zhutněných strojně</t>
  </si>
  <si>
    <t>692687779</t>
  </si>
  <si>
    <t>Uložení sypanin do násypů strojně s rozprostřením sypaniny ve vrstvách a s hrubým urovnáním zhutněných z hornin nesoudržných a soudržných střídavě ukládaných</t>
  </si>
  <si>
    <t>https://podminky.urs.cz/item/CS_URS_2024_02/171151131</t>
  </si>
  <si>
    <t>26</t>
  </si>
  <si>
    <t>171251201</t>
  </si>
  <si>
    <t>Uložení sypaniny na skládky nebo meziskládky</t>
  </si>
  <si>
    <t>-1351367972</t>
  </si>
  <si>
    <t>Uložení sypaniny na skládky nebo meziskládky bez hutnění s upravením uložené sypaniny do předepsaného tvaru</t>
  </si>
  <si>
    <t>https://podminky.urs.cz/item/CS_URS_2024_02/171251201</t>
  </si>
  <si>
    <t>29051 "VV pol. 1.7.3"</t>
  </si>
  <si>
    <t>27</t>
  </si>
  <si>
    <t>181351113</t>
  </si>
  <si>
    <t>Rozprostření ornice tl vrstvy do 200 mm pl přes 500 m2 v rovině nebo ve svahu do 1:5 strojně</t>
  </si>
  <si>
    <t>439069466</t>
  </si>
  <si>
    <t>Rozprostření a urovnání ornice v rovině nebo ve svahu sklonu do 1:5 strojně při souvislé ploše přes 500 m2, tl. vrstvy do 200 mm</t>
  </si>
  <si>
    <t>https://podminky.urs.cz/item/CS_URS_2024_02/181351113</t>
  </si>
  <si>
    <t>30408 "VV pol. 1.11.1"</t>
  </si>
  <si>
    <t>28</t>
  </si>
  <si>
    <t>181351114</t>
  </si>
  <si>
    <t>Rozprostření ornice tl vrstvy přes 200 do 250 mm pl přes 500 m2 v rovině nebo ve svahu do 1:5 strojně</t>
  </si>
  <si>
    <t>37334519</t>
  </si>
  <si>
    <t>Rozprostření a urovnání ornice v rovině nebo ve svahu sklonu do 1:5 strojně při souvislé ploše přes 500 m2, tl. vrstvy přes 200 do 250 mm</t>
  </si>
  <si>
    <t>https://podminky.urs.cz/item/CS_URS_2024_02/181351114</t>
  </si>
  <si>
    <t>13280 "VV pol. 1.11.2"</t>
  </si>
  <si>
    <t>29</t>
  </si>
  <si>
    <t>R18135 001</t>
  </si>
  <si>
    <t>Rekultivace pozemků ZPF  dočasně odňatých na dobu delší než 1 rok</t>
  </si>
  <si>
    <t>-1655367428</t>
  </si>
  <si>
    <t>Rekultivace pozemků ZPF dočasně odňatých na dobu delší než 1 rok</t>
  </si>
  <si>
    <t xml:space="preserve">Poznámka k položce:_x000D_
zahrnuje:_x000D_
 technickou rekultivaci s následnou dvouletou biologickou rekultivací (urovnání plochy, sběr a odstranění kamenů s průměrem nad 10 cm, hluboká orba, smykování, výsev přípravných rostlin – zelené hnojení, zaorání zelené hmoty, smykování, osetí ploch travním semenem)_x000D_
</t>
  </si>
  <si>
    <t>11587 "VV pol. 1.14"</t>
  </si>
  <si>
    <t>30</t>
  </si>
  <si>
    <t>181451132</t>
  </si>
  <si>
    <t>Založení parkového trávníku výsevem pl přes 1000 m2 ve svahu přes 1:5 do 1:2</t>
  </si>
  <si>
    <t>558237390</t>
  </si>
  <si>
    <t>Založení trávníku na půdě předem připravené plochy přes 1000 m2 výsevem včetně utažení parkového na svahu přes 1:5 do 1:2</t>
  </si>
  <si>
    <t>https://podminky.urs.cz/item/CS_URS_2024_02/181451132</t>
  </si>
  <si>
    <t>31</t>
  </si>
  <si>
    <t>00572470</t>
  </si>
  <si>
    <t>osivo směs travní univerzál</t>
  </si>
  <si>
    <t>kg</t>
  </si>
  <si>
    <t>260350260</t>
  </si>
  <si>
    <t>43688+1000</t>
  </si>
  <si>
    <t>44688*0,02 'Přepočtené koeficientem množství</t>
  </si>
  <si>
    <t>32</t>
  </si>
  <si>
    <t>181951114</t>
  </si>
  <si>
    <t>Úprava pláně v hornině třídy těžitelnosti II skupiny 4 a 5 se zhutněním strojně</t>
  </si>
  <si>
    <t>1560915304</t>
  </si>
  <si>
    <t>Úprava pláně vyrovnáním výškových rozdílů strojně v hornině třídy těžitelnosti II, skupiny 4 a 5 se zhutněním</t>
  </si>
  <si>
    <t>https://podminky.urs.cz/item/CS_URS_2024_02/181951114</t>
  </si>
  <si>
    <t>59187 "VV pol. 1.8"</t>
  </si>
  <si>
    <t>4392 "VV pol. 1.9"</t>
  </si>
  <si>
    <t>33</t>
  </si>
  <si>
    <t>185804312</t>
  </si>
  <si>
    <t>Zalití rostlin vodou plocha přes 20 m2</t>
  </si>
  <si>
    <t>1421971046</t>
  </si>
  <si>
    <t>Zalití rostlin vodou plochy záhonů jednotlivě přes 20 m2</t>
  </si>
  <si>
    <t>https://podminky.urs.cz/item/CS_URS_2024_02/185804312</t>
  </si>
  <si>
    <t>Zakládání</t>
  </si>
  <si>
    <t>34</t>
  </si>
  <si>
    <t>273313611</t>
  </si>
  <si>
    <t>Základové desky z betonu tř. C 16/20</t>
  </si>
  <si>
    <t>-895180430</t>
  </si>
  <si>
    <t>Základy z betonu prostého desky z betonu kamenem neprokládaného tř. C 16/20</t>
  </si>
  <si>
    <t>https://podminky.urs.cz/item/CS_URS_2024_02/273313611</t>
  </si>
  <si>
    <t>23,2 "VV pol. 3.1"</t>
  </si>
  <si>
    <t>35</t>
  </si>
  <si>
    <t>273313711</t>
  </si>
  <si>
    <t>Základové desky z betonu tř. C 20/25</t>
  </si>
  <si>
    <t>-1918540741</t>
  </si>
  <si>
    <t>Základy z betonu prostého desky z betonu kamenem neprokládaného tř. C 20/25</t>
  </si>
  <si>
    <t>https://podminky.urs.cz/item/CS_URS_2024_02/273313711</t>
  </si>
  <si>
    <t>7,6 "VV pol.3.3"</t>
  </si>
  <si>
    <t>36</t>
  </si>
  <si>
    <t>291211111</t>
  </si>
  <si>
    <t>Zřízení plochy ze silničních panelů do lože tl 50 mm z kameniva</t>
  </si>
  <si>
    <t>1895935587</t>
  </si>
  <si>
    <t>Zřízení zpevněné plochy ze silničních panelů osazených do lože tl. 50 mm z kameniva</t>
  </si>
  <si>
    <t>https://podminky.urs.cz/item/CS_URS_2024_02/291211111</t>
  </si>
  <si>
    <t>3*43 "4/B"</t>
  </si>
  <si>
    <t>37</t>
  </si>
  <si>
    <t>59381006</t>
  </si>
  <si>
    <t>panel silniční 3,00x1,00x0,215m</t>
  </si>
  <si>
    <t>kus</t>
  </si>
  <si>
    <t>303341996</t>
  </si>
  <si>
    <t>Poznámka k položce:_x000D_
4/B</t>
  </si>
  <si>
    <t>Svislé a kompletní konstrukce</t>
  </si>
  <si>
    <t>38</t>
  </si>
  <si>
    <t>320101111</t>
  </si>
  <si>
    <t>Osazení betonových a železobetonových prefabrikátů hmotnosti do 1000 kg</t>
  </si>
  <si>
    <t>692551868</t>
  </si>
  <si>
    <t>Osazení betonových a železobetonových prefabrikátů hmotnosti jednotlivě do 1 000 kg</t>
  </si>
  <si>
    <t>https://podminky.urs.cz/item/CS_URS_2024_02/320101111</t>
  </si>
  <si>
    <t>3*0,22 "3/B"</t>
  </si>
  <si>
    <t>39</t>
  </si>
  <si>
    <t>320R003</t>
  </si>
  <si>
    <t>Prefabrikované železobetonové schody - 3/B</t>
  </si>
  <si>
    <t>1340338891</t>
  </si>
  <si>
    <t>40</t>
  </si>
  <si>
    <t>320101112</t>
  </si>
  <si>
    <t>Osazení betonových a železobetonových prefabrikátů hmotnosti přes 1000 do 5000 kg</t>
  </si>
  <si>
    <t>2093848244</t>
  </si>
  <si>
    <t>Osazení betonových a železobetonových prefabrikátů hmotnosti jednotlivě přes 1 000 do 5 000 kg</t>
  </si>
  <si>
    <t>https://podminky.urs.cz/item/CS_URS_2024_02/320101112</t>
  </si>
  <si>
    <t>18*0,67 "1/B"</t>
  </si>
  <si>
    <t>3*0,67 "2/B"</t>
  </si>
  <si>
    <t>7*0,44 "6/B"</t>
  </si>
  <si>
    <t>41</t>
  </si>
  <si>
    <t>320R001</t>
  </si>
  <si>
    <t>Prefabrikovaný sedací stupeň železobetonový - běžný 1/B</t>
  </si>
  <si>
    <t>-289553051</t>
  </si>
  <si>
    <t>42</t>
  </si>
  <si>
    <t>320R002</t>
  </si>
  <si>
    <t>Prefabrikovaný sedací stupeň železobetonový -pod schody  2/B</t>
  </si>
  <si>
    <t>634133302</t>
  </si>
  <si>
    <t>43</t>
  </si>
  <si>
    <t>320R004</t>
  </si>
  <si>
    <t>Prefabrikovaný práh teréního schodiště 6/B</t>
  </si>
  <si>
    <t>-2088081984</t>
  </si>
  <si>
    <t>44</t>
  </si>
  <si>
    <t>321321116</t>
  </si>
  <si>
    <t>Konstrukce vodních staveb ze ŽB mrazuvzdorného tř. C 30/37</t>
  </si>
  <si>
    <t>-892140668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</si>
  <si>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</si>
  <si>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https://podminky.urs.cz/item/CS_URS_2024_02/321321116</t>
  </si>
  <si>
    <t>6,0 "VV pol. 3.4"</t>
  </si>
  <si>
    <t>45</t>
  </si>
  <si>
    <t>321351010</t>
  </si>
  <si>
    <t>Bednění konstrukcí vodních staveb rovinné - zřízení</t>
  </si>
  <si>
    <t>-1022154432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</si>
  <si>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</si>
  <si>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https://podminky.urs.cz/item/CS_URS_2024_02/321351010</t>
  </si>
  <si>
    <t>48 "VV pol. 3.6"</t>
  </si>
  <si>
    <t>46</t>
  </si>
  <si>
    <t>321352010</t>
  </si>
  <si>
    <t>Bednění konstrukcí vodních staveb rovinné - odstranění</t>
  </si>
  <si>
    <t>-2120192721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</si>
  <si>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</si>
  <si>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https://podminky.urs.cz/item/CS_URS_2024_02/321352010</t>
  </si>
  <si>
    <t>47</t>
  </si>
  <si>
    <t>321366111</t>
  </si>
  <si>
    <t>Výztuž železobetonových konstrukcí vodních staveb z oceli 10 505 D do 12 mm</t>
  </si>
  <si>
    <t>-1581269394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</si>
  <si>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</si>
  <si>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https://podminky.urs.cz/item/CS_URS_2024_02/321366111</t>
  </si>
  <si>
    <t>43,5/1000 "VV pol. 3.5.1"</t>
  </si>
  <si>
    <t>48</t>
  </si>
  <si>
    <t>321368211</t>
  </si>
  <si>
    <t>Výztuž železobetonových konstrukcí vodních staveb ze svařovaných sítí</t>
  </si>
  <si>
    <t>1830350795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</si>
  <si>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</si>
  <si>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https://podminky.urs.cz/item/CS_URS_2024_02/321368211</t>
  </si>
  <si>
    <t>510,4/1000 "VV pol. 3.5.2"</t>
  </si>
  <si>
    <t>49</t>
  </si>
  <si>
    <t>R321351010</t>
  </si>
  <si>
    <t>Bednění konstrukcí vodních staveb - negativní, zřízení</t>
  </si>
  <si>
    <t>176036692</t>
  </si>
  <si>
    <t>329,285 "VV pol. 3.7"</t>
  </si>
  <si>
    <t>50</t>
  </si>
  <si>
    <t>R321351011</t>
  </si>
  <si>
    <t>Bednění konstrukcí vodních staveb - negativní, odstranění</t>
  </si>
  <si>
    <t>-954119671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</si>
  <si>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negativního bednění</t>
  </si>
  <si>
    <t>Vodorovné konstrukce</t>
  </si>
  <si>
    <t>51</t>
  </si>
  <si>
    <t>434211111</t>
  </si>
  <si>
    <t>Schody z lomového kamene v dlažbách</t>
  </si>
  <si>
    <t>m</t>
  </si>
  <si>
    <t>624823213</t>
  </si>
  <si>
    <t>Schody z lomového kamene upraveného a kopáků hrubých na maltu MC 10, s vyspárováním, výška stupně do 250 mm, šířka přes 300 do 400 mm v dlažbách i se zřízením bočnic</t>
  </si>
  <si>
    <t>https://podminky.urs.cz/item/CS_URS_2024_02/434211111</t>
  </si>
  <si>
    <t>1,8*13 "VV pol. 4.14"</t>
  </si>
  <si>
    <t>52</t>
  </si>
  <si>
    <t>451571112</t>
  </si>
  <si>
    <t>Lože pod dlažby ze štěrkopísku vrstva tl přes 100 do 150 mm</t>
  </si>
  <si>
    <t>-646097152</t>
  </si>
  <si>
    <t>Lože pod dlažby ze štěrkopísků, tl. vrstvy přes 100 do 150 mm</t>
  </si>
  <si>
    <t>https://podminky.urs.cz/item/CS_URS_2024_02/451571112</t>
  </si>
  <si>
    <t>53</t>
  </si>
  <si>
    <t>451577877</t>
  </si>
  <si>
    <t>Podklad nebo lože pod dlažbu vodorovný nebo do sklonu 1:5 ze štěrkopísku tl přes 30 do 100 mm</t>
  </si>
  <si>
    <t>1197742002</t>
  </si>
  <si>
    <t>Podklad nebo lože pod dlažbu (přídlažbu) v ploše vodorovné nebo ve sklonu do 1:5, tloušťky od 30 do 100 mm ze štěrkopísku</t>
  </si>
  <si>
    <t>https://podminky.urs.cz/item/CS_URS_2024_02/451577877</t>
  </si>
  <si>
    <t>11,06/0,05 "VV pol. 4.6"</t>
  </si>
  <si>
    <t>54</t>
  </si>
  <si>
    <t>45R001</t>
  </si>
  <si>
    <t>Solitérní kameny 300 - 600 kg s rozmístěním v korytě</t>
  </si>
  <si>
    <t>466495970</t>
  </si>
  <si>
    <t>Poznámka k položce:_x000D_
VV pol. 4.11</t>
  </si>
  <si>
    <t>55</t>
  </si>
  <si>
    <t>462511270</t>
  </si>
  <si>
    <t>Zához z lomového kamene bez proštěrkování z terénu hmotnost do 200 kg</t>
  </si>
  <si>
    <t>-544195537</t>
  </si>
  <si>
    <t>Zához z lomového kamene neupraveného záhozového bez proštěrkování z terénu, hmotnosti jednotlivých kamenů do 200 kg</t>
  </si>
  <si>
    <t>https://podminky.urs.cz/item/CS_URS_2024_02/462511270</t>
  </si>
  <si>
    <t>163 "VV pol. 4.2"</t>
  </si>
  <si>
    <t>56</t>
  </si>
  <si>
    <t>462511270_R</t>
  </si>
  <si>
    <t>Zához z lomového kamene bez proštěrkování z terénu hmotnost do 200 kg z rozebranného opevnění</t>
  </si>
  <si>
    <t>917241915</t>
  </si>
  <si>
    <t>2216 "VV pol. 4.1.2"</t>
  </si>
  <si>
    <t>57</t>
  </si>
  <si>
    <t>462512270_R001</t>
  </si>
  <si>
    <t>Zához z lomového kamene s proštěrkováním z místního materiálu z terénu hmotnost do 200 kg (TKZ)</t>
  </si>
  <si>
    <t>16170865</t>
  </si>
  <si>
    <t>Poznámka k položce:_x000D_
Proštěrkování kamenem (30 % objemu) fr. 16/30 z místního natříděného materiálu, vč dovozu</t>
  </si>
  <si>
    <t>12747 "VV pol. 4.1.1"</t>
  </si>
  <si>
    <t>58</t>
  </si>
  <si>
    <t>462519002</t>
  </si>
  <si>
    <t>Příplatek za urovnání ploch záhozu z lomového kamene hmotnost do 200 kg</t>
  </si>
  <si>
    <t>-1337495637</t>
  </si>
  <si>
    <t>Zához z lomového kamene neupraveného záhozového Příplatek k cenám za urovnání viditelných ploch záhozu z kamene, hmotnosti jednotlivých kamenů do 200 kg</t>
  </si>
  <si>
    <t>https://podminky.urs.cz/item/CS_URS_2024_02/462519002</t>
  </si>
  <si>
    <t>Poznámka k položce:_x000D_
vč. dlažbovitého urovnání pro prahy</t>
  </si>
  <si>
    <t>11066 "VV pol. 4.4"</t>
  </si>
  <si>
    <t>59</t>
  </si>
  <si>
    <t>463212121</t>
  </si>
  <si>
    <t>Rovnanina z lomového kamene upraveného s vyplněním spár těženým kamenivem</t>
  </si>
  <si>
    <t>-1345556926</t>
  </si>
  <si>
    <t>Rovnanina z lomového kamene upraveného, tříděného jakékoliv tloušťky rovnaniny s vyplněním spár a dutin těženým kamenivem</t>
  </si>
  <si>
    <t>https://podminky.urs.cz/item/CS_URS_2024_02/463212121</t>
  </si>
  <si>
    <t>Poznámka k položce:_x000D_
VV pol. 4.13</t>
  </si>
  <si>
    <t>60</t>
  </si>
  <si>
    <t>463212191</t>
  </si>
  <si>
    <t>Příplatek za vypracováni líce rovnaniny</t>
  </si>
  <si>
    <t>-1316050868</t>
  </si>
  <si>
    <t>Rovnanina z lomového kamene upraveného, tříděného Příplatek k cenám za vypracování líce</t>
  </si>
  <si>
    <t>https://podminky.urs.cz/item/CS_URS_2024_02/463212191</t>
  </si>
  <si>
    <t>61</t>
  </si>
  <si>
    <t>464571124_R</t>
  </si>
  <si>
    <t>Pohoz z kameniva z těžených materiálů z terénu</t>
  </si>
  <si>
    <t>973862275</t>
  </si>
  <si>
    <t>Komunikace pozemní</t>
  </si>
  <si>
    <t>62</t>
  </si>
  <si>
    <t>564750101</t>
  </si>
  <si>
    <t>Podklad z kameniva hrubého drceného vel. 16-32 mm plochy do 100 m2 tl 150 mm</t>
  </si>
  <si>
    <t>-1081285710</t>
  </si>
  <si>
    <t>Podklad nebo kryt z kameniva hrubého drceného vel. 16-32 mm s rozprostřením a zhutněním plochy jednotlivě do 100 m2, po zhutnění tl. 150 mm</t>
  </si>
  <si>
    <t>https://podminky.urs.cz/item/CS_URS_2024_02/564750101</t>
  </si>
  <si>
    <t>38,228/0,15 "VV pol. 4.7"</t>
  </si>
  <si>
    <t>63</t>
  </si>
  <si>
    <t>564972111</t>
  </si>
  <si>
    <t>Podklad z mechanicky zpevněného kameniva MZK tl 250 mm</t>
  </si>
  <si>
    <t>1839377288</t>
  </si>
  <si>
    <t>Podklad z mechanicky zpevněného kameniva MZK (minerální beton) s rozprostřením a s hutněním, po zhutnění tl. 250 mm</t>
  </si>
  <si>
    <t>https://podminky.urs.cz/item/CS_URS_2024_02/564972111</t>
  </si>
  <si>
    <t>16,15/0,25 "VV pol. 4.8"</t>
  </si>
  <si>
    <t>Ostatní konstrukce a práce, bourání</t>
  </si>
  <si>
    <t>64</t>
  </si>
  <si>
    <t>916231213</t>
  </si>
  <si>
    <t>Osazení chodníkového obrubníku betonového stojatého s boční opěrou do lože z betonu prostého</t>
  </si>
  <si>
    <t>-2102365268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</si>
  <si>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</si>
  <si>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</si>
  <si>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Poznámka k položce:_x000D_
5/B</t>
  </si>
  <si>
    <t>65</t>
  </si>
  <si>
    <t>PFB.2210011</t>
  </si>
  <si>
    <t>Deska meliorační TBM 50/50/10</t>
  </si>
  <si>
    <t>-151441213</t>
  </si>
  <si>
    <t>Poznámka k položce:_x000D_
500/500/100 - 5/B</t>
  </si>
  <si>
    <t>66</t>
  </si>
  <si>
    <t>919535557</t>
  </si>
  <si>
    <t>Obetonování trubního propustku betonem prostým tř. C 16/20</t>
  </si>
  <si>
    <t>1125012673</t>
  </si>
  <si>
    <t>Obetonování trubního propustku betonem prostým bez zvýšených nároků na prostředí tř. C 16/20</t>
  </si>
  <si>
    <t>https://podminky.urs.cz/item/CS_URS_2024_02/919535557</t>
  </si>
  <si>
    <t>11,1 "VV pol. 3.2"</t>
  </si>
  <si>
    <t>67</t>
  </si>
  <si>
    <t>919551111</t>
  </si>
  <si>
    <t>Zřízení propustku z trub plastových PE rýhovaných se spojkami nebo s hrdlem DN 300 mm</t>
  </si>
  <si>
    <t>271480122</t>
  </si>
  <si>
    <t>Zřízení propustku z trub plastových polyetylenových rýhovaných se spojkami nebo s hrdlem DN 300 mm</t>
  </si>
  <si>
    <t>https://podminky.urs.cz/item/CS_URS_2024_02/919551111</t>
  </si>
  <si>
    <t>Poznámka k položce:_x000D_
1/P</t>
  </si>
  <si>
    <t>68</t>
  </si>
  <si>
    <t>28614221</t>
  </si>
  <si>
    <t>trubka kanalizační PP plnostěnná jednovrstvá DN 315x6000mm SN10</t>
  </si>
  <si>
    <t>-12546282</t>
  </si>
  <si>
    <t>7,7*1,015 'Přepočtené koeficientem množství</t>
  </si>
  <si>
    <t>69</t>
  </si>
  <si>
    <t>936124112</t>
  </si>
  <si>
    <t>Montáž lavičky stabilní parkové se zabetonováním noh</t>
  </si>
  <si>
    <t>624242754</t>
  </si>
  <si>
    <t>Montáž lavičky parkové stabilní se zabetonováním noh</t>
  </si>
  <si>
    <t>https://podminky.urs.cz/item/CS_URS_2024_02/936124112</t>
  </si>
  <si>
    <t>Poznámka k položce:_x000D_
vč. bednění apod.</t>
  </si>
  <si>
    <t>70</t>
  </si>
  <si>
    <t>936R001</t>
  </si>
  <si>
    <t>Parková lavička 1/O</t>
  </si>
  <si>
    <t>-1442255163</t>
  </si>
  <si>
    <t>71</t>
  </si>
  <si>
    <t>960321271</t>
  </si>
  <si>
    <t>Bourání vodních staveb ze železobetonu, z vodní hladiny</t>
  </si>
  <si>
    <t>512590644</t>
  </si>
  <si>
    <t>Bourání konstrukcí vodních staveb z hladiny, s naložením vybouraných hmot a suti na dopravní prostředek nebo s odklizením na hromady do vzdálenosti 20 m ze železobetonu</t>
  </si>
  <si>
    <t>https://podminky.urs.cz/item/CS_URS_2024_02/960321271</t>
  </si>
  <si>
    <t>2,6 "VV pol. 2.4"</t>
  </si>
  <si>
    <t>72</t>
  </si>
  <si>
    <t>966003810</t>
  </si>
  <si>
    <t>Rozebrání oplocení s příčníky a dřevěnými sloupky z prken a latí</t>
  </si>
  <si>
    <t>103890261</t>
  </si>
  <si>
    <t>Rozebrání dřevěného oplocení se sloupky osové vzdálenosti do 4,00 m, výšky do 2,50 m, osazených do hloubky 1,00 m s příčníky a dřevěnými sloupky z prken a latí</t>
  </si>
  <si>
    <t>https://podminky.urs.cz/item/CS_URS_2024_02/966003810</t>
  </si>
  <si>
    <t>156 "VV pol. 2.6"</t>
  </si>
  <si>
    <t>73</t>
  </si>
  <si>
    <t>966071711</t>
  </si>
  <si>
    <t>Bourání sloupků a vzpěr plotových ocelových do 2,5 m zabetonovaných</t>
  </si>
  <si>
    <t>-928328151</t>
  </si>
  <si>
    <t>Bourání plotových sloupků a vzpěr ocelových trubkových nebo profilovaných výšky do 2,50 m zabetonovaných</t>
  </si>
  <si>
    <t>https://podminky.urs.cz/item/CS_URS_2024_02/966071711</t>
  </si>
  <si>
    <t>426/2,5 "VV pol. 2.5"</t>
  </si>
  <si>
    <t>74</t>
  </si>
  <si>
    <t>966071822</t>
  </si>
  <si>
    <t>Rozebrání oplocení z drátěného pletiva se čtvercovými oky v přes 1,6 do 2,0 m</t>
  </si>
  <si>
    <t>478482317</t>
  </si>
  <si>
    <t>Rozebrání oplocení z pletiva drátěného se čtvercovými oky, výšky přes 1,6 do 2,0 m</t>
  </si>
  <si>
    <t>https://podminky.urs.cz/item/CS_URS_2024_02/966071822</t>
  </si>
  <si>
    <t>426 "VV pol. 2.5"</t>
  </si>
  <si>
    <t>997</t>
  </si>
  <si>
    <t>Přesun sutě</t>
  </si>
  <si>
    <t>75</t>
  </si>
  <si>
    <t>997221551</t>
  </si>
  <si>
    <t>Vodorovná doprava suti ze sypkých materiálů do 1 km</t>
  </si>
  <si>
    <t>1513229547</t>
  </si>
  <si>
    <t>Vodorovná doprava suti bez naložení, ale se složením a s hrubým urovnáním ze sypkých materiálů, na vzdálenost do 1 km</t>
  </si>
  <si>
    <t>https://podminky.urs.cz/item/CS_URS_2024_02/997221551</t>
  </si>
  <si>
    <t>76</t>
  </si>
  <si>
    <t>997221559</t>
  </si>
  <si>
    <t>Příplatek ZKD 1 km u vodorovné dopravy suti ze sypkých materiálů</t>
  </si>
  <si>
    <t>-625979644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</si>
  <si>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</si>
  <si>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</si>
  <si>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19*7567,876</t>
  </si>
  <si>
    <t>77</t>
  </si>
  <si>
    <t>997221861</t>
  </si>
  <si>
    <t>Poplatek za uložení na recyklační skládce (skládkovné) stavebního odpadu z prostého betonu pod kódem 17 01 01</t>
  </si>
  <si>
    <t>-1036979772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</si>
  <si>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</si>
  <si>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</si>
  <si>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78</t>
  </si>
  <si>
    <t>997221873</t>
  </si>
  <si>
    <t>Poplatek za uložení na recyklační skládce (skládkovné) stavebního odpadu zeminy a kamení zatříděného do Katalogu odpadů pod kódem 17 05 04</t>
  </si>
  <si>
    <t>1474696610</t>
  </si>
  <si>
    <t>https://podminky.urs.cz/item/CS_URS_2024_02/997221873</t>
  </si>
  <si>
    <t>79</t>
  </si>
  <si>
    <t>997221875</t>
  </si>
  <si>
    <t>Poplatek za uložení na recyklační skládce (skládkovné) stavebního odpadu asfaltového bez obsahu dehtu zatříděného do Katalogu odpadů pod kódem 17 03 02</t>
  </si>
  <si>
    <t>-1745935772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</si>
  <si>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</si>
  <si>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</si>
  <si>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998</t>
  </si>
  <si>
    <t>Přesun hmot</t>
  </si>
  <si>
    <t>80</t>
  </si>
  <si>
    <t>998332011</t>
  </si>
  <si>
    <t>Přesun hmot pro úpravy vodních toků a kanály</t>
  </si>
  <si>
    <t>-1940718973</t>
  </si>
  <si>
    <t>Přesun hmot pro úpravy vodních toků a kanály, hráze rybníků apod. dopravní vzdálenost do 500 m</t>
  </si>
  <si>
    <t>https://podminky.urs.cz/item/CS_URS_2024_02/998332011</t>
  </si>
  <si>
    <t>PSV</t>
  </si>
  <si>
    <t>Práce a dodávky PSV</t>
  </si>
  <si>
    <t>767</t>
  </si>
  <si>
    <t>Konstrukce zámečnické</t>
  </si>
  <si>
    <t>81</t>
  </si>
  <si>
    <t>911121111</t>
  </si>
  <si>
    <t>Montáž zábradlí ocelového přichyceného vruty do betonového podkladu</t>
  </si>
  <si>
    <t>1463165314</t>
  </si>
  <si>
    <t>https://podminky.urs.cz/item/CS_URS_2024_02/911121111</t>
  </si>
  <si>
    <t>94,5 "1/Z"</t>
  </si>
  <si>
    <t>1,95*2 "2/Z"</t>
  </si>
  <si>
    <t>82</t>
  </si>
  <si>
    <t>767R001</t>
  </si>
  <si>
    <t>Silniční ocelové zábradlí v. 1,3 m</t>
  </si>
  <si>
    <t>1369936617</t>
  </si>
  <si>
    <t>Poznámka k položce:_x000D_
1/Z</t>
  </si>
  <si>
    <t>83</t>
  </si>
  <si>
    <t>767R002</t>
  </si>
  <si>
    <t>Ocelové zábradlí dl. 1,95 m</t>
  </si>
  <si>
    <t>1776623592</t>
  </si>
  <si>
    <t>Poznámka k položce:_x000D_
2/Z</t>
  </si>
  <si>
    <t>Práce a dodávky M</t>
  </si>
  <si>
    <t>21-M</t>
  </si>
  <si>
    <t>Elektromontáže</t>
  </si>
  <si>
    <t>84</t>
  </si>
  <si>
    <t>210220001</t>
  </si>
  <si>
    <t>Montáž uzemňovacího vedení vodičů FeZn pomocí svorek na povrchu páskou do 120 mm2</t>
  </si>
  <si>
    <t>-2045087313</t>
  </si>
  <si>
    <t>Montáž uzemňovacího vedení s upevněním, propojením a připojením pomocí svorek na povrchu vodičů FeZn páskou průřezu do 120 mm2</t>
  </si>
  <si>
    <t>https://podminky.urs.cz/item/CS_URS_2024_02/210220001</t>
  </si>
  <si>
    <t>7,20 "3/Z"</t>
  </si>
  <si>
    <t>85</t>
  </si>
  <si>
    <t>35442062</t>
  </si>
  <si>
    <t>pás zemnící 30x4mm FeZn</t>
  </si>
  <si>
    <t>128</t>
  </si>
  <si>
    <t>-2032824526</t>
  </si>
  <si>
    <t>nalozeni</t>
  </si>
  <si>
    <t>15012,9</t>
  </si>
  <si>
    <t>ulozeni_5</t>
  </si>
  <si>
    <t>2410</t>
  </si>
  <si>
    <t>ornice</t>
  </si>
  <si>
    <t>1757,6</t>
  </si>
  <si>
    <t>040.11.2 - Úprava koryta v úseku km 0,950 63 – 1,297 93</t>
  </si>
  <si>
    <t>113107223</t>
  </si>
  <si>
    <t>Odstranění podkladu z kameniva drceného tl přes 200 do 300 mm strojně pl přes 200 m2</t>
  </si>
  <si>
    <t>-1368676261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</si>
  <si>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</si>
  <si>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https://podminky.urs.cz/item/CS_URS_2024_02/113107223</t>
  </si>
  <si>
    <t>344+467</t>
  </si>
  <si>
    <t>113107232</t>
  </si>
  <si>
    <t>Odstranění podkladu z betonu prostého tl přes 150 do 300 mm strojně pl přes 200 m2</t>
  </si>
  <si>
    <t>1543759311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</si>
  <si>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</si>
  <si>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https://podminky.urs.cz/item/CS_URS_2024_02/113107232</t>
  </si>
  <si>
    <t>467 "VV pol. 2.2"</t>
  </si>
  <si>
    <t>-2001026969</t>
  </si>
  <si>
    <t>344 "VV pol. 2.1"</t>
  </si>
  <si>
    <t>792493451</t>
  </si>
  <si>
    <t>1102 "VV pol. 2.3"</t>
  </si>
  <si>
    <t>157 "VV pol. 2.5"</t>
  </si>
  <si>
    <t>693305212</t>
  </si>
  <si>
    <t>16314 "VV pol. 1.1"</t>
  </si>
  <si>
    <t>815456088</t>
  </si>
  <si>
    <t>23466 "VV pol.  1.2"</t>
  </si>
  <si>
    <t>-996106978</t>
  </si>
  <si>
    <t>3874  "VV pol. 1.3"</t>
  </si>
  <si>
    <t>162351124</t>
  </si>
  <si>
    <t>Vodorovné přemístění přes 500 do 1000 m výkopku/sypaniny z hornin třídy těžitelnosti II skupiny 4 a 5</t>
  </si>
  <si>
    <t>-611536896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</si>
  <si>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</si>
  <si>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https://podminky.urs.cz/item/CS_URS_2024_02/162351124</t>
  </si>
  <si>
    <t>22196 "VV pol. 1.4"</t>
  </si>
  <si>
    <t>715503287</t>
  </si>
  <si>
    <t>16314*0,2 "VV pol. 1.1"</t>
  </si>
  <si>
    <t>0,15*(10388+861) "VV pol. 1.11.1 a 1.12"</t>
  </si>
  <si>
    <t>0,25*281 "VV pol. 1.11.2"</t>
  </si>
  <si>
    <t>-65093362</t>
  </si>
  <si>
    <t>2410 "VV pol. 1.7.2"</t>
  </si>
  <si>
    <t>285 "VV pol.  1.5"</t>
  </si>
  <si>
    <t>2125"VV POL. 1.6"</t>
  </si>
  <si>
    <t>84,6  "VV pol. 1.15"</t>
  </si>
  <si>
    <t>4671*0,3 "VV pol. 4.1"</t>
  </si>
  <si>
    <t>2176"VV pol. 4.3"</t>
  </si>
  <si>
    <t>63 "VV pol. 4.7"</t>
  </si>
  <si>
    <t>8878 "VV pol. 1.7.2"</t>
  </si>
  <si>
    <t>951322014</t>
  </si>
  <si>
    <t>2125 "VV pol. 1.6"</t>
  </si>
  <si>
    <t>84,6 "VV pol. 1.15"</t>
  </si>
  <si>
    <t>-867686421</t>
  </si>
  <si>
    <t>6880 "VV pol. 1.10"</t>
  </si>
  <si>
    <t>-205208744</t>
  </si>
  <si>
    <t>861 "VV pol. 1.12"</t>
  </si>
  <si>
    <t>750813162</t>
  </si>
  <si>
    <t>1226523611</t>
  </si>
  <si>
    <t>1690632669</t>
  </si>
  <si>
    <t>22196"VV pol. 1.4"</t>
  </si>
  <si>
    <t>-2117066128</t>
  </si>
  <si>
    <t>16052  "VV pol. 1.7.1"</t>
  </si>
  <si>
    <t>851505971</t>
  </si>
  <si>
    <t>10*16052</t>
  </si>
  <si>
    <t>1408080055</t>
  </si>
  <si>
    <t>16052*2</t>
  </si>
  <si>
    <t>219653398</t>
  </si>
  <si>
    <t>13318 "naložení do HB, VV pol. 1.7.1"</t>
  </si>
  <si>
    <t>2116736564</t>
  </si>
  <si>
    <t>285  "VV pol. 1.5"</t>
  </si>
  <si>
    <t>789064356</t>
  </si>
  <si>
    <t>14551"VV pol. 1.7.2"</t>
  </si>
  <si>
    <t>677424226</t>
  </si>
  <si>
    <t>10388 "VV pol. 1.11.1"</t>
  </si>
  <si>
    <t>-948145284</t>
  </si>
  <si>
    <t>281 "VV pol. 1.11.2"</t>
  </si>
  <si>
    <t>980082201</t>
  </si>
  <si>
    <t>631801402</t>
  </si>
  <si>
    <t>1955638716</t>
  </si>
  <si>
    <t>10669+861</t>
  </si>
  <si>
    <t>11530*0,02 'Přepočtené koeficientem množství</t>
  </si>
  <si>
    <t>-476930751</t>
  </si>
  <si>
    <t>11486 "VV pol. 1.8"</t>
  </si>
  <si>
    <t>1339 "VV pol. 1.9"</t>
  </si>
  <si>
    <t>1052046603</t>
  </si>
  <si>
    <t>212755216</t>
  </si>
  <si>
    <t>Trativody z drenážních trubek plastových flexibilních D 160 mm bez lože</t>
  </si>
  <si>
    <t>-809081439</t>
  </si>
  <si>
    <t>Trativody bez lože z drenážních trubek plastových flexibilních D 160 mm</t>
  </si>
  <si>
    <t>https://podminky.urs.cz/item/CS_URS_2024_02/212755216</t>
  </si>
  <si>
    <t>220 "2/P"</t>
  </si>
  <si>
    <t>213141122</t>
  </si>
  <si>
    <t>Zřízení vrstvy z geotextilie ve sklonu přes 1:5 do 1:2 š přes 3 do 6 m</t>
  </si>
  <si>
    <t>277526687</t>
  </si>
  <si>
    <t>Zřízení vrstvy z geotextilie filtrační, separační, odvodňovací, ochranné, výztužné nebo protierozní ve sklonu přes 1:5 do 1:2, šířky přes 3 do 6 m</t>
  </si>
  <si>
    <t>https://podminky.urs.cz/item/CS_URS_2024_02/213141122</t>
  </si>
  <si>
    <t>670 "VV pol. 1.14"</t>
  </si>
  <si>
    <t>862 "VV pol. 1.14"</t>
  </si>
  <si>
    <t>69311081</t>
  </si>
  <si>
    <t>geotextilie netkaná separační, ochranná, filtrační, drenážní PES 300g/m2</t>
  </si>
  <si>
    <t>-1657600537</t>
  </si>
  <si>
    <t>670*1,1845 'Přepočtené koeficientem množství</t>
  </si>
  <si>
    <t>69311055</t>
  </si>
  <si>
    <t>tkanina jutová přírodní 305g/m2</t>
  </si>
  <si>
    <t>-838592405</t>
  </si>
  <si>
    <t>-1985848525</t>
  </si>
  <si>
    <t>23 "VV pol. 3.1"</t>
  </si>
  <si>
    <t>-1097520981</t>
  </si>
  <si>
    <t>46 "sjezd"</t>
  </si>
  <si>
    <t>538128673</t>
  </si>
  <si>
    <t>Poznámka k položce:_x000D_
46 m2</t>
  </si>
  <si>
    <t>1702088895</t>
  </si>
  <si>
    <t>-359238552</t>
  </si>
  <si>
    <t>926649643</t>
  </si>
  <si>
    <t>56*0,67 "1/B"</t>
  </si>
  <si>
    <t>12*0,67 "2/B"</t>
  </si>
  <si>
    <t>12*0,22"3/B"</t>
  </si>
  <si>
    <t>2*0,547 "4/B"</t>
  </si>
  <si>
    <t>2* 0,582 "5/B"</t>
  </si>
  <si>
    <t>2*0,616" 6/B"</t>
  </si>
  <si>
    <t>2*0,650 "7/B"</t>
  </si>
  <si>
    <t>17*0,44 "8/B"</t>
  </si>
  <si>
    <t>-990349054</t>
  </si>
  <si>
    <t>-851243971</t>
  </si>
  <si>
    <t>320R005</t>
  </si>
  <si>
    <t>Půdorysně zkosený prefabrikovaný sedací stupeň 4/B</t>
  </si>
  <si>
    <t>762970786</t>
  </si>
  <si>
    <t>320R006</t>
  </si>
  <si>
    <t>Půdorysně zkosený prefabrikovaný sedací stupeň 5/B</t>
  </si>
  <si>
    <t>-946620256</t>
  </si>
  <si>
    <t>320R007</t>
  </si>
  <si>
    <t>Půdorysně zkosený prefabrikovaný sedací stupeň 6/B</t>
  </si>
  <si>
    <t>-730507471</t>
  </si>
  <si>
    <t>320R008</t>
  </si>
  <si>
    <t>Půdorysně zkosený prefabrikovaný sedací stupeň 7/B</t>
  </si>
  <si>
    <t>-202469425</t>
  </si>
  <si>
    <t>Prefabrikovaný práh teréního schodiště 8/B</t>
  </si>
  <si>
    <t>1036790377</t>
  </si>
  <si>
    <t>-769909904</t>
  </si>
  <si>
    <t>21 "VV pol.l 3.2"</t>
  </si>
  <si>
    <t>-1143183046</t>
  </si>
  <si>
    <t>71 "VV pol. 3.4"</t>
  </si>
  <si>
    <t>-1138945258</t>
  </si>
  <si>
    <t>1411116630</t>
  </si>
  <si>
    <t>94,6/1000 "VV pol. 3.9.1"</t>
  </si>
  <si>
    <t>-1486523377</t>
  </si>
  <si>
    <t>485,3/1000 "VV pol. 3.9.2"</t>
  </si>
  <si>
    <t>1889240626</t>
  </si>
  <si>
    <t>139,2  "VV pol. 3.5"</t>
  </si>
  <si>
    <t>-354670385</t>
  </si>
  <si>
    <t>983193886</t>
  </si>
  <si>
    <t>-149729200</t>
  </si>
  <si>
    <t>71 "VV pol. 4.9"</t>
  </si>
  <si>
    <t>1862952587</t>
  </si>
  <si>
    <t>30"VV pol. 4.2"</t>
  </si>
  <si>
    <t>1703990671</t>
  </si>
  <si>
    <t>3789"VV pol. 4.1"</t>
  </si>
  <si>
    <t>462512270_R0011</t>
  </si>
  <si>
    <t>Zához z lomového kamene z místních materiálu s proštěrkováním z místního materiálu z terénu hmotnost do 200 kg (TKZ)</t>
  </si>
  <si>
    <t>1763473810</t>
  </si>
  <si>
    <t>882 "VV pol. 4.2.1"</t>
  </si>
  <si>
    <t>-1486516463</t>
  </si>
  <si>
    <t>5065 "VV pol. 4.4"</t>
  </si>
  <si>
    <t>-1368599507</t>
  </si>
  <si>
    <t>83368859</t>
  </si>
  <si>
    <t>-458948706</t>
  </si>
  <si>
    <t>2176 "VV pol. 4.3"</t>
  </si>
  <si>
    <t>-1278492088</t>
  </si>
  <si>
    <t>67/0,15 "VV pol. 4.7"</t>
  </si>
  <si>
    <t>564851011r</t>
  </si>
  <si>
    <t>Podklad ze štěrkodrtě ŠD plochy do 100 m2 tl 150 mm z místního materiálu</t>
  </si>
  <si>
    <t>-411591889</t>
  </si>
  <si>
    <t>Podklad ze štěrkodrti ŠD s rozprostřením a zhutněním plochy jednotlivě do 100 m2, po zhutnění tl. 150 mm</t>
  </si>
  <si>
    <t>58/0,15 "VV pol. 4.7"</t>
  </si>
  <si>
    <t>-2135951116</t>
  </si>
  <si>
    <t>85/0,25 "VV pol. 4.8"</t>
  </si>
  <si>
    <t>916131213</t>
  </si>
  <si>
    <t>Osazení silničního obrubníku betonového stojatého s boční opěrou do lože z betonu prostého</t>
  </si>
  <si>
    <t>-1251917790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</si>
  <si>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</si>
  <si>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https://podminky.urs.cz/item/CS_URS_2024_02/916131213</t>
  </si>
  <si>
    <t>12 "9/B"</t>
  </si>
  <si>
    <t>59217073</t>
  </si>
  <si>
    <t>obrubník silniční betonový 1000x100x200mm</t>
  </si>
  <si>
    <t>573085740</t>
  </si>
  <si>
    <t>12*1,02 'Přepočtené koeficientem množství</t>
  </si>
  <si>
    <t>1155896588</t>
  </si>
  <si>
    <t>960111221</t>
  </si>
  <si>
    <t>Bourání vodních staveb z dílců prefabrikovaných betonových a železobetonových, z vodní hladiny</t>
  </si>
  <si>
    <t>-507747233</t>
  </si>
  <si>
    <t>Bourání konstrukcí vodních staveb z hladiny, s naložením vybouraných hmot a suti na dopravní prostředek nebo s odklizením na hromady do vzdálenosti 20 m z dílců prefabrikovaných betonových a železobetonových</t>
  </si>
  <si>
    <t>https://podminky.urs.cz/item/CS_URS_2024_02/960111221</t>
  </si>
  <si>
    <t>1,6 "VV pol. 3.8"</t>
  </si>
  <si>
    <t>51899483</t>
  </si>
  <si>
    <t>2 "VV pol. 2.4"</t>
  </si>
  <si>
    <t>-2102275285</t>
  </si>
  <si>
    <t>20/2,5 "VV pol. 3.7"</t>
  </si>
  <si>
    <t>-1488437546</t>
  </si>
  <si>
    <t>20 "VV pol. 3.7"</t>
  </si>
  <si>
    <t>934270222</t>
  </si>
  <si>
    <t>-754043299</t>
  </si>
  <si>
    <t>19*7840,686</t>
  </si>
  <si>
    <t>997221615</t>
  </si>
  <si>
    <t>Poplatek za uložení na skládce (skládkovné) stavebního odpadu betonového kód odpadu 17 01 01</t>
  </si>
  <si>
    <t>46534538</t>
  </si>
  <si>
    <t>Poplatek za uložení stavebního odpadu na skládce (skládkovné) z prostého betonu zatříděného do Katalogu odpadů pod kódem 17 01 01</t>
  </si>
  <si>
    <t>https://podminky.urs.cz/item/CS_URS_2024_02/997221615</t>
  </si>
  <si>
    <t>997221655</t>
  </si>
  <si>
    <t>Poplatek za uložení na skládce (skládkovné) zeminy a kamení kód odpadu 17 05 04</t>
  </si>
  <si>
    <t>407759158</t>
  </si>
  <si>
    <t>Poplatek za uložení stavebního odpadu na skládce (skládkovné) zeminy a kamení zatříděného do Katalogu odpadů pod kódem 17 05 04</t>
  </si>
  <si>
    <t>https://podminky.urs.cz/item/CS_URS_2024_02/997221655</t>
  </si>
  <si>
    <t>997221645</t>
  </si>
  <si>
    <t>Poplatek za uložení na skládce (skládkovné) odpadu asfaltového bez dehtu kód odpadu 17 03 02</t>
  </si>
  <si>
    <t>-52266035</t>
  </si>
  <si>
    <t>Poplatek za uložení stavebního odpadu na skládce (skládkovné) asfaltového bez obsahu dehtu zatříděného do Katalogu odpadů pod kódem 17 03 02</t>
  </si>
  <si>
    <t>https://podminky.urs.cz/item/CS_URS_2024_02/997221645</t>
  </si>
  <si>
    <t>863844617</t>
  </si>
  <si>
    <t>10096</t>
  </si>
  <si>
    <t>1789,1</t>
  </si>
  <si>
    <t>nalozeni_HB</t>
  </si>
  <si>
    <t>8065</t>
  </si>
  <si>
    <t>040.11.3 - Úprava koryta v úseku km 1,297 93 – 1,572 40</t>
  </si>
  <si>
    <t>100R001</t>
  </si>
  <si>
    <t>-310750786</t>
  </si>
  <si>
    <t xml:space="preserve">Provedení konstrukcí (např. zemní hrázky a nasazené jímky apod. včetně štětových stěn, jejich dotěsnění a opevnění) a zajištění činností pro vytvoření podmínek pro realizaci konstrukcí stavebního objektu v korytě vodního toku včetně čerpání vody ze stavební jámy </t>
  </si>
  <si>
    <t>Poznámka k položce:_x000D_
- položka bude soutěžena dle §92 odst. 2 dle zákona č.134/2016 Sb. na výkon nebo funkci</t>
  </si>
  <si>
    <t>1 "VV pol. 9.3"</t>
  </si>
  <si>
    <t>113107124</t>
  </si>
  <si>
    <t>Odstranění podkladu z kameniva drceného tl přes 300 do 400 mm ručně</t>
  </si>
  <si>
    <t>373925822</t>
  </si>
  <si>
    <t>Odstranění podkladů nebo krytů ručně s přemístěním hmot na skládku na vzdálenost do 3 m nebo s naložením na dopravní prostředek z kameniva hrubého drceného, o tl. vrstvy přes 300 do 400 mm</t>
  </si>
  <si>
    <t>https://podminky.urs.cz/item/CS_URS_2024_02/113107124</t>
  </si>
  <si>
    <t>113154522</t>
  </si>
  <si>
    <t>Frézování živičného krytu tl 40 mm pruh š přes 0,5 m pl do 500 m2</t>
  </si>
  <si>
    <t>-694476784</t>
  </si>
  <si>
    <t>Frézování živičného podkladu nebo krytu s naložením hmot na dopravní prostředek plochy do 500 m2 pruhu šířky přes 0,5 m, tloušťky vrstvy 40 mm</t>
  </si>
  <si>
    <t>https://podminky.urs.cz/item/CS_URS_2024_02/113154522</t>
  </si>
  <si>
    <t>113155513</t>
  </si>
  <si>
    <t>Frézování betonového krytu tl 50 mm pl do 500 m2</t>
  </si>
  <si>
    <t>2091270396</t>
  </si>
  <si>
    <t>Frézování betonového podkladu nebo krytu s naložením hmot na dopravní prostředek plochy do 500 m2 tloušťky vrstvy 50 mm</t>
  </si>
  <si>
    <t>https://podminky.urs.cz/item/CS_URS_2024_02/113155513</t>
  </si>
  <si>
    <t>-1863535180</t>
  </si>
  <si>
    <t>760 "VV pol. 2.3"</t>
  </si>
  <si>
    <t>-1649994408</t>
  </si>
  <si>
    <t>13004 "VV pol. 1.1"</t>
  </si>
  <si>
    <t>2118528107</t>
  </si>
  <si>
    <t>14693"VV pol. 1.2"</t>
  </si>
  <si>
    <t>2109513253</t>
  </si>
  <si>
    <t>2662 "VV pol. 1.3"</t>
  </si>
  <si>
    <t>593527946</t>
  </si>
  <si>
    <t>13441"na TL, VV pol. 1.4"</t>
  </si>
  <si>
    <t>-1316441494</t>
  </si>
  <si>
    <t>13004*0,15 "VV pol. 1.1"</t>
  </si>
  <si>
    <t>7614*0,15 "VV pol. 1.11.1"</t>
  </si>
  <si>
    <t>2588*0,25 "VV pol. 1.11.2"</t>
  </si>
  <si>
    <t>899336314</t>
  </si>
  <si>
    <t>426 "VV pol. 1.5"</t>
  </si>
  <si>
    <t>1752 "VV pol. 1.6"</t>
  </si>
  <si>
    <t>1515 "VV pol. 4.3"</t>
  </si>
  <si>
    <t>0,3*3420 "VV pol. 4.1"</t>
  </si>
  <si>
    <t>5377 "VV pol. 1.7.3"</t>
  </si>
  <si>
    <t>1883936493</t>
  </si>
  <si>
    <t>1053098100</t>
  </si>
  <si>
    <t>5569 "VV pol. 10"</t>
  </si>
  <si>
    <t>958557727</t>
  </si>
  <si>
    <t>774390324</t>
  </si>
  <si>
    <t>-1677879467</t>
  </si>
  <si>
    <t>11706"VV pol. 1.4"</t>
  </si>
  <si>
    <t>-601894216</t>
  </si>
  <si>
    <t>1736 "VV pol. 1.7.1"</t>
  </si>
  <si>
    <t>8065"VV pol. 1.7.4"</t>
  </si>
  <si>
    <t>-1408587246</t>
  </si>
  <si>
    <t>10*9801</t>
  </si>
  <si>
    <t>1685865018</t>
  </si>
  <si>
    <t>2*9801</t>
  </si>
  <si>
    <t>623599202</t>
  </si>
  <si>
    <t>nalozeni+nalozeni_HB+ornice</t>
  </si>
  <si>
    <t>-884730011</t>
  </si>
  <si>
    <t>426"VV pol. 1.5"</t>
  </si>
  <si>
    <t>1088179354</t>
  </si>
  <si>
    <t>2179 "VV pol. 1.7.2"</t>
  </si>
  <si>
    <t>330897049</t>
  </si>
  <si>
    <t>7614 "VV pol. 1.11.1"</t>
  </si>
  <si>
    <t>-881988023</t>
  </si>
  <si>
    <t>2588 "VV pol. 1.11.2"</t>
  </si>
  <si>
    <t>589985457</t>
  </si>
  <si>
    <t>-247070490</t>
  </si>
  <si>
    <t>10202*0,02 'Přepočtené koeficientem množství</t>
  </si>
  <si>
    <t>-596267669</t>
  </si>
  <si>
    <t>13274 "VV pol. 1.8"</t>
  </si>
  <si>
    <t>1287688820</t>
  </si>
  <si>
    <t>1950 "VV pol. 1.12"</t>
  </si>
  <si>
    <t>-582862832</t>
  </si>
  <si>
    <t>-1901471204</t>
  </si>
  <si>
    <t>19*3*1 "VV pol. 4.9"</t>
  </si>
  <si>
    <t>52878972</t>
  </si>
  <si>
    <t>2126025373</t>
  </si>
  <si>
    <t>-1663739640</t>
  </si>
  <si>
    <t xml:space="preserve">Poznámka k položce:_x000D_
VV pol. 4.11_x000D_
</t>
  </si>
  <si>
    <t>-907589655</t>
  </si>
  <si>
    <t>2812 "VV pol. 4.1"</t>
  </si>
  <si>
    <t>2045485577</t>
  </si>
  <si>
    <t>608 "VV pol. 4.2"</t>
  </si>
  <si>
    <t>-532128919</t>
  </si>
  <si>
    <t>3927 "VV pol. 4.4"</t>
  </si>
  <si>
    <t>-545084358</t>
  </si>
  <si>
    <t>Poznámka k položce:_x000D_
VV pol. 4.12</t>
  </si>
  <si>
    <t>-1266306855</t>
  </si>
  <si>
    <t>-763019217</t>
  </si>
  <si>
    <t>-1694316792</t>
  </si>
  <si>
    <t>60 "VV pol. 4.7"</t>
  </si>
  <si>
    <t>309271983</t>
  </si>
  <si>
    <t>60 "VV pol. 4.8"</t>
  </si>
  <si>
    <t>1975075002</t>
  </si>
  <si>
    <t>2"VV pol. 2.5"</t>
  </si>
  <si>
    <t>-1078034279</t>
  </si>
  <si>
    <t>55/2,5</t>
  </si>
  <si>
    <t>-1670322337</t>
  </si>
  <si>
    <t>997013602</t>
  </si>
  <si>
    <t>Poplatek za uložení na skládce (skládkovné) stavebního odpadu železobetonového kód odpadu 17 01 01</t>
  </si>
  <si>
    <t>2143701232</t>
  </si>
  <si>
    <t>Poplatek za uložení stavebního odpadu na skládce (skládkovné) z armovaného betonu zatříděného do Katalogu odpadů pod kódem 17 01 01</t>
  </si>
  <si>
    <t>https://podminky.urs.cz/item/CS_URS_2024_02/997013602</t>
  </si>
  <si>
    <t>44,032+5,7</t>
  </si>
  <si>
    <t>-2083186864</t>
  </si>
  <si>
    <t>-2100530957</t>
  </si>
  <si>
    <t>997321511</t>
  </si>
  <si>
    <t>Vodorovná doprava suti a vybouraných hmot po suchu do 1 km</t>
  </si>
  <si>
    <t>-1024124834</t>
  </si>
  <si>
    <t>Vodorovná doprava suti a vybouraných hmot bez naložení, s vyložením a hrubým urovnáním po suchu, na vzdálenost do 1 km</t>
  </si>
  <si>
    <t>https://podminky.urs.cz/item/CS_URS_2024_02/997321511</t>
  </si>
  <si>
    <t>997321519</t>
  </si>
  <si>
    <t>Příplatek ZKD 1 km vodorovné dopravy suti a vybouraných hmot po suchu</t>
  </si>
  <si>
    <t>-1461480228</t>
  </si>
  <si>
    <t>Vodorovná doprava suti a vybouraných hmot bez naložení, s vyložením a hrubým urovnáním po suchu, na vzdálenost Příplatek k cenám za každý další započatý 1 km přes 1 km</t>
  </si>
  <si>
    <t>https://podminky.urs.cz/item/CS_URS_2024_02/997321519</t>
  </si>
  <si>
    <t>19*1664,10</t>
  </si>
  <si>
    <t>-980268359</t>
  </si>
  <si>
    <t>10647,2</t>
  </si>
  <si>
    <t>7471</t>
  </si>
  <si>
    <t>040.11.4 - Úprava koryta v úseku km 1,572 40 – 1,983 70</t>
  </si>
  <si>
    <t>-742461505</t>
  </si>
  <si>
    <t>1171 "VV pol. 2.3"</t>
  </si>
  <si>
    <t>590166717</t>
  </si>
  <si>
    <t>10392 "VV pol. 1.1"</t>
  </si>
  <si>
    <t>306233665</t>
  </si>
  <si>
    <t>14066"VV pol. 1.2"</t>
  </si>
  <si>
    <t>1750293846</t>
  </si>
  <si>
    <t>2772 "VV pol. 1.3"</t>
  </si>
  <si>
    <t>2044064740</t>
  </si>
  <si>
    <t>12451 "VV pol. 1.4"</t>
  </si>
  <si>
    <t>1845292280</t>
  </si>
  <si>
    <t>10392*0,15 "VV pol. 1.1"</t>
  </si>
  <si>
    <t>8115*0,15 "VV pol. 1.11.1"</t>
  </si>
  <si>
    <t>1329*0,25 "VV pol. 1.11.2"</t>
  </si>
  <si>
    <t>-1354963671</t>
  </si>
  <si>
    <t>2703 "VV pol. 1.7.2"</t>
  </si>
  <si>
    <t>1166 "VV pol. 1.5"</t>
  </si>
  <si>
    <t>1538 "VV pol. 1.6"</t>
  </si>
  <si>
    <t>1166"VV pol.  1.5"</t>
  </si>
  <si>
    <t>2002"pohoz VV pol.  4.2"</t>
  </si>
  <si>
    <t>0,3*3204 "VV pol. 4.1"</t>
  </si>
  <si>
    <t>4980"VV pol. 1.7.3"</t>
  </si>
  <si>
    <t>-1719088620</t>
  </si>
  <si>
    <t>1695312628</t>
  </si>
  <si>
    <t>4511 "VV pol. 1.10"</t>
  </si>
  <si>
    <t>1923383352</t>
  </si>
  <si>
    <t>800 "Odvoz vybraného výkopku z koryta"</t>
  </si>
  <si>
    <t>151881579</t>
  </si>
  <si>
    <t>-1792856554</t>
  </si>
  <si>
    <t>-1303508051</t>
  </si>
  <si>
    <t>1684"VV pol. 1.7.1"</t>
  </si>
  <si>
    <t>7471 "VV pol. 1.7.4"</t>
  </si>
  <si>
    <t>-1729318024</t>
  </si>
  <si>
    <t>10*9155</t>
  </si>
  <si>
    <t>-291836675</t>
  </si>
  <si>
    <t>9155*2</t>
  </si>
  <si>
    <t>-602235178</t>
  </si>
  <si>
    <t>1549,5 "VV pol. 1.11.1 a 1.11.2"</t>
  </si>
  <si>
    <t>nalozeni+nalozeni_HB</t>
  </si>
  <si>
    <t>1967373088</t>
  </si>
  <si>
    <t>-1226373405</t>
  </si>
  <si>
    <t>4307 "VV pol. 1.7.3"</t>
  </si>
  <si>
    <t>1684 "VV pol. 1.7.5"</t>
  </si>
  <si>
    <t>-1498760627</t>
  </si>
  <si>
    <t>9250"VV pol. 1.11"</t>
  </si>
  <si>
    <t>181351104</t>
  </si>
  <si>
    <t>Rozprostření ornice tl vrstvy přes 200 do 250 mm pl přes 100 do 500 m2 v rovině nebo ve svahu do 1:5 strojně</t>
  </si>
  <si>
    <t>-1534320107</t>
  </si>
  <si>
    <t>Rozprostření a urovnání ornice v rovině nebo ve svahu sklonu do 1:5 strojně při souvislé ploše přes 100 do 500 m2, tl. vrstvy přes 200 do 250 mm</t>
  </si>
  <si>
    <t>https://podminky.urs.cz/item/CS_URS_2024_02/181351104</t>
  </si>
  <si>
    <t>1329 "VV pol. 1.11.2"</t>
  </si>
  <si>
    <t>1134761008</t>
  </si>
  <si>
    <t>-314598166</t>
  </si>
  <si>
    <t>9444*0,02 'Přepočtené koeficientem množství</t>
  </si>
  <si>
    <t>-1136808981</t>
  </si>
  <si>
    <t>13414 "VV pol. 1.8"</t>
  </si>
  <si>
    <t>1045 "VV pol. 1.9"</t>
  </si>
  <si>
    <t>2021300743</t>
  </si>
  <si>
    <t>1447129212</t>
  </si>
  <si>
    <t>1135 "VV pol. 1.12"</t>
  </si>
  <si>
    <t>115465368</t>
  </si>
  <si>
    <t>1223850907</t>
  </si>
  <si>
    <t>2267 "VV pol. 4.1"</t>
  </si>
  <si>
    <t>-134616207</t>
  </si>
  <si>
    <t>937 "VV pol. 4.1.1"</t>
  </si>
  <si>
    <t>1218897617</t>
  </si>
  <si>
    <t>2955"VV pol. 4.3"</t>
  </si>
  <si>
    <t>-437334805</t>
  </si>
  <si>
    <t>Poznámka k položce:_x000D_
VV pol. 4.4</t>
  </si>
  <si>
    <t>-2048322947</t>
  </si>
  <si>
    <t>538216720</t>
  </si>
  <si>
    <t>2002 "VV pol. 4.2"</t>
  </si>
  <si>
    <t>-1655402425</t>
  </si>
  <si>
    <t>2 "VV pol. 2.1"</t>
  </si>
  <si>
    <t>-147838307</t>
  </si>
  <si>
    <t>446/2,5</t>
  </si>
  <si>
    <t>-265060964</t>
  </si>
  <si>
    <t>446 "VV pol. 2.2"</t>
  </si>
  <si>
    <t>-822063413</t>
  </si>
  <si>
    <t>997013655</t>
  </si>
  <si>
    <t>182930960</t>
  </si>
  <si>
    <t>https://podminky.urs.cz/item/CS_URS_2024_02/997013655</t>
  </si>
  <si>
    <t>781771476</t>
  </si>
  <si>
    <t>-521398332</t>
  </si>
  <si>
    <t>2167,462*19</t>
  </si>
  <si>
    <t>-1131239103</t>
  </si>
  <si>
    <t>3004,82</t>
  </si>
  <si>
    <t>485,5</t>
  </si>
  <si>
    <t>Nalozeni_HB</t>
  </si>
  <si>
    <t>2542,5</t>
  </si>
  <si>
    <t>040.11.5 - Provizorní navázání na stávající koryto Opavy v úseku stavby 02.053</t>
  </si>
  <si>
    <t>1291669862</t>
  </si>
  <si>
    <t>114203103</t>
  </si>
  <si>
    <t>Rozebrání dlažeb z lomového kamene nebo betonových tvárnic do cementové malty</t>
  </si>
  <si>
    <t>1138364467</t>
  </si>
  <si>
    <t>Rozebrání dlažeb nebo záhozů s naložením na dopravní prostředek dlažeb z lomového kamene nebo betonových tvárnic do cementové malty se spárami zalitými cementovou maltou</t>
  </si>
  <si>
    <t>https://podminky.urs.cz/item/CS_URS_2024_02/114203103</t>
  </si>
  <si>
    <t>246 "VV pol. 9.2"</t>
  </si>
  <si>
    <t>-745262038</t>
  </si>
  <si>
    <t>160 "VV pol. 9.2"</t>
  </si>
  <si>
    <t>-1366045200</t>
  </si>
  <si>
    <t>3963 "VV pol. 1.1"</t>
  </si>
  <si>
    <t>1113905960</t>
  </si>
  <si>
    <t>3196 "VV pol. 1.2"</t>
  </si>
  <si>
    <t>463221282</t>
  </si>
  <si>
    <t>1370 "VV pol. 1.3"</t>
  </si>
  <si>
    <t>-2126872564</t>
  </si>
  <si>
    <t>3477 "VV pol. 1.4.3"</t>
  </si>
  <si>
    <t>1454320778</t>
  </si>
  <si>
    <t>3963*0,2 "VV pol. 1.1"</t>
  </si>
  <si>
    <t>1345*0,15 "VV pol. 1.7.1"</t>
  </si>
  <si>
    <t>1135*0,25 "VV pol. 1.7.2"</t>
  </si>
  <si>
    <t>-1110260358</t>
  </si>
  <si>
    <t>632 "VV pol. 1.5"</t>
  </si>
  <si>
    <t>632 "VV pol.  1.5"</t>
  </si>
  <si>
    <t>595 "pohoz VV pol. 4.2"</t>
  </si>
  <si>
    <t>1391 "VV pol. 1.4.4"</t>
  </si>
  <si>
    <t>1289,4*0,3 "VV pol. 4.1"</t>
  </si>
  <si>
    <t>1642704611</t>
  </si>
  <si>
    <t>2480*0,2 "VV pol. 1.7"</t>
  </si>
  <si>
    <t>182151111</t>
  </si>
  <si>
    <t>Svahování v zářezech v hornině třídy těžitelnosti I skupiny 1 až 3 strojně</t>
  </si>
  <si>
    <t>686689153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</si>
  <si>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</si>
  <si>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</si>
  <si>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Poznámka k položce:_x000D_
VV pol. 1.8</t>
  </si>
  <si>
    <t>182251101</t>
  </si>
  <si>
    <t>Svahování násypů strojně</t>
  </si>
  <si>
    <t>356745698</t>
  </si>
  <si>
    <t>Svahování trvalých svahů do projektovaných profilů strojně s potřebným přemístěním výkopku při svahování násypů v jakékoliv hornině</t>
  </si>
  <si>
    <t>https://podminky.urs.cz/item/CS_URS_2024_02/182251101</t>
  </si>
  <si>
    <t>-1668377750</t>
  </si>
  <si>
    <t>1559195754</t>
  </si>
  <si>
    <t>3477" VV pol. 1.4.3"</t>
  </si>
  <si>
    <t>-1381179712</t>
  </si>
  <si>
    <t>456,5 "VV pol. 1.4.1"</t>
  </si>
  <si>
    <t>2086 "VV pol. 1.4.5"</t>
  </si>
  <si>
    <t>230892706</t>
  </si>
  <si>
    <t>10*2542,5</t>
  </si>
  <si>
    <t>-305989220</t>
  </si>
  <si>
    <t>437817060</t>
  </si>
  <si>
    <t>2*2542,5</t>
  </si>
  <si>
    <t>-507114333</t>
  </si>
  <si>
    <t>632,1 "VV pol. 1.4.2"</t>
  </si>
  <si>
    <t>1676106021</t>
  </si>
  <si>
    <t>3647*0,25 "VV pol. 1.1"</t>
  </si>
  <si>
    <t>-1670782268</t>
  </si>
  <si>
    <t>1345 "VV pol. 1.7.1"</t>
  </si>
  <si>
    <t>-549902492</t>
  </si>
  <si>
    <t>1135 "VV pol. 1.7.2"</t>
  </si>
  <si>
    <t>-629507298</t>
  </si>
  <si>
    <t>-963142960</t>
  </si>
  <si>
    <t>2480*0,02 'Přepočtené koeficientem množství</t>
  </si>
  <si>
    <t>1863811586</t>
  </si>
  <si>
    <t>1215458598</t>
  </si>
  <si>
    <t>282202888</t>
  </si>
  <si>
    <t>339"VV pol. 1.10"</t>
  </si>
  <si>
    <t>-1692496796</t>
  </si>
  <si>
    <t>128"VV pol. 4.4"</t>
  </si>
  <si>
    <t>-1706804233</t>
  </si>
  <si>
    <t>104.6 "VV pol. 4.2"</t>
  </si>
  <si>
    <t>726440007</t>
  </si>
  <si>
    <t>1289,4"VV pol. 4.1"</t>
  </si>
  <si>
    <t>309959024</t>
  </si>
  <si>
    <t>1002 "VV pol. 4.3"</t>
  </si>
  <si>
    <t>257802640</t>
  </si>
  <si>
    <t>595 "VV pol. 4.2"</t>
  </si>
  <si>
    <t>1170342183</t>
  </si>
  <si>
    <t>615 "VV pol. 9.1"</t>
  </si>
  <si>
    <t>-279278092</t>
  </si>
  <si>
    <t>355737701</t>
  </si>
  <si>
    <t xml:space="preserve">467,4 </t>
  </si>
  <si>
    <t>1,82*32</t>
  </si>
  <si>
    <t>1616464097</t>
  </si>
  <si>
    <t>999697162</t>
  </si>
  <si>
    <t>19*2511,35</t>
  </si>
  <si>
    <t>-1725618744</t>
  </si>
  <si>
    <t>nalozeni_20_4</t>
  </si>
  <si>
    <t>569,96</t>
  </si>
  <si>
    <t>ohumusovani</t>
  </si>
  <si>
    <t>145,542</t>
  </si>
  <si>
    <t>855,371</t>
  </si>
  <si>
    <t>040.13.1 - Levostranná nábřežní zeď v úseku km 1,223 00 - 1,351 00</t>
  </si>
  <si>
    <t xml:space="preserve">    8 - Trubní vedení</t>
  </si>
  <si>
    <t xml:space="preserve">    711 - Izolace proti vodě, vlhkosti a plynům</t>
  </si>
  <si>
    <t xml:space="preserve">    721 - Zdravotechnika - vnitřní kanalizace</t>
  </si>
  <si>
    <t>OST - Ostatní</t>
  </si>
  <si>
    <t>115101201</t>
  </si>
  <si>
    <t>Čerpání vody na dopravní výšku do 10 m průměrný přítok do 500 l/min</t>
  </si>
  <si>
    <t>hod</t>
  </si>
  <si>
    <t>391560946</t>
  </si>
  <si>
    <t>Čerpání vody na dopravní výšku do 10 m s uvažovaným průměrným přítokem do 500 l/min</t>
  </si>
  <si>
    <t>https://podminky.urs.cz/item/CS_URS_2024_02/115101201</t>
  </si>
  <si>
    <t>3780 "VV pol. 1.9"</t>
  </si>
  <si>
    <t>115101301</t>
  </si>
  <si>
    <t>Pohotovost čerpací soupravy pro dopravní výšku do 10 m přítok do 500 l/min</t>
  </si>
  <si>
    <t>den</t>
  </si>
  <si>
    <t>40429558</t>
  </si>
  <si>
    <t>Pohotovost záložní čerpací soupravy pro dopravní výšku do 10 m s uvažovaným průměrným přítokem do 500 l/min</t>
  </si>
  <si>
    <t>https://podminky.urs.cz/item/CS_URS_2024_02/115101301</t>
  </si>
  <si>
    <t>5*10+2*5+5*90+2*60</t>
  </si>
  <si>
    <t>410315471</t>
  </si>
  <si>
    <t>1139 "VV pol. 1.1"</t>
  </si>
  <si>
    <t>124353101</t>
  </si>
  <si>
    <t>Vykopávky pro koryta vodotečí v hornině třídy těžitelnosti II skupiny 4 objem do 1000 m3 strojně</t>
  </si>
  <si>
    <t>1277071208</t>
  </si>
  <si>
    <t>Vykopávky pro koryta vodotečí strojně v hornině třídy těžitelnosti II skupiny 4 přes 100 do 1 000 m3</t>
  </si>
  <si>
    <t>https://podminky.urs.cz/item/CS_URS_2024_02/124353101</t>
  </si>
  <si>
    <t>1181,2 "VV pol. 1.2"</t>
  </si>
  <si>
    <t>1135,4 "VV pol. 1.10"</t>
  </si>
  <si>
    <t>127451111</t>
  </si>
  <si>
    <t>Vykopávky pod vodou v hornině třídy těžitelnosti II skupiny 5 tl vrstvy přes 0,5 m objem do 1000 m3 strojně</t>
  </si>
  <si>
    <t>-1508967726</t>
  </si>
  <si>
    <t>Vykopávky pod vodou strojně na hloubku do 5 m pod projektem stanovenou hladinou vody v hornině třídy těžitelnosti II skupiny 5, průměrné tloušťky projektované vrstvy přes 0,50 m do 1 000 m3</t>
  </si>
  <si>
    <t>https://podminky.urs.cz/item/CS_URS_2024_02/127451111</t>
  </si>
  <si>
    <t>257,76 "VV pol. 1.3"</t>
  </si>
  <si>
    <t>131351203</t>
  </si>
  <si>
    <t>Hloubení jam zapažených v hornině třídy těžitelnosti II skupiny 4 objem do 100 m3 strojně</t>
  </si>
  <si>
    <t>111882890</t>
  </si>
  <si>
    <t>Hloubení zapažených jam a zářezů strojně s urovnáním dna do předepsaného profilu a spádu v hornině třídy těžitelnosti II skupiny 4 přes 50 do 100 m3</t>
  </si>
  <si>
    <t>https://podminky.urs.cz/item/CS_URS_2024_02/131351203</t>
  </si>
  <si>
    <t>56,89 "VV pol.1.2.2"</t>
  </si>
  <si>
    <t>132351101</t>
  </si>
  <si>
    <t>Hloubení rýh nezapažených š do 800 mm v hornině třídy těžitelnosti II skupiny 4 objem do 20 m3 strojně</t>
  </si>
  <si>
    <t>-1263095642</t>
  </si>
  <si>
    <t>Hloubení nezapažených rýh šířky do 800 mm strojně s urovnáním dna do předepsaného profilu a spádu v hornině třídy těžitelnosti II skupiny 4 do 20 m3</t>
  </si>
  <si>
    <t>https://podminky.urs.cz/item/CS_URS_2024_02/132351101</t>
  </si>
  <si>
    <t>9,04 "VV pol. 1.2.1"</t>
  </si>
  <si>
    <t>151102102</t>
  </si>
  <si>
    <t>Zřízení příložného pažení a rozepření stěn rýh do 20 m2 hl přes 2 do 4 m při překopech inženýrských sítí</t>
  </si>
  <si>
    <t>-1231571152</t>
  </si>
  <si>
    <t>Zřízení pažení a rozepření stěn rýh při překopech inženýrských sítí plochy do 20 m2 pro jakoukoliv mezerovitost příložné, hloubky přes 2 do 4 m</t>
  </si>
  <si>
    <t>https://podminky.urs.cz/item/CS_URS_2024_02/151102102</t>
  </si>
  <si>
    <t>72,5 "VV pol. 2.9.1"</t>
  </si>
  <si>
    <t>153111119</t>
  </si>
  <si>
    <t>Řezání otvorů v ocelových zaberaněných štětovnicích z terénu</t>
  </si>
  <si>
    <t>-432795074</t>
  </si>
  <si>
    <t>Úprava ocelových štětovnic pro štětové stěny řezání z terénu, štětovnic zaberaněných otvorů</t>
  </si>
  <si>
    <t>https://podminky.urs.cz/item/CS_URS_2024_02/153111119</t>
  </si>
  <si>
    <t>1+25+1 "VV pol. 2.11"</t>
  </si>
  <si>
    <t>171152501</t>
  </si>
  <si>
    <t>Zhutnění podloží z hornin soudržných nebo nesoudržných pod násypy</t>
  </si>
  <si>
    <t>-2085790838</t>
  </si>
  <si>
    <t>Zhutnění podloží pod násypy z rostlé horniny třídy těžitelnosti I a II, skupiny 1 až 4 z hornin soudružných a nesoudržných</t>
  </si>
  <si>
    <t>https://podminky.urs.cz/item/CS_URS_2024_02/171152501</t>
  </si>
  <si>
    <t xml:space="preserve">4,55*120 </t>
  </si>
  <si>
    <t>R1Z01</t>
  </si>
  <si>
    <t xml:space="preserve">Převázky, rozpěry - ocelové dočasné, montáž, demontáž, dodávka... </t>
  </si>
  <si>
    <t>-1847096791</t>
  </si>
  <si>
    <t>Poznámka k položce:_x000D_
VV pol. 2.10</t>
  </si>
  <si>
    <t>"Převázky 2xU140 – (391,72 m*16 kg/m)*2" 12535,04/1000</t>
  </si>
  <si>
    <t>"Rozpěry Tr. 114/10 – dl. 3,9 m. 38 ks, dl. 4 m. 4 ks, dl. 4,2 m. 40 ks – (3,9*38+4*4+4,2*40)*25,7 = 8537,54 kg" 8537,54/1000</t>
  </si>
  <si>
    <t>"Šikmé rozpěry Tr. 114/10 – dl. 4,5 m. 38 ks, dl. 2,3 m. 4 ks – (4,5*38+2,3*4)*25,7 = 4631,14 kg" 4631,14/1000</t>
  </si>
  <si>
    <t>"Rozpěry Tr. 114,3/3,5 – dl. 0,9 m. 38 ks – (0,9*38)*9,56 = 326,95 kg" 326,95/1000</t>
  </si>
  <si>
    <t>"Šikmé rozpěry Tr. 114,3/3,5 – dl. 1,26 m. 38 ks – (1,26*38)*9,56 = 457,73 kg " 457,73/1000</t>
  </si>
  <si>
    <t>26,489*0,6 "obratovost"</t>
  </si>
  <si>
    <t>794,65/1000 "spojovací materiál"</t>
  </si>
  <si>
    <t>60512125</t>
  </si>
  <si>
    <t>hranol stavební řezivo průřezu do 120cm2 do dl 6m</t>
  </si>
  <si>
    <t>1727618279</t>
  </si>
  <si>
    <t>Poznámka k položce:_x000D_
D+M</t>
  </si>
  <si>
    <t>"Převázky dřevěné 160/60 – 264,34*0,0096 = 2,54 m3" 2,54</t>
  </si>
  <si>
    <t>"Rozpěry z dřevěných trámů 160/160 – dl. 1,38 m. 58 ks, dl. 4,1 m. 4 ks, dl. 1,36 m. 4 ks – (1,38*58+4,1*4+1,36*4)*0,0256 = 2,61 m3" 2,61</t>
  </si>
  <si>
    <t>151102112</t>
  </si>
  <si>
    <t>Odstranění příložného pažení a rozepření stěn rýh do 20 m2 hl přes 2 do 4 m při překopech inženýrských sítí</t>
  </si>
  <si>
    <t>1481746864</t>
  </si>
  <si>
    <t>Odstranění pažení a rozepření stěn rýh při překopech inženýrských sítí plochy do 20 m2 s uložením materiálu na vzdálenost do 3 m od kraje výkopu příložné, hloubky přes 2 do 4 m</t>
  </si>
  <si>
    <t>https://podminky.urs.cz/item/CS_URS_2024_02/151102112</t>
  </si>
  <si>
    <t>151811131</t>
  </si>
  <si>
    <t>Osazení pažicího boxu hl výkopu do 4 m š do 1,2 m</t>
  </si>
  <si>
    <t>-2035613446</t>
  </si>
  <si>
    <t>Zřízení pažicích boxů pro pažení a rozepření stěn rýh podzemního vedení hloubka výkopu do 4 m, šířka do 1,2 m</t>
  </si>
  <si>
    <t>https://podminky.urs.cz/item/CS_URS_2024_02/151811131</t>
  </si>
  <si>
    <t>86,88 "VV pol. 2.9"</t>
  </si>
  <si>
    <t>151811231</t>
  </si>
  <si>
    <t>Odstranění pažicího boxu hl výkopu do 4 m š do 1,2 m</t>
  </si>
  <si>
    <t>367165421</t>
  </si>
  <si>
    <t>Odstranění pažicích boxů pro pažení a rozepření stěn rýh podzemního vedení hloubka výkopu do 4 m, šířka do 1,2 m</t>
  </si>
  <si>
    <t>https://podminky.urs.cz/item/CS_URS_2024_02/151811231</t>
  </si>
  <si>
    <t>153111114</t>
  </si>
  <si>
    <t>Příčné řezání ocelových zaberaněných štětovnic z terénu</t>
  </si>
  <si>
    <t>-1392082086</t>
  </si>
  <si>
    <t>Úprava ocelových štětovnic pro štětové stěny řezání z terénu, štětovnic zaberaněných příčné</t>
  </si>
  <si>
    <t>https://podminky.urs.cz/item/CS_URS_2024_02/153111114</t>
  </si>
  <si>
    <t>77 "VV pol. 2.3"</t>
  </si>
  <si>
    <t>153112111</t>
  </si>
  <si>
    <t>Nastražení ocelových štětovnic dl do 10 m ve standardních podmínkách z terénu</t>
  </si>
  <si>
    <t>-1261070297</t>
  </si>
  <si>
    <t>Zřízení beraněných stěn z ocelových štětovnic z terénu nastražení štětovnic ve standardních podmínkách, délky do 10 m</t>
  </si>
  <si>
    <t>https://podminky.urs.cz/item/CS_URS_2024_02/153112111</t>
  </si>
  <si>
    <t>1200 "VV pol. 2.1"</t>
  </si>
  <si>
    <t>52,5 "VV pol. 2.2"</t>
  </si>
  <si>
    <t>153112122</t>
  </si>
  <si>
    <t>Zaberanění ocelových štětovnic na dl do 8 m ve standardních podmínkách z terénu</t>
  </si>
  <si>
    <t>1727299652</t>
  </si>
  <si>
    <t>Zřízení beraněných stěn z ocelových štětovnic z terénu zaberanění štětovnic ve standardních podmínkách, délky do 8 m</t>
  </si>
  <si>
    <t>https://podminky.urs.cz/item/CS_URS_2024_02/153112122</t>
  </si>
  <si>
    <t>1003 "VV pol. 2.1"</t>
  </si>
  <si>
    <t>153R001</t>
  </si>
  <si>
    <t>štětovnice VL 604</t>
  </si>
  <si>
    <t>1472702859</t>
  </si>
  <si>
    <t>123,5*1200/1000*0,5</t>
  </si>
  <si>
    <t>123,5*52,5/1000</t>
  </si>
  <si>
    <t>153113112</t>
  </si>
  <si>
    <t>Vytažení ocelových štětovnic dl do 12 m zaberaněných do hl 8 m z terénu ve standardnich podmínkách</t>
  </si>
  <si>
    <t>-1418834670</t>
  </si>
  <si>
    <t>Vytažení stěn z ocelových štětovnic zaberaněných z terénu délky do 12 m ve standardních podmínkách, zaberaněných na hloubku do 8 m</t>
  </si>
  <si>
    <t>https://podminky.urs.cz/item/CS_URS_2024_02/153113112</t>
  </si>
  <si>
    <t>-1752149232</t>
  </si>
  <si>
    <t>0,5*937,09"VV pol. 1.8"</t>
  </si>
  <si>
    <t>344,01" VV pol. 2.8.2"</t>
  </si>
  <si>
    <t>0,5*404,49"VV pol. 1.4"</t>
  </si>
  <si>
    <t>nalozeni_2km_3</t>
  </si>
  <si>
    <t>-607046050</t>
  </si>
  <si>
    <t>nalozeni_2km_4</t>
  </si>
  <si>
    <t>171151103</t>
  </si>
  <si>
    <t>Uložení sypaniny z hornin soudržných do násypů zhutněných strojně</t>
  </si>
  <si>
    <t>824264328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</si>
  <si>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</si>
  <si>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</si>
  <si>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-2097198743</t>
  </si>
  <si>
    <t>949,93 "VV pol.1.8.2"</t>
  </si>
  <si>
    <t>958514315</t>
  </si>
  <si>
    <t>0,2*1136,4 "VV pol. 1.1"</t>
  </si>
  <si>
    <t>727,71*0,2 "VV pol. 1.7"</t>
  </si>
  <si>
    <t>886771808</t>
  </si>
  <si>
    <t>949,93"VV pol. 1.8.2"</t>
  </si>
  <si>
    <t>-2062383264</t>
  </si>
  <si>
    <t>404,49 "VV pol. 1.4"</t>
  </si>
  <si>
    <t>379,97 "VV pol. 1.8.3"</t>
  </si>
  <si>
    <t>236,37*0,3 "VV pol. 4.1"</t>
  </si>
  <si>
    <t>433848571</t>
  </si>
  <si>
    <t>150,5 "VV pol. 1.2.3"</t>
  </si>
  <si>
    <t>569,96"VV pol. 1.8.4"</t>
  </si>
  <si>
    <t>-1466338208</t>
  </si>
  <si>
    <t>10*720,46</t>
  </si>
  <si>
    <t>-83345090</t>
  </si>
  <si>
    <t>2*720,46</t>
  </si>
  <si>
    <t>-1287586722</t>
  </si>
  <si>
    <t>-2082350906</t>
  </si>
  <si>
    <t>nalozeni_20_4+nalozeni_MD</t>
  </si>
  <si>
    <t>697425824</t>
  </si>
  <si>
    <t>1136,39*0,2 "VV pol. 1.1"</t>
  </si>
  <si>
    <t>319,78 "VV pol. 1.8.3"</t>
  </si>
  <si>
    <t>1472228544</t>
  </si>
  <si>
    <t>105,83 "VV pol. 1.5"</t>
  </si>
  <si>
    <t>2,71 "VV pol. 1.5.1"</t>
  </si>
  <si>
    <t>1,06 "VV pol. 1.5.2"</t>
  </si>
  <si>
    <t>58337331</t>
  </si>
  <si>
    <t>štěrkopísek frakce 0/22</t>
  </si>
  <si>
    <t>-2048504795</t>
  </si>
  <si>
    <t>(105,83+2,71+1,06)*2 "VV pol. 1.5, 1.5.1 a 1.5.2"</t>
  </si>
  <si>
    <t>174R001</t>
  </si>
  <si>
    <t>Vyplnění vrtů náhradním materiálem</t>
  </si>
  <si>
    <t>1597629169</t>
  </si>
  <si>
    <t>344 "VV pol. 2.9"</t>
  </si>
  <si>
    <t>175151101</t>
  </si>
  <si>
    <t>Obsypání potrubí strojně sypaninou bez prohození, uloženou do 3 m</t>
  </si>
  <si>
    <t>-263024771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</si>
  <si>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</si>
  <si>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</si>
  <si>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20,02  "VV pol. 1.6"</t>
  </si>
  <si>
    <t>58343810</t>
  </si>
  <si>
    <t>kamenivo drcené hrubé frakce 4/8</t>
  </si>
  <si>
    <t>-941925084</t>
  </si>
  <si>
    <t>24,02*2 "VV pol. 1.6"</t>
  </si>
  <si>
    <t>0,3*70,69*2 "VV pol. 2.9"</t>
  </si>
  <si>
    <t>90,454*2 'Přepočtené koeficientem množství</t>
  </si>
  <si>
    <t>-1840493945</t>
  </si>
  <si>
    <t>727,71 "VV pol. 1.7"</t>
  </si>
  <si>
    <t>-1040398836</t>
  </si>
  <si>
    <t>1799398062</t>
  </si>
  <si>
    <t>173,252153210559*0,02 'Přepočtené koeficientem množství</t>
  </si>
  <si>
    <t>-2066695407</t>
  </si>
  <si>
    <t>-1625880193</t>
  </si>
  <si>
    <t>226121111</t>
  </si>
  <si>
    <t>Vrty velkoprofilové šikmé nezapažené D přes 400 do 450 mm hl od 0 do 5 m hornina I</t>
  </si>
  <si>
    <t>551183596</t>
  </si>
  <si>
    <t>Velkoprofilové vrty náběrovým vrtáním šikmé nezapažené průměru přes 400 do 450 mm, v hl od 0 do 5 m v hornině tř. I</t>
  </si>
  <si>
    <t>https://podminky.urs.cz/item/CS_URS_2024_02/226121111</t>
  </si>
  <si>
    <t>0,7*215,2 "VV pol. 2.5"</t>
  </si>
  <si>
    <t>226121112</t>
  </si>
  <si>
    <t>Vrty velkoprofilové šikmé nezapažené D přes 400 do 450 mm hl od 0 do 5 m hornina II</t>
  </si>
  <si>
    <t>-62195459</t>
  </si>
  <si>
    <t>Velkoprofilové vrty náběrovým vrtáním šikmé nezapažené průměru přes 400 do 450 mm, v hl od 0 do 5 m v hornině tř. II</t>
  </si>
  <si>
    <t>https://podminky.urs.cz/item/CS_URS_2024_02/226121112</t>
  </si>
  <si>
    <t>215,20*0,2 "VV pol. 2.5"</t>
  </si>
  <si>
    <t>226121113</t>
  </si>
  <si>
    <t>Vrty velkoprofilové šikmé nezapažené D přes 400 do 450 mm hl od 0 do 5 m hornina III</t>
  </si>
  <si>
    <t>343843794</t>
  </si>
  <si>
    <t>Velkoprofilové vrty náběrovým vrtáním šikmé nezapažené průměru přes 400 do 450 mm, v hl od 0 do 5 m v hornině tř. III</t>
  </si>
  <si>
    <t>https://podminky.urs.cz/item/CS_URS_2024_02/226121113</t>
  </si>
  <si>
    <t>0,1*215,20 "VV pol. 2.5"</t>
  </si>
  <si>
    <t>226123111</t>
  </si>
  <si>
    <t>Vrty velkoprofilové šikmé nezapažené D přes 550 do 650 mm hl od 0 do 5 m hornina I</t>
  </si>
  <si>
    <t>1600663096</t>
  </si>
  <si>
    <t>Velkoprofilové vrty náběrovým vrtáním šikmé nezapažené průměru přes 550 do 650 mm, v hl od 0 do 5 m v hornině tř. I</t>
  </si>
  <si>
    <t>https://podminky.urs.cz/item/CS_URS_2024_02/226123111</t>
  </si>
  <si>
    <t>0,7*1216,6  "VV pol. 2.8"</t>
  </si>
  <si>
    <t>226123112</t>
  </si>
  <si>
    <t>Vrty velkoprofilové šikmé nezapažené D přes 550 do 650 mm hl od 0 do 5 m hornina II</t>
  </si>
  <si>
    <t>1492411934</t>
  </si>
  <si>
    <t>Velkoprofilové vrty náběrovým vrtáním šikmé nezapažené průměru přes 550 do 650 mm, v hl od 0 do 5 m v hornině tř. II</t>
  </si>
  <si>
    <t>https://podminky.urs.cz/item/CS_URS_2024_02/226123112</t>
  </si>
  <si>
    <t>0,2*1216,6 "VV pol. 2.8"</t>
  </si>
  <si>
    <t>226123113</t>
  </si>
  <si>
    <t>Vrty velkoprofilové šikmé nezapažené D přes 550 do 650 mm hl od 0 do 5 m hornina III</t>
  </si>
  <si>
    <t>-573993084</t>
  </si>
  <si>
    <t>Velkoprofilové vrty náběrovým vrtáním šikmé nezapažené průměru přes 550 do 650 mm, v hl od 0 do 5 m v hornině tř. III</t>
  </si>
  <si>
    <t>https://podminky.urs.cz/item/CS_URS_2024_02/226123113</t>
  </si>
  <si>
    <t>0,1*1216,6 "VV pol. 2.8"</t>
  </si>
  <si>
    <t>231212111</t>
  </si>
  <si>
    <t>Zřízení pilot svislých zapažených D přes 245 do 450 mm hl od 0 do 10 m s vytažením pažnic z betonu železového</t>
  </si>
  <si>
    <t>2076285847</t>
  </si>
  <si>
    <t>Zřízení výplně pilot zapažených s vytažením pažnic z vrtu svislých z betonu železového, v hl od 0 do 10 m, při průměru piloty přes 245 do 450 mm</t>
  </si>
  <si>
    <t>https://podminky.urs.cz/item/CS_URS_2024_02/231212111</t>
  </si>
  <si>
    <t>139,20 "VV pol. 2.7"</t>
  </si>
  <si>
    <t>76 "VV pol. 2.6"</t>
  </si>
  <si>
    <t>58932908</t>
  </si>
  <si>
    <t>beton C 20/25 X0,XC1-2 kamenivo frakce 0/8</t>
  </si>
  <si>
    <t>1955147342</t>
  </si>
  <si>
    <t xml:space="preserve">9,55+17,49 </t>
  </si>
  <si>
    <t>231611114</t>
  </si>
  <si>
    <t>Výztuž pilot betonovaných do země ocel z betonářské oceli 10 505</t>
  </si>
  <si>
    <t>1075477654</t>
  </si>
  <si>
    <t>Výztuž pilot betonovaných do země z oceli 10 505 (R)</t>
  </si>
  <si>
    <t>https://podminky.urs.cz/item/CS_URS_2024_02/231611114</t>
  </si>
  <si>
    <t xml:space="preserve">2,2+1,234 </t>
  </si>
  <si>
    <t>639005095</t>
  </si>
  <si>
    <t>55,83"VV pol. 3.1"</t>
  </si>
  <si>
    <t>348351111</t>
  </si>
  <si>
    <t>Bednění římsového zábradlí a svodidla - zřízení</t>
  </si>
  <si>
    <t>-1278459247</t>
  </si>
  <si>
    <t>Bednění zábradlí a svodidla, zábradelního nosníku zřízení římsového zábradlí a svodidla</t>
  </si>
  <si>
    <t>https://podminky.urs.cz/item/CS_URS_2024_02/348351111</t>
  </si>
  <si>
    <t>77,24 "VV pol. 3.6"</t>
  </si>
  <si>
    <t>348351311</t>
  </si>
  <si>
    <t>Bednění římsového zábradlí a svodidla - odstranění</t>
  </si>
  <si>
    <t>965988475</t>
  </si>
  <si>
    <t>Bednění zábradlí a svodidla, zábradelního nosníku odstranění římsového zábradlí a svodidla</t>
  </si>
  <si>
    <t>https://podminky.urs.cz/item/CS_URS_2024_02/348351311</t>
  </si>
  <si>
    <t>1354950763</t>
  </si>
  <si>
    <t>658,33 "VV pol. 3.2"</t>
  </si>
  <si>
    <t>1226271749</t>
  </si>
  <si>
    <t>325,13 "VV pol. 3.3"</t>
  </si>
  <si>
    <t>321351010_R</t>
  </si>
  <si>
    <t>Bednění konstrukcí z překližky rovinné - zřízení</t>
  </si>
  <si>
    <t>559198665</t>
  </si>
  <si>
    <t>84,63 "1/T"</t>
  </si>
  <si>
    <t>60621148</t>
  </si>
  <si>
    <t>překližka vodovzdorná hladká/hladká bříza tl 18mm</t>
  </si>
  <si>
    <t>-434024521</t>
  </si>
  <si>
    <t>Poznámka k položce:_x000D_
6/P</t>
  </si>
  <si>
    <t>84,63*1,05 'Přepočtené koeficientem množství</t>
  </si>
  <si>
    <t>321351020</t>
  </si>
  <si>
    <t>Bednění konstrukcí vodních staveb válcově zakřivené - zřízení</t>
  </si>
  <si>
    <t>-311036212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</si>
  <si>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</si>
  <si>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>https://podminky.urs.cz/item/CS_URS_2024_02/321351020</t>
  </si>
  <si>
    <t>131,23 "VV pol. 3.5"</t>
  </si>
  <si>
    <t>-1737327837</t>
  </si>
  <si>
    <t>321352010_R</t>
  </si>
  <si>
    <t>Bednění konstrukcí z překližky rovinné - odstranění</t>
  </si>
  <si>
    <t>2107482001</t>
  </si>
  <si>
    <t>321352020</t>
  </si>
  <si>
    <t>Bednění konstrukcí vodních staveb válcově zakřivené - odstranění</t>
  </si>
  <si>
    <t>-1074502291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</si>
  <si>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</si>
  <si>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https://podminky.urs.cz/item/CS_URS_2024_02/321352020</t>
  </si>
  <si>
    <t>-1572247014</t>
  </si>
  <si>
    <t>3,98152 "VV pol. 3.7"</t>
  </si>
  <si>
    <t>321366112</t>
  </si>
  <si>
    <t>Výztuž železobetonových konstrukcí vodních staveb z oceli 10 505 D do 32 mm</t>
  </si>
  <si>
    <t>-522791366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</si>
  <si>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</si>
  <si>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https://podminky.urs.cz/item/CS_URS_2024_02/321366112</t>
  </si>
  <si>
    <t>69,5266 "VV pol. 3.8"</t>
  </si>
  <si>
    <t>1000485279</t>
  </si>
  <si>
    <t>127,26/1000 "VV pol. 3.9"</t>
  </si>
  <si>
    <t>321R001</t>
  </si>
  <si>
    <t>Matrice z polyuretanu imitace kamenného zdiva</t>
  </si>
  <si>
    <t>-570577340</t>
  </si>
  <si>
    <t>278,30 "min m2 s opakováním, 11/P"</t>
  </si>
  <si>
    <t>321R002</t>
  </si>
  <si>
    <t xml:space="preserve">Trojúhelníková lišta 15/15/21 mm do bednění </t>
  </si>
  <si>
    <t>1047397800</t>
  </si>
  <si>
    <t>238,12 "12/P"</t>
  </si>
  <si>
    <t>321R003</t>
  </si>
  <si>
    <t>Okapová lišta do bednění s vícenásobným použitím</t>
  </si>
  <si>
    <t>40917463</t>
  </si>
  <si>
    <t>Poznámka k položce:_x000D_
13/P</t>
  </si>
  <si>
    <t>437411642</t>
  </si>
  <si>
    <t>368,44 "VV pol. 3.4"</t>
  </si>
  <si>
    <t>-786326182</t>
  </si>
  <si>
    <t>462512270</t>
  </si>
  <si>
    <t>Zához z lomového kamene s proštěrkováním z terénu hmotnost do 200 kg</t>
  </si>
  <si>
    <t>-1218775769</t>
  </si>
  <si>
    <t>Zához z lomového kamene neupraveného záhozového s proštěrkováním z terénu, hmotnosti jednotlivých kamenů do 200 kg</t>
  </si>
  <si>
    <t>https://podminky.urs.cz/item/CS_URS_2024_02/462512270</t>
  </si>
  <si>
    <t>236,37  "VV pol. 4.1"</t>
  </si>
  <si>
    <t>591141111</t>
  </si>
  <si>
    <t>Kladení dlažby z kostek velkých z kamene na MC tl 50 mm</t>
  </si>
  <si>
    <t>838735533</t>
  </si>
  <si>
    <t>Kladení dlažby z kostek s provedením lože do tl. 50 mm, s vyplněním spár, s dvojím beraněním a se smetením přebytečného materiálu na krajnici velkých z kamene, do lože z cementové malty</t>
  </si>
  <si>
    <t>https://podminky.urs.cz/item/CS_URS_2024_02/591141111</t>
  </si>
  <si>
    <t>3,86 "1/K"</t>
  </si>
  <si>
    <t>58381008</t>
  </si>
  <si>
    <t>kostka štípaná dlažební žula velká 15/17</t>
  </si>
  <si>
    <t>2029190388</t>
  </si>
  <si>
    <t>3,86*1,01 'Přepočtené koeficientem množství</t>
  </si>
  <si>
    <t>Trubní vedení</t>
  </si>
  <si>
    <t>877260330</t>
  </si>
  <si>
    <t>Montáž spojek na kanalizačním potrubí z PP nebo tvrdého PVC-U trub hladkých plnostěnných DN 100</t>
  </si>
  <si>
    <t>-1158457975</t>
  </si>
  <si>
    <t>Montáž tvarovek na kanalizačním plastovém potrubí z PP nebo PVC-U hladkého plnostěnného spojek nebo redukcí DN 100</t>
  </si>
  <si>
    <t>https://podminky.urs.cz/item/CS_URS_2024_02/877260330</t>
  </si>
  <si>
    <t>Poznámka k položce:_x000D_
4/P</t>
  </si>
  <si>
    <t>50+31 "3/P"</t>
  </si>
  <si>
    <t>28611738</t>
  </si>
  <si>
    <t>spojka dvouhrdlá kanalizační PVC DN 110</t>
  </si>
  <si>
    <t>1621202788</t>
  </si>
  <si>
    <t>28615691</t>
  </si>
  <si>
    <t>zátka hrdlová odpadní HTM DN 110</t>
  </si>
  <si>
    <t>-222433927</t>
  </si>
  <si>
    <t>891352421</t>
  </si>
  <si>
    <t>Montáž koncových klapek PE-HD na kolmou stěnu DN 200</t>
  </si>
  <si>
    <t>-492986069</t>
  </si>
  <si>
    <t>Montáž kanalizačních armatur na potrubí koncových klapek PE-HD na kolmou stěnu DN 200</t>
  </si>
  <si>
    <t>https://podminky.urs.cz/item/CS_URS_2024_02/891352421</t>
  </si>
  <si>
    <t>42283002</t>
  </si>
  <si>
    <t>klapka koncová PE-HD na PVC a PE-HD odpadní potrubí DN 200</t>
  </si>
  <si>
    <t>883005142</t>
  </si>
  <si>
    <t>Poznámka k položce:_x000D_
9/P</t>
  </si>
  <si>
    <t>891372421</t>
  </si>
  <si>
    <t>Montáž koncových klapek PE-HD na kolmou stěnu DN 300</t>
  </si>
  <si>
    <t>1388803689</t>
  </si>
  <si>
    <t>Montáž kanalizačních armatur na potrubí koncových klapek PE-HD na kolmou stěnu DN 300</t>
  </si>
  <si>
    <t>https://podminky.urs.cz/item/CS_URS_2024_02/891372421</t>
  </si>
  <si>
    <t>1 "10/P"</t>
  </si>
  <si>
    <t>42283006</t>
  </si>
  <si>
    <t>klapka koncová PE-HD na kolmou betonovou stěnu DN 300</t>
  </si>
  <si>
    <t>-1115225915</t>
  </si>
  <si>
    <t>894410101</t>
  </si>
  <si>
    <t>Osazení betonových dílců pro kanalizační šachty DN 1000 šachtové dno výšky 600 mm</t>
  </si>
  <si>
    <t>-252061364</t>
  </si>
  <si>
    <t>Osazení betonových dílců šachet kanalizačních dno DN 1000, výšky 600 mm</t>
  </si>
  <si>
    <t>https://podminky.urs.cz/item/CS_URS_2024_02/894410101</t>
  </si>
  <si>
    <t>59224061</t>
  </si>
  <si>
    <t>dno betonové šachtové DN 1000 100x60x15cm výtok 25-30cm</t>
  </si>
  <si>
    <t>-1004394379</t>
  </si>
  <si>
    <t>Poznámka k položce:_x000D_
3/B 4/B</t>
  </si>
  <si>
    <t>894410211</t>
  </si>
  <si>
    <t>Osazení betonových dílců pro kanalizační šachty DN 1000 skruž rovná výšky 250 mm</t>
  </si>
  <si>
    <t>1887462022</t>
  </si>
  <si>
    <t>Osazení betonových dílců šachet kanalizačních skruž rovná DN 1000, výšky 250 mm</t>
  </si>
  <si>
    <t>https://podminky.urs.cz/item/CS_URS_2024_02/894410211</t>
  </si>
  <si>
    <t>59224066</t>
  </si>
  <si>
    <t>skruž betonová DN 1000x250 PS 100x25x12cm</t>
  </si>
  <si>
    <t>128976155</t>
  </si>
  <si>
    <t>86</t>
  </si>
  <si>
    <t>894410212</t>
  </si>
  <si>
    <t>Osazení betonových dílců pro kanalizační šachty DN 1000 skruž rovná výšky 500 mm</t>
  </si>
  <si>
    <t>1207846263</t>
  </si>
  <si>
    <t>Osazení betonových dílců šachet kanalizačních skruž rovná DN 1000, výšky 500 mm</t>
  </si>
  <si>
    <t>https://podminky.urs.cz/item/CS_URS_2024_02/894410212</t>
  </si>
  <si>
    <t>87</t>
  </si>
  <si>
    <t>59224067</t>
  </si>
  <si>
    <t>skruž betonová DN 1000x500 100x50x12cm</t>
  </si>
  <si>
    <t>-365875623</t>
  </si>
  <si>
    <t>Poznámka k položce:_x000D_
3 ks - 3/B, 4 ks - 4/B</t>
  </si>
  <si>
    <t>88</t>
  </si>
  <si>
    <t>894410232</t>
  </si>
  <si>
    <t>Osazení betonových dílců pro kanalizační šachty DN 1000 skruž přechodová (konus)</t>
  </si>
  <si>
    <t>1790617789</t>
  </si>
  <si>
    <t>Osazení betonových dílců šachet kanalizačních skruž přechodová (konus) DN 1000</t>
  </si>
  <si>
    <t>https://podminky.urs.cz/item/CS_URS_2024_02/894410232</t>
  </si>
  <si>
    <t>89</t>
  </si>
  <si>
    <t>59224312</t>
  </si>
  <si>
    <t>konus betonové šachty DN 1000 kanalizační 100x62,5x58cm tl stěny 12 stupadla poplastovaná</t>
  </si>
  <si>
    <t>1076724448</t>
  </si>
  <si>
    <t>Poznámka k položce:_x000D_
3/B, 4/B</t>
  </si>
  <si>
    <t>90</t>
  </si>
  <si>
    <t>59224013</t>
  </si>
  <si>
    <t>prstenec šachtový vyrovnávací betonový 625x100x100mm</t>
  </si>
  <si>
    <t>-1666611913</t>
  </si>
  <si>
    <t>91</t>
  </si>
  <si>
    <t>59224010</t>
  </si>
  <si>
    <t>prstenec šachtový vyrovnávací betonový 625x100x40mm</t>
  </si>
  <si>
    <t>-1716381964</t>
  </si>
  <si>
    <t>92</t>
  </si>
  <si>
    <t>895941302</t>
  </si>
  <si>
    <t>Osazení vpusti uliční DN 450 z betonových dílců dno s kalištěm</t>
  </si>
  <si>
    <t>1752264783</t>
  </si>
  <si>
    <t>Osazení vpusti uliční z betonových dílců DN 450 dno s kalištěm</t>
  </si>
  <si>
    <t>https://podminky.urs.cz/item/CS_URS_2024_02/895941302</t>
  </si>
  <si>
    <t>2 "2/B"</t>
  </si>
  <si>
    <t>93</t>
  </si>
  <si>
    <t>59224495</t>
  </si>
  <si>
    <t>vpusť uliční DN 450 kaliště nízké 450/240x50mm</t>
  </si>
  <si>
    <t>1951379055</t>
  </si>
  <si>
    <t>94</t>
  </si>
  <si>
    <t>895941314</t>
  </si>
  <si>
    <t>Osazení vpusti uliční DN 450 z betonových dílců skruž horní 570 mm</t>
  </si>
  <si>
    <t>-397471326</t>
  </si>
  <si>
    <t>Osazení vpusti uliční z betonových dílců DN 450 skruž horní 570 mm</t>
  </si>
  <si>
    <t>https://podminky.urs.cz/item/CS_URS_2024_02/895941314</t>
  </si>
  <si>
    <t>95</t>
  </si>
  <si>
    <t>59223858</t>
  </si>
  <si>
    <t>skruž betonová horní pro uliční vpusť 450x570x50mm</t>
  </si>
  <si>
    <t>607104341</t>
  </si>
  <si>
    <t>96</t>
  </si>
  <si>
    <t>895941322</t>
  </si>
  <si>
    <t>Osazení vpusti uliční DN 450 z betonových dílců skruž středová 295 mm</t>
  </si>
  <si>
    <t>-1947791497</t>
  </si>
  <si>
    <t>Osazení vpusti uliční z betonových dílců DN 450 skruž středová 295 mm</t>
  </si>
  <si>
    <t>https://podminky.urs.cz/item/CS_URS_2024_02/895941322</t>
  </si>
  <si>
    <t>97</t>
  </si>
  <si>
    <t>59223862</t>
  </si>
  <si>
    <t>skruž betonová středová pro uliční vpusť 450x295x50mm</t>
  </si>
  <si>
    <t>-1591510691</t>
  </si>
  <si>
    <t>98</t>
  </si>
  <si>
    <t>895941331</t>
  </si>
  <si>
    <t>Osazení vpusti uliční DN 450 z betonových dílců skruž průběžná s výtokem</t>
  </si>
  <si>
    <t>-1726524152</t>
  </si>
  <si>
    <t>Osazení vpusti uliční z betonových dílců DN 450 skruž průběžná s výtokem</t>
  </si>
  <si>
    <t>https://podminky.urs.cz/item/CS_URS_2024_02/895941331</t>
  </si>
  <si>
    <t>99</t>
  </si>
  <si>
    <t>59224491</t>
  </si>
  <si>
    <t>skruž betonová s odtokem 200mm pro uliční vpusť 450x450x50mm</t>
  </si>
  <si>
    <t>758920128</t>
  </si>
  <si>
    <t>100</t>
  </si>
  <si>
    <t>5922R001</t>
  </si>
  <si>
    <t>Vyrovnávací prstenec pro uliční vpust 45/6</t>
  </si>
  <si>
    <t xml:space="preserve">kus </t>
  </si>
  <si>
    <t>-851996599</t>
  </si>
  <si>
    <t>Poznámka k položce:_x000D_
2/B</t>
  </si>
  <si>
    <t>101</t>
  </si>
  <si>
    <t>5922R002</t>
  </si>
  <si>
    <t>Kalový koš 504/350</t>
  </si>
  <si>
    <t>-1672271524</t>
  </si>
  <si>
    <t>102</t>
  </si>
  <si>
    <t>5922R003</t>
  </si>
  <si>
    <t>Litinová míž pro uliční vpust C250</t>
  </si>
  <si>
    <t>955697466</t>
  </si>
  <si>
    <t>103</t>
  </si>
  <si>
    <t>899103112</t>
  </si>
  <si>
    <t>Osazení poklopů litinových, ocelových nebo železobetonových včetně rámů pro třídu zatížení B125, C250</t>
  </si>
  <si>
    <t>-1484789680</t>
  </si>
  <si>
    <t>Osazení poklopů šachtových litinových, ocelových nebo železobetonových včetně rámů pro třídu zatížení B125, C250</t>
  </si>
  <si>
    <t>https://podminky.urs.cz/item/CS_URS_2024_02/899103112</t>
  </si>
  <si>
    <t>Poznámka k položce:_x000D_
3/B a 4/B</t>
  </si>
  <si>
    <t>104</t>
  </si>
  <si>
    <t>28661933</t>
  </si>
  <si>
    <t>poklop šachtový litinový DN 600 pro třídu zatížení B125</t>
  </si>
  <si>
    <t>-1398257367</t>
  </si>
  <si>
    <t>105</t>
  </si>
  <si>
    <t>899623171</t>
  </si>
  <si>
    <t>Obetonování potrubí nebo zdiva stok betonem prostým tř. C 25/30 v otevřeném výkopu</t>
  </si>
  <si>
    <t>714855150</t>
  </si>
  <si>
    <t>Obetonování potrubí nebo zdiva stok betonem prostým v otevřeném výkopu, betonem tř. C 25/30</t>
  </si>
  <si>
    <t>https://podminky.urs.cz/item/CS_URS_2024_02/899623171</t>
  </si>
  <si>
    <t>2,72 "VV pol. 3.11"</t>
  </si>
  <si>
    <t>106</t>
  </si>
  <si>
    <t>899633161</t>
  </si>
  <si>
    <t>Obetonování potrubí nebo zdiva stok ŽB bez zvláštních nároků na prostředí tř. C 25/30 v otevřeném výkopu</t>
  </si>
  <si>
    <t>-231646299</t>
  </si>
  <si>
    <t>Obetonování potrubí nebo zdiva stok betonem železovým v otevřeném výkopu bez zvláštních nároků na prostředí tř. C 25/30</t>
  </si>
  <si>
    <t>https://podminky.urs.cz/item/CS_URS_2024_02/899633161</t>
  </si>
  <si>
    <t>107</t>
  </si>
  <si>
    <t>899643121</t>
  </si>
  <si>
    <t>Bednění pro obetonování potrubí otevřený výkop zřízení</t>
  </si>
  <si>
    <t>186005028</t>
  </si>
  <si>
    <t>Bednění pro obetonování potrubí v otevřeném výkopu zřízení</t>
  </si>
  <si>
    <t>https://podminky.urs.cz/item/CS_URS_2024_02/899643121</t>
  </si>
  <si>
    <t>1,5*1*4*2</t>
  </si>
  <si>
    <t>108</t>
  </si>
  <si>
    <t>899643122</t>
  </si>
  <si>
    <t>Bednění pro obetonování potrubí otevřený výkop odstranění</t>
  </si>
  <si>
    <t>235576256</t>
  </si>
  <si>
    <t>Bednění pro obetonování potrubí v otevřeném výkopu odstranění</t>
  </si>
  <si>
    <t>https://podminky.urs.cz/item/CS_URS_2024_02/899643122</t>
  </si>
  <si>
    <t>109</t>
  </si>
  <si>
    <t>8R002</t>
  </si>
  <si>
    <t>Vyúst drenážního potrubí, nerez tr. 108x2mm dl. 250 mm</t>
  </si>
  <si>
    <t>733554744</t>
  </si>
  <si>
    <t>Poznámka k položce:_x000D_
3/Z - D+M</t>
  </si>
  <si>
    <t>110</t>
  </si>
  <si>
    <t>9 R001</t>
  </si>
  <si>
    <t>Zkušební betonáž s matricí (11/P) mimo prostor stavební jámy na zkušebním vzorku o ploše min. 2,0 x 2,0 m, tl. min 0,5 m</t>
  </si>
  <si>
    <t>1892078173</t>
  </si>
  <si>
    <t>111</t>
  </si>
  <si>
    <t>931992121</t>
  </si>
  <si>
    <t>Výplň dilatačních spár z extrudovaného polystyrénu tl 20 mm</t>
  </si>
  <si>
    <t>127540377</t>
  </si>
  <si>
    <t>Výplň dilatačních spár z polystyrenu extrudovaného, tloušťky 20 mm</t>
  </si>
  <si>
    <t>https://podminky.urs.cz/item/CS_URS_2024_02/931992121</t>
  </si>
  <si>
    <t>64,6 "6/P"</t>
  </si>
  <si>
    <t>112</t>
  </si>
  <si>
    <t>935112211</t>
  </si>
  <si>
    <t>Osazení příkopového žlabu do betonu tl 100 mm z betonových tvárnic š 800 mm</t>
  </si>
  <si>
    <t>-2142992266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</si>
  <si>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</si>
  <si>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https://podminky.urs.cz/item/CS_URS_2024_02/935112211</t>
  </si>
  <si>
    <t>114,50 "1/B"</t>
  </si>
  <si>
    <t>113</t>
  </si>
  <si>
    <t>59227029</t>
  </si>
  <si>
    <t>žlabovka příkopová betonová 500x680x60mm</t>
  </si>
  <si>
    <t>-1142117226</t>
  </si>
  <si>
    <t>114</t>
  </si>
  <si>
    <t>953333318</t>
  </si>
  <si>
    <t>PVC těsnící pás do dilatačních spar betonových kcí vnitřní š 190 mm</t>
  </si>
  <si>
    <t>-2044045480</t>
  </si>
  <si>
    <t>PVC těsnící pás do betonových konstrukcí do dilatačních spar vnitřní, pokládaný doprostřed konstrukce mezi výztuž šířky 190 mm</t>
  </si>
  <si>
    <t>https://podminky.urs.cz/item/CS_URS_2024_02/953333318</t>
  </si>
  <si>
    <t>40,33 "1/P"</t>
  </si>
  <si>
    <t>115</t>
  </si>
  <si>
    <t>953333115</t>
  </si>
  <si>
    <t>PVC těsnící pás do pracovních spar betonových kcí vnitřní š 150 mm</t>
  </si>
  <si>
    <t>-1216334689</t>
  </si>
  <si>
    <t>PVC těsnící pás do betonových konstrukcí do pracovních spar vnitřní, pokládaný doprostřed konstrukce mezi výztuž šířky 150 mm</t>
  </si>
  <si>
    <t>https://podminky.urs.cz/item/CS_URS_2024_02/953333115</t>
  </si>
  <si>
    <t>118,96 "2/P"</t>
  </si>
  <si>
    <t>116</t>
  </si>
  <si>
    <t>-2111745646</t>
  </si>
  <si>
    <t>711</t>
  </si>
  <si>
    <t>Izolace proti vodě, vlhkosti a plynům</t>
  </si>
  <si>
    <t>117</t>
  </si>
  <si>
    <t>711792183R</t>
  </si>
  <si>
    <t>Izolace proti vodě těsnění svislých dilatačních spár těsnícím provazcem a trvale pružným tmelem</t>
  </si>
  <si>
    <t>-1298202668</t>
  </si>
  <si>
    <t>109,72 "7/P a  8/P"</t>
  </si>
  <si>
    <t>721</t>
  </si>
  <si>
    <t>Zdravotechnika - vnitřní kanalizace</t>
  </si>
  <si>
    <t>118</t>
  </si>
  <si>
    <t>721173401.OSM</t>
  </si>
  <si>
    <t>Potrubí kanalizační KG-Systém SN 4 svodné DN 110</t>
  </si>
  <si>
    <t>-11045760</t>
  </si>
  <si>
    <t>50*1+31*2 "3/P"</t>
  </si>
  <si>
    <t>119</t>
  </si>
  <si>
    <t>721173404</t>
  </si>
  <si>
    <t>Potrubí kanalizační z PVC SN 4 svodné DN 200</t>
  </si>
  <si>
    <t>2108187516</t>
  </si>
  <si>
    <t>Potrubí z trub PVC SN4 svodné (ležaté) DN 200</t>
  </si>
  <si>
    <t>https://podminky.urs.cz/item/CS_URS_2024_02/721173404</t>
  </si>
  <si>
    <t>2*1 "4/P"</t>
  </si>
  <si>
    <t>120</t>
  </si>
  <si>
    <t>721173406</t>
  </si>
  <si>
    <t>Potrubí kanalizační z PVC SN 4 svodné DN 315</t>
  </si>
  <si>
    <t>-1211903495</t>
  </si>
  <si>
    <t>Potrubí z trub PVC SN4 svodné (ležaté) DN 315</t>
  </si>
  <si>
    <t>https://podminky.urs.cz/item/CS_URS_2024_02/721173406</t>
  </si>
  <si>
    <t>9 "5/P"</t>
  </si>
  <si>
    <t>121</t>
  </si>
  <si>
    <t>2086662687</t>
  </si>
  <si>
    <t>118 "2/Z"</t>
  </si>
  <si>
    <t>122</t>
  </si>
  <si>
    <t>767 R 001</t>
  </si>
  <si>
    <t>Zábradlí pozinkované se svislou výplní</t>
  </si>
  <si>
    <t>822692547</t>
  </si>
  <si>
    <t>123</t>
  </si>
  <si>
    <t>-995377162</t>
  </si>
  <si>
    <t>365,9 "1/Z"</t>
  </si>
  <si>
    <t>124</t>
  </si>
  <si>
    <t>351702258</t>
  </si>
  <si>
    <t>125</t>
  </si>
  <si>
    <t>35442060</t>
  </si>
  <si>
    <t>deska zemnící s příložkami 1000x500mm</t>
  </si>
  <si>
    <t>1213566943</t>
  </si>
  <si>
    <t>OST</t>
  </si>
  <si>
    <t>Ostatní</t>
  </si>
  <si>
    <t>126</t>
  </si>
  <si>
    <t>O 001</t>
  </si>
  <si>
    <t>Statická zátěžová zkouška</t>
  </si>
  <si>
    <t>-1918070801</t>
  </si>
  <si>
    <t>Poznámka k položce:_x000D_
VV pol.38</t>
  </si>
  <si>
    <t>349,08</t>
  </si>
  <si>
    <t>naloženi_45</t>
  </si>
  <si>
    <t>6579,36</t>
  </si>
  <si>
    <t>3282,23</t>
  </si>
  <si>
    <t>040.13.2 - Pravostranná nábřežní zeď v úseku km 1,572 40 - 1,983 70</t>
  </si>
  <si>
    <t>-1846249973</t>
  </si>
  <si>
    <t>5880+336 "VV pol. 1.10.1 a 1.10.2"</t>
  </si>
  <si>
    <t>-899720172</t>
  </si>
  <si>
    <t>4*14 "VV pol. 1.10.2"</t>
  </si>
  <si>
    <t>8*250 "VV pol. 1.10.1"</t>
  </si>
  <si>
    <t>-462467378</t>
  </si>
  <si>
    <t>2757,4 "VV pol. 1.1"</t>
  </si>
  <si>
    <t>1903512208</t>
  </si>
  <si>
    <t>5287,88"VV pol. 1.2"</t>
  </si>
  <si>
    <t>2456,93 "VV pol. 1.11"</t>
  </si>
  <si>
    <t>-1778399816</t>
  </si>
  <si>
    <t xml:space="preserve">1161,88 "VV pol. 1.3" </t>
  </si>
  <si>
    <t>247,50 "VV pol. 1.12"</t>
  </si>
  <si>
    <t>1221619756</t>
  </si>
  <si>
    <t>5733,7 "VV pol. 2.1"</t>
  </si>
  <si>
    <t>1188392983</t>
  </si>
  <si>
    <t>5235,98 "VV pol. 2.1"</t>
  </si>
  <si>
    <t>1247768771</t>
  </si>
  <si>
    <t>123,5*5733,7/1000*0,5</t>
  </si>
  <si>
    <t>296688181</t>
  </si>
  <si>
    <t>2073440007</t>
  </si>
  <si>
    <t>4354,1"VV pol. 1.9.1"</t>
  </si>
  <si>
    <t>1218748169</t>
  </si>
  <si>
    <t>2456,9 "VV pol. 1.11"</t>
  </si>
  <si>
    <t>-43786626</t>
  </si>
  <si>
    <t>4,55*421</t>
  </si>
  <si>
    <t>36846883</t>
  </si>
  <si>
    <t>706,86"VV pol. 2.4.2"</t>
  </si>
  <si>
    <t>652983727</t>
  </si>
  <si>
    <t>4354,1 "VV pol. 1.9.1"</t>
  </si>
  <si>
    <t>815297352</t>
  </si>
  <si>
    <t>2757,4*0,2 "VV pol. 1.1"</t>
  </si>
  <si>
    <t>1745,4*0,2 "VV pol. 1.8"</t>
  </si>
  <si>
    <t>-1730835162</t>
  </si>
  <si>
    <t>1741,7 "VV pol. 1.9.2"</t>
  </si>
  <si>
    <t>706,86 "VV pol. 2.4.2"</t>
  </si>
  <si>
    <t>1425,89 "VV pol. 1.4"</t>
  </si>
  <si>
    <t>0,3*826,6 "VV 4.1"</t>
  </si>
  <si>
    <t>508944053</t>
  </si>
  <si>
    <t>-1322446981</t>
  </si>
  <si>
    <t>naloženi_45+naloženi_HB</t>
  </si>
  <si>
    <t>1184145156</t>
  </si>
  <si>
    <t>669,73 "VV pol. 1.2.1"</t>
  </si>
  <si>
    <t>2612,5"VV pol. 1.9.3"</t>
  </si>
  <si>
    <t>158186397</t>
  </si>
  <si>
    <t>10*3282,23</t>
  </si>
  <si>
    <t>-2118306254</t>
  </si>
  <si>
    <t>2*3282,23</t>
  </si>
  <si>
    <t>-730703730</t>
  </si>
  <si>
    <t>2757,4*0,2 "1.1"</t>
  </si>
  <si>
    <t>311960024</t>
  </si>
  <si>
    <t>434,10 "1.5"</t>
  </si>
  <si>
    <t>247,5 "VV pol. 1.12"</t>
  </si>
  <si>
    <t>1628952272</t>
  </si>
  <si>
    <t>434,10 "VV pol. 1.5"</t>
  </si>
  <si>
    <t>434,1*2 'Přepočtené koeficientem množství</t>
  </si>
  <si>
    <t>568084499</t>
  </si>
  <si>
    <t>95,40 "VV pol. 1.6"</t>
  </si>
  <si>
    <t>16,97 "VV pol. 1.7"</t>
  </si>
  <si>
    <t>58343930</t>
  </si>
  <si>
    <t>kamenivo drcené hrubé frakce 16/32</t>
  </si>
  <si>
    <t>-1687418517</t>
  </si>
  <si>
    <t>16,97*2 'Přepočtené koeficientem množství</t>
  </si>
  <si>
    <t>1676570561</t>
  </si>
  <si>
    <t>95,4*2 'Přepočtené koeficientem množství</t>
  </si>
  <si>
    <t>-2110922195</t>
  </si>
  <si>
    <t>1745,4 "VV pol. 1.8"</t>
  </si>
  <si>
    <t>1531443808</t>
  </si>
  <si>
    <t>1220429360</t>
  </si>
  <si>
    <t>1745,4*0,02 'Přepočtené koeficientem množství</t>
  </si>
  <si>
    <t>705687756</t>
  </si>
  <si>
    <t>824555317</t>
  </si>
  <si>
    <t>1311563558</t>
  </si>
  <si>
    <t>Poznámka k položce:_x000D_
VV pol. 2.5</t>
  </si>
  <si>
    <t>"Převázky 2xU140 – (1122,01 m*16 kg/m)*2" 35904,3/1000</t>
  </si>
  <si>
    <t>"Rozpěry Tr. 114/10 – dl. 3,9 m. 140 ks, dl. 3,9 m. 66 ks – (3,9*140+3,9*66)*25,7 = 20647,38 kg" 20647/1000</t>
  </si>
  <si>
    <t>"Šikmé rozpěry Tr. 114/10 – dl. 4,39 m. 66 ks – (4,39*66)*25,7 = 7446,32 kg" 7446,32/1000</t>
  </si>
  <si>
    <t>"Rozpěry Tr. 114,3/3,5 – dl. 0,9 m. 66 ks – (0,9*66)*9,56 = 567,86 kg" 567,86/1000</t>
  </si>
  <si>
    <t>"Šikmé rozpěry Tr. 114,3/3,5 – dl. 1,27 m. 66 ks – (1,27*66)*9,56 = 801,32 kg" 801,32/1000</t>
  </si>
  <si>
    <t>"Rozpěry Tr. 127/10 – dl. 5,05 m. 6 ks – (5,05*6)*28,9 = 875,67 kg" 875,67/1000</t>
  </si>
  <si>
    <t>66,242*0,6</t>
  </si>
  <si>
    <t>"Spojovací materiál – 3% z celkové váhy železa" 1987,29/1000</t>
  </si>
  <si>
    <t>60512125R</t>
  </si>
  <si>
    <t>-1749979374</t>
  </si>
  <si>
    <t>"Převázky dřevěné 160/60 – 876,4*0,0096 = 8,41 m3 "8,41</t>
  </si>
  <si>
    <t>"Rozpěry z dřevěných trámů 160/160 – dl. 1,36 m. 212 ks, dl. 0,7 m. 6 ks, dl. 2,05 m. 6 ks – (1,36*212+0,7*6+2,05*6)*0,0256 = 7,8 m3 " 7,8</t>
  </si>
  <si>
    <t>-1853788414</t>
  </si>
  <si>
    <t>0,7*2500  "VV pol. 2.8"</t>
  </si>
  <si>
    <t>-289125442</t>
  </si>
  <si>
    <t>0,2*2500 "VV pol. 2.8"</t>
  </si>
  <si>
    <t>-862226109</t>
  </si>
  <si>
    <t>0,1*2500 "VV pol. 2.8"</t>
  </si>
  <si>
    <t>1766390741</t>
  </si>
  <si>
    <t>195,94 "VV pol. 3.1"</t>
  </si>
  <si>
    <t>1503960465</t>
  </si>
  <si>
    <t>2013,8 "VV pol. 3.2"</t>
  </si>
  <si>
    <t>-1195122133</t>
  </si>
  <si>
    <t>1418,48 "VV pol. 3.3"</t>
  </si>
  <si>
    <t>-69434623</t>
  </si>
  <si>
    <t>484,9 "1/T"</t>
  </si>
  <si>
    <t>160174748</t>
  </si>
  <si>
    <t>484,9*1,05 'Přepočtené koeficientem množství</t>
  </si>
  <si>
    <t>702118138</t>
  </si>
  <si>
    <t>981,68"VV pol. 3.5"</t>
  </si>
  <si>
    <t>-625298847</t>
  </si>
  <si>
    <t>1291490919</t>
  </si>
  <si>
    <t>1537378780</t>
  </si>
  <si>
    <t>1884164136</t>
  </si>
  <si>
    <t>12,099 "VV pol. 3.7"</t>
  </si>
  <si>
    <t>415041220</t>
  </si>
  <si>
    <t>191,799 "VV pol. 3.8"</t>
  </si>
  <si>
    <t>1527838314</t>
  </si>
  <si>
    <t xml:space="preserve">Matrice z polyuretanu imitace kamenného zdiva </t>
  </si>
  <si>
    <t>Poznámka k položce:_x000D_
celkem plocha 874,4 m2</t>
  </si>
  <si>
    <t>11*15*2,9 "min m2 s opakováním, 11/P"</t>
  </si>
  <si>
    <t>-519189211</t>
  </si>
  <si>
    <t>855,23 "12/P"</t>
  </si>
  <si>
    <t>1082424079</t>
  </si>
  <si>
    <t>Poznámka k položce:_x000D_
13/P celkem 412,7 m</t>
  </si>
  <si>
    <t>158921457</t>
  </si>
  <si>
    <t>244 "VV pol. 3.6"</t>
  </si>
  <si>
    <t>-549676558</t>
  </si>
  <si>
    <t>-1174716062</t>
  </si>
  <si>
    <t>1165,22 "VV pol. 3.4"</t>
  </si>
  <si>
    <t>-426229657</t>
  </si>
  <si>
    <t>9611870</t>
  </si>
  <si>
    <t>826,6 "VV pol. 4.1"</t>
  </si>
  <si>
    <t>-900874144</t>
  </si>
  <si>
    <t>11,17 "1/K"</t>
  </si>
  <si>
    <t>298144964</t>
  </si>
  <si>
    <t>11,17*1,01 'Přepočtené koeficientem množství</t>
  </si>
  <si>
    <t>54159943</t>
  </si>
  <si>
    <t>278 "3/P"</t>
  </si>
  <si>
    <t>-128031760</t>
  </si>
  <si>
    <t>654733768</t>
  </si>
  <si>
    <t>-1981852227</t>
  </si>
  <si>
    <t>-339632123</t>
  </si>
  <si>
    <t>840900520</t>
  </si>
  <si>
    <t>10 "2/B"</t>
  </si>
  <si>
    <t>-1599716719</t>
  </si>
  <si>
    <t>-1019492264</t>
  </si>
  <si>
    <t>-1789693908</t>
  </si>
  <si>
    <t>-1280672800</t>
  </si>
  <si>
    <t>-642013826</t>
  </si>
  <si>
    <t>1546272198</t>
  </si>
  <si>
    <t>10"2/B"</t>
  </si>
  <si>
    <t>771413581</t>
  </si>
  <si>
    <t>-1135045832</t>
  </si>
  <si>
    <t>-860257096</t>
  </si>
  <si>
    <t>119007075</t>
  </si>
  <si>
    <t>1728971768</t>
  </si>
  <si>
    <t>Poznámka k položce:_x000D_
3/Z</t>
  </si>
  <si>
    <t>208289915</t>
  </si>
  <si>
    <t>-949609483</t>
  </si>
  <si>
    <t>179,22"6/P"</t>
  </si>
  <si>
    <t>-1698956465</t>
  </si>
  <si>
    <t>401"1/B"</t>
  </si>
  <si>
    <t>1037742925</t>
  </si>
  <si>
    <t>1557006210</t>
  </si>
  <si>
    <t>436,09 "2/P"</t>
  </si>
  <si>
    <t>853995981</t>
  </si>
  <si>
    <t>122,9 "1/P"</t>
  </si>
  <si>
    <t>2040169929</t>
  </si>
  <si>
    <t>-2105714003</t>
  </si>
  <si>
    <t>288,08 "7/P a 8/P"</t>
  </si>
  <si>
    <t>2040384024</t>
  </si>
  <si>
    <t>1487844466</t>
  </si>
  <si>
    <t>10*0,5"4/P"</t>
  </si>
  <si>
    <t>10*0,5</t>
  </si>
  <si>
    <t>69663666</t>
  </si>
  <si>
    <t>426,7 "2/Z"</t>
  </si>
  <si>
    <t>835469797</t>
  </si>
  <si>
    <t>118920226</t>
  </si>
  <si>
    <t>1238,1 "1/Z"</t>
  </si>
  <si>
    <t>257009703</t>
  </si>
  <si>
    <t>-1598883670</t>
  </si>
  <si>
    <t>-530031206</t>
  </si>
  <si>
    <t>040.21.1 - Dočasné zajištění ČOV</t>
  </si>
  <si>
    <t>-40841814</t>
  </si>
  <si>
    <t>125 "VV pol. 1.2"</t>
  </si>
  <si>
    <t>1956442693</t>
  </si>
  <si>
    <t>101 "VV pol. 1.3"</t>
  </si>
  <si>
    <t>1795372116</t>
  </si>
  <si>
    <t>145 "VV pol. 1.4"</t>
  </si>
  <si>
    <t>1933215959</t>
  </si>
  <si>
    <t>185*0,15 "VV pol. 1.11"</t>
  </si>
  <si>
    <t>-207822992</t>
  </si>
  <si>
    <t>59 "VV pol. 1.7.2"</t>
  </si>
  <si>
    <t>58 "VV pol. 1.7.3"</t>
  </si>
  <si>
    <t>59 "VV pol. 1.5"</t>
  </si>
  <si>
    <t>2698818</t>
  </si>
  <si>
    <t>0,15*185 "VV pol. 1.11"</t>
  </si>
  <si>
    <t>1652832405</t>
  </si>
  <si>
    <t>1696633345</t>
  </si>
  <si>
    <t>59 "VV pol. 1.6"</t>
  </si>
  <si>
    <t>1820519602</t>
  </si>
  <si>
    <t>361 "VV pol. 1.10"</t>
  </si>
  <si>
    <t>1587920392</t>
  </si>
  <si>
    <t>1078752802</t>
  </si>
  <si>
    <t>-1204590764</t>
  </si>
  <si>
    <t>23 "VV pol. 1.7.1"</t>
  </si>
  <si>
    <t>87"VV pol.l 1.7.4"</t>
  </si>
  <si>
    <t>-1843630100</t>
  </si>
  <si>
    <t>10*110 "20 km skládka HB"</t>
  </si>
  <si>
    <t>1890284360</t>
  </si>
  <si>
    <t>110*2</t>
  </si>
  <si>
    <t>-865132575</t>
  </si>
  <si>
    <t>-914804920</t>
  </si>
  <si>
    <t>185 "VV pol. 1.5"</t>
  </si>
  <si>
    <t>-821528337</t>
  </si>
  <si>
    <t>1354600967</t>
  </si>
  <si>
    <t>185*0,02 'Přepočtené koeficientem množství</t>
  </si>
  <si>
    <t>-442127061</t>
  </si>
  <si>
    <t>185 "VV pol. 1.8"</t>
  </si>
  <si>
    <t>624683332</t>
  </si>
  <si>
    <t>204514735</t>
  </si>
  <si>
    <t>255 "VV pol. 4.1.1"</t>
  </si>
  <si>
    <t>-1537808647</t>
  </si>
  <si>
    <t>361"VV pol. 4.4"</t>
  </si>
  <si>
    <t>899623181</t>
  </si>
  <si>
    <t>Obetonování potrubí nebo zdiva stok betonem prostým tř. C 30/37 v otevřeném výkopu</t>
  </si>
  <si>
    <t>1756585596</t>
  </si>
  <si>
    <t>Obetonování potrubí nebo zdiva stok betonem prostým v otevřeném výkopu, betonem tř. C 30/37</t>
  </si>
  <si>
    <t>https://podminky.urs.cz/item/CS_URS_2024_02/899623181</t>
  </si>
  <si>
    <t>0,6 "VV pol. 4.5"</t>
  </si>
  <si>
    <t>8996R01</t>
  </si>
  <si>
    <t>Úprava vyústění odpadního potrubí z ČOV</t>
  </si>
  <si>
    <t>1944343618</t>
  </si>
  <si>
    <t>1233323244</t>
  </si>
  <si>
    <t>naloženi</t>
  </si>
  <si>
    <t>55,39</t>
  </si>
  <si>
    <t>040.31.1 - Nová lávka v km 0,001 75 (TPE km 81,140)</t>
  </si>
  <si>
    <t xml:space="preserve">    783 - Dokončovací práce - nátěry</t>
  </si>
  <si>
    <t>VRN - Vedlejší rozpočtové náklady</t>
  </si>
  <si>
    <t xml:space="preserve">    VRN6 - Územní vlivy</t>
  </si>
  <si>
    <t>115101202</t>
  </si>
  <si>
    <t>Čerpání vody na dopravní výšku do 10 m průměrný přítok přes 500 do 1 000 l/min</t>
  </si>
  <si>
    <t>960829967</t>
  </si>
  <si>
    <t>Čerpání vody na dopravní výšku do 10 m s uvažovaným průměrným přítokem přes 500 do 1 000 l/min</t>
  </si>
  <si>
    <t>https://podminky.urs.cz/item/CS_URS_2024_02/115101202</t>
  </si>
  <si>
    <t>8*30</t>
  </si>
  <si>
    <t>115101302</t>
  </si>
  <si>
    <t>Pohotovost čerpací soupravy pro dopravní výšku do 10 m přítok přes 500 do 1 000 l/min</t>
  </si>
  <si>
    <t>597477356</t>
  </si>
  <si>
    <t>Pohotovost záložní čerpací soupravy pro dopravní výšku do 10 m s uvažovaným průměrným přítokem přes 500 do 1 000 l/min</t>
  </si>
  <si>
    <t>https://podminky.urs.cz/item/CS_URS_2024_02/115101302</t>
  </si>
  <si>
    <t>-1912082597</t>
  </si>
  <si>
    <t>257,9"VV pol. 1.1"</t>
  </si>
  <si>
    <t>41 "výkopy - BP"</t>
  </si>
  <si>
    <t>-1016757801</t>
  </si>
  <si>
    <t>600 "VV pol. 2.2"</t>
  </si>
  <si>
    <t>-1320836479</t>
  </si>
  <si>
    <t>R1 001</t>
  </si>
  <si>
    <t>štětovnice VL604</t>
  </si>
  <si>
    <t>375879901</t>
  </si>
  <si>
    <t>600*133,2/1000*0,5</t>
  </si>
  <si>
    <t>452207146</t>
  </si>
  <si>
    <t>1063817487</t>
  </si>
  <si>
    <t>41 "BP"</t>
  </si>
  <si>
    <t>29,2 "VV pol. 1.2"</t>
  </si>
  <si>
    <t>87,3*0,3"VV pol. 1.3"</t>
  </si>
  <si>
    <t>-147408966</t>
  </si>
  <si>
    <t>-188748983</t>
  </si>
  <si>
    <t>29,2"VV pol. 1.2 "</t>
  </si>
  <si>
    <t>225511114</t>
  </si>
  <si>
    <t>Vrty maloprofilové jádrové D přes 195 do 245 mm úklon do 45° hl 0 až 25 m hornina III a IV</t>
  </si>
  <si>
    <t>-1214737193</t>
  </si>
  <si>
    <t>Maloprofilové vrty jádrové průměru přes 195 do 245 mm do úklonu 45° v hl 0 až 25 m v hornině tř. III a IV</t>
  </si>
  <si>
    <t>https://podminky.urs.cz/item/CS_URS_2024_02/225511114</t>
  </si>
  <si>
    <t>114 "VV pol. 2.1"</t>
  </si>
  <si>
    <t>273311126</t>
  </si>
  <si>
    <t>Základové desky z betonu prostého C 20/25</t>
  </si>
  <si>
    <t>-1232439119</t>
  </si>
  <si>
    <t>Základové konstrukce z betonu prostého desky ve výkopu nebo na hlavách pilot C 20/25</t>
  </si>
  <si>
    <t>https://podminky.urs.cz/item/CS_URS_2024_02/273311126</t>
  </si>
  <si>
    <t>55,4*0,1 "VV pol. 3.1"</t>
  </si>
  <si>
    <t>274321118</t>
  </si>
  <si>
    <t>Základové pasy, prahy, věnce a ostruhy mostních konstrukcí ze ŽB C 30/37</t>
  </si>
  <si>
    <t>-1460966515</t>
  </si>
  <si>
    <t>Základové konstrukce z betonu železového pásy, prahy, věnce a ostruhy ve výkopu nebo na hlavách pilot C 30/37</t>
  </si>
  <si>
    <t>https://podminky.urs.cz/item/CS_URS_2024_02/274321118</t>
  </si>
  <si>
    <t>3,5 "VV pol. 3.2.1"</t>
  </si>
  <si>
    <t>282602112</t>
  </si>
  <si>
    <t>Injektování povrchové vysokotlaké s dvojitým obturátorem mikropilot a kotev tlakem přes 0,6 do 2 MPa</t>
  </si>
  <si>
    <t>588232201</t>
  </si>
  <si>
    <t>Injektování povrchové s dvojitým obturátorem mikropilot nebo kotev tlakem přes 0,60 do 2,0 MPa</t>
  </si>
  <si>
    <t>https://podminky.urs.cz/item/CS_URS_2024_02/282602112</t>
  </si>
  <si>
    <t>1*114</t>
  </si>
  <si>
    <t>58128450</t>
  </si>
  <si>
    <t>bentonit aktivovaný mletý pro vrty, injektáže a těsnění vodních staveb VL</t>
  </si>
  <si>
    <t>-479007849</t>
  </si>
  <si>
    <t>0,05*11,4</t>
  </si>
  <si>
    <t>58522110</t>
  </si>
  <si>
    <t>cement portlandský směsný CEM II 42,5MPa</t>
  </si>
  <si>
    <t>-2056196064</t>
  </si>
  <si>
    <t>0,1*114</t>
  </si>
  <si>
    <t>283111112</t>
  </si>
  <si>
    <t>Zřízení trubkových mikropilot svislých část hladká D přes 80 do 105 mm</t>
  </si>
  <si>
    <t>-1454865275</t>
  </si>
  <si>
    <t>Zřízení ocelových, trubkových mikropilot tlakové i tahové svislé nebo odklon od svislice do 60° část hladká, průměru přes 80 do 105 mm</t>
  </si>
  <si>
    <t>https://podminky.urs.cz/item/CS_URS_2024_02/283111112</t>
  </si>
  <si>
    <t>14011064</t>
  </si>
  <si>
    <t>trubka ocelová bezešvá hladká jakost 11 353 89x8,0mm</t>
  </si>
  <si>
    <t>1509894469</t>
  </si>
  <si>
    <t>114*1,1 'Přepočtené koeficientem množství</t>
  </si>
  <si>
    <t>334323118</t>
  </si>
  <si>
    <t>Mostní opěry a úložné prahy ze ŽB C 30/37</t>
  </si>
  <si>
    <t>1131648812</t>
  </si>
  <si>
    <t>Mostní opěry a úložné prahy z betonu železového C 30/37</t>
  </si>
  <si>
    <t>https://podminky.urs.cz/item/CS_URS_2024_02/334323118</t>
  </si>
  <si>
    <t>334323218</t>
  </si>
  <si>
    <t>Mostní křídla a závěrné zídky ze ŽB C 30/37</t>
  </si>
  <si>
    <t>892136322</t>
  </si>
  <si>
    <t>Mostní křídla a závěrné zídky z betonu železového C 30/37</t>
  </si>
  <si>
    <t>https://podminky.urs.cz/item/CS_URS_2024_02/334323218</t>
  </si>
  <si>
    <t>5,6 "VV pol. 3.2.3"</t>
  </si>
  <si>
    <t>334323418</t>
  </si>
  <si>
    <t>Mostní pilíře a sloupy ze ŽB C 30/37</t>
  </si>
  <si>
    <t>-2033225118</t>
  </si>
  <si>
    <t>Mostní pilíře a sloupy z betonu železového C 30/37</t>
  </si>
  <si>
    <t>https://podminky.urs.cz/item/CS_URS_2024_02/334323418</t>
  </si>
  <si>
    <t>3,1+1,7 "VV pol. 3.2.2"</t>
  </si>
  <si>
    <t>334352111</t>
  </si>
  <si>
    <t>Bednění mostních křídel a závěrných zídek ze systémového bednění s výplní z překližek - zřízení</t>
  </si>
  <si>
    <t>1014405090</t>
  </si>
  <si>
    <t>Bednění mostních křídel a závěrných zídek ze systémového bednění zřízení z překližek</t>
  </si>
  <si>
    <t>https://podminky.urs.cz/item/CS_URS_2024_02/334352111</t>
  </si>
  <si>
    <t>111,592 "VV pol. 3.5"</t>
  </si>
  <si>
    <t>334352211</t>
  </si>
  <si>
    <t>Bednění mostních křídel a závěrných zídek ze systémového bednění s výplní z překližek - odstranění</t>
  </si>
  <si>
    <t>1179076851</t>
  </si>
  <si>
    <t>Bednění mostních křídel a závěrných zídek ze systémového bednění odstranění z překližek</t>
  </si>
  <si>
    <t>https://podminky.urs.cz/item/CS_URS_2024_02/334352211</t>
  </si>
  <si>
    <t>334361236</t>
  </si>
  <si>
    <t>Výztuž dříků pilířů z betonářské oceli 10 505</t>
  </si>
  <si>
    <t>-1197351037</t>
  </si>
  <si>
    <t>Výztuž betonářská mostních konstrukcí opěr, úložných prahů, křídel, závěrných zídek, bloků ložisek, pilířů a sloupů z oceli 10 505 (R) nebo BSt 500 dříků pilířů a sloupů</t>
  </si>
  <si>
    <t>https://podminky.urs.cz/item/CS_URS_2024_02/334361236</t>
  </si>
  <si>
    <t>3,3 "VV pol. 3.4"</t>
  </si>
  <si>
    <t>423173621</t>
  </si>
  <si>
    <t>Montáž spřažené příhradové OK s příčníky š přes 2,4 do 4,2 m, v přes 3 do 3,6 m most o 2 polích rozpětí do 13 m</t>
  </si>
  <si>
    <t>1637707562</t>
  </si>
  <si>
    <t>Montáž spřažené příhradové ocelové konstrukce s příčníky šířky přes 2,4 do 4,2 m, výšky přes 3 do 3,6 m mostu o dvou polích, rozpětí pole do 13 m</t>
  </si>
  <si>
    <t>https://podminky.urs.cz/item/CS_URS_2024_02/423173621</t>
  </si>
  <si>
    <t>Poznámka k položce:_x000D_
do ceny montáže je třeba zohlednit potřebu jeřábu s nosností 11 tun a vyložením 13 m - montáž na dva kusy</t>
  </si>
  <si>
    <t>21,084 "VV pol. 4.1"</t>
  </si>
  <si>
    <t>5 001</t>
  </si>
  <si>
    <t>Nová ocelová lávka z oceli S235 J1 s povrchovou úpravou nátěrovým systémem</t>
  </si>
  <si>
    <t>-102338466</t>
  </si>
  <si>
    <t xml:space="preserve">Poznámka k položce:_x000D_
včetně povrchové úpravy (271,68 m2)_x000D_
otryskání DS2,5, médium G_x000D_
epoxydový nátěr s vysokým obsahem zinku (min 80% hmotnosti) - 1 vrstva_x000D_
epoxydový nátěr dvoukompozitní - 3 vrstvy_x000D_
alifarický polyuretan - 1 vrstva_x000D_
_x000D_
včetně dopravy nadměrným nákladem_x000D_
</t>
  </si>
  <si>
    <t>-1628142376</t>
  </si>
  <si>
    <t>87,3"VV pol.1,3"</t>
  </si>
  <si>
    <t>428992112</t>
  </si>
  <si>
    <t>Osazení mostního ložiska elastomerového zatížení přes 400 do 1800 kN</t>
  </si>
  <si>
    <t>598387712</t>
  </si>
  <si>
    <t>https://podminky.urs.cz/item/CS_URS_2024_02/428992112</t>
  </si>
  <si>
    <t>420 R 001</t>
  </si>
  <si>
    <t xml:space="preserve">Elastomerové ložisko mostní </t>
  </si>
  <si>
    <t>30636557</t>
  </si>
  <si>
    <t>Poznámka k položce:_x000D_
VV pol. 4.3</t>
  </si>
  <si>
    <t>422R002</t>
  </si>
  <si>
    <t xml:space="preserve">Mostovka ze dřeva dubového vč. impregnace </t>
  </si>
  <si>
    <t>1791232263</t>
  </si>
  <si>
    <t>Poznámka k položce:_x000D_
VV pol. 4.2</t>
  </si>
  <si>
    <t>567921112</t>
  </si>
  <si>
    <t>Podklad z mezerovitého betonu MCB tl 150 mm</t>
  </si>
  <si>
    <t>1042088836</t>
  </si>
  <si>
    <t>Podklad z mezerovitého betonu MCB tl. 150 mm</t>
  </si>
  <si>
    <t>https://podminky.urs.cz/item/CS_URS_2024_02/567921112</t>
  </si>
  <si>
    <t>7,5/0,15 "VV pol. 3.3"</t>
  </si>
  <si>
    <t>961051111</t>
  </si>
  <si>
    <t>Bourání mostních základů z ŽB</t>
  </si>
  <si>
    <t>-1974736736</t>
  </si>
  <si>
    <t>Bourání mostních konstrukcí základů ze železového betonu</t>
  </si>
  <si>
    <t>https://podminky.urs.cz/item/CS_URS_2024_02/961051111</t>
  </si>
  <si>
    <t>4,5 "opery - BP, VV pol. 10.3"</t>
  </si>
  <si>
    <t>963065423</t>
  </si>
  <si>
    <t>Bourání mostovek ze dřeva tvrdého z prken nebo fošen nosných konstrukcí</t>
  </si>
  <si>
    <t>-1902122021</t>
  </si>
  <si>
    <t>Bourání mostních konstrukcí nosných konstrukcí mostovek ze dřeva tvrdého z prken nebo fošen</t>
  </si>
  <si>
    <t>https://podminky.urs.cz/item/CS_URS_2024_02/963065423</t>
  </si>
  <si>
    <t>1,616 "BP, VV pol. 10.2"</t>
  </si>
  <si>
    <t>963071112</t>
  </si>
  <si>
    <t>Demontáž ocelových prvků mostů šroubovaných nebo svařovaných přes 100 kg</t>
  </si>
  <si>
    <t>1882125363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</si>
  <si>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</si>
  <si>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https://podminky.urs.cz/item/CS_URS_2024_02/963071112</t>
  </si>
  <si>
    <t>Poznámka k položce:_x000D_
VV pol. 10.1</t>
  </si>
  <si>
    <t>"příčníky I12" 271,9</t>
  </si>
  <si>
    <t>"příčníky U24" 464,8</t>
  </si>
  <si>
    <t>"podélníky I140" 462,17</t>
  </si>
  <si>
    <t>"podélníky U100" 666,104</t>
  </si>
  <si>
    <t>"výplň příhradovin" 1099,7</t>
  </si>
  <si>
    <t>1027467531</t>
  </si>
  <si>
    <t>997211511</t>
  </si>
  <si>
    <t>Vodorovná doprava suti po suchu na vzdálenost do 1 km</t>
  </si>
  <si>
    <t>487965116</t>
  </si>
  <si>
    <t>Vodorovná doprava suti nebo vybouraných hmot suti se složením a hrubým urovnáním, na vzdálenost do 1 km</t>
  </si>
  <si>
    <t>https://podminky.urs.cz/item/CS_URS_2024_02/997211511</t>
  </si>
  <si>
    <t>997211519</t>
  </si>
  <si>
    <t>Příplatek ZKD 1 km u vodorovné dopravy suti</t>
  </si>
  <si>
    <t>-1361138469</t>
  </si>
  <si>
    <t>Vodorovná doprava suti nebo vybouraných hmot suti se složením a hrubým urovnáním, na vzdálenost Příplatek k ceně za každý další započatý 1 km přes 1 km</t>
  </si>
  <si>
    <t>https://podminky.urs.cz/item/CS_URS_2024_02/997211519</t>
  </si>
  <si>
    <t>19*53,47</t>
  </si>
  <si>
    <t>998212111</t>
  </si>
  <si>
    <t>Přesun hmot pro mosty zděné, monolitické betonové nebo ocelové v do 20 m</t>
  </si>
  <si>
    <t>-274882619</t>
  </si>
  <si>
    <t>Přesun hmot pro mosty zděné, betonové monolitické, spřažené ocelobetonové nebo kovové vodorovná dopravní vzdálenost do 100 m výška mostu do 20 m</t>
  </si>
  <si>
    <t>https://podminky.urs.cz/item/CS_URS_2024_02/998212111</t>
  </si>
  <si>
    <t>711111001</t>
  </si>
  <si>
    <t>Provedení izolace proti zemní vlhkosti vodorovné za studena nátěrem penetračním</t>
  </si>
  <si>
    <t>-1204744587</t>
  </si>
  <si>
    <t>Provedení izolace proti zemní vlhkosti natěradly a tmely za studena na ploše vodorovné V nátěrem penetračním</t>
  </si>
  <si>
    <t>https://podminky.urs.cz/item/CS_URS_2024_02/711111001</t>
  </si>
  <si>
    <t>2*44,75 "OP1"</t>
  </si>
  <si>
    <t>2*44,80 "OP3"</t>
  </si>
  <si>
    <t>2*17,1 "pilíř 2"</t>
  </si>
  <si>
    <t>11163150</t>
  </si>
  <si>
    <t>lak penetrační asfaltový</t>
  </si>
  <si>
    <t>2023678491</t>
  </si>
  <si>
    <t>Poznámka k položce:_x000D_
Spotřeba 0,3-0,4kg/m2</t>
  </si>
  <si>
    <t>213,3*0,0003 'Přepočtené koeficientem množství</t>
  </si>
  <si>
    <t>711121131</t>
  </si>
  <si>
    <t>Provedení izolace proti zemní vlhkosti vodorovné za horka nátěrem asfaltovým</t>
  </si>
  <si>
    <t>-117607669</t>
  </si>
  <si>
    <t>Provedení izolace proti zemní vlhkosti natěradly a tmely za horka na ploše vodorovné V nátěrem asfaltovým</t>
  </si>
  <si>
    <t>https://podminky.urs.cz/item/CS_URS_2024_02/711121131</t>
  </si>
  <si>
    <t>44,75+44,80+17,1</t>
  </si>
  <si>
    <t>24617150</t>
  </si>
  <si>
    <t>nátěr hydroizolační na bázi asfaltu a plastu do spodní stavby</t>
  </si>
  <si>
    <t>1966624708</t>
  </si>
  <si>
    <t>Poznámka k položce:_x000D_
Spotřeba: min. 1,0–1,5 l/m²</t>
  </si>
  <si>
    <t>767163112</t>
  </si>
  <si>
    <t>Montáž přímého kovového zábradlí z do ocelové konstrukce v rovině v exteriéru</t>
  </si>
  <si>
    <t>2080122018</t>
  </si>
  <si>
    <t>Montáž zábradlí přímého v exteriéru v rovině (na rovné ploše) kotveného do ocelové konstrukce</t>
  </si>
  <si>
    <t>https://podminky.urs.cz/item/CS_URS_2024_02/767163112</t>
  </si>
  <si>
    <t>108,52</t>
  </si>
  <si>
    <t xml:space="preserve">Zábradlí s výplní z tahokovu </t>
  </si>
  <si>
    <t>89751742</t>
  </si>
  <si>
    <t>Poznámka k položce:_x000D_
VV pol. 9.1</t>
  </si>
  <si>
    <t>783</t>
  </si>
  <si>
    <t>Dokončovací práce - nátěry</t>
  </si>
  <si>
    <t>783R001</t>
  </si>
  <si>
    <t xml:space="preserve">Případná oprava nátěru ocelové konstrukce </t>
  </si>
  <si>
    <t>-91066060</t>
  </si>
  <si>
    <t>Evidenční číslo mostu, mostní list</t>
  </si>
  <si>
    <t>512</t>
  </si>
  <si>
    <t>-1846123208</t>
  </si>
  <si>
    <t>Poznámka k položce:_x000D_
VV pol. 56</t>
  </si>
  <si>
    <t>O 002</t>
  </si>
  <si>
    <t>Hlavní mostní prohlídka</t>
  </si>
  <si>
    <t>1377587688</t>
  </si>
  <si>
    <t>O 003</t>
  </si>
  <si>
    <t>Zatěžovací zkouška</t>
  </si>
  <si>
    <t>-685210075</t>
  </si>
  <si>
    <t>VRN6</t>
  </si>
  <si>
    <t>Územní vlivy</t>
  </si>
  <si>
    <t>062303000</t>
  </si>
  <si>
    <t>Použití nezvyklých dopravních prostředků</t>
  </si>
  <si>
    <t>1024</t>
  </si>
  <si>
    <t>2080146221</t>
  </si>
  <si>
    <t>https://podminky.urs.cz/item/CS_URS_2024_02/062303000</t>
  </si>
  <si>
    <t>Poznámka k položce:_x000D_
jeřáb pro montáž lávky o nosnosti 11 t s vyložením 13 m</t>
  </si>
  <si>
    <t>065002000</t>
  </si>
  <si>
    <t>Mimostaveništní doprava materiálů, výrobků a strojů</t>
  </si>
  <si>
    <t>-932675344</t>
  </si>
  <si>
    <t>https://podminky.urs.cz/item/CS_URS_2024_02/065002000</t>
  </si>
  <si>
    <t>Poznámka k položce:_x000D_
dovoz lávky ve dvou kusech - nadměrný náklad</t>
  </si>
  <si>
    <t>Soupis:</t>
  </si>
  <si>
    <t>040.31.1.1 - Nová lávka v km 0,001 75 - elektro</t>
  </si>
  <si>
    <t xml:space="preserve">    748 - Elektromontáže - osvětlovací zařízení a svítidla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</si>
  <si>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</si>
  <si>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</si>
  <si>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</si>
  <si>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</si>
  <si>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</si>
  <si>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</t>
  </si>
  <si>
    <t>Ostatní zemní práce při stavbě nadzemních vedení naložení výkopku ručně, z hornin třídy 1 až 4</t>
  </si>
  <si>
    <t>26947718</t>
  </si>
  <si>
    <t>460600061</t>
  </si>
  <si>
    <t>Přemístění (odvoz) horniny, suti a vybouraných hmot odvoz suti a vybouraných hmot do 1 km</t>
  </si>
  <si>
    <t>1524736486</t>
  </si>
  <si>
    <t>460600071</t>
  </si>
  <si>
    <t>Přemístění (odvoz) horniny, suti a vybouraných hmot odvoz suti a vybouraných hmot Příplatek k ceně za každý další i započatý 1 km</t>
  </si>
  <si>
    <t>291558572</t>
  </si>
  <si>
    <t>997221611</t>
  </si>
  <si>
    <t>Nakládání suti na dopravní prostředky pro vodorovnou dopravu</t>
  </si>
  <si>
    <t>-962405836</t>
  </si>
  <si>
    <t>Nakládání na dopravní prostředky pro vodorovnou dopravu suti</t>
  </si>
  <si>
    <t>https://podminky.urs.cz/item/CS_URS_2024_02/997221611</t>
  </si>
  <si>
    <t>997221815</t>
  </si>
  <si>
    <t>Poplatek za uložení stavebního odpadu na skládce (skládkovné) z prostého betonu zatříděného do Katalogu odpadů pod kódem 170 101</t>
  </si>
  <si>
    <t>-2006765080</t>
  </si>
  <si>
    <t>997221855</t>
  </si>
  <si>
    <t>Poplatek za uložení stavebního odpadu na skládce (skládkovné) z kameniva</t>
  </si>
  <si>
    <t>504116518</t>
  </si>
  <si>
    <t>748</t>
  </si>
  <si>
    <t>Elektromontáže - osvětlovací zařízení a svítidla</t>
  </si>
  <si>
    <t>210201025</t>
  </si>
  <si>
    <t>Montáž svítidel zářivkových se zapojením vodičů bytových nebo společenských místností stropních přisazených 2 zdroje s krytem</t>
  </si>
  <si>
    <t>1912848358</t>
  </si>
  <si>
    <t>R-748-001.1.1</t>
  </si>
  <si>
    <t>LED pásek IP68, 4000K, 1100lm (typ dle investora)</t>
  </si>
  <si>
    <t>1546789756</t>
  </si>
  <si>
    <t>R-748-001.122.1</t>
  </si>
  <si>
    <t>Hliníkový profil pod LED pásek (koordinovat s dodavatelem zábradlí)</t>
  </si>
  <si>
    <t>-1202933790</t>
  </si>
  <si>
    <t>R-748-0011212.1</t>
  </si>
  <si>
    <t>Zdroj pro LED pásek IP68, 90W, slim prodevení</t>
  </si>
  <si>
    <t>-2092730552</t>
  </si>
  <si>
    <t>210100001</t>
  </si>
  <si>
    <t>Ukončení vodičů v rozváděči nebo na přístroji včetně zapojení průřezu žíly do 2,5 mm2</t>
  </si>
  <si>
    <t>-1318819350</t>
  </si>
  <si>
    <t>Ukončení vodičů izolovaných s označením a zapojením v rozváděči nebo na přístroji průřezu žíly do 2,5 mm2</t>
  </si>
  <si>
    <t>https://podminky.urs.cz/item/CS_URS_2024_02/210100001</t>
  </si>
  <si>
    <t>210100422</t>
  </si>
  <si>
    <t>Ukončení kabelů a vodičů kabelovou koncovkou do 4 žil do 1 kV včetně zapojení KSM 35 do 4x16 mm2</t>
  </si>
  <si>
    <t>-1710581209</t>
  </si>
  <si>
    <t>Ukončení kabelů nebo vodičů koncovkou popř. vývodkou do 1 kV ucpávkou do 4 žil kabelovou koncovkou včetně zapojení vodičů do 4 x 16 mm2</t>
  </si>
  <si>
    <t>https://podminky.urs.cz/item/CS_URS_2024_02/210100422</t>
  </si>
  <si>
    <t>-524448138</t>
  </si>
  <si>
    <t>354410730</t>
  </si>
  <si>
    <t>Součásti pro hromosvody a uzemňování vodiče  svodů dráty FeZn drát průměr 10 mm FeZn  1 kg=1,61m</t>
  </si>
  <si>
    <t>256</t>
  </si>
  <si>
    <t>1252178128</t>
  </si>
  <si>
    <t>210220361</t>
  </si>
  <si>
    <t>Montáž tyčí zemnicích délky do 2 m s připojením na svodové nebo uzemňovací vedení</t>
  </si>
  <si>
    <t>-1047827317</t>
  </si>
  <si>
    <t>Montáž hromosvodného vedení zemnicích desek a tyčí s připojením na svodové nebo uzemňovací vedení bez příslušenství tyčí, délky do 2 m</t>
  </si>
  <si>
    <t>https://podminky.urs.cz/item/CS_URS_2024_02/210220361</t>
  </si>
  <si>
    <t>354420900</t>
  </si>
  <si>
    <t>Součásti pro hromosvody a uzemňování zemniče tyče zemnící FeZn ZT 2,0  2m, ČSN  35 7641</t>
  </si>
  <si>
    <t>-1102459968</t>
  </si>
  <si>
    <t>354418650</t>
  </si>
  <si>
    <t>Součásti pro hromosvody a uzemňování svorky FeZn SJ 2 k zemnící tyči</t>
  </si>
  <si>
    <t>-1477418615</t>
  </si>
  <si>
    <t>210280003</t>
  </si>
  <si>
    <t>Zkoušky a prohlídky el rozvodů a zařízení celková prohlídka pro objem montážních prací přes 500 do 1 000 tis Kč</t>
  </si>
  <si>
    <t>-391925383</t>
  </si>
  <si>
    <t>Zkoušky a prohlídky elektrických rozvodů a zařízení celková prohlídka, zkoušení, měření a vyhotovení revizní zprávy pro objem montážních prací přes 500 do 1000 tisíc Kč</t>
  </si>
  <si>
    <t>https://podminky.urs.cz/item/CS_URS_2024_02/210280003</t>
  </si>
  <si>
    <t>210812011</t>
  </si>
  <si>
    <t>Montáž kabelu Cu plného nebo laněného do 1 kV žíly 3x1,5 až 6 mm2 (např. CYKY) bez ukončení uloženého volně nebo v liště</t>
  </si>
  <si>
    <t>-498551359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</si>
  <si>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</si>
  <si>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https://podminky.urs.cz/item/CS_URS_2024_02/210812011</t>
  </si>
  <si>
    <t>34111036</t>
  </si>
  <si>
    <t>kabel silový s Cu jádrem 1 kV 5x2,5mm2</t>
  </si>
  <si>
    <t>143356219</t>
  </si>
  <si>
    <t xml:space="preserve">kabel silový s Cu jádrem 1 kV 5x2,5mm2
</t>
  </si>
  <si>
    <t>210812035</t>
  </si>
  <si>
    <t>Montáž kabelu Cu plného nebo laněného do 1 kV žíly 4x16 mm2 (např. CYKY) bez ukončení uloženého volně nebo v liště</t>
  </si>
  <si>
    <t>-1752055915</t>
  </si>
  <si>
    <t>Montáž izolovaných kabelů měděných do 1 kV bez ukončení plných nebo laněných kulatých (např. CYKY, CHKE-R) uložených volně nebo v liště počtu a průřezu žil 4x16 mm2</t>
  </si>
  <si>
    <t>https://podminky.urs.cz/item/CS_URS_2024_02/210812035</t>
  </si>
  <si>
    <t>PKB.711030</t>
  </si>
  <si>
    <t>CYKY-J 4x10 RE</t>
  </si>
  <si>
    <t>km</t>
  </si>
  <si>
    <t>-148523676</t>
  </si>
  <si>
    <t>44/1000</t>
  </si>
  <si>
    <t>250060011</t>
  </si>
  <si>
    <t>Provádění písmomalířských prací číslic nebo písmen, velikosti do 40 mm</t>
  </si>
  <si>
    <t>-2039973661</t>
  </si>
  <si>
    <t>580108021</t>
  </si>
  <si>
    <t>Kontrola stavu 1 nebo 2 stožárových svítidel silničních</t>
  </si>
  <si>
    <t>-2101936186</t>
  </si>
  <si>
    <t>Ostatní elektrické spotřebiče a zdroje kontrola stavu stožárového svítidla silničního, o počtu světel 1 nebo 2</t>
  </si>
  <si>
    <t>https://podminky.urs.cz/item/CS_URS_2024_02/580108021</t>
  </si>
  <si>
    <t>R_0011</t>
  </si>
  <si>
    <t>Montáž pojistkoví skříně na stávající sloup, vč. výzbroje, upevnění,  práce na plošině</t>
  </si>
  <si>
    <t>605035736</t>
  </si>
  <si>
    <t>Montáž pojistkoví skříně na stávající sloup, vč. výzbroje, upevnění, práce na plošině</t>
  </si>
  <si>
    <t>R_012.1</t>
  </si>
  <si>
    <t>Pojistková skříň, SP110/PS, vč. výzbroje a zapojení</t>
  </si>
  <si>
    <t>118703329</t>
  </si>
  <si>
    <t>R_01222.1</t>
  </si>
  <si>
    <t>Rozvaděč RR1, oceloplechová rozvodnice, osazena na konstrukci mostu, IP68,  vč. výzbroje a zapojení</t>
  </si>
  <si>
    <t>-1119462334</t>
  </si>
  <si>
    <t>R_01223.1</t>
  </si>
  <si>
    <t>Rozvaděč RR2, oceloplechová rozvodnice, osazena na konstrukci mostu, IP68,  vč. výzbroje a zapojení</t>
  </si>
  <si>
    <t>954479126</t>
  </si>
  <si>
    <t>R_013</t>
  </si>
  <si>
    <t>Svodiče přepětí, materiál + montáž</t>
  </si>
  <si>
    <t>sada</t>
  </si>
  <si>
    <t>-2048941055</t>
  </si>
  <si>
    <t>R_1543</t>
  </si>
  <si>
    <t>Demontáž stávajícího VO</t>
  </si>
  <si>
    <t>kpl</t>
  </si>
  <si>
    <t>1678867839</t>
  </si>
  <si>
    <t>R-21-M-006</t>
  </si>
  <si>
    <t xml:space="preserve">Koordinace s ostatními profesemi nebo správcem sítě  </t>
  </si>
  <si>
    <t>-1216687871</t>
  </si>
  <si>
    <t xml:space="preserve">Koordinace s ostatními profesemi nebo správcem sítě </t>
  </si>
  <si>
    <t>R-21-M-088</t>
  </si>
  <si>
    <t>-1618675199</t>
  </si>
  <si>
    <t>R-21-M-0012</t>
  </si>
  <si>
    <t>Drobný elektromontážní materiál (svorky, vruty, podložky, matky, ...)</t>
  </si>
  <si>
    <t>-2117007542</t>
  </si>
  <si>
    <t>22-M</t>
  </si>
  <si>
    <t>Montáže technologických zařízení pro dopravní stavby</t>
  </si>
  <si>
    <t>220110641</t>
  </si>
  <si>
    <t>Závěrečné práce ve skříni kabelové jisticí [KS I]</t>
  </si>
  <si>
    <t>1721006391</t>
  </si>
  <si>
    <t xml:space="preserve">Závěrečné práce v síťových a účastnických rozvaděčích včetně zalití skříní hmotou, označení závěru vyhotovením a vybavením skříně štítkem a označením rozpárování kabelu ve skříni kabelové jisticí </t>
  </si>
  <si>
    <t>https://podminky.urs.cz/item/CS_URS_2024_02/220110641</t>
  </si>
  <si>
    <t>220180201.1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</si>
  <si>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</t>
  </si>
  <si>
    <t>-183796146</t>
  </si>
  <si>
    <t>Zatažení kabelu do tvárnicové tratě včetně přistavení kabelového bubnu, odvinutí, odřezání a ručního zatažení kabelu do tvárnicové tratě,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</si>
  <si>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>220180301</t>
  </si>
  <si>
    <t>Položení kabelu do lože v řídké zástavbě do 3 kg/m</t>
  </si>
  <si>
    <t>1918843883</t>
  </si>
  <si>
    <t>Položení kabelu do lože v řídce zastavěném nebo nezastavěném prostoru včetně přípravných a závěrečných prací, úpravy kabelových konců, kontroly izolačního stavu kabelu, uzavření kabelových konců a práce s kabelovým bubnem, zabezpečení stávajících vedení inženýrských sítí o hmotnosti do 3 kg/m</t>
  </si>
  <si>
    <t>https://podminky.urs.cz/item/CS_URS_2024_02/220180301</t>
  </si>
  <si>
    <t>46-M</t>
  </si>
  <si>
    <t>Zemní práce při extr.mont.pracích</t>
  </si>
  <si>
    <t>460080014</t>
  </si>
  <si>
    <t>Základové konstrukce základ bez bednění do rostlé zeminy z monolitického betonu tř. C 16/20</t>
  </si>
  <si>
    <t>-739873485</t>
  </si>
  <si>
    <t>460080112</t>
  </si>
  <si>
    <t>Základové konstrukce  bourání základu včetně záhozu jámy sypaninou, zhutnění a urovnání betonového</t>
  </si>
  <si>
    <t>-1084640478</t>
  </si>
  <si>
    <t>Základové konstrukce bourání základu včetně záhozu jámy sypaninou, zhutnění a urovnání betonového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</si>
  <si>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</si>
  <si>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</si>
  <si>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-923460041</t>
  </si>
  <si>
    <t>460421001</t>
  </si>
  <si>
    <t>Kabelové lože včetně podsypu, zhutnění a urovnání povrchu z písku nebo štěrkopísku tloušťky 5 cm nad kabel bez zakrytí, šířky do 80 cm</t>
  </si>
  <si>
    <t>841073771</t>
  </si>
  <si>
    <t>460470001</t>
  </si>
  <si>
    <t>Provizorní zajištění inženýrských sítí ve výkopech pomocí drátů, dřevěných a plastových prvků apod. potrubí při jejich křížení s kabelem</t>
  </si>
  <si>
    <t>474718027</t>
  </si>
  <si>
    <t>460470011</t>
  </si>
  <si>
    <t>Provizorní zajištění inženýrských sítí ve výkopech pomocí drátů, dřevěných a plastových prvků apod. kabelů při křížení</t>
  </si>
  <si>
    <t>1893003918</t>
  </si>
  <si>
    <t>460490013</t>
  </si>
  <si>
    <t>Krytí kabelů, spojek, koncovek a odbočnic kabelů výstražnou fólií z PVC včetně vyrovnání povrchu rýhy, rozvinutí a uložení fólie do rýhy, fólie šířky do 34cm</t>
  </si>
  <si>
    <t>-1583842627</t>
  </si>
  <si>
    <t>460510024</t>
  </si>
  <si>
    <t>Kabelové prostupy, kanály a multikanály  kabelové prostupy z trub betonových včetně osazení, utěsnění a spárování do rýhy, bez výkopových prací s obetonováním, vnitřního průměru do 15 cm</t>
  </si>
  <si>
    <t>1260203281</t>
  </si>
  <si>
    <t>Kabelové prostupy, kanály a multikanály kabelové prostupy z trub betonových včetně osazení, utěsnění a spárování do rýhy, bez výkopových prací s obetonováním, vnitřního průměru do 15 cm</t>
  </si>
  <si>
    <t>59213009.ZPS</t>
  </si>
  <si>
    <t>Kabelový žlab TK 1</t>
  </si>
  <si>
    <t>-1906844119</t>
  </si>
  <si>
    <t>59213344.ZPS</t>
  </si>
  <si>
    <t>Poklop kabelového žlabu TK 1</t>
  </si>
  <si>
    <t>-1990749869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</si>
  <si>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</si>
  <si>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</si>
  <si>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1890190866</t>
  </si>
  <si>
    <t>345713520</t>
  </si>
  <si>
    <t>Materiál úložný elektroinstalační trubky elektroinstalační ohebné, KOPOFLEX, dvouplášťové HDPE+LDPE svitek 50 m se zatahovacím drátem a spojkou ČSN EN 50086-2-4 KF 09063   63 mm</t>
  </si>
  <si>
    <t>-1988285394</t>
  </si>
  <si>
    <t>460510075</t>
  </si>
  <si>
    <t>Kabelové prostupy, kanály a multikanály  kabelové prostupy z trub plastových včetně osazení, utěsnění a spárování do rýhy, bez výkopových prací s obetonováním, vnitřního průměru přes 10 do 15 cm</t>
  </si>
  <si>
    <t>-2146945965</t>
  </si>
  <si>
    <t>Kabelové prostupy, kanály a multikanály kabelové prostupy z trub plastových včetně osazení, utěsnění a spárování do rýhy, bez výkopových prací s obetonováním, vnitřního průměru přes 10 do 15 cm</t>
  </si>
  <si>
    <t>34571355</t>
  </si>
  <si>
    <t>trubka elektroinstalační ohebná dvouplášťová korugovaná HDPE+LDPE (chránička) D 93/110mm</t>
  </si>
  <si>
    <t>1073917945</t>
  </si>
  <si>
    <t>460560243</t>
  </si>
  <si>
    <t>Zásyp kabelových rýh ručně včetně zhutnění a uložení výkopku do vrstev a urovnání povrchu šířky 50 cm hloubky 60 cm, v hornině třídy 3</t>
  </si>
  <si>
    <t>-1173532240</t>
  </si>
  <si>
    <t>460620013</t>
  </si>
  <si>
    <t>Úprava terénu provizorní úprava terénu včetně odkopání drobných nerovností a zásypu prohlubní se zhutněním, v hornině třídy 3_x000D_
_x000D_
JEDNÁ SE O PROVIZORNÍ ÚPRAVU BEZ DEFINITIVNÍ ZÁDLAŽBY V AREÁLU NOVÉ PS. ZÁDLAŽBY JSOU SOUČÁSTÍ DODÁVKY STAVBY NOVÉ PS.</t>
  </si>
  <si>
    <t>687991777</t>
  </si>
  <si>
    <t>Úprava terénu provizorní úprava terénu včetně odkopání drobných nerovností a zásypu prohlubní se zhutněním, v hornině třídy 3
JEDNÁ SE O PROVIZORNÍ ÚPRAVU BEZ DEFINITIVNÍ ZÁDLAŽBY V AREÁLU NOVÉ PS. ZÁDLAŽBY JSOU SOUČÁSTÍ DODÁVKY STAVBY NOVÉ PS.</t>
  </si>
  <si>
    <t>R-46-M-001</t>
  </si>
  <si>
    <t>Vytyčení trasy vedení kabelového (podzemního) v zastavěném prostoru</t>
  </si>
  <si>
    <t>237361400</t>
  </si>
  <si>
    <t>R-46-M-002</t>
  </si>
  <si>
    <t xml:space="preserve">Zaměření  trasy skutečného provedení v zastavěném prostoru   </t>
  </si>
  <si>
    <t>414938787</t>
  </si>
  <si>
    <t xml:space="preserve">Zaměření trasy skutečného provedení v zastavěném prostoru </t>
  </si>
  <si>
    <t>R-46-M-009</t>
  </si>
  <si>
    <t xml:space="preserve">Vytýčení inženýrských sítí   </t>
  </si>
  <si>
    <t>-1513809245</t>
  </si>
  <si>
    <t xml:space="preserve">Vytýčení inženýrských sítí </t>
  </si>
  <si>
    <t>R-46-M-010</t>
  </si>
  <si>
    <t xml:space="preserve">Utěsnění kabelových prostupů pěnou, bez materiálu  </t>
  </si>
  <si>
    <t>1198980576</t>
  </si>
  <si>
    <t xml:space="preserve">Utěsnění kabelových prostupů pěnou, bez materiálu </t>
  </si>
  <si>
    <t>R-46-M-011</t>
  </si>
  <si>
    <t>Montážní pěna, voděodolná, pro utěsnněí kabelu v prostupu</t>
  </si>
  <si>
    <t>-1594771034</t>
  </si>
  <si>
    <t>58-M</t>
  </si>
  <si>
    <t>Revize vyhrazených technických zařízení</t>
  </si>
  <si>
    <t>210280351</t>
  </si>
  <si>
    <t>Zkoušky kabelů silových do 1 kV, počtu a průřezu žil do 4x25 mm2</t>
  </si>
  <si>
    <t>-314303512</t>
  </si>
  <si>
    <t>Zkoušky vodičů a kabelů izolačních kabelů silových do 1 kV, počtu a průřezu žil do 4x25 mm2</t>
  </si>
  <si>
    <t>https://podminky.urs.cz/item/CS_URS_2024_02/210280351</t>
  </si>
  <si>
    <t>210280712</t>
  </si>
  <si>
    <t>Měření intenzity osvětlení na pracovišti do 50 svítidel</t>
  </si>
  <si>
    <t>soubor</t>
  </si>
  <si>
    <t>1531588528</t>
  </si>
  <si>
    <t>Zkoušky a prohlídky osvětlovacího zařízení měření intenzity osvětlení</t>
  </si>
  <si>
    <t>https://podminky.urs.cz/item/CS_URS_2024_02/210280712</t>
  </si>
  <si>
    <t>580106015</t>
  </si>
  <si>
    <t>Měření měrného odporu půdy</t>
  </si>
  <si>
    <t>měření</t>
  </si>
  <si>
    <t>-854571596</t>
  </si>
  <si>
    <t>Měření při revizích měření měrného odporu půdy</t>
  </si>
  <si>
    <t>https://podminky.urs.cz/item/CS_URS_2024_02/580106015</t>
  </si>
  <si>
    <t>R-099</t>
  </si>
  <si>
    <t>Revizní zpráva</t>
  </si>
  <si>
    <t>1532956577</t>
  </si>
  <si>
    <t>HZS</t>
  </si>
  <si>
    <t>Hodinové zúčtovací sazby</t>
  </si>
  <si>
    <t>Hod.sazba2</t>
  </si>
  <si>
    <t>Pomocné zednické práce</t>
  </si>
  <si>
    <t>1355884047</t>
  </si>
  <si>
    <t>Hod.sazba3</t>
  </si>
  <si>
    <t>Pomocné nekvalifikované práce</t>
  </si>
  <si>
    <t>116626881</t>
  </si>
  <si>
    <t>Hod.sazba5</t>
  </si>
  <si>
    <t>Zabezpečení pracoviště</t>
  </si>
  <si>
    <t>1275552810</t>
  </si>
  <si>
    <t>N01</t>
  </si>
  <si>
    <t>Spotřební materiál</t>
  </si>
  <si>
    <t>N1</t>
  </si>
  <si>
    <t>Podružný materiál 5%</t>
  </si>
  <si>
    <t>-1521233785</t>
  </si>
  <si>
    <t>040.31.2 - Nová pěší lávka v km 0,950 63 (TPE km 82,150</t>
  </si>
  <si>
    <t xml:space="preserve">    6 - Úpravy povrchů, podlahy a osazování výplní</t>
  </si>
  <si>
    <t>113107325</t>
  </si>
  <si>
    <t>Odstranění podkladu z kameniva drceného tl přes 400 do 500 mm strojně pl do 50 m2</t>
  </si>
  <si>
    <t>1701047479</t>
  </si>
  <si>
    <t>Odstranění podkladů nebo krytů strojně plochy jednotlivě do 50 m2 s přemístěním hmot na skládku na vzdálenost do 3 m nebo s naložením na dopravní prostředek z kameniva hrubého drceného, o tl. vrstvy přes 400 do 500 mm</t>
  </si>
  <si>
    <t>https://podminky.urs.cz/item/CS_URS_2024_02/113107325</t>
  </si>
  <si>
    <t>2,97/0,45 "VV pol B9"</t>
  </si>
  <si>
    <t>113154523</t>
  </si>
  <si>
    <t>Frézování živičného krytu tl 50 mm pruh š přes 0,5 m pl do 500 m2</t>
  </si>
  <si>
    <t>-1559248691</t>
  </si>
  <si>
    <t>Frézování živičného podkladu nebo krytu s naložením hmot na dopravní prostředek plochy do 500 m2 pruhu šířky přes 0,5 m, tloušťky vrstvy 50 mm</t>
  </si>
  <si>
    <t>https://podminky.urs.cz/item/CS_URS_2024_02/113154523</t>
  </si>
  <si>
    <t>113154528</t>
  </si>
  <si>
    <t>Frézování živičného krytu tl 100 mm pruh š přes 0,5 m pl do 500 m2</t>
  </si>
  <si>
    <t>-1781705945</t>
  </si>
  <si>
    <t>Frézování živičného podkladu nebo krytu s naložením hmot na dopravní prostředek plochy do 500 m2 pruhu šířky přes 0,5 m, tloušťky vrstvy 100 mm</t>
  </si>
  <si>
    <t>https://podminky.urs.cz/item/CS_URS_2024_02/113154528</t>
  </si>
  <si>
    <t>1,58/0,15</t>
  </si>
  <si>
    <t>2022540281</t>
  </si>
  <si>
    <t>24,24 "VV pol. B15"</t>
  </si>
  <si>
    <t>-677240531</t>
  </si>
  <si>
    <t>400 "VV pol. 17"</t>
  </si>
  <si>
    <t>60 "VV pol. B11"</t>
  </si>
  <si>
    <t>453746072</t>
  </si>
  <si>
    <t>400/8</t>
  </si>
  <si>
    <t>60/8</t>
  </si>
  <si>
    <t>121151103</t>
  </si>
  <si>
    <t>Sejmutí ornice plochy do 100 m2 tl vrstvy do 200 mm strojně</t>
  </si>
  <si>
    <t>1131003512</t>
  </si>
  <si>
    <t>Sejmutí ornice strojně při souvislé ploše do 100 m2, tl. vrstvy do 200 mm</t>
  </si>
  <si>
    <t>https://podminky.urs.cz/item/CS_URS_2024_02/121151103</t>
  </si>
  <si>
    <t>36 "VV pol. B8"</t>
  </si>
  <si>
    <t>131251104</t>
  </si>
  <si>
    <t>Hloubení jam nezapažených v hornině třídy těžitelnosti I skupiny 3 objem do 500 m3 strojně</t>
  </si>
  <si>
    <t>-1620545177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</si>
  <si>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</si>
  <si>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</si>
  <si>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"VV pol. 18"</t>
  </si>
  <si>
    <t>" OP 1 (21,84m2 * 1,85m * 1,1%) + (11,666m2 * 8,5m * 1,1%) - 77,90m2 = "75,62</t>
  </si>
  <si>
    <t>"P2 (23,94m2 * 2,55m * 1,1%) + (10,229m2 * 8,4m * 1,1%) = " 161,67</t>
  </si>
  <si>
    <t xml:space="preserve">" OP3 (21,84m2 * 1,85m * 1,1%) + (7,568m2 * 7,8m * 1,1%) = " 109,38 </t>
  </si>
  <si>
    <t>136,12 "VV pol. B12"</t>
  </si>
  <si>
    <t>-1779058595</t>
  </si>
  <si>
    <t>"VV pol. 24"</t>
  </si>
  <si>
    <t>" OP1 (4,2+5,2)*2*4,5*1,1 = "93,06</t>
  </si>
  <si>
    <t>"P2 (4,2+5,7)*2*5*1,1 = "108,90</t>
  </si>
  <si>
    <t>"OP 3 (4,2+5,2)*2*4,5*1,1 = "93,06</t>
  </si>
  <si>
    <t>649817809</t>
  </si>
  <si>
    <t>15920311R</t>
  </si>
  <si>
    <t>550121306</t>
  </si>
  <si>
    <t>48,015*0,5 "50%ztratné"</t>
  </si>
  <si>
    <t>-412478699</t>
  </si>
  <si>
    <t>-451817312</t>
  </si>
  <si>
    <t>36*0,2 "VV pol. B8</t>
  </si>
  <si>
    <t>482,79 "VV pol. 18 a B12"</t>
  </si>
  <si>
    <t>CS ÚRS 2024 01</t>
  </si>
  <si>
    <t>1786733921</t>
  </si>
  <si>
    <t>https://podminky.urs.cz/item/CS_URS_2024_01/162751137</t>
  </si>
  <si>
    <t>428,6"přebytek zeminy"</t>
  </si>
  <si>
    <t>-2107643020</t>
  </si>
  <si>
    <t>https://podminky.urs.cz/item/CS_URS_2024_01/162751139</t>
  </si>
  <si>
    <t>10*428,6</t>
  </si>
  <si>
    <t>-1684119951</t>
  </si>
  <si>
    <t>2015497986</t>
  </si>
  <si>
    <t>2*428,6</t>
  </si>
  <si>
    <t>-1827698672</t>
  </si>
  <si>
    <t>"VV pol. 19"</t>
  </si>
  <si>
    <t>OP1, zásyp pod HDPE fólií (v přechodové oblasti)</t>
  </si>
  <si>
    <t>" 4,453m2 * 2,7m * 1,1 = " 13,23</t>
  </si>
  <si>
    <t>" P2 20,237m2 * 0,55m * 1,1 = " 12,24</t>
  </si>
  <si>
    <t>" OP3, zásyp pod fólií, 4,461m2 * 2,7m * 1,1 = " 13,25</t>
  </si>
  <si>
    <t>15,47 "VV pol. 43"</t>
  </si>
  <si>
    <t>58344171</t>
  </si>
  <si>
    <t>štěrkodrť frakce 0/32</t>
  </si>
  <si>
    <t>-223663574</t>
  </si>
  <si>
    <t xml:space="preserve">54,19*2 </t>
  </si>
  <si>
    <t>212 R</t>
  </si>
  <si>
    <t>PVC trubka za tepla ohnutá do předepsaného poloměru pro odvodnění úložného prahu, DN50</t>
  </si>
  <si>
    <t>169298561</t>
  </si>
  <si>
    <t>Poznámka k položce:_x000D_
VV pol. 51</t>
  </si>
  <si>
    <t>212341111</t>
  </si>
  <si>
    <t>Obetonování drenážních trub mezerovitým betonem</t>
  </si>
  <si>
    <t>-422976796</t>
  </si>
  <si>
    <t>https://podminky.urs.cz/item/CS_URS_2024_02/212341111</t>
  </si>
  <si>
    <t>"VV pol. 20"</t>
  </si>
  <si>
    <t>" OP1 (0,3 * 0,3)m2 * 7,245m * 1 = " 0,65</t>
  </si>
  <si>
    <t>"OP 3 (0,3 * 0,3)m2 * 7,98m * 1 = "0,72"</t>
  </si>
  <si>
    <t>212792212</t>
  </si>
  <si>
    <t>Odvodnění mostní opěry - drenážní flexibilní plastové potrubí DN 160</t>
  </si>
  <si>
    <t>552013482</t>
  </si>
  <si>
    <t>Odvodnění mostní opěry z plastových trub drenážní potrubí flexibilní DN 160</t>
  </si>
  <si>
    <t>https://podminky.urs.cz/item/CS_URS_2024_02/212792212</t>
  </si>
  <si>
    <t>15,23 "VV pol. 52"</t>
  </si>
  <si>
    <t>212792311</t>
  </si>
  <si>
    <t>Odvodnění mostní opěry - drenážní plastové potrubí HDPE DN 100</t>
  </si>
  <si>
    <t>1474453921</t>
  </si>
  <si>
    <t>Odvodnění mostní opěry z plastových trub drenážní potrubí HDPE DN 100</t>
  </si>
  <si>
    <t>https://podminky.urs.cz/item/CS_URS_2024_02/212792311</t>
  </si>
  <si>
    <t>Poznámka k položce:_x000D_
DN 80</t>
  </si>
  <si>
    <t>93,2 "VV pol. 53"</t>
  </si>
  <si>
    <t>213311141</t>
  </si>
  <si>
    <t>Polštáře zhutněné pod základy ze štěrkopísku tříděného</t>
  </si>
  <si>
    <t>887603336</t>
  </si>
  <si>
    <t>https://podminky.urs.cz/item/CS_URS_2024_02/213311141</t>
  </si>
  <si>
    <t>5,36 "VV pol. 42"</t>
  </si>
  <si>
    <t>225311114</t>
  </si>
  <si>
    <t>Vrty maloprofilové jádrové D přes 93 do 156 mm úklon do 45° hl 0 až 25 m hornina III a IV</t>
  </si>
  <si>
    <t>-1191113834</t>
  </si>
  <si>
    <t>Maloprofilové vrty jádrové průměru přes 93 do 156 mm do úklonu 45° v hl 0 až 25 m v hornině tř. III a IV</t>
  </si>
  <si>
    <t>https://podminky.urs.cz/item/CS_URS_2024_02/225311114</t>
  </si>
  <si>
    <t>1927525572</t>
  </si>
  <si>
    <t>3,64 "VV pol. 39"</t>
  </si>
  <si>
    <t>5,29 "VV pol. 40"</t>
  </si>
  <si>
    <t>717923508</t>
  </si>
  <si>
    <t>7,13 "VV pol. 41"</t>
  </si>
  <si>
    <t>275322611</t>
  </si>
  <si>
    <t>Základové patky ze ŽB se zvýšenými nároky na prostředí tř. C 30/37</t>
  </si>
  <si>
    <t>-553582265</t>
  </si>
  <si>
    <t>Základy z betonu železového (bez výztuže) patky z betonu se zvýšenými nároky na prostředí tř. C 30/37</t>
  </si>
  <si>
    <t>https://podminky.urs.cz/item/CS_URS_2024_02/275322611</t>
  </si>
  <si>
    <t>"VV pol. 27"</t>
  </si>
  <si>
    <t>" P2 0,915m *1,9m *3,4m *1 = " 5,91</t>
  </si>
  <si>
    <t>"schody 0,9m *0,6m *2m *1 = " 1,08</t>
  </si>
  <si>
    <t>275361821</t>
  </si>
  <si>
    <t>Výztuž základových patek betonářskou ocelí 10 505 (R)</t>
  </si>
  <si>
    <t>-1383459024</t>
  </si>
  <si>
    <t>Výztuž základů patek z betonářské oceli 10 505 (R)</t>
  </si>
  <si>
    <t>https://podminky.urs.cz/item/CS_URS_2024_02/275361821</t>
  </si>
  <si>
    <t>Poznámka k položce:_x000D_
s opatřením proti bludným proudům provařením výztuže a s vývodem dle TP 124</t>
  </si>
  <si>
    <t>"VV pol. 28"</t>
  </si>
  <si>
    <t>"P2, základ" 0,82</t>
  </si>
  <si>
    <t xml:space="preserve">"základ pod schodištěm" 0,11 </t>
  </si>
  <si>
    <t>554159799</t>
  </si>
  <si>
    <t>20*2*0,5</t>
  </si>
  <si>
    <t>58522150</t>
  </si>
  <si>
    <t>cement portlandský směsný CEM II 32,5MPa</t>
  </si>
  <si>
    <t>-1220981190</t>
  </si>
  <si>
    <t>0,15*2*20</t>
  </si>
  <si>
    <t>283111113</t>
  </si>
  <si>
    <t>Zřízení trubkových mikropilot svislých část hladká D přes 105 do 115 mm</t>
  </si>
  <si>
    <t>-1379167984</t>
  </si>
  <si>
    <t>Zřízení ocelových, trubkových mikropilot tlakové i tahové svislé nebo odklon od svislice do 60° část hladká, průměru přes 105 do 115 mm</t>
  </si>
  <si>
    <t>https://podminky.urs.cz/item/CS_URS_2024_02/283111113</t>
  </si>
  <si>
    <t>"VV pol. 23"</t>
  </si>
  <si>
    <t>"OP1 přední 6,65m *3ks = " 19,95</t>
  </si>
  <si>
    <t>"OP 2 uadní 6,65m *3ks = " 19,95</t>
  </si>
  <si>
    <t>" P2 6,65m *6ks = " 39,90</t>
  </si>
  <si>
    <t>"OP3 6,65m *3ks = " 19,95</t>
  </si>
  <si>
    <t>" OP 3 6,65m *3ks = " 19,95</t>
  </si>
  <si>
    <t>"OP základ pod schody  8,65m *2ks ="17,30</t>
  </si>
  <si>
    <t>14011080</t>
  </si>
  <si>
    <t>trubka ocelová bezešvá hladká jakost 11 353 108x20mm</t>
  </si>
  <si>
    <t>-863429190</t>
  </si>
  <si>
    <t>137*1,1 'Přepočtené koeficientem množství</t>
  </si>
  <si>
    <t>283131113</t>
  </si>
  <si>
    <t>Zřízení hlavy mikropilot namáhaných tlakem i tahem D přes 105 do 115 mm</t>
  </si>
  <si>
    <t>1361349186</t>
  </si>
  <si>
    <t>Zřízení hlav trubkových mikropilot namáhaných tlakem i tahem, průměru přes 105 do 115 mm</t>
  </si>
  <si>
    <t>https://podminky.urs.cz/item/CS_URS_2024_02/283131113</t>
  </si>
  <si>
    <t>R919 001</t>
  </si>
  <si>
    <t xml:space="preserve">Hlava mikropiloty </t>
  </si>
  <si>
    <t>223089842</t>
  </si>
  <si>
    <t>R919001</t>
  </si>
  <si>
    <t xml:space="preserve">Jílocementová zálivka mikropilot </t>
  </si>
  <si>
    <t>1907244937</t>
  </si>
  <si>
    <t>263615652</t>
  </si>
  <si>
    <t>"VV pol. 29"</t>
  </si>
  <si>
    <t>2,9* 1,710* 1 "Základ"</t>
  </si>
  <si>
    <t>2,9*2,223* 1 "dřík"</t>
  </si>
  <si>
    <t>2,9*0,762* 1 "uložný práh"</t>
  </si>
  <si>
    <t>2,9*0,364* 1 "závěrná zídka"</t>
  </si>
  <si>
    <t>1,8*0,633*1 "křídlo vpravo"</t>
  </si>
  <si>
    <t>2,9*1,710 "základ"</t>
  </si>
  <si>
    <t>2,9*2,223 "dřík"</t>
  </si>
  <si>
    <t>2,9*0,762 "práh"</t>
  </si>
  <si>
    <t>2,9*0,364 "zídka"</t>
  </si>
  <si>
    <t>(1,4*0,633)+(0,7*0,313) "křídlo L"</t>
  </si>
  <si>
    <t>(1,4*0,633)+(0,7*0,313) "křídlo P"</t>
  </si>
  <si>
    <t>226540310</t>
  </si>
  <si>
    <t>0,823*3,302*1  "P2 - VV pol. 31"</t>
  </si>
  <si>
    <t>334351115</t>
  </si>
  <si>
    <t>Bednění systémové mostních opěr a úložných prahů z palubek pro ŽB - zřízení</t>
  </si>
  <si>
    <t>-806463138</t>
  </si>
  <si>
    <t>Bednění mostních opěr a úložných prahů ze systémového bednění zřízení z palubek, pro železobeton</t>
  </si>
  <si>
    <t>https://podminky.urs.cz/item/CS_URS_2024_02/334351115</t>
  </si>
  <si>
    <t>"OP1 - Základ" 2*(2,9*0,9)+2*(1,9*0,9)</t>
  </si>
  <si>
    <t>"dřík" 2*(1,3*1,7)+2*(1,7*2,9)</t>
  </si>
  <si>
    <t>"úložný práh" 2*(1,3*0,6)+2*(0,6*2,9)</t>
  </si>
  <si>
    <t>"závěrná zídka" 2*(1,9*0,4)+2*(2,9*1,9)</t>
  </si>
  <si>
    <t>"Křídlo P" 2*(1,8*1,45)+2*(1,45*0,4)</t>
  </si>
  <si>
    <t>"OP3 - základ" 2*(2,9*0,9)+2*(1,9*0,9)</t>
  </si>
  <si>
    <t>"Křídlo P" 2*2,17+2*(0,8*0,4)+2*(0,65*0,5)</t>
  </si>
  <si>
    <t>"Křídlo L" 2*2,17+2*(0,8*0,4)+2*(0,65*0,5)</t>
  </si>
  <si>
    <t>3*3,3 "P2 - dřík"</t>
  </si>
  <si>
    <t>334351214</t>
  </si>
  <si>
    <t>Bednění systémové mostních opěr a úložných prahů z palubek - odstranění</t>
  </si>
  <si>
    <t>721145702</t>
  </si>
  <si>
    <t>Bednění mostních opěr a úložných prahů ze systémového bednění odstranění z palubek</t>
  </si>
  <si>
    <t>https://podminky.urs.cz/item/CS_URS_2024_02/334351214</t>
  </si>
  <si>
    <t>334361226</t>
  </si>
  <si>
    <t>Výztuž křídel, závěrných zdí z betonářské oceli 10 505</t>
  </si>
  <si>
    <t>312625123</t>
  </si>
  <si>
    <t>Výztuž betonářská mostních konstrukcí opěr, úložných prahů, křídel, závěrných zídek, bloků ložisek, pilířů a sloupů z oceli 10 505 (R) nebo BSt 500 křídel, závěrných zdí</t>
  </si>
  <si>
    <t>https://podminky.urs.cz/item/CS_URS_2024_02/334361226</t>
  </si>
  <si>
    <t>Poznámka k položce:_x000D_
VV pol. 30, s opatřením proti bludným proudům provařením výztuže a s vývodem dle TP 124</t>
  </si>
  <si>
    <t>2,32 "OP1"</t>
  </si>
  <si>
    <t>2,57 "OP3"</t>
  </si>
  <si>
    <t>-1208286943</t>
  </si>
  <si>
    <t>Poznámka k položce:_x000D_
VV pol. 32,s opatřením proti bludným proudům provařením výztuže a s vývodem dle TP 124</t>
  </si>
  <si>
    <t>0,45 "P2 dřík"</t>
  </si>
  <si>
    <t>421331141</t>
  </si>
  <si>
    <t>Mostní předpjaté betonové nosné konstrukce deskové z betonu C 35/45</t>
  </si>
  <si>
    <t>1071798924</t>
  </si>
  <si>
    <t>Mostní předpjaté betonové nosné konstrukce deskové, klenbové, trámové, komorové deskové, z betonu C 35/45</t>
  </si>
  <si>
    <t>https://podminky.urs.cz/item/CS_URS_2024_02/421331141</t>
  </si>
  <si>
    <t>VV pol. 33</t>
  </si>
  <si>
    <t>1,325*45,50*1</t>
  </si>
  <si>
    <t xml:space="preserve">2,628*1,5*1 </t>
  </si>
  <si>
    <t xml:space="preserve">0,489*0,65*2 </t>
  </si>
  <si>
    <t>421351141</t>
  </si>
  <si>
    <t>Bednění čela pracovní spáry konstrukcí mostů - zřízení</t>
  </si>
  <si>
    <t>-288028314</t>
  </si>
  <si>
    <t>Bednění deskových konstrukcí mostů z betonu železového nebo předpjatého zřízení čela pracovní spáry</t>
  </si>
  <si>
    <t>https://podminky.urs.cz/item/CS_URS_2024_02/421351141</t>
  </si>
  <si>
    <t>0,2*45,5*2</t>
  </si>
  <si>
    <t>0,3*45,5*2</t>
  </si>
  <si>
    <t>0,8*45,5*2</t>
  </si>
  <si>
    <t>421351241</t>
  </si>
  <si>
    <t>Bednění čela pracovní spáry konstrukcí mostů - odstranění</t>
  </si>
  <si>
    <t>873925390</t>
  </si>
  <si>
    <t>Bednění deskových konstrukcí mostů z betonu železového nebo předpjatého odstranění čela pracovní spáry</t>
  </si>
  <si>
    <t>https://podminky.urs.cz/item/CS_URS_2024_02/421351241</t>
  </si>
  <si>
    <t>421361226</t>
  </si>
  <si>
    <t>Výztuž ŽB deskového mostu z betonářské oceli 10 505</t>
  </si>
  <si>
    <t>-615755489</t>
  </si>
  <si>
    <t>Výztuž deskových konstrukcí z betonářské oceli 10 505 (R) nebo BSt 500 deskového mostu</t>
  </si>
  <si>
    <t>https://podminky.urs.cz/item/CS_URS_2024_02/421361226</t>
  </si>
  <si>
    <t>VV pol. 34</t>
  </si>
  <si>
    <t>8,08 "NK"</t>
  </si>
  <si>
    <t>0,36 "KP1"</t>
  </si>
  <si>
    <t>0,35 "KP3"</t>
  </si>
  <si>
    <t>421371131</t>
  </si>
  <si>
    <t>Výztuž předpínací nosné konstrukce mostů kabely pro vnitřní nebo vnější předpětí</t>
  </si>
  <si>
    <t>26426569</t>
  </si>
  <si>
    <t>Výztuž předpínací nosné konstrukce mostů předpínací kabely pro vnitřní nebo vnější předpětí</t>
  </si>
  <si>
    <t>https://podminky.urs.cz/item/CS_URS_2024_02/421371131</t>
  </si>
  <si>
    <t>2,766 "VV pol. 35"</t>
  </si>
  <si>
    <t>421374234</t>
  </si>
  <si>
    <t>Kabelová chránička pro soudržné předpínání plastová pro předpínací výztuž nosné konstrukce mostů D přes 80 do 100 mm</t>
  </si>
  <si>
    <t>-826863296</t>
  </si>
  <si>
    <t>Výztuž předpínací nosné konstrukce mostů kabelová chránička pro soudržné předpínání plastová, vnitřního průměru přes 80 do 100 mm</t>
  </si>
  <si>
    <t>https://podminky.urs.cz/item/CS_URS_2024_02/421374234</t>
  </si>
  <si>
    <t>4*45,52</t>
  </si>
  <si>
    <t>421375113</t>
  </si>
  <si>
    <t>Kotva předpínací výztuže nosné konstrukce mostů aktivní 12 lan</t>
  </si>
  <si>
    <t>107943053</t>
  </si>
  <si>
    <t>Výztuž předpínací nosné konstrukce mostů kotva aktivní 12 lan</t>
  </si>
  <si>
    <t>https://podminky.urs.cz/item/CS_URS_2024_02/421375113</t>
  </si>
  <si>
    <t>2*4</t>
  </si>
  <si>
    <t>421376334</t>
  </si>
  <si>
    <t>Napínání předpínacích kabelů nosné konstrukce mostů soudržných i nesoudržných délky přes 30 do 60 m 12-lanových</t>
  </si>
  <si>
    <t>1800769743</t>
  </si>
  <si>
    <t>Výztuž předpínací nosné konstrukce mostů napínání kabelů soudržných i nesoudržných, délky přes 30 do 60 m 12-lanových</t>
  </si>
  <si>
    <t>https://podminky.urs.cz/item/CS_URS_2024_02/421376334</t>
  </si>
  <si>
    <t>13021229</t>
  </si>
  <si>
    <t>spojka pro předpínací kabely 12 lanová</t>
  </si>
  <si>
    <t>2106655310</t>
  </si>
  <si>
    <t>31459101</t>
  </si>
  <si>
    <t>lano předpínací ocelové poplastované D 15,7 mm</t>
  </si>
  <si>
    <t>862144246</t>
  </si>
  <si>
    <t>421378122</t>
  </si>
  <si>
    <t>Injektáž cementovou maltou chrániček předpínací výztuže nosné konstrukce mostů D přes 80 do 130 mm</t>
  </si>
  <si>
    <t>-812022641</t>
  </si>
  <si>
    <t>Výztuž předpínací nosné konstrukce mostů injektáž cementovou maltou chrániček, vnitřního průměru přes 80 do 130 mm</t>
  </si>
  <si>
    <t>https://podminky.urs.cz/item/CS_URS_2024_02/421378122</t>
  </si>
  <si>
    <t>428992114</t>
  </si>
  <si>
    <t>Osazení mostního ložiska elastomerového zatížení přes 1800 do 2500 kN</t>
  </si>
  <si>
    <t>-59094103</t>
  </si>
  <si>
    <t>https://podminky.urs.cz/item/CS_URS_2024_02/428992114</t>
  </si>
  <si>
    <t>4 "VV pol. 36"</t>
  </si>
  <si>
    <t>42862R</t>
  </si>
  <si>
    <t>Mostní ložisko elastomerové zat. do 2,5 MN</t>
  </si>
  <si>
    <t>-2066555339</t>
  </si>
  <si>
    <t>434313113</t>
  </si>
  <si>
    <t>Schody z vibrolisovaných prefabrikátů se zřízením podkladních stupňů z betonu C 16/20</t>
  </si>
  <si>
    <t>1691600512</t>
  </si>
  <si>
    <t>Schody z vibrolisovaných prefabrikátů na cementovou maltu, s vyspárováním se zřízením podkladních stupňů z betonu tř. C 16/20</t>
  </si>
  <si>
    <t>https://podminky.urs.cz/item/CS_URS_2024_02/434313113</t>
  </si>
  <si>
    <t>0,75*(15+25)" VV pol. 37"</t>
  </si>
  <si>
    <t>43413</t>
  </si>
  <si>
    <t xml:space="preserve">Prefabrikovaný schodišťový stupeň 0,18x0,5x0,75 m </t>
  </si>
  <si>
    <t>-1489597657</t>
  </si>
  <si>
    <t>458311131</t>
  </si>
  <si>
    <t>Filtrační vrstvy za opěrou z betonu drenážního hutněného po vrstvách</t>
  </si>
  <si>
    <t>834532073</t>
  </si>
  <si>
    <t>Výplňové klíny a filtrační vrstvy za opěrou z betonu hutněného po vrstvách filtračního drenážního</t>
  </si>
  <si>
    <t>https://podminky.urs.cz/item/CS_URS_2024_02/458311131</t>
  </si>
  <si>
    <t>7,88 "VV pol. 44"</t>
  </si>
  <si>
    <t>-1029796159</t>
  </si>
  <si>
    <t>44,42 "VV pol. 45"</t>
  </si>
  <si>
    <t>465513127</t>
  </si>
  <si>
    <t>Dlažba z lomového kamene na cementovou maltu s vyspárováním tl 200 mm</t>
  </si>
  <si>
    <t>960289783</t>
  </si>
  <si>
    <t>Dlažba z lomového kamene lomařsky upraveného na cementovou maltu, s vyspárováním cementovou maltou, tl. kamene 200 mm</t>
  </si>
  <si>
    <t>https://podminky.urs.cz/item/CS_URS_2024_02/465513127</t>
  </si>
  <si>
    <t>2,5*1,1 "VV pol. 46"</t>
  </si>
  <si>
    <t>Úpravy povrchů, podlahy a osazování výplní</t>
  </si>
  <si>
    <t>628611102</t>
  </si>
  <si>
    <t>Nátěr betonu mostu epoxidový 2x ochranný nepružný S2 (OS-B)</t>
  </si>
  <si>
    <t>-2073565253</t>
  </si>
  <si>
    <t>Nátěr mostních betonových konstrukcí epoxidový 2x ochranný nepružný S2 (OS-B)</t>
  </si>
  <si>
    <t>https://podminky.urs.cz/item/CS_URS_2024_02/628611102</t>
  </si>
  <si>
    <t>54 "VV pol. 50"</t>
  </si>
  <si>
    <t>113156201</t>
  </si>
  <si>
    <t>Bezprašné tryskání ocelovými broky vodorovných ploch přes 10 m2 do 150 m2</t>
  </si>
  <si>
    <t>157725842</t>
  </si>
  <si>
    <t>Tryskání ocelovými broky vodorovných konstrukcí, plochy přes 10 do 150 m2</t>
  </si>
  <si>
    <t>https://podminky.urs.cz/item/CS_URS_2024_02/113156201</t>
  </si>
  <si>
    <t>3,1*45,5</t>
  </si>
  <si>
    <t>504511848</t>
  </si>
  <si>
    <t>59217031</t>
  </si>
  <si>
    <t>obrubník silniční betonový 1000x150x250mm</t>
  </si>
  <si>
    <t>-1983938801</t>
  </si>
  <si>
    <t>2*1,02 'Přepočtené koeficientem množství</t>
  </si>
  <si>
    <t>670065203</t>
  </si>
  <si>
    <t>6,35 "VV pol. 57"</t>
  </si>
  <si>
    <t>59217019</t>
  </si>
  <si>
    <t>obrubník betonový chodníkový 1000x100x200mm</t>
  </si>
  <si>
    <t>1031397619</t>
  </si>
  <si>
    <t>6,35*1,02 'Přepočtené koeficientem množství</t>
  </si>
  <si>
    <t>919124121</t>
  </si>
  <si>
    <t>Dilatační spáry vkládané v cementobetonovém krytu s vyplněním spár asfaltovou zálivkou</t>
  </si>
  <si>
    <t>-2064677614</t>
  </si>
  <si>
    <t>Dilatační spáry vkládané v cementobetonovém krytu s odstraněním vložek, s vyčištěním a vyplněním spár asfaltovou zálivkou</t>
  </si>
  <si>
    <t>https://podminky.urs.cz/item/CS_URS_2024_02/919124121</t>
  </si>
  <si>
    <t>12,40 "VV pol. 59"</t>
  </si>
  <si>
    <t>919726124</t>
  </si>
  <si>
    <t>Geotextilie pro ochranu, separaci a filtraci netkaná měrná hm přes 500 do 800 g/m2</t>
  </si>
  <si>
    <t>-1874169032</t>
  </si>
  <si>
    <t>Geotextilie netkaná pro ochranu, separaci nebo filtraci měrná hmotnost přes 500 do 800 g/m2</t>
  </si>
  <si>
    <t>https://podminky.urs.cz/item/CS_URS_2024_02/919726124</t>
  </si>
  <si>
    <t>"VV pol. 21"</t>
  </si>
  <si>
    <t>"OP 1 3,4m * 2,5m * 2ks * 1 = " 17</t>
  </si>
  <si>
    <t>"OP 2 3,4m * 2,5m * 2ks * 1 = " 17</t>
  </si>
  <si>
    <t>2*49,13 "VV pol. 47"</t>
  </si>
  <si>
    <t>84,53 "VV pol. 49"</t>
  </si>
  <si>
    <t>931941112</t>
  </si>
  <si>
    <t>Osazení dilatačního mostního závěru lamelového - posun do 100 mm</t>
  </si>
  <si>
    <t>1163660869</t>
  </si>
  <si>
    <t>Osazení dilatačního mostního závěru lamelového, posun do 100 mm</t>
  </si>
  <si>
    <t>https://podminky.urs.cz/item/CS_URS_2024_02/931941112</t>
  </si>
  <si>
    <t>6,2 "VV pol. 60"</t>
  </si>
  <si>
    <t>931 R 001</t>
  </si>
  <si>
    <t>MOSTNÍ ZÁVĚRY POVRCHOVÉ POSUN DO 60MM</t>
  </si>
  <si>
    <t>948135262</t>
  </si>
  <si>
    <t>6,20 "VV pol. 60"</t>
  </si>
  <si>
    <t>1671795090</t>
  </si>
  <si>
    <t>25,90 "VV pol. B16"</t>
  </si>
  <si>
    <t>1165392097</t>
  </si>
  <si>
    <t>12680 "VV pol. B17"</t>
  </si>
  <si>
    <t>966006132</t>
  </si>
  <si>
    <t>Odstranění značek dopravních nebo orientačních se sloupky s betonovými patkami</t>
  </si>
  <si>
    <t>1074734189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</si>
  <si>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</si>
  <si>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https://podminky.urs.cz/item/CS_URS_2024_02/966006132</t>
  </si>
  <si>
    <t>2 "VV pol. B14"</t>
  </si>
  <si>
    <t>966075141</t>
  </si>
  <si>
    <t>Odstranění kovového zábradlí vcelku</t>
  </si>
  <si>
    <t>-1875439181</t>
  </si>
  <si>
    <t>Odstranění různých konstrukcí na mostech kovového zábradlí vcelku</t>
  </si>
  <si>
    <t>https://podminky.urs.cz/item/CS_URS_2024_02/966075141</t>
  </si>
  <si>
    <t>42 "VV pol. B13"</t>
  </si>
  <si>
    <t>9R 001 001</t>
  </si>
  <si>
    <t xml:space="preserve">Dodávka a osazení nivelační značky </t>
  </si>
  <si>
    <t>1208820486</t>
  </si>
  <si>
    <t>Poznámka k položce:_x000D_
VV pol. 55</t>
  </si>
  <si>
    <t>93653</t>
  </si>
  <si>
    <t>MOSTNÍ ODVODŇOVACÍ SOUPRAVA</t>
  </si>
  <si>
    <t>1693452706</t>
  </si>
  <si>
    <t>Poznámka k položce:_x000D_
VV pol. 61</t>
  </si>
  <si>
    <t>936541</t>
  </si>
  <si>
    <t>MOSTNÍ ODVODŇOVACÍ TRUBKA (POVRCHŮ IZOLACE) Z NEREZ OCELI</t>
  </si>
  <si>
    <t>-1465127426</t>
  </si>
  <si>
    <t>Poznámka k položce:_x000D_
VV pol. 62</t>
  </si>
  <si>
    <t>94890</t>
  </si>
  <si>
    <t>PODPĚRNÉ SKRUŽE - ZŘÍZENÍ A ODSTRANĚNÍ</t>
  </si>
  <si>
    <t>684800613</t>
  </si>
  <si>
    <t>Poznámka k položce:_x000D_
VV pol. 63</t>
  </si>
  <si>
    <t>1369380351</t>
  </si>
  <si>
    <t>-1547937991</t>
  </si>
  <si>
    <t>997013645</t>
  </si>
  <si>
    <t>-702163218</t>
  </si>
  <si>
    <t>https://podminky.urs.cz/item/CS_URS_2024_02/997013645</t>
  </si>
  <si>
    <t>997211111</t>
  </si>
  <si>
    <t>Svislá doprava suti na v 3,5 m</t>
  </si>
  <si>
    <t>-476235268</t>
  </si>
  <si>
    <t>Svislá doprava suti nebo vybouraných hmot s naložením do dopravního zařízení a s vyprázdněním dopravního zařízení na hromadu nebo do dopravního prostředku suti na výšku do 3,5 m</t>
  </si>
  <si>
    <t>https://podminky.urs.cz/item/CS_URS_2024_02/997211111</t>
  </si>
  <si>
    <t>1886469873</t>
  </si>
  <si>
    <t>-646090595</t>
  </si>
  <si>
    <t>20*128,461</t>
  </si>
  <si>
    <t>-279378389</t>
  </si>
  <si>
    <t>-1919314723</t>
  </si>
  <si>
    <t>49,13 "VV pol. 47"</t>
  </si>
  <si>
    <t>121,5 "VV pol. 48"</t>
  </si>
  <si>
    <t>912228617</t>
  </si>
  <si>
    <t>170,63*0,0003 'Přepočtené koeficientem množství</t>
  </si>
  <si>
    <t>711341564</t>
  </si>
  <si>
    <t>Provedení hydroizolace mostovek pásy přitavením NAIP</t>
  </si>
  <si>
    <t>1192797733</t>
  </si>
  <si>
    <t>Provedení izolace mostovek pásy přitavením NAIP</t>
  </si>
  <si>
    <t>https://podminky.urs.cz/item/CS_URS_2024_02/711341564</t>
  </si>
  <si>
    <t>121,54 "VV pol. 48"</t>
  </si>
  <si>
    <t>711441559</t>
  </si>
  <si>
    <t>Provedení izolace proti tlakové vodě vodorovné přitavením pásu NAIP</t>
  </si>
  <si>
    <t>1854712670</t>
  </si>
  <si>
    <t>Provedení izolace proti povrchové a podpovrchové tlakové vodě pásy přitavením NAIP na ploše vodorovné V</t>
  </si>
  <si>
    <t>https://podminky.urs.cz/item/CS_URS_2024_02/711441559</t>
  </si>
  <si>
    <t>62853004</t>
  </si>
  <si>
    <t>pás asfaltový natavitelný modifikovaný SBS s vložkou ze skleněné tkaniny a spalitelnou PE fólií nebo jemnozrnným minerálním posypem na horním povrchu tl 4,0mm</t>
  </si>
  <si>
    <t>-1124754003</t>
  </si>
  <si>
    <t>49,14 "VV pol. 47"</t>
  </si>
  <si>
    <t>170,64*1,1655 'Přepočtené koeficientem množství</t>
  </si>
  <si>
    <t>711461103</t>
  </si>
  <si>
    <t>Provedení izolace proti tlakové vodě vodorovné fólií přilepenou v plné ploše</t>
  </si>
  <si>
    <t>518122781</t>
  </si>
  <si>
    <t>Provedení izolace proti povrchové a podpovrchové tlakové vodě fóliemi na ploše vodorovné V přilepenou v plné ploše</t>
  </si>
  <si>
    <t>https://podminky.urs.cz/item/CS_URS_2024_02/711461103</t>
  </si>
  <si>
    <t>"VV pol. 22"</t>
  </si>
  <si>
    <t>"OP 1 3,4m *2,5m *1 =" 8,5</t>
  </si>
  <si>
    <t>" OP2 3,4m *2,5m *1 = "8,5</t>
  </si>
  <si>
    <t>28322004</t>
  </si>
  <si>
    <t>fólie hydroizolační pro spodní stavbu mPVC tl 1,5mm</t>
  </si>
  <si>
    <t>-161556104</t>
  </si>
  <si>
    <t>17*1,1655 'Přepočtené koeficientem množství</t>
  </si>
  <si>
    <t>431175</t>
  </si>
  <si>
    <t xml:space="preserve">Schodišťová konstrukce z dílců z nerez oceli </t>
  </si>
  <si>
    <t>-1403207100</t>
  </si>
  <si>
    <t>Poznámka k položce:_x000D_
VV pol. 38</t>
  </si>
  <si>
    <t>911281</t>
  </si>
  <si>
    <t>Zábradlí nerezové, mostní se svislou výplní D+M</t>
  </si>
  <si>
    <t>860489931</t>
  </si>
  <si>
    <t>107,4 "VV pol. 54"</t>
  </si>
  <si>
    <t>1201085669</t>
  </si>
  <si>
    <t>678716440</t>
  </si>
  <si>
    <t>1642842032</t>
  </si>
  <si>
    <t>040.31.2.1 - Nová pěší lávka v km 0,950 63 - elektro</t>
  </si>
  <si>
    <t>-1473922377</t>
  </si>
  <si>
    <t>-604372038</t>
  </si>
  <si>
    <t>1810648112</t>
  </si>
  <si>
    <t>1984858795</t>
  </si>
  <si>
    <t>-666886534</t>
  </si>
  <si>
    <t>-1058525565</t>
  </si>
  <si>
    <t>950867769</t>
  </si>
  <si>
    <t>-1465119307</t>
  </si>
  <si>
    <t>-749858030</t>
  </si>
  <si>
    <t>1541303355</t>
  </si>
  <si>
    <t>-705369404</t>
  </si>
  <si>
    <t>-210010267</t>
  </si>
  <si>
    <t>526988962</t>
  </si>
  <si>
    <t>-1743353044</t>
  </si>
  <si>
    <t>-1597028597</t>
  </si>
  <si>
    <t>408230835</t>
  </si>
  <si>
    <t>1104081415</t>
  </si>
  <si>
    <t>-94417417</t>
  </si>
  <si>
    <t>-455749204</t>
  </si>
  <si>
    <t>kabel instalační jádro Cu plné izolace PVC plášť PVC 450/750V (CYKY) 5x2,5mm2</t>
  </si>
  <si>
    <t>-506372208</t>
  </si>
  <si>
    <t>1700415002</t>
  </si>
  <si>
    <t>720659801</t>
  </si>
  <si>
    <t>491320170</t>
  </si>
  <si>
    <t>-21526633</t>
  </si>
  <si>
    <t>198089243</t>
  </si>
  <si>
    <t>R_012</t>
  </si>
  <si>
    <t>Pojistková skříň SP110/PS, vč. výzbroje</t>
  </si>
  <si>
    <t>-892863486</t>
  </si>
  <si>
    <t>R_01222</t>
  </si>
  <si>
    <t>Rozvaděč RR1, oceloplechová rozvodnice osazena na konstrukci, IP68, vč. výzbroje a zapojení</t>
  </si>
  <si>
    <t>-388470846</t>
  </si>
  <si>
    <t>1035718967</t>
  </si>
  <si>
    <t>-1762074337</t>
  </si>
  <si>
    <t>-1525812183</t>
  </si>
  <si>
    <t>-694149269</t>
  </si>
  <si>
    <t>1135988853</t>
  </si>
  <si>
    <t>1591122381</t>
  </si>
  <si>
    <t>-1318505073</t>
  </si>
  <si>
    <t>-891642956</t>
  </si>
  <si>
    <t>-600581763</t>
  </si>
  <si>
    <t>805236322</t>
  </si>
  <si>
    <t>-126216009</t>
  </si>
  <si>
    <t>-1716558527</t>
  </si>
  <si>
    <t>-1538193247</t>
  </si>
  <si>
    <t>-999151502</t>
  </si>
  <si>
    <t>823134668</t>
  </si>
  <si>
    <t>271178846</t>
  </si>
  <si>
    <t>1362187656</t>
  </si>
  <si>
    <t>677732927</t>
  </si>
  <si>
    <t>-537972667</t>
  </si>
  <si>
    <t>1099321349</t>
  </si>
  <si>
    <t>1851554739</t>
  </si>
  <si>
    <t>-582590059</t>
  </si>
  <si>
    <t>1859624947</t>
  </si>
  <si>
    <t>-127078051</t>
  </si>
  <si>
    <t>-486183155</t>
  </si>
  <si>
    <t>1752073268</t>
  </si>
  <si>
    <t>-872815598</t>
  </si>
  <si>
    <t>-271739277</t>
  </si>
  <si>
    <t>-1387520367</t>
  </si>
  <si>
    <t>-1618677095</t>
  </si>
  <si>
    <t>-2047171101</t>
  </si>
  <si>
    <t>770478612</t>
  </si>
  <si>
    <t>N1.1</t>
  </si>
  <si>
    <t>Podružný materiál (svorky, spojky, sádra, koncovky, hřebíky, vruty, hmoždiny, atd.)</t>
  </si>
  <si>
    <t>14495024</t>
  </si>
  <si>
    <t>1498,17</t>
  </si>
  <si>
    <t>výkop</t>
  </si>
  <si>
    <t>2011,6</t>
  </si>
  <si>
    <t>TL</t>
  </si>
  <si>
    <t>1587,117</t>
  </si>
  <si>
    <t>040.31.3 - Nový silniční most ev.č. 4585-8 v km 1,297 93 (TPE km 82,510)</t>
  </si>
  <si>
    <t xml:space="preserve">    741 - Elektroinstalace - silnoproud</t>
  </si>
  <si>
    <t xml:space="preserve">    789 - Povrchové úpravy ocelových konstrukcí a technologických zařízení</t>
  </si>
  <si>
    <t xml:space="preserve">    23-M - Montáže potrubí</t>
  </si>
  <si>
    <t>-1435293155</t>
  </si>
  <si>
    <t>4*60*24</t>
  </si>
  <si>
    <t>-1288474967</t>
  </si>
  <si>
    <t>4*60</t>
  </si>
  <si>
    <t>113151111</t>
  </si>
  <si>
    <t>Rozebrání zpevněných ploch ze silničních dílců</t>
  </si>
  <si>
    <t>-855049303</t>
  </si>
  <si>
    <t>Rozebírání zpevněných ploch s přemístěním na skládku na vzdálenost do 20 m nebo s naložením na dopravní prostředek ze silničních panelů</t>
  </si>
  <si>
    <t>https://podminky.urs.cz/item/CS_URS_2024_02/113151111</t>
  </si>
  <si>
    <t>122251105</t>
  </si>
  <si>
    <t>Odkopávky a prokopávky nezapažené v hornině třídy těžitelnosti I skupiny 3 objem do 1000 m3 strojně</t>
  </si>
  <si>
    <t>-1344591258</t>
  </si>
  <si>
    <t>Odkopávky a prokopávky nezapažené strojně v hornině třídy těžitelnosti I skupiny 3 přes 500 do 1 000 m3</t>
  </si>
  <si>
    <t>https://podminky.urs.cz/item/CS_URS_2024_02/122251105</t>
  </si>
  <si>
    <t>"násyp plošiny pro pilotářskou soupravu ze zemin a balvanů v korytě se zhutněním-odvoz" 300</t>
  </si>
  <si>
    <t>640 "přísyp"</t>
  </si>
  <si>
    <t>122251106</t>
  </si>
  <si>
    <t>Odkopávky a prokopávky nezapažené v hornině třídy těžitelnosti I skupiny 3 objem do 5000 m3 strojně</t>
  </si>
  <si>
    <t>1730466124</t>
  </si>
  <si>
    <t>Odkopávky a prokopávky nezapažené strojně v hornině třídy těžitelnosti I skupiny 3 přes 1 000 do 5 000 m3</t>
  </si>
  <si>
    <t>https://podminky.urs.cz/item/CS_URS_2024_02/122251106</t>
  </si>
  <si>
    <t>"odkopávky v nezapažené hornině pro výkop mostu"54,63*10,32+63,75*10,99+35,02*12,77</t>
  </si>
  <si>
    <t>-517220446</t>
  </si>
  <si>
    <t>"P2 9,7*2+5,3*2=" 30/0,6</t>
  </si>
  <si>
    <t>"OP3" 9,765/0,6</t>
  </si>
  <si>
    <t>496596893</t>
  </si>
  <si>
    <t>"P2"(9,7*2+5,3*2)*5</t>
  </si>
  <si>
    <t>"OP3"9,775*5+17,1*6,46</t>
  </si>
  <si>
    <t>-939221322</t>
  </si>
  <si>
    <t>-664350916</t>
  </si>
  <si>
    <t>50,99</t>
  </si>
  <si>
    <t>1494175882</t>
  </si>
  <si>
    <t>300+1711,6</t>
  </si>
  <si>
    <t>-1978672936</t>
  </si>
  <si>
    <t>223,323 "zásyp"</t>
  </si>
  <si>
    <t>trideni</t>
  </si>
  <si>
    <t>(výkop-223,323-0,1*výkop)*0,4</t>
  </si>
  <si>
    <t>682042591</t>
  </si>
  <si>
    <t>TL*0,6</t>
  </si>
  <si>
    <t>0,1*výkop</t>
  </si>
  <si>
    <t>-4061396</t>
  </si>
  <si>
    <t>10*1153,43</t>
  </si>
  <si>
    <t>-68451012</t>
  </si>
  <si>
    <t>433215204</t>
  </si>
  <si>
    <t>640 "přisyp"</t>
  </si>
  <si>
    <t>924838094</t>
  </si>
  <si>
    <t>1153,43*2</t>
  </si>
  <si>
    <t>1949627895</t>
  </si>
  <si>
    <t xml:space="preserve">300+1711,6 </t>
  </si>
  <si>
    <t>174151102</t>
  </si>
  <si>
    <t>Zásyp v prostoru s omezeným pohybem stroje sypaninou se zhutněním</t>
  </si>
  <si>
    <t>-1689155988</t>
  </si>
  <si>
    <t>Zásyp sypaninou z jakékoliv horniny strojně s uložením výkopku ve vrstvách se zhutněním v prostorách s omezeným pohybem stroje s urovnáním povrchu zásypu</t>
  </si>
  <si>
    <t>https://podminky.urs.cz/item/CS_URS_2024_02/174151102</t>
  </si>
  <si>
    <t>"OP3-zásyp ze štrkovitého materiálu"10,03*9,7</t>
  </si>
  <si>
    <t>"OP1-zásyp ze štrkovitého materiálu"1,15*11,88</t>
  </si>
  <si>
    <t>"OP3-zásyp ze štrkovitého materiálu"10,63*8,44</t>
  </si>
  <si>
    <t>"OP1-zásyp ze štrkovitého materiálu"2,05*11,05</t>
  </si>
  <si>
    <t>175151201</t>
  </si>
  <si>
    <t>Obsypání objektu nad přilehlým původním terénem sypaninou bez prohození, uloženou do 3 m strojně</t>
  </si>
  <si>
    <t>1331754087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</si>
  <si>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</si>
  <si>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https://podminky.urs.cz/item/CS_URS_2024_02/175151201</t>
  </si>
  <si>
    <t>"OP3"4,3*0,3*9,7</t>
  </si>
  <si>
    <t>"OP1"1,5*0,3*11,88</t>
  </si>
  <si>
    <t>"OP3-ŠP 0-32"0,6*9,7*2,5</t>
  </si>
  <si>
    <t>"OP1-ŠP 0-32"0,6*1,22*11,88</t>
  </si>
  <si>
    <t>"OP3-ŠP 0-32"3,53*9,7</t>
  </si>
  <si>
    <t>"OP1-ŠP 0-32"1,12*11,88</t>
  </si>
  <si>
    <t>58337344</t>
  </si>
  <si>
    <t>štěrkopísek frakce 0/32</t>
  </si>
  <si>
    <t>1457150145</t>
  </si>
  <si>
    <t>70,79*2 'Přepočtené koeficientem množství</t>
  </si>
  <si>
    <t>58337310</t>
  </si>
  <si>
    <t>štěrkopísek frakce 0/4</t>
  </si>
  <si>
    <t>-1886060055</t>
  </si>
  <si>
    <t>17,859*2 'Přepočtené koeficientem množství</t>
  </si>
  <si>
    <t>-691548526</t>
  </si>
  <si>
    <t>výkop-223,323-0,1*výkop</t>
  </si>
  <si>
    <t>225349426</t>
  </si>
  <si>
    <t>"na rubu opěr a křídel" 5,12+5,85+0,35*2+4,36+5,33</t>
  </si>
  <si>
    <t>212792313</t>
  </si>
  <si>
    <t>Odvodnění mostní opěry - drenážní plastové potrubí HDPE DN 200</t>
  </si>
  <si>
    <t>1540053882</t>
  </si>
  <si>
    <t>Odvodnění mostní opěry z plastových trub drenážní potrubí HDPE DN 200</t>
  </si>
  <si>
    <t>https://podminky.urs.cz/item/CS_URS_2024_02/212792313</t>
  </si>
  <si>
    <t>"skrz opěru"4,32+2,3</t>
  </si>
  <si>
    <t>212792313R</t>
  </si>
  <si>
    <t>Odvodnění mostní opěry - drenážní plastové potrubí HDPE DN 250</t>
  </si>
  <si>
    <t>-1746299594</t>
  </si>
  <si>
    <t>"vyvedení drenáže skrz chráničkou z pvc DN 250"1,65+2,13</t>
  </si>
  <si>
    <t>212972113</t>
  </si>
  <si>
    <t>Opláštění drenážních trub filtrační textilií DN 160</t>
  </si>
  <si>
    <t>-804555074</t>
  </si>
  <si>
    <t>https://podminky.urs.cz/item/CS_URS_2024_02/212972113</t>
  </si>
  <si>
    <t>212972114</t>
  </si>
  <si>
    <t>Opláštění drenážních trub filtrační textilií DN 200</t>
  </si>
  <si>
    <t>1816906726</t>
  </si>
  <si>
    <t>https://podminky.urs.cz/item/CS_URS_2024_02/212972114</t>
  </si>
  <si>
    <t>360639269</t>
  </si>
  <si>
    <t>(26+14+20)*6,5</t>
  </si>
  <si>
    <t>273311125</t>
  </si>
  <si>
    <t>Základové desky z betonu prostého C 16/20</t>
  </si>
  <si>
    <t>1051271052</t>
  </si>
  <si>
    <t>Základové konstrukce z betonu prostého desky ve výkopu nebo na hlavách pilot C 16/20</t>
  </si>
  <si>
    <t>https://podminky.urs.cz/item/CS_URS_2024_02/273311125</t>
  </si>
  <si>
    <t>"odvodnění u OP1" 0,3*0,57*12,02</t>
  </si>
  <si>
    <t>"odvodnění u  OP3" 0,3*0,56*9,69</t>
  </si>
  <si>
    <t>"podkladní beton C16/20X0"</t>
  </si>
  <si>
    <t>"Pilíř P2"2,30*6,70*0,15</t>
  </si>
  <si>
    <t>"Opěra OP1"2,05*(11,37+(1,53+0,92)/2)*0,15</t>
  </si>
  <si>
    <t>"Přechodová deska OP1"3,85*(8,91+(3,00+0,95)/2)*0,15</t>
  </si>
  <si>
    <t>"Opěra OP3"3,15*(8,72+1,40)*0,15</t>
  </si>
  <si>
    <t>"Přechodová deska OP3"3,5*(6,46+(1,56+0,65)/2)*0,15</t>
  </si>
  <si>
    <t>273321117</t>
  </si>
  <si>
    <t>Základové desky mostních konstrukcí ze ŽB C 25/30</t>
  </si>
  <si>
    <t>-161729673</t>
  </si>
  <si>
    <t>Základové konstrukce z betonu železového desky ve výkopu nebo na hlavách pilot C 25/30</t>
  </si>
  <si>
    <t>https://podminky.urs.cz/item/CS_URS_2024_02/273321117</t>
  </si>
  <si>
    <t>"Přechodová deska OP1"4,00*(8,35+(3,10+0,80)/2)</t>
  </si>
  <si>
    <t>"Přechodová deska OP3"3,65*(6,00+(1,63+0,70)/2)</t>
  </si>
  <si>
    <t>273321118</t>
  </si>
  <si>
    <t>Základové desky mostních konstrukcí ze ŽB C 30/37</t>
  </si>
  <si>
    <t>-1223801483</t>
  </si>
  <si>
    <t>Základové konstrukce z betonu železového desky ve výkopu nebo na hlavách pilot C 30/37</t>
  </si>
  <si>
    <t>https://podminky.urs.cz/item/CS_URS_2024_02/273321118</t>
  </si>
  <si>
    <t>"Opěra OP3"1,00*2,75*(8,46+1,23)</t>
  </si>
  <si>
    <t>"Pilíř P2"6,40*0,90*2,00</t>
  </si>
  <si>
    <t>273354111</t>
  </si>
  <si>
    <t>Bednění základových desek - zřízení</t>
  </si>
  <si>
    <t>2007050679</t>
  </si>
  <si>
    <t>Bednění základových konstrukcí desek zřízení</t>
  </si>
  <si>
    <t>https://podminky.urs.cz/item/CS_URS_2024_02/273354111</t>
  </si>
  <si>
    <t>"pilíř-základ"2*6,4*2,0*1,25</t>
  </si>
  <si>
    <t>"opěry OP3-základ"2*(3,01+9,69)*1,00</t>
  </si>
  <si>
    <t>"Přechodová deska OP1"0,35*(11,45+5,06+9,43+4,19)</t>
  </si>
  <si>
    <t>"Přechodová deska OP3" 0,35*(4+7,62+7,05+3,84)</t>
  </si>
  <si>
    <t>273354211</t>
  </si>
  <si>
    <t>Bednění základových desek - odstranění</t>
  </si>
  <si>
    <t>113905789</t>
  </si>
  <si>
    <t>Bednění základových konstrukcí desek odstranění bednění</t>
  </si>
  <si>
    <t>https://podminky.urs.cz/item/CS_URS_2024_02/273354211</t>
  </si>
  <si>
    <t>273361116</t>
  </si>
  <si>
    <t>Výztuž základových desek z betonářské oceli 10 505</t>
  </si>
  <si>
    <t>1275863506</t>
  </si>
  <si>
    <t>Výztuž základových konstrukcí desek z betonářské oceli 10 505 (R) nebo BSt 500</t>
  </si>
  <si>
    <t>https://podminky.urs.cz/item/CS_URS_2024_02/273361116</t>
  </si>
  <si>
    <t>"Přechodová deska OP1" 1,985</t>
  </si>
  <si>
    <t>"Přechodová deska OP3"1,24</t>
  </si>
  <si>
    <t>281602111</t>
  </si>
  <si>
    <t>Injektování povrchové nízkotlaké s dvojitým obturátorem mikropilot a kotev tlakem do 0,6 MPa</t>
  </si>
  <si>
    <t>1727814411</t>
  </si>
  <si>
    <t>Injektování povrchové s dvojitým obturátorem mikropilot nebo kotev tlakem do 0,60 MPa</t>
  </si>
  <si>
    <t>https://podminky.urs.cz/item/CS_URS_2024_02/281602111</t>
  </si>
  <si>
    <t>60*1,5*1</t>
  </si>
  <si>
    <t>60*5*0,5</t>
  </si>
  <si>
    <t>-959007574</t>
  </si>
  <si>
    <t>"Mikropiloty u OP1" 26*5</t>
  </si>
  <si>
    <t>"Mikropiloty u P2" 14*5</t>
  </si>
  <si>
    <t>"Mikropiloty u OP3" 20*5</t>
  </si>
  <si>
    <t>896131798</t>
  </si>
  <si>
    <t>60*6,5</t>
  </si>
  <si>
    <t>390*1,1 'Přepočtené koeficientem množství</t>
  </si>
  <si>
    <t>283111123</t>
  </si>
  <si>
    <t>Zřízení trubkových mikropilot svislých část manžetová D přes 105 do 115 mm</t>
  </si>
  <si>
    <t>-277709958</t>
  </si>
  <si>
    <t>Zřízení ocelových, trubkových mikropilot tlakové i tahové svislé nebo odklon od svislice do 60° část manžetová, průměru přes 105 do 115 mm</t>
  </si>
  <si>
    <t>https://podminky.urs.cz/item/CS_URS_2024_02/283111123</t>
  </si>
  <si>
    <t>(26+14+20)*1,5</t>
  </si>
  <si>
    <t>721706273</t>
  </si>
  <si>
    <t>319673657</t>
  </si>
  <si>
    <t>300</t>
  </si>
  <si>
    <t>1548001481</t>
  </si>
  <si>
    <t>200*0,5 'Přepočtené koeficientem množství</t>
  </si>
  <si>
    <t>317171126</t>
  </si>
  <si>
    <t>Kotvení monolitického betonu římsy do mostovky kotvou do vývrtu</t>
  </si>
  <si>
    <t>1967176032</t>
  </si>
  <si>
    <t>https://podminky.urs.cz/item/CS_URS_2024_02/317171126</t>
  </si>
  <si>
    <t>54879990</t>
  </si>
  <si>
    <t>kotva římsy M24 do vývrtu, NRk = 120 KN</t>
  </si>
  <si>
    <t>1882432591</t>
  </si>
  <si>
    <t xml:space="preserve">Poznámka k položce:_x000D_
kompletní dodávka </t>
  </si>
  <si>
    <t>317321118</t>
  </si>
  <si>
    <t>Mostní římsy ze ŽB C 30/37</t>
  </si>
  <si>
    <t>-1893454386</t>
  </si>
  <si>
    <t>Římsy ze železového betonu C 30/37</t>
  </si>
  <si>
    <t>https://podminky.urs.cz/item/CS_URS_2024_02/317321118</t>
  </si>
  <si>
    <t>"beton říms C30/37 XF2 Cl 0,4"92,75*(0,25*0,6)+45,74*(0,55*0,23)+42,1*(1,8*0,23)+4,91*(0,57*0,23)</t>
  </si>
  <si>
    <t>317353121</t>
  </si>
  <si>
    <t>Bednění mostních říms všech tvarů - zřízení</t>
  </si>
  <si>
    <t>-91573054</t>
  </si>
  <si>
    <t>Bednění mostní římsy zřízení všech tvarů</t>
  </si>
  <si>
    <t>https://podminky.urs.cz/item/CS_URS_2024_02/317353121</t>
  </si>
  <si>
    <t>92,75*(0,6+0,25+0,23+0,11)</t>
  </si>
  <si>
    <t>"čela"2*(0,25*0,6+0,23*0,55)+2*(0,25*0,6+0,23*0,27+0,23*(1,53+1,35))</t>
  </si>
  <si>
    <t>317353221</t>
  </si>
  <si>
    <t>Bednění mostních říms všech tvarů - odstranění</t>
  </si>
  <si>
    <t>76363744</t>
  </si>
  <si>
    <t>Bednění mostní římsy odstranění všech tvarů</t>
  </si>
  <si>
    <t>https://podminky.urs.cz/item/CS_URS_2024_02/317353221</t>
  </si>
  <si>
    <t>317361116</t>
  </si>
  <si>
    <t>Výztuž mostních říms z betonářské oceli 10 505</t>
  </si>
  <si>
    <t>-799554227</t>
  </si>
  <si>
    <t>Výztuž mostních železobetonových říms z betonářské oceli 10 505 (R) nebo BSt 500</t>
  </si>
  <si>
    <t>https://podminky.urs.cz/item/CS_URS_2024_02/317361116</t>
  </si>
  <si>
    <t>4,27</t>
  </si>
  <si>
    <t>3128R</t>
  </si>
  <si>
    <t>Striáž pochozí vrstvy říms</t>
  </si>
  <si>
    <t>589462876</t>
  </si>
  <si>
    <t>"římsy"36,67+90,31</t>
  </si>
  <si>
    <t>-1689900859</t>
  </si>
  <si>
    <t>"Pilíř P2"3,60*3,32*0,80</t>
  </si>
  <si>
    <t>"Opěra OP1"</t>
  </si>
  <si>
    <t>"Dřík"1,65*1,85*12,02</t>
  </si>
  <si>
    <t>"Zavěšená křídla" 3,00*(1,50/2+0,56+0,06/2)*0,57+3,00*(1,5/2+0,63+0,08/2)*0,57</t>
  </si>
  <si>
    <t>"Závěrná zídka" (1,30*0,45+0,45*0,02/2+0,32*0,32/2+0,32*0,30+0,32*0,05/2+0,30*0,15)*12,30</t>
  </si>
  <si>
    <t>"Plentovací zídky"0,89*0,20*1,49+0,85*0,20*1,31</t>
  </si>
  <si>
    <t>"Podložkové nálitky"3*0,60*0,60*0,25</t>
  </si>
  <si>
    <t>"Opěra OP3"</t>
  </si>
  <si>
    <t>"Dřík"3,13*9,69*(1,93+0,34/2)</t>
  </si>
  <si>
    <t>"Zavěšená křídla"2*(1,60/2+0,67)*0,57+2*(1,60/2+0,69)*0,57</t>
  </si>
  <si>
    <t>"Závěrná zídka" (1,43*0,45+0,32*0,32/2+0,30*0,32+0,32*0,02/2+0,15*0,30)*9,70</t>
  </si>
  <si>
    <t>"Plentovací zídky"2*1,00*0,20*1,52</t>
  </si>
  <si>
    <t>"Podložkové nálitky"2*0,60*0,60*0,24</t>
  </si>
  <si>
    <t>1768466970</t>
  </si>
  <si>
    <t>"dřík OP1"2,05*1,8+1,81*1,9+1,34*1,2+11,8*1,8+11,01*1,86</t>
  </si>
  <si>
    <t>"dřík OP3" 2*(2,11*3,13+(0,35*3,13/2))+1,25*2,5+3,07*8,44+3,17*9,69</t>
  </si>
  <si>
    <t>"pilíř P2"</t>
  </si>
  <si>
    <t>"dřík 2*(2,8+pí*0,8)*3,37" 35,811</t>
  </si>
  <si>
    <t>"horní hrana (2,8*0,8+0,4^2*pí)-3,25*0,15 " 2,255</t>
  </si>
  <si>
    <t>"vrubový kloub" 2*(3,25+0,15)*0,11</t>
  </si>
  <si>
    <t>-475064282</t>
  </si>
  <si>
    <t>334352112</t>
  </si>
  <si>
    <t>Bednění mostních křídel a závěrných zídek ze systémového bednění s výplní z palubek - zřízení</t>
  </si>
  <si>
    <t>-1150439754</t>
  </si>
  <si>
    <t>Bednění mostních křídel a závěrných zídek ze systémového bednění zřízení z palubek</t>
  </si>
  <si>
    <t>https://podminky.urs.cz/item/CS_URS_2024_02/334352112</t>
  </si>
  <si>
    <t>"křídla OP1"</t>
  </si>
  <si>
    <t>"levé křídlo" 0,57*0,63+3,39*0,57+3*(0,63+1,58/2)+2,88*(0,63+1,58/2)</t>
  </si>
  <si>
    <t>"pravé křídlo" 0,57*0,56+3,88*0,57+3*(0,56+1,77/2)+3,45*(0,56+1,77/2)</t>
  </si>
  <si>
    <t>"závěrná zídka OP1"1,6*(0,56+0,49)+0,93*9,48+2,89*2*1,6+9,35*1,3+2*0,3*9,43</t>
  </si>
  <si>
    <t>"konzola pro uložení OP1"(0,055/2+0,3+0,32/2)*0,33+9,54*(0,3+0,33+0,46)</t>
  </si>
  <si>
    <t>"bločky OP1"3*4*0,24*0,6</t>
  </si>
  <si>
    <t>"plentovací zídky OP1"0,87*(2*1,32+0,22)+0,93*(2*1,49+0,25)</t>
  </si>
  <si>
    <t>"křídla OP3"</t>
  </si>
  <si>
    <t>"levé křídlo" 0,57*0,66+2,88*0,57+2*(0,66+1,79/2)+2,25*(0,66+1,79/2)</t>
  </si>
  <si>
    <t>"pravé křídlo" 0,57*0,62+2,56*0,57+2*(0,69+1,59/2)+1,75*(0,69+1,59/2)</t>
  </si>
  <si>
    <t>"závěrná zídka OP3"2*1,7*(0,49+0,62+2)+7,07*(1,4+1,045)+2*0,3*7,08</t>
  </si>
  <si>
    <t>"konzola pro uložení OP3"(0,035/2+0,3+0,32/2)*0,33+7,05*(0,3+0,33+0,46)</t>
  </si>
  <si>
    <t>"plentovací zídky OP32(*2*(1,52+0,049)+0,22*1)" 6,716</t>
  </si>
  <si>
    <t>334352212</t>
  </si>
  <si>
    <t>Bednění mostních křídel a závěrných zídek ze systémového bednění s výplní z palubek - odstranění</t>
  </si>
  <si>
    <t>1097543104</t>
  </si>
  <si>
    <t>Bednění mostních křídel a závěrných zídek ze systémového bednění odstranění z palubek</t>
  </si>
  <si>
    <t>https://podminky.urs.cz/item/CS_URS_2024_02/334352212</t>
  </si>
  <si>
    <t>334361216</t>
  </si>
  <si>
    <t>Výztuž dříků opěr z betonářské oceli 10 505</t>
  </si>
  <si>
    <t>2130480852</t>
  </si>
  <si>
    <t>Výztuž betonářská mostních konstrukcí opěr, úložných prahů, křídel, závěrných zídek, bloků ložisek, pilířů a sloupů z oceli 10 505 (R) nebo BSt 500 dříků opěr</t>
  </si>
  <si>
    <t>https://podminky.urs.cz/item/CS_URS_2024_02/334361216</t>
  </si>
  <si>
    <t>"Výztuž OP1 z betonářské oceli B500B"  7,96</t>
  </si>
  <si>
    <t>"Výztuž P2 z betonářské oceli B500B" 5,01</t>
  </si>
  <si>
    <t>"Výztuž OP3 z betonářské oceli B500B" 15,28</t>
  </si>
  <si>
    <t>334791111</t>
  </si>
  <si>
    <t>Prostup v betonových zdech z plastových trub DN do 50</t>
  </si>
  <si>
    <t>-1943637577</t>
  </si>
  <si>
    <t>Prostup v betonových zdech z plastových trub průměru do DN 50</t>
  </si>
  <si>
    <t>https://podminky.urs.cz/item/CS_URS_2024_02/334791111</t>
  </si>
  <si>
    <t>(1,23+1,85)*2</t>
  </si>
  <si>
    <t>334791112</t>
  </si>
  <si>
    <t>Prostup v betonových zdech z plastových trub DN do 110</t>
  </si>
  <si>
    <t>-865182254</t>
  </si>
  <si>
    <t>Prostup v betonových zdech z plastových trub průměru do DN 110</t>
  </si>
  <si>
    <t>https://podminky.urs.cz/item/CS_URS_2024_02/334791112</t>
  </si>
  <si>
    <t>(0,2+0,2)*2</t>
  </si>
  <si>
    <t>334951113</t>
  </si>
  <si>
    <t>Podpěrné skruže dočasné ze dřeva z hranolů - zřízení</t>
  </si>
  <si>
    <t>1340832076</t>
  </si>
  <si>
    <t>Podpěrné skruže dočasné ze dřeva z hranolů zřízení</t>
  </si>
  <si>
    <t>https://podminky.urs.cz/item/CS_URS_2024_02/334951113</t>
  </si>
  <si>
    <t>334952113</t>
  </si>
  <si>
    <t>Podpěrné skruže dočasné ze dřeva z hranolů - odstranění</t>
  </si>
  <si>
    <t>368826181</t>
  </si>
  <si>
    <t>Podpěrné skruže dočasné ze dřeva z hranolů odstranění</t>
  </si>
  <si>
    <t>https://podminky.urs.cz/item/CS_URS_2024_02/334952113</t>
  </si>
  <si>
    <t>348171111</t>
  </si>
  <si>
    <t>Osazení mostního ocelového zábradlí nesnímatelného do betonu říms přímo</t>
  </si>
  <si>
    <t>-1052252144</t>
  </si>
  <si>
    <t>Osazení mostního ocelového zábradlí přímo do betonu říms</t>
  </si>
  <si>
    <t>https://podminky.urs.cz/item/CS_URS_2024_02/348171111</t>
  </si>
  <si>
    <t>"zábradlí ocelové se svislou výplní výšky 1,1m"46,98+45,68</t>
  </si>
  <si>
    <t>348R001</t>
  </si>
  <si>
    <t xml:space="preserve">Ocelové mostní zábradlí </t>
  </si>
  <si>
    <t>-1101574709</t>
  </si>
  <si>
    <t xml:space="preserve">Poznámka k položce:_x000D_
_x000D_
sloupky TR82,5/4, dl.ca. 1,0 m , á ca 2,0 m_x000D_
horní madlo TR102/4_x000D_
dolní madlo TR48,3/3,2_x000D_
svislá výplň tyč  ∅20, dl. ca. 0,86 m_x000D_
kotevní patní deska 200/200/10_x000D_
_x000D_
pozinkované, nátěr dle specifikace_x000D_
</t>
  </si>
  <si>
    <t>31197004R</t>
  </si>
  <si>
    <t>tyč závitová Pz 8.8 M12</t>
  </si>
  <si>
    <t>-1852164473</t>
  </si>
  <si>
    <t>-236625571</t>
  </si>
  <si>
    <t>"Mostovka"</t>
  </si>
  <si>
    <t>"44-49" 6,833*12,706</t>
  </si>
  <si>
    <t>"49-50" 6,833*5,480+0,409*4,872</t>
  </si>
  <si>
    <t>"50-52" 7,857*0,800</t>
  </si>
  <si>
    <t>"52-53" 6,368*5,480+0,133*0,204+0,557*0,198+0,597*4,882+0,559*0,248+0,305*0,250+0,034*5,480+0,040*5,480</t>
  </si>
  <si>
    <t>"53-54" 6,658*9,450+5,500*0,250+0,292*9,450+5,505*0,185+1,022*0,200+0,078*9,450+1,800*0,250</t>
  </si>
  <si>
    <t>27443034</t>
  </si>
  <si>
    <t>"Výztuž mostovka z betonářské oceli B500B" 45,32</t>
  </si>
  <si>
    <t>"Výztuž příčník u OP1 z betonářské oceli B500B"5,110</t>
  </si>
  <si>
    <t>"Výztuž příčník u OP3 z betonářské oceli B500B"5,96</t>
  </si>
  <si>
    <t>421371133</t>
  </si>
  <si>
    <t>Výztuž předpínací nosné konstrukce mostů kabely monostrand</t>
  </si>
  <si>
    <t>-464826555</t>
  </si>
  <si>
    <t>Výztuž předpínací nosné konstrukce mostů předpínací kabely monostrand</t>
  </si>
  <si>
    <t>https://podminky.urs.cz/item/CS_URS_2024_02/421371133</t>
  </si>
  <si>
    <t>421374223</t>
  </si>
  <si>
    <t>Kabelová chránička pro soudržné předpínání z vinutého plechu pro předpínací výztuž nosné konstrukce mostů D přes 65 do 80 mm</t>
  </si>
  <si>
    <t>650513240</t>
  </si>
  <si>
    <t>Výztuž předpínací nosné konstrukce mostů kabelová chránička pro soudržné předpínání z vinutého plechu, vnitřního průměru přes 65 do 80 mm</t>
  </si>
  <si>
    <t>https://podminky.urs.cz/item/CS_URS_2024_02/421374223</t>
  </si>
  <si>
    <t>-1116829976</t>
  </si>
  <si>
    <t>1021570050</t>
  </si>
  <si>
    <t>Poznámka k položce:_x000D_
s opatřením proti bludným proudům provařením jednotlivých kotev</t>
  </si>
  <si>
    <t>1056548883</t>
  </si>
  <si>
    <t>-1469243446</t>
  </si>
  <si>
    <t>421378121</t>
  </si>
  <si>
    <t>Injektáž cementovou maltou chrániček předpínací výztuže nosné konstrukce mostů D do 80 mm</t>
  </si>
  <si>
    <t>-1719592626</t>
  </si>
  <si>
    <t>Výztuž předpínací nosné konstrukce mostů injektáž cementovou maltou chrániček, vnitřního průměru do 80 mm</t>
  </si>
  <si>
    <t>https://podminky.urs.cz/item/CS_URS_2024_02/421378121</t>
  </si>
  <si>
    <t>421955112</t>
  </si>
  <si>
    <t>Bednění z překližek na mostní skruži - zřízení</t>
  </si>
  <si>
    <t>2069122547</t>
  </si>
  <si>
    <t>Bednění na mostní skruži zřízení bednění z překližek</t>
  </si>
  <si>
    <t>https://podminky.urs.cz/item/CS_URS_2024_02/421955112</t>
  </si>
  <si>
    <t>"bok konzol+náběhh konzol" 0.25*(37.12+18.520+19.66)+2.24*(37.12+18.520+19.66)</t>
  </si>
  <si>
    <t>"dno" 4.45*18.52+88.56</t>
  </si>
  <si>
    <t>"boky dna - přímá část" 0.3*2*13.91</t>
  </si>
  <si>
    <t>"boky dna - přímá část  náběh" 0.4*2*6</t>
  </si>
  <si>
    <t>"boky dna - nad P2" 0.5*2*0.875</t>
  </si>
  <si>
    <t>"boky dna - část v oblouku náběh" 0.35*(6+6.13)</t>
  </si>
  <si>
    <t>"boky dna - část v oblouku" 0.2*(10.35+11.12)</t>
  </si>
  <si>
    <t>"dno+zadní strana + boky+přední strana"1.2*8.81+4.68+(0.99+0.975)*1.315+7.31</t>
  </si>
  <si>
    <t>"konzoly"2*(1.02*(0.250+0.25)+0.295*(0.250+0.04))</t>
  </si>
  <si>
    <t>"vybrání" 0.96*0.27+0.159(0.395+0.365)+2.02(0.395+0.045/2)+3.24*(0.365+0.075/2)-0.31*0.34*11</t>
  </si>
  <si>
    <t>"sklípky"11*(0.27*0.27+(0.28*0.025)+(0.107*0.27+0.031*0.16/2)+(0.166*0.335)+(0.085*0.27+0.15*0.03/2))</t>
  </si>
  <si>
    <t>"dno+zadní strana + boky+přední strana"0.95*11.285+4.97+(0.89+0.845)*1.04+7.42</t>
  </si>
  <si>
    <t>"konzoly"0.81*(0.25+0.25)+0.915*(0.25+0.25)+0.230*(0.25+0.04)+0.285*(0.25+0.04)</t>
  </si>
  <si>
    <t>"vybrání" 12.18*0.21+0.150*(0.410+0.415)+3.795*(0.415+0.115/2)+3.710*(0.410+0.045/2)-0.31*0.36*11</t>
  </si>
  <si>
    <t>"sklípky11*(0.350*0.28+0.215*0.165+0.025+0.115*0.21+0.377" 2,797</t>
  </si>
  <si>
    <t>421955212</t>
  </si>
  <si>
    <t>Bednění z překližek na mostní skruži - odstranění</t>
  </si>
  <si>
    <t>627872184</t>
  </si>
  <si>
    <t>Bednění na mostní skruži odstranění bednění z překližek</t>
  </si>
  <si>
    <t>https://podminky.urs.cz/item/CS_URS_2024_02/421955212</t>
  </si>
  <si>
    <t>423321123_R</t>
  </si>
  <si>
    <t>Betonáž příčníků z betonu C 35/45</t>
  </si>
  <si>
    <t>220640743</t>
  </si>
  <si>
    <t>7,319*0,27+11,526*0,93</t>
  </si>
  <si>
    <t>7,465*0,210+13,149*0,740</t>
  </si>
  <si>
    <t>428351111</t>
  </si>
  <si>
    <t>Bednění bloku ložiska zřízení a odstranění</t>
  </si>
  <si>
    <t>-1443571913</t>
  </si>
  <si>
    <t>https://podminky.urs.cz/item/CS_URS_2024_02/428351111</t>
  </si>
  <si>
    <t>"bločky OP3"2*4*0,24*0,6</t>
  </si>
  <si>
    <t>"bločky OP1" 3*4*0,24*0,6</t>
  </si>
  <si>
    <t>428386225</t>
  </si>
  <si>
    <t>Samostatná výztuž kyvného trnu nad 12 mm</t>
  </si>
  <si>
    <t>1240467063</t>
  </si>
  <si>
    <t>Vrubový a pérový kloub železobetonový samostatná výztuž kyvného trnu přes 12 mm</t>
  </si>
  <si>
    <t>https://podminky.urs.cz/item/CS_URS_2024_02/428386225</t>
  </si>
  <si>
    <t>"s izolační úpravou proti bludným proudům podle VL 303.01"21*1,95*6,314/1000</t>
  </si>
  <si>
    <t>"PKO s epoxidovým nátěrem 50 mm, trny přechodové desky"(24+32)*0,5*3,853/1000</t>
  </si>
  <si>
    <t>428941143</t>
  </si>
  <si>
    <t>Osazení mostního ložiska hrncového s horní spárou zatížení přes 5000 do 10 000 kN</t>
  </si>
  <si>
    <t>-377716523</t>
  </si>
  <si>
    <t>Osazení mostního ložiska ocelového nebo hrncového hrncového s horní spárou, zatížení přes 5000 do 10 000 kN</t>
  </si>
  <si>
    <t>https://podminky.urs.cz/item/CS_URS_2024_02/428941143</t>
  </si>
  <si>
    <t>42R001</t>
  </si>
  <si>
    <t>Mostní ložisko hrncové</t>
  </si>
  <si>
    <t>2072299074</t>
  </si>
  <si>
    <t>434313115_</t>
  </si>
  <si>
    <t>Schody z vibrolisovaných prefabrikátů se zřízením podkladních stupňů z betonu C 30/37</t>
  </si>
  <si>
    <t>-425577435</t>
  </si>
  <si>
    <t>Poznámka k položce:_x000D_
vč. lože z ŽB - 2 m3</t>
  </si>
  <si>
    <t>0,75*14</t>
  </si>
  <si>
    <t>43 R002</t>
  </si>
  <si>
    <t>Betonový schodišťový blok 750x350x150mm D+M</t>
  </si>
  <si>
    <t>1951309775</t>
  </si>
  <si>
    <t>31316013</t>
  </si>
  <si>
    <t>síť výztužná svařovaná DIN 488 jakost B500A 100x100mm drát D 10mm</t>
  </si>
  <si>
    <t>403095389</t>
  </si>
  <si>
    <t>0,75*0,35*14</t>
  </si>
  <si>
    <t>4625</t>
  </si>
  <si>
    <t xml:space="preserve">Těsnící fólie </t>
  </si>
  <si>
    <t>-1732871991</t>
  </si>
  <si>
    <t>"OP3"4,3*9,7</t>
  </si>
  <si>
    <t>"OP1"1,5*11,88</t>
  </si>
  <si>
    <t>1948290528</t>
  </si>
  <si>
    <t>"u OP1"21,07*0,84+14,77*0,345+9,56*0,38+4,4*0,31</t>
  </si>
  <si>
    <t>"u P2" 6,4*4,58+1,5*2*7,34</t>
  </si>
  <si>
    <t>"u OP3"12,79*1,92</t>
  </si>
  <si>
    <t>567951111</t>
  </si>
  <si>
    <t>Podklad z mezerovitého betonu MCB tl 300 mm</t>
  </si>
  <si>
    <t>-1122733558</t>
  </si>
  <si>
    <t>Podklad z mezerovitého betonu MCB tl. 300 mm</t>
  </si>
  <si>
    <t>https://podminky.urs.cz/item/CS_URS_2024_02/567951111</t>
  </si>
  <si>
    <t>"u OP1" 0,33*12,02</t>
  </si>
  <si>
    <t>"u OP2" 0,33*9,69</t>
  </si>
  <si>
    <t>573231106</t>
  </si>
  <si>
    <t>Postřik živičný spojovací ze silniční emulze v množství 0,30 kg/m2</t>
  </si>
  <si>
    <t>-407298923</t>
  </si>
  <si>
    <t>Postřik spojovací PS bez posypu kamenivem ze silniční emulze, v množství 0,30 kg/m2</t>
  </si>
  <si>
    <t>https://podminky.urs.cz/item/CS_URS_2024_02/573231106</t>
  </si>
  <si>
    <t>577144141</t>
  </si>
  <si>
    <t>Asfaltový beton vrstva obrusná ACO 11 (ABS) tl 50 mm š přes 3 m z modifikovaného asfaltu</t>
  </si>
  <si>
    <t>-100549730</t>
  </si>
  <si>
    <t>Asfaltový beton vrstva obrusná ACO 11 (ABS) s rozprostřením a se zhutněním z modifikovaného asfaltu v pruhu šířky přes 3 m, po zhutnění tl. 50 mm</t>
  </si>
  <si>
    <t>https://podminky.urs.cz/item/CS_URS_2024_02/577144141</t>
  </si>
  <si>
    <t>596992121</t>
  </si>
  <si>
    <t>Impregnační nátěr betonové a kamenné dlažby beze spár hydrofobní jednonásobný</t>
  </si>
  <si>
    <t>-1875723003</t>
  </si>
  <si>
    <t>Impregnační nátěr konstrukcí z betonové nebo kamenné dlažby beze spár nebo zámkové dlažby hydrofobní na bázi silanu jednonásobný</t>
  </si>
  <si>
    <t>https://podminky.urs.cz/item/CS_URS_2024_02/596992121</t>
  </si>
  <si>
    <t>"nátěr mostních betonových konstrukcí - nosná konstrukce z boku"0,25*(40,67+39,5)</t>
  </si>
  <si>
    <t>"nátěr mostních betonových konstrukcí - křídla"0,35*(2*2,5+2*3,5)</t>
  </si>
  <si>
    <t>113156204</t>
  </si>
  <si>
    <t>Bezprašné tryskání ocelovými broky vodorovných ploch přes 500 m2 do 700 m2</t>
  </si>
  <si>
    <t>-652968247</t>
  </si>
  <si>
    <t>Tryskání ocelovými broky vodorovných konstrukcí, plochy přes 500 do 700 m2</t>
  </si>
  <si>
    <t>https://podminky.urs.cz/item/CS_URS_2024_02/113156204</t>
  </si>
  <si>
    <t>"mostovka i  pod římsama" 364</t>
  </si>
  <si>
    <t>"přechodové desky" 67,12</t>
  </si>
  <si>
    <t>915111121</t>
  </si>
  <si>
    <t>Vodorovné dopravní značení dělící čáry přerušované š 125 mm základní bílá barva</t>
  </si>
  <si>
    <t>-1511278178</t>
  </si>
  <si>
    <t>Vodorovné dopravní značení stříkané barvou dělící čára šířky 125 mm přerušovaná bílá základní</t>
  </si>
  <si>
    <t>https://podminky.urs.cz/item/CS_URS_2024_02/915111121</t>
  </si>
  <si>
    <t>-199552238</t>
  </si>
  <si>
    <t>2*5</t>
  </si>
  <si>
    <t>59217017</t>
  </si>
  <si>
    <t>obrubník betonový chodníkový 1000x100x250mm</t>
  </si>
  <si>
    <t>2126612516</t>
  </si>
  <si>
    <t>10*1,02 'Přepočtené koeficientem množství</t>
  </si>
  <si>
    <t>919121132</t>
  </si>
  <si>
    <t>Těsnění spár zálivkou za studena pro komůrky š 20 mm hl 40 mm s těsnicím profilem</t>
  </si>
  <si>
    <t>1045821560</t>
  </si>
  <si>
    <t>Utěsnění dilatačních spár zálivkou za studena v cementobetonovém nebo živičném krytu včetně adhezního nátěru s těsnicím profilem pod zálivkou, pro komůrky šířky 20 mm, hloubky 40 mm</t>
  </si>
  <si>
    <t>https://podminky.urs.cz/item/CS_URS_2024_02/919121132</t>
  </si>
  <si>
    <t>"těsnění spár podél říms"2*59,36</t>
  </si>
  <si>
    <t>"těsnění spár podél odovodnění"2*(39.66+19.87+20.83)</t>
  </si>
  <si>
    <t>931941142.R</t>
  </si>
  <si>
    <t>Dodávka dilatačního mostního závěru podpovrchového</t>
  </si>
  <si>
    <t>1244249619</t>
  </si>
  <si>
    <t>256688427</t>
  </si>
  <si>
    <t>"u přechodových desek" (9,57+7,07)*0,7</t>
  </si>
  <si>
    <t>9 R01</t>
  </si>
  <si>
    <t>Plastbeton v místě vrubového kloubu</t>
  </si>
  <si>
    <t>1841506774</t>
  </si>
  <si>
    <t>9 R02</t>
  </si>
  <si>
    <t>těsnící elastický tmel</t>
  </si>
  <si>
    <t>1743461404</t>
  </si>
  <si>
    <t>"dilatační spára římsy" 8,55</t>
  </si>
  <si>
    <t>"pracovní spára římsy" 8,55</t>
  </si>
  <si>
    <t>931994103</t>
  </si>
  <si>
    <t>Těsnění dilatační spáry betonové konstrukce ukončujícím těsnicím pásem</t>
  </si>
  <si>
    <t>1365038315</t>
  </si>
  <si>
    <t>Těsnění spáry betonové konstrukce pásy, profily, tmely těsnicím pásem ukončujícím, spáry dilatační</t>
  </si>
  <si>
    <t>https://podminky.urs.cz/item/CS_URS_2024_02/931994103</t>
  </si>
  <si>
    <t>936942122</t>
  </si>
  <si>
    <t>Osazení mostní vpusti 300/500 mm</t>
  </si>
  <si>
    <t>295441319</t>
  </si>
  <si>
    <t>Osazení mostní vpusti a prodlužovací tvarovky vpusti, velikosti 300/500 mm</t>
  </si>
  <si>
    <t>https://podminky.urs.cz/item/CS_URS_2024_02/936942122</t>
  </si>
  <si>
    <t>55241715</t>
  </si>
  <si>
    <t>odvodňovač mostní rigolový mříž 500x300mm</t>
  </si>
  <si>
    <t>-138356399</t>
  </si>
  <si>
    <t>936942322</t>
  </si>
  <si>
    <t>Osazení příslušenství mostní vpusti prodloužení odtoku</t>
  </si>
  <si>
    <t>-2125961675</t>
  </si>
  <si>
    <t>Osazení mostní vpusti a prodlužovací tvarovky příslušenství prodloužení odtoku</t>
  </si>
  <si>
    <t>https://podminky.urs.cz/item/CS_URS_2024_02/936942322</t>
  </si>
  <si>
    <t>55241026</t>
  </si>
  <si>
    <t>tvarovka k mostnímu odvodňovači délka 1m F DN150</t>
  </si>
  <si>
    <t>-256927307</t>
  </si>
  <si>
    <t>55241027</t>
  </si>
  <si>
    <t>prodloužení odtoku k mostnímu odvodňovači délka 1m DN 150</t>
  </si>
  <si>
    <t>-1322108022</t>
  </si>
  <si>
    <t>985131111</t>
  </si>
  <si>
    <t>Očištění ploch stěn, rubu kleneb a podlah tlakovou vodou</t>
  </si>
  <si>
    <t>-1186703709</t>
  </si>
  <si>
    <t>https://podminky.urs.cz/item/CS_URS_2024_02/985131111</t>
  </si>
  <si>
    <t>"očištění ploch po odbednění-základy a přechodové desky" 75,82</t>
  </si>
  <si>
    <t>"očištění ploch po odbednění-římsy" 112,675</t>
  </si>
  <si>
    <t>"očištění ploch po odbednění-opěry, křídla, podpěra"163,327+141,894</t>
  </si>
  <si>
    <t>"očištění ploch po odbednění-mostovka a příčníky"381,032+29,818+33,575</t>
  </si>
  <si>
    <t>"očištění ploch po odbednění-ložiskové bloky" 1,152+1,728</t>
  </si>
  <si>
    <t>R 001 001</t>
  </si>
  <si>
    <t>odvodňovací trubička mostní izolace PVC DN 50 délka 0,5m</t>
  </si>
  <si>
    <t>-224006197</t>
  </si>
  <si>
    <t>R 001 002</t>
  </si>
  <si>
    <t>odvodňovací trubička mostní izolace PVC DN 50 délka 1m</t>
  </si>
  <si>
    <t>-51446060</t>
  </si>
  <si>
    <t>R 001 003</t>
  </si>
  <si>
    <t>Vrstva MA v  místě odvodnění tl. 35 mm</t>
  </si>
  <si>
    <t>-397036929</t>
  </si>
  <si>
    <t>Vrstva MA v místě odvodnění tl. 35 mm</t>
  </si>
  <si>
    <t>R 001 004</t>
  </si>
  <si>
    <t>Vrstva drenážního polymerbetonu tl. 40 mm</t>
  </si>
  <si>
    <t>1560899389</t>
  </si>
  <si>
    <t>946231111</t>
  </si>
  <si>
    <t>Montáž zavěšeného lešení pod bednění mostních říms s vyložením do 0,9 m</t>
  </si>
  <si>
    <t>1911252512</t>
  </si>
  <si>
    <t>Zavěšené lešení pod bednění mostních říms pracovní a podpěrné s vyložením do 0,90 m montáž</t>
  </si>
  <si>
    <t>https://podminky.urs.cz/item/CS_URS_2024_02/946231111</t>
  </si>
  <si>
    <t>"délka říms" 118</t>
  </si>
  <si>
    <t>946231121</t>
  </si>
  <si>
    <t>Demontáž zavěšeného lešení podpěrného pod bednění mostní římsy</t>
  </si>
  <si>
    <t>1270456596</t>
  </si>
  <si>
    <t>Zavěšené lešení pod bednění mostních říms pracovní a podpěrné s vyložením do 0,90 m demontáž</t>
  </si>
  <si>
    <t>https://podminky.urs.cz/item/CS_URS_2024_02/946231121</t>
  </si>
  <si>
    <t>R 001.2</t>
  </si>
  <si>
    <t>"dilatační spára římsy"</t>
  </si>
  <si>
    <t>-516023743</t>
  </si>
  <si>
    <t>R 002.1</t>
  </si>
  <si>
    <t>"pracovní spára římsy"</t>
  </si>
  <si>
    <t>1530907341</t>
  </si>
  <si>
    <t>R p 001</t>
  </si>
  <si>
    <t>Zhotovení tabulky s letopočtem opravy mostu vložením šablony do bednění</t>
  </si>
  <si>
    <t>2015518721</t>
  </si>
  <si>
    <t>Zhotovení tabulky s letopočtem opravy nebo větší údržby vložením šablony do bednění</t>
  </si>
  <si>
    <t>https://podminky.urs.cz/item/CS_URS_2024_02/R p 001</t>
  </si>
  <si>
    <t>R p 002</t>
  </si>
  <si>
    <t>Nivelační značky na opěrách</t>
  </si>
  <si>
    <t>-2023325841</t>
  </si>
  <si>
    <t>-1883330713</t>
  </si>
  <si>
    <t>711112001</t>
  </si>
  <si>
    <t>Provedení izolace proti zemní vlhkosti svislé za studena nátěrem penetračním</t>
  </si>
  <si>
    <t>300612320</t>
  </si>
  <si>
    <t>Provedení izolace proti zemní vlhkosti natěradly a tmely za studena na ploše svislé S nátěrem penetračním</t>
  </si>
  <si>
    <t>https://podminky.urs.cz/item/CS_URS_2024_02/711112001</t>
  </si>
  <si>
    <t>"OP1"</t>
  </si>
  <si>
    <t>"Opěra"1,245*11,88+(0,3+0,75+2,38)*11,02+1,2*0,57*2</t>
  </si>
  <si>
    <t>"Křídla"0,57*(0,56+0,63)+5,93+5,2+1,5*3+3*(0,56+0,63)+2*3,35*0,57</t>
  </si>
  <si>
    <t>"P2" (0,9+0,6+0,55)*3,6*2+(0,9+1,4+0,55)*2*2</t>
  </si>
  <si>
    <t>"OP3"</t>
  </si>
  <si>
    <t>"Základ"9,69*(0,5+1)</t>
  </si>
  <si>
    <t>"Opěra"0,5*9,69+(0,3+0,455+4,79)*8,44+3,5*0,57*2</t>
  </si>
  <si>
    <t>"Křídla"0,57*(0,69+0,665)+12,12+12+1,6*2+2*(0,69+0,665)+2*2,56*0,57</t>
  </si>
  <si>
    <t>"Přechodová deska OP1"41,01+</t>
  </si>
  <si>
    <t>"Přechodová deska OP3"26,14+15,47*0,3</t>
  </si>
  <si>
    <t>1364511572</t>
  </si>
  <si>
    <t>238,486*0,00034 "Přepočtené koeficientem množství</t>
  </si>
  <si>
    <t>711112002</t>
  </si>
  <si>
    <t>Provedení izolace proti zemní vlhkosti svislé za studena lakem asfaltovým</t>
  </si>
  <si>
    <t>-307826191</t>
  </si>
  <si>
    <t>Provedení izolace proti zemní vlhkosti natěradly a tmely za studena na ploše svislé S nátěrem lakem asfaltovým</t>
  </si>
  <si>
    <t>https://podminky.urs.cz/item/CS_URS_2024_02/711112002</t>
  </si>
  <si>
    <t>"Přechodová deska OP1"41,01+20,69*0,3</t>
  </si>
  <si>
    <t>11163152</t>
  </si>
  <si>
    <t>lak hydroizolační asfaltový</t>
  </si>
  <si>
    <t>-1128107051</t>
  </si>
  <si>
    <t>285,703*0,00041 "Přepočtené koeficientem množství</t>
  </si>
  <si>
    <t>711131111</t>
  </si>
  <si>
    <t>Provedení izolace proti zemní vlhkosti pásy na sucho samolepící vodorovné</t>
  </si>
  <si>
    <t>730192679</t>
  </si>
  <si>
    <t>Provedení izolace proti zemní vlhkosti pásy na sucho samolepícího asfaltového pásu na ploše vodorovné V</t>
  </si>
  <si>
    <t>https://podminky.urs.cz/item/CS_URS_2024_02/711131111</t>
  </si>
  <si>
    <t>"ochrana izolace pod římsami z asfaltových izoalčních pásů"30+79,25</t>
  </si>
  <si>
    <t>62866281</t>
  </si>
  <si>
    <t>pás asfaltový samolepicí modifikovaný SBS s vložkou ze skleněné tkaniny se spalitelnou fólií nebo jemnozrnným minerálním posypem nebo textilií na horním povrchu tl 3,0mm</t>
  </si>
  <si>
    <t>-1052092049</t>
  </si>
  <si>
    <t>105,35*1,1655 "Přepočtené koeficientem množství</t>
  </si>
  <si>
    <t>711141559</t>
  </si>
  <si>
    <t>Provedení izolace proti zemní vlhkosti pásy přitavením vodorovné NAIP</t>
  </si>
  <si>
    <t>498126019</t>
  </si>
  <si>
    <t>Provedení izolace proti zemní vlhkosti pásy přitavením NAIP na ploše vodorovné V</t>
  </si>
  <si>
    <t>https://podminky.urs.cz/item/CS_URS_2024_02/711141559</t>
  </si>
  <si>
    <t>Poznámka k položce:_x000D_
přitaveno na pečítící vrstvu</t>
  </si>
  <si>
    <t>"mostovka a přechodové desky" 267,75</t>
  </si>
  <si>
    <t>"izolace pod římsami z asfaltových pásů" 30+79,25</t>
  </si>
  <si>
    <t>62832001</t>
  </si>
  <si>
    <t>pás asfaltový natavitelný oxidovaný s vložkou ze skleněné rohože typu V60 s jemnozrnným minerálním posypem tl 3,5mm</t>
  </si>
  <si>
    <t>1196396061</t>
  </si>
  <si>
    <t>377*1,1655 "Přepočtené koeficientem množství</t>
  </si>
  <si>
    <t>711491272</t>
  </si>
  <si>
    <t>Provedení doplňků izolace proti vodě na ploše svislé z textilií vrstva ochranná</t>
  </si>
  <si>
    <t>-1214584206</t>
  </si>
  <si>
    <t>Provedení doplňků izolace proti vodě textilií na ploše svislé S vrstva ochranná</t>
  </si>
  <si>
    <t>https://podminky.urs.cz/item/CS_URS_2024_02/711491272</t>
  </si>
  <si>
    <t>"Opěra"1,245*11,88+(0,18+0,75+1,08)*11,02</t>
  </si>
  <si>
    <t>"Opěra"0,5*9,69+(0,18+0,455+2,35)*8,44+1,07*2*0,57</t>
  </si>
  <si>
    <t>69311033</t>
  </si>
  <si>
    <t>geotextilie tkaná separační, filtrační, výztužná PP pevnost v tahu 20kN/m</t>
  </si>
  <si>
    <t>761750203</t>
  </si>
  <si>
    <t>244,31*1,05 "Přepočtené koeficientem množství</t>
  </si>
  <si>
    <t>998711101</t>
  </si>
  <si>
    <t>Přesun hmot tonážní pro izolace proti vodě, vlhkosti a plynům v objektech v do 6 m</t>
  </si>
  <si>
    <t>-1352896476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</si>
  <si>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</si>
  <si>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</si>
  <si>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741</t>
  </si>
  <si>
    <t>Elektroinstalace - silnoproud</t>
  </si>
  <si>
    <t>741410051.R</t>
  </si>
  <si>
    <t>Montáž a dodávka jiskřiště</t>
  </si>
  <si>
    <t>44878595</t>
  </si>
  <si>
    <t>"Jiskřiště u ložisek"3</t>
  </si>
  <si>
    <t>783913151</t>
  </si>
  <si>
    <t>Penetrační syntetický nátěr hladkých betonových podlah</t>
  </si>
  <si>
    <t>-421411662</t>
  </si>
  <si>
    <t>Penetrační nátěr betonových podlah hladkých (z pohledového nebo gletovaného betonu, stěrky apod.) syntetický</t>
  </si>
  <si>
    <t>https://podminky.urs.cz/item/CS_URS_2024_02/783913151</t>
  </si>
  <si>
    <t>"mostovka " 267,75</t>
  </si>
  <si>
    <t>"přechodové desky" 7+9,5</t>
  </si>
  <si>
    <t>789</t>
  </si>
  <si>
    <t>Povrchové úpravy ocelových konstrukcí a technologických zařízení</t>
  </si>
  <si>
    <t>127</t>
  </si>
  <si>
    <t>789315221_2</t>
  </si>
  <si>
    <t>Nátěr zařízení s povrchem nečlenitým dvousložkový krycí epoxidový (vrchní) tl do 85 µm</t>
  </si>
  <si>
    <t>1629105531</t>
  </si>
  <si>
    <t>23-M</t>
  </si>
  <si>
    <t>Montáže potrubí</t>
  </si>
  <si>
    <t>230250001.R</t>
  </si>
  <si>
    <t>Montáž kontrolní vývod napěťový měřící KVD  a dodávka</t>
  </si>
  <si>
    <t>-193762781</t>
  </si>
  <si>
    <t>Montáž kontrolní vývod napěťový měřící KVD a dodávka</t>
  </si>
  <si>
    <t>129</t>
  </si>
  <si>
    <t>331074018</t>
  </si>
  <si>
    <t>130</t>
  </si>
  <si>
    <t>-68613038</t>
  </si>
  <si>
    <t>131</t>
  </si>
  <si>
    <t>-1228752515</t>
  </si>
  <si>
    <t>040.31.3 - Nový silniční most ev. č. 4585-8 v km 1,297 93 - elektro</t>
  </si>
  <si>
    <t>1667408556</t>
  </si>
  <si>
    <t>257499292</t>
  </si>
  <si>
    <t>-533396887</t>
  </si>
  <si>
    <t>410391762</t>
  </si>
  <si>
    <t>-1479331684</t>
  </si>
  <si>
    <t>-790015112</t>
  </si>
  <si>
    <t>-1817331215</t>
  </si>
  <si>
    <t>R-748-001.1</t>
  </si>
  <si>
    <t>LED svítidlo DO-330570-PM LED 33W asym., IP68</t>
  </si>
  <si>
    <t>-1570958243</t>
  </si>
  <si>
    <t>-414192239</t>
  </si>
  <si>
    <t>-1316125142</t>
  </si>
  <si>
    <t>210204011</t>
  </si>
  <si>
    <t>Montáž stožárů osvětlení ocelových samostatně stojících délky do 12 m</t>
  </si>
  <si>
    <t>5297364</t>
  </si>
  <si>
    <t>Montáž stožárů osvětlení samostatně stojících ocelových, délky do 12 m</t>
  </si>
  <si>
    <t>https://podminky.urs.cz/item/CS_URS_2024_02/210204011</t>
  </si>
  <si>
    <t>31674107</t>
  </si>
  <si>
    <t>stožár osvětlovací uliční Pz 159/133/114 v 8,2m</t>
  </si>
  <si>
    <t>932404356</t>
  </si>
  <si>
    <t>404452600</t>
  </si>
  <si>
    <t>výrobky a tabule orientační pro návěstí a zabezpečovací zařízení silniční značky dopravní svislé Bandimex - montáž na sloupy upínací páska 12,7 x 0,75 mm (50 m)</t>
  </si>
  <si>
    <t>-2094814548</t>
  </si>
  <si>
    <t>210204201</t>
  </si>
  <si>
    <t>Montáž elektrovýzbroje stožárů osvětlení 1 okruh</t>
  </si>
  <si>
    <t>-1848824047</t>
  </si>
  <si>
    <t>https://podminky.urs.cz/item/CS_URS_2024_02/210204201</t>
  </si>
  <si>
    <t xml:space="preserve">stožár.svorkovice IP 44 - 1xE27   </t>
  </si>
  <si>
    <t>1495606204</t>
  </si>
  <si>
    <t>1233606089</t>
  </si>
  <si>
    <t>991957315</t>
  </si>
  <si>
    <t>-668668623</t>
  </si>
  <si>
    <t>1692483553</t>
  </si>
  <si>
    <t>-2018052910</t>
  </si>
  <si>
    <t>184691792</t>
  </si>
  <si>
    <t>1613779166</t>
  </si>
  <si>
    <t>kabel instalační jádro Cu plné izolace PVC plášť PVC 450/750V (CYKY) 3x2,5mm2</t>
  </si>
  <si>
    <t>-1605540937</t>
  </si>
  <si>
    <t>-1987874702</t>
  </si>
  <si>
    <t>CYKY-J 4x16 RE</t>
  </si>
  <si>
    <t>-2081605061</t>
  </si>
  <si>
    <t>323865396</t>
  </si>
  <si>
    <t>941996389</t>
  </si>
  <si>
    <t>-588883517</t>
  </si>
  <si>
    <t>Pojistková skříň SP101/PS, vč. výzbroje</t>
  </si>
  <si>
    <t>478582215</t>
  </si>
  <si>
    <t>810403884</t>
  </si>
  <si>
    <t>-1080370003</t>
  </si>
  <si>
    <t>1339211890</t>
  </si>
  <si>
    <t>1532663442</t>
  </si>
  <si>
    <t>618951479</t>
  </si>
  <si>
    <t>R-21-M-001212</t>
  </si>
  <si>
    <t>Bleskojistka NN 400V</t>
  </si>
  <si>
    <t>-915916290</t>
  </si>
  <si>
    <t>-240528170</t>
  </si>
  <si>
    <t>-1161980475</t>
  </si>
  <si>
    <t>180266408</t>
  </si>
  <si>
    <t>-27720260</t>
  </si>
  <si>
    <t>-1905507805</t>
  </si>
  <si>
    <t>1132002841</t>
  </si>
  <si>
    <t>460150885</t>
  </si>
  <si>
    <t>Hloubení zapažených i nezapažených kabelových rýh ručně včetně urovnání dna s přemístěním výkopku do vzdálenosti 3 m od okraje jámy nebo naložením na dopravní prostředek šířky 80 cm, hloubky 120 cm, v hornině třídy 5</t>
  </si>
  <si>
    <t>1259339044</t>
  </si>
  <si>
    <t>-709702877</t>
  </si>
  <si>
    <t>-849717278</t>
  </si>
  <si>
    <t>1883908433</t>
  </si>
  <si>
    <t>-132291664</t>
  </si>
  <si>
    <t>1024052982</t>
  </si>
  <si>
    <t>1644097197</t>
  </si>
  <si>
    <t>-1219961201</t>
  </si>
  <si>
    <t>1723986287</t>
  </si>
  <si>
    <t>-782211347</t>
  </si>
  <si>
    <t>-2074141420</t>
  </si>
  <si>
    <t>-1161592825</t>
  </si>
  <si>
    <t>1354694885</t>
  </si>
  <si>
    <t>460560865</t>
  </si>
  <si>
    <t>Zásyp kabelových rýh ručně s uložením výkopku ve vrstvách včetně zhutnění a urovnání povrchu šířky 80 cm hloubky 100 cm, v hornině třídy 5</t>
  </si>
  <si>
    <t>324892462</t>
  </si>
  <si>
    <t>-1076094557</t>
  </si>
  <si>
    <t>-1245508361</t>
  </si>
  <si>
    <t>-1819623464</t>
  </si>
  <si>
    <t>-269723667</t>
  </si>
  <si>
    <t>1780376120</t>
  </si>
  <si>
    <t>-944119462</t>
  </si>
  <si>
    <t>1872491721</t>
  </si>
  <si>
    <t>1773460007</t>
  </si>
  <si>
    <t>-82650643</t>
  </si>
  <si>
    <t>-1888608273</t>
  </si>
  <si>
    <t>-2077919403</t>
  </si>
  <si>
    <t>-371909683</t>
  </si>
  <si>
    <t>327456408</t>
  </si>
  <si>
    <t>1242199485</t>
  </si>
  <si>
    <t>040.31.3 B - Nový silniční most ev. č. 4585-8 v km 1,297 93 - bourání</t>
  </si>
  <si>
    <t xml:space="preserve"> </t>
  </si>
  <si>
    <t xml:space="preserve">HSV - Práce a dodávky HSV </t>
  </si>
  <si>
    <t xml:space="preserve">    1 - Zemní práce   !! pozn. Nejsou dostupny údaje o skutečných rozměrech spodní stavby stávajícího mostu </t>
  </si>
  <si>
    <t xml:space="preserve">Práce a dodávky HSV </t>
  </si>
  <si>
    <t xml:space="preserve">Zemní práce   !! pozn. Nejsou dostupny údaje o skutečných rozměrech spodní stavby stávajícího mostu </t>
  </si>
  <si>
    <t>113155522</t>
  </si>
  <si>
    <t>Frézování betonového krytu tl 40 mm pl přes 500 do 1000 m2</t>
  </si>
  <si>
    <t>226</t>
  </si>
  <si>
    <t>Frézování betonového podkladu nebo krytu s naložením hmot na dopravní prostředek plochy přes 500 do 1 000 m2 tloušťky vrstvy 40 mm</t>
  </si>
  <si>
    <t>https://podminky.urs.cz/item/CS_URS_2024_02/113155522</t>
  </si>
  <si>
    <t>23,5*7,95*1</t>
  </si>
  <si>
    <t>113155523</t>
  </si>
  <si>
    <t>Frézování betonového krytu tl 50 mm pl přes 500 do 1000 m2</t>
  </si>
  <si>
    <t>228</t>
  </si>
  <si>
    <t>Frézování betonového podkladu nebo krytu s naložením hmot na dopravní prostředek plochy přes 500 do 1 000 m2 tloušťky vrstvy 50 mm</t>
  </si>
  <si>
    <t>https://podminky.urs.cz/item/CS_URS_2024_02/113155523</t>
  </si>
  <si>
    <t>23,5*7,95*2</t>
  </si>
  <si>
    <t>113201112</t>
  </si>
  <si>
    <t>Vytrhání obrub silničních ležatých</t>
  </si>
  <si>
    <t>260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</si>
  <si>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</si>
  <si>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</si>
  <si>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23,5+26</t>
  </si>
  <si>
    <t>-508642383</t>
  </si>
  <si>
    <t>0,4*4,35*12,21</t>
  </si>
  <si>
    <t>-1297062772</t>
  </si>
  <si>
    <t>2*12,21*6</t>
  </si>
  <si>
    <t>919735124</t>
  </si>
  <si>
    <t>Řezání stávajícího betonového krytu hl přes 150 do 200 mm</t>
  </si>
  <si>
    <t>284</t>
  </si>
  <si>
    <t>Řezání stávajícího betonového krytu nebo podkladu hloubky přes 150 do 200 mm</t>
  </si>
  <si>
    <t>https://podminky.urs.cz/item/CS_URS_2024_02/919735124</t>
  </si>
  <si>
    <t>23,5*7,95/1</t>
  </si>
  <si>
    <t>302</t>
  </si>
  <si>
    <t>"základ levobřežní" 1,19*(2*2,58*7,34+5,04*2,58)</t>
  </si>
  <si>
    <t>"základ pravobřežní" 1,20*(2*2,58*7,17+5,04*2,58)</t>
  </si>
  <si>
    <t>962051111</t>
  </si>
  <si>
    <t>Bourání mostních zdí a pilířů z ŽB</t>
  </si>
  <si>
    <t>316</t>
  </si>
  <si>
    <t>Bourání mostních konstrukcí zdiva a pilířů ze železového betonu</t>
  </si>
  <si>
    <t>https://podminky.urs.cz/item/CS_URS_2024_02/962051111</t>
  </si>
  <si>
    <t>křídlo pravobřežní 2x4,59*4,59*0,38</t>
  </si>
  <si>
    <t>křídlo levobřežní 4,73*4,73*1,2</t>
  </si>
  <si>
    <t>dřík pravobřežní 2,50*1,78*10,20</t>
  </si>
  <si>
    <t>dřík levobřežní 2,50*1,76*10,20</t>
  </si>
  <si>
    <t>úložný práh levobřežní 2*0,9*1,78*10,20</t>
  </si>
  <si>
    <t>závěrná zídka 2x1,42*0,6*10,20</t>
  </si>
  <si>
    <t>183,047</t>
  </si>
  <si>
    <t>963051111</t>
  </si>
  <si>
    <t>Bourání mostní nosné konstrukce z ŽB</t>
  </si>
  <si>
    <t>352</t>
  </si>
  <si>
    <t>Bourání mostních konstrukcí nosných konstrukcí ze železového betonu</t>
  </si>
  <si>
    <t>https://podminky.urs.cz/item/CS_URS_2024_02/963051111</t>
  </si>
  <si>
    <t>"odstranění mostovky, 10% rezerva 10,20*21,5*0,37*1,1 =" 89,26</t>
  </si>
  <si>
    <t>"odstranění římsy levé (0,59*0,12+0,73*0,3)*21,50 = "6,23</t>
  </si>
  <si>
    <t xml:space="preserve">"odstranění římsy pravé (0,60*0,12+1,88*0,3)21,50 = "13,67 </t>
  </si>
  <si>
    <t>"bourání nosníků VST z předpjatého betonu" 66,23</t>
  </si>
  <si>
    <t>396</t>
  </si>
  <si>
    <t>2*21,5*1,15</t>
  </si>
  <si>
    <t>966077121</t>
  </si>
  <si>
    <t>Odstranění různých doplňkových ocelových konstrukcí hmotnosti přes 20 do 50 kg</t>
  </si>
  <si>
    <t>416</t>
  </si>
  <si>
    <t>Odstranění různých konstrukcí na mostech doplňkových ocelových konstrukcí hmotnosti jednotlivě přes 20 do 50 kg</t>
  </si>
  <si>
    <t>https://podminky.urs.cz/item/CS_URS_2024_02/966077121</t>
  </si>
  <si>
    <t>2*8</t>
  </si>
  <si>
    <t>438</t>
  </si>
  <si>
    <t>446</t>
  </si>
  <si>
    <t>448</t>
  </si>
  <si>
    <t>19*1273,48</t>
  </si>
  <si>
    <t>997211611</t>
  </si>
  <si>
    <t>454</t>
  </si>
  <si>
    <t>Nakládání suti nebo vybouraných hmot na dopravní prostředky pro vodorovnou dopravu suti</t>
  </si>
  <si>
    <t>https://podminky.urs.cz/item/CS_URS_2024_02/997211611</t>
  </si>
  <si>
    <t>997211612</t>
  </si>
  <si>
    <t>Nakládání vybouraných hmot na dopravní prostředky pro vodorovnou dopravu</t>
  </si>
  <si>
    <t>456</t>
  </si>
  <si>
    <t>Nakládání suti nebo vybouraných hmot na dopravní prostředky pro vodorovnou dopravu vybouraných hmot</t>
  </si>
  <si>
    <t>https://podminky.urs.cz/item/CS_URS_2024_02/997211612</t>
  </si>
  <si>
    <t>997013631</t>
  </si>
  <si>
    <t>Poplatek za uložení na skládce (skládkovné) stavebního odpadu směsného kód odpadu 17 09 04</t>
  </si>
  <si>
    <t>458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</si>
  <si>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</si>
  <si>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</si>
  <si>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Poznámka k položce:_x000D_
vc hmot a zivic - prumer_x000D_
Poplatek za skládku živic</t>
  </si>
  <si>
    <t>711141821</t>
  </si>
  <si>
    <t>Odstranění izolace proti vodě, vlhkosti a plynům z pásů NAIP přitavených dvouvrstvých z plochy vodorovné</t>
  </si>
  <si>
    <t>472</t>
  </si>
  <si>
    <t>Odstranění izolace proti vodě, vlhkosti a plynům z přitavených pásů NAIP z plochy vodorovné V dvouvrstvé</t>
  </si>
  <si>
    <t>https://podminky.urs.cz/item/CS_URS_2024_02/711141821</t>
  </si>
  <si>
    <t>(0,51+3,98+3,98+1,73)*(22,42+6)</t>
  </si>
  <si>
    <t>711142811</t>
  </si>
  <si>
    <t>Odstranění izolace proti vodě, vlhkosti a plynům z pásů NAIP přitavených jednovrstvých z plochy svislé</t>
  </si>
  <si>
    <t>474</t>
  </si>
  <si>
    <t>Odstranění izolace proti vodě, vlhkosti a plynům z přitavených pásů NAIP z plochy svislé S jednovrstvé</t>
  </si>
  <si>
    <t>https://podminky.urs.cz/item/CS_URS_2024_02/711142811</t>
  </si>
  <si>
    <t>Poznámka k položce:_x000D_
předpoklad provedení HI ( oproti absenci izolace dle PD)_x000D_
pravobřežní: (4,59*4,59*2+2*5,79*0,38+2,8*4,59+2*1,2*7,17+(1,2+1,2+0,8)*10,2+5,04*6,02)                                               levobřežní: (4,73*4,73*2+2*6,0*0,38+2,8*4,73+2*1,2*8,66+(1,2+0,8+1,2)*10,2+5,04*6,0)</t>
  </si>
  <si>
    <t>285,791*1,1 'Přepočtené koeficientem množství</t>
  </si>
  <si>
    <t>711162811</t>
  </si>
  <si>
    <t>Odstranění izolace proti vodě, vlhkosti a plynům z nopových fólií z plochy svislé</t>
  </si>
  <si>
    <t>482</t>
  </si>
  <si>
    <t>Odstranění izolace proti vodě, vlhkosti a plynům z nopových fólií z plochy svislé S</t>
  </si>
  <si>
    <t>https://podminky.urs.cz/item/CS_URS_2024_02/711162811</t>
  </si>
  <si>
    <t>nalozeni_1</t>
  </si>
  <si>
    <t>84,95</t>
  </si>
  <si>
    <t>naloženi_2</t>
  </si>
  <si>
    <t>218,85</t>
  </si>
  <si>
    <t>040.32.1 - Úprava nájezdů na lávku v km 81,140 TPE</t>
  </si>
  <si>
    <t>111251101</t>
  </si>
  <si>
    <t>Odstranění křovin a stromů průměru kmene do 100 mm i s kořeny sklonu terénu do 1:5 z celkové plochy do 100 m2 strojně</t>
  </si>
  <si>
    <t>-1124767020</t>
  </si>
  <si>
    <t>Odstranění křovin a stromů s odstraněním kořenů strojně průměru kmene do 100 mm v rovině nebo ve svahu sklonu terénu do 1:5, při celkové ploše do 100 m2</t>
  </si>
  <si>
    <t>https://podminky.urs.cz/item/CS_URS_2024_02/111251101</t>
  </si>
  <si>
    <t>Poznámka k položce:_x000D_
VV pol. B7</t>
  </si>
  <si>
    <t>113107222</t>
  </si>
  <si>
    <t>Odstranění podkladu z kameniva drceného tl přes 100 do 200 mm strojně pl přes 200 m2</t>
  </si>
  <si>
    <t>1351993310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</si>
  <si>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</si>
  <si>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https://podminky.urs.cz/item/CS_URS_2024_02/113107222</t>
  </si>
  <si>
    <t>426,7 "VV pol. B3"</t>
  </si>
  <si>
    <t>113107235</t>
  </si>
  <si>
    <t>Odstranění podkladu z betonu vyztuženého sítěmi tl do 100 mm strojně pl přes 200 m2</t>
  </si>
  <si>
    <t>-1701726974</t>
  </si>
  <si>
    <t>Odstranění podkladů nebo krytů strojně plochy jednotlivě přes 200 m2 s přemístěním hmot na skládku na vzdálenost do 20 m nebo s naložením na dopravní prostředek z betonu vyztuženého sítěmi, o tl. vrstvy do 100 mm</t>
  </si>
  <si>
    <t>https://podminky.urs.cz/item/CS_URS_2024_02/113107235</t>
  </si>
  <si>
    <t>426,7</t>
  </si>
  <si>
    <t>531658509</t>
  </si>
  <si>
    <t>355,6 "VV pol. B2"</t>
  </si>
  <si>
    <t>121151113</t>
  </si>
  <si>
    <t>Sejmutí ornice plochy do 500 m2 tl vrstvy do 200 mm strojně</t>
  </si>
  <si>
    <t>-235471365</t>
  </si>
  <si>
    <t>Sejmutí ornice strojně při souvislé ploše přes 100 do 500 m2, tl. vrstvy do 200 mm</t>
  </si>
  <si>
    <t>https://podminky.urs.cz/item/CS_URS_2024_02/121151113</t>
  </si>
  <si>
    <t>Poznámka k položce:_x000D_
VV pol. B8</t>
  </si>
  <si>
    <t>122351102</t>
  </si>
  <si>
    <t>Odkopávky a prokopávky nezapažené v hornině třídy těžitelnosti II skupiny 4 objem do 50 m3 strojně</t>
  </si>
  <si>
    <t>-147878862</t>
  </si>
  <si>
    <t>Odkopávky a prokopávky nezapažené strojně v hornině třídy těžitelnosti II skupiny 4 přes 20 do 50 m3</t>
  </si>
  <si>
    <t>https://podminky.urs.cz/item/CS_URS_2024_02/122351102</t>
  </si>
  <si>
    <t>Poznámka k položce:_x000D_
VV pol. B5</t>
  </si>
  <si>
    <t>162351104</t>
  </si>
  <si>
    <t>Vodorovné přemístění přes 500 do 1000 m výkopku/sypaniny z horniny třídy těžitelnosti I skupiny 1 až 3</t>
  </si>
  <si>
    <t>-235031199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</si>
  <si>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</si>
  <si>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https://podminky.urs.cz/item/CS_URS_2024_02/162351104</t>
  </si>
  <si>
    <t>378*0,1 "ornice na MD"</t>
  </si>
  <si>
    <t>47,15 "Odkopávky"</t>
  </si>
  <si>
    <t>37,8 "část ornice"</t>
  </si>
  <si>
    <t>47,15 "část násypu"</t>
  </si>
  <si>
    <t>2014368061</t>
  </si>
  <si>
    <t>38,7+19,6-37,8 "ornice z MD"</t>
  </si>
  <si>
    <t>189,1+56,4-47,15 "násyp z MD"</t>
  </si>
  <si>
    <t>-2064851262</t>
  </si>
  <si>
    <t>naloženi_2+nalozeni_1</t>
  </si>
  <si>
    <t>171152111</t>
  </si>
  <si>
    <t>Uložení sypaniny z hornin nesoudržných a sypkých do násypů zhutněných v aktivní zóně silnic a dálnic</t>
  </si>
  <si>
    <t>1583181509</t>
  </si>
  <si>
    <t>Uložení sypaniny do zhutněných násypů pro silnice, dálnice a letiště s rozprostřením sypaniny ve vrstvách, s hrubým urovnáním a uzavřením povrchu násypu z hornin nesoudržných sypkých v aktivní zóně</t>
  </si>
  <si>
    <t>https://podminky.urs.cz/item/CS_URS_2024_02/171152111</t>
  </si>
  <si>
    <t>189,1+56,4 "VV pol. 1 0a 11"</t>
  </si>
  <si>
    <t>1479115489</t>
  </si>
  <si>
    <t>Poznámka k položce:_x000D_
VV pol. 8</t>
  </si>
  <si>
    <t>-1144474753</t>
  </si>
  <si>
    <t>387 "VV pol. 18"</t>
  </si>
  <si>
    <t>961580021</t>
  </si>
  <si>
    <t>-929475229</t>
  </si>
  <si>
    <t>2138769729</t>
  </si>
  <si>
    <t>387+196</t>
  </si>
  <si>
    <t>583*0,02 'Přepočtené koeficientem množství</t>
  </si>
  <si>
    <t>394345632</t>
  </si>
  <si>
    <t>182351123</t>
  </si>
  <si>
    <t>Rozprostření ornice pl přes 100 do 500 m2 ve svahu přes 1:5 tl vrstvy do 200 mm strojně</t>
  </si>
  <si>
    <t>1989723474</t>
  </si>
  <si>
    <t>Rozprostření a urovnání ornice ve svahu sklonu přes 1:5 strojně při souvislé ploše přes 100 do 500 m2, tl. vrstvy do 200 mm</t>
  </si>
  <si>
    <t>https://podminky.urs.cz/item/CS_URS_2024_02/182351123</t>
  </si>
  <si>
    <t>196 "VV pol. 19"</t>
  </si>
  <si>
    <t>351064195</t>
  </si>
  <si>
    <t>561081111</t>
  </si>
  <si>
    <t>Zřízení podkladu ze zeminy upravené vápnem, cementem, směsnými pojivy tl přes 450 do 500 mm pl do 1000 m2</t>
  </si>
  <si>
    <t>-624151870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</si>
  <si>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</si>
  <si>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https://podminky.urs.cz/item/CS_URS_2024_02/561081111</t>
  </si>
  <si>
    <t>271+402 "VV pol. 20"</t>
  </si>
  <si>
    <t>58591001</t>
  </si>
  <si>
    <t>pojivo hydraulické pro stabilizaci zeminy 30% vápna</t>
  </si>
  <si>
    <t>-1359162490</t>
  </si>
  <si>
    <t>0,014*673</t>
  </si>
  <si>
    <t>58521130</t>
  </si>
  <si>
    <t>cement portlandský CEM I 42,5MPa</t>
  </si>
  <si>
    <t>853142055</t>
  </si>
  <si>
    <t>0,03*673</t>
  </si>
  <si>
    <t>564851111</t>
  </si>
  <si>
    <t>Podklad ze štěrkodrtě ŠD plochy přes 100 m2 tl 150 mm</t>
  </si>
  <si>
    <t>651561034</t>
  </si>
  <si>
    <t>Podklad ze štěrkodrti ŠD s rozprostřením a zhutněním plochy přes 100 m2, po zhutnění tl. 150 mm</t>
  </si>
  <si>
    <t>https://podminky.urs.cz/item/CS_URS_2024_02/564851111</t>
  </si>
  <si>
    <t>475,5+523 "VV pol. 5 a 6"</t>
  </si>
  <si>
    <t>565155111</t>
  </si>
  <si>
    <t>Asfaltový beton vrstva podkladní ACP 16 (obalované kamenivo OKS) tl 70 mm š do 3 m</t>
  </si>
  <si>
    <t>-125818401</t>
  </si>
  <si>
    <t>Asfaltový beton vrstva podkladní ACP 16 (obalované kamenivo střednězrnné - OKS) s rozprostřením a zhutněním v pruhu šířky přes 1,5 do 3 m, po zhutnění tl. 70 mm</t>
  </si>
  <si>
    <t>https://podminky.urs.cz/item/CS_URS_2024_02/565155111</t>
  </si>
  <si>
    <t>569831111</t>
  </si>
  <si>
    <t>Zpevnění krajnic štěrkodrtí tl 100 mm</t>
  </si>
  <si>
    <t>1098564065</t>
  </si>
  <si>
    <t>Zpevnění krajnic nebo komunikací pro pěší s rozprostřením a zhutněním, po zhutnění štěrkodrtí tl. 100 mm</t>
  </si>
  <si>
    <t>https://podminky.urs.cz/item/CS_URS_2024_02/569831111</t>
  </si>
  <si>
    <t>54,5 "krajnice ŠD, VV pol. 9"</t>
  </si>
  <si>
    <t>573191111</t>
  </si>
  <si>
    <t>Postřik infiltrační kationaktivní emulzí v množství 1 kg/m2</t>
  </si>
  <si>
    <t>-566912133</t>
  </si>
  <si>
    <t>Postřik infiltrační kationaktivní emulzí v množství 1,00 kg/m2</t>
  </si>
  <si>
    <t>https://podminky.urs.cz/item/CS_URS_2024_02/573191111</t>
  </si>
  <si>
    <t>Poznámka k položce:_x000D_
VV pol. 4</t>
  </si>
  <si>
    <t>573231108</t>
  </si>
  <si>
    <t>Postřik živičný spojovací ze silniční emulze v množství 0,50 kg/m2</t>
  </si>
  <si>
    <t>-717483819</t>
  </si>
  <si>
    <t>Postřik spojovací PS bez posypu kamenivem ze silniční emulze, v množství 0,50 kg/m2</t>
  </si>
  <si>
    <t>https://podminky.urs.cz/item/CS_URS_2024_02/573231108</t>
  </si>
  <si>
    <t>Poznámka k položce:_x000D_
VV pol. 3</t>
  </si>
  <si>
    <t>577134121</t>
  </si>
  <si>
    <t>Asfaltový beton vrstva obrusná ACO 11+ (ABS) tř. I tl 40 mm š přes 3 m z nemodifikovaného asfaltu</t>
  </si>
  <si>
    <t>567672253</t>
  </si>
  <si>
    <t>Asfaltový beton vrstva obrusná ACO 11 (ABS) s rozprostřením a se zhutněním z nemodifikovaného asfaltu v pruhu šířky přes 3 m tř. I (ACO 11+), po zhutnění tl. 40 mm</t>
  </si>
  <si>
    <t>https://podminky.urs.cz/item/CS_URS_2024_02/577134121</t>
  </si>
  <si>
    <t>Poznámka k položce:_x000D_
VV pol. 1</t>
  </si>
  <si>
    <t>914111111</t>
  </si>
  <si>
    <t>Montáž svislé dopravní značky do velikosti 1 m2 objímkami na sloupek nebo konzolu</t>
  </si>
  <si>
    <t>-828205022</t>
  </si>
  <si>
    <t>Montáž svislé dopravní značky základní velikosti do 1 m2 objímkami na sloupky nebo konzoly</t>
  </si>
  <si>
    <t>https://podminky.urs.cz/item/CS_URS_2024_02/914111111</t>
  </si>
  <si>
    <t>Poznámka k položce:_x000D_
znovuosazení, VV pol. 16</t>
  </si>
  <si>
    <t>914511113</t>
  </si>
  <si>
    <t>Montáž sloupku dopravních značek délky do 3,5 m s betonovým základem a patkou D 70 mm</t>
  </si>
  <si>
    <t>-1207276991</t>
  </si>
  <si>
    <t>Montáž sloupku dopravních značek délky do 3,5 m do hliníkové patky pro sloupek D 70 mm</t>
  </si>
  <si>
    <t>https://podminky.urs.cz/item/CS_URS_2024_02/914511113</t>
  </si>
  <si>
    <t>40445230</t>
  </si>
  <si>
    <t>sloupek pro dopravní značku Zn D 70mm v 3,5m</t>
  </si>
  <si>
    <t>-1843531064</t>
  </si>
  <si>
    <t>914531111</t>
  </si>
  <si>
    <t>Montáž nástavce na sloupky velikosti do 1 m2 pro uchycení dopravních značek</t>
  </si>
  <si>
    <t>537406150</t>
  </si>
  <si>
    <t>Montáž konzol nebo nástavců pro osazení dopravních značek velikosti do 1 m2 na sloupek</t>
  </si>
  <si>
    <t>https://podminky.urs.cz/item/CS_URS_2024_02/914531111</t>
  </si>
  <si>
    <t>40445256</t>
  </si>
  <si>
    <t>svorka upínací na sloupek dopravní značky D 60mm</t>
  </si>
  <si>
    <t>2026525746</t>
  </si>
  <si>
    <t>598690341</t>
  </si>
  <si>
    <t>14,75+2 "VV pol. 12 a 13"</t>
  </si>
  <si>
    <t>59217026</t>
  </si>
  <si>
    <t>obrubník silniční betonový 500x150x250mm</t>
  </si>
  <si>
    <t>1772761353</t>
  </si>
  <si>
    <t>14,4607843137255*1,02 'Přepočtené koeficientem množství</t>
  </si>
  <si>
    <t>59217030</t>
  </si>
  <si>
    <t>obrubník silniční betonový přechodový 1000x150x150-250mm</t>
  </si>
  <si>
    <t>-1507975626</t>
  </si>
  <si>
    <t>919112233</t>
  </si>
  <si>
    <t>Řezání spár pro vytvoření komůrky š 20 mm hl 40 mm pro těsnící zálivku v živičném krytu</t>
  </si>
  <si>
    <t>530640228</t>
  </si>
  <si>
    <t>Řezání dilatačních spár v živičném krytu vytvoření komůrky pro těsnící zálivku šířky 20 mm, hloubky 40 mm</t>
  </si>
  <si>
    <t>https://podminky.urs.cz/item/CS_URS_2024_02/919112233</t>
  </si>
  <si>
    <t>11 "VV pol. 15</t>
  </si>
  <si>
    <t>919121233</t>
  </si>
  <si>
    <t>Těsnění spár zálivkou za studena pro komůrky š 20 mm hl 40 mm bez těsnicího profilu</t>
  </si>
  <si>
    <t>215028674</t>
  </si>
  <si>
    <t>Utěsnění dilatačních spár zálivkou za studena v cementobetonovém nebo živičném krytu včetně adhezního nátěru bez těsnicího profilu pod zálivkou, pro komůrky šířky 20 mm, hloubky 40 mm</t>
  </si>
  <si>
    <t>https://podminky.urs.cz/item/CS_URS_2024_02/919121233</t>
  </si>
  <si>
    <t>Poznámka k položce:_x000D_
VV pol. 14</t>
  </si>
  <si>
    <t>919726122</t>
  </si>
  <si>
    <t>Geotextilie pro ochranu, separaci a filtraci netkaná měrná hm přes 200 do 300 g/m2</t>
  </si>
  <si>
    <t>-1887958646</t>
  </si>
  <si>
    <t>Geotextilie netkaná pro ochranu, separaci nebo filtraci měrná hmotnost přes 200 do 300 g/m2</t>
  </si>
  <si>
    <t>https://podminky.urs.cz/item/CS_URS_2024_02/919726122</t>
  </si>
  <si>
    <t>680 " VV pol. 7"</t>
  </si>
  <si>
    <t>919735112</t>
  </si>
  <si>
    <t>Řezání stávajícího živičného krytu hl přes 50 do 100 mm</t>
  </si>
  <si>
    <t>-1764353889</t>
  </si>
  <si>
    <t>Řezání stávajícího živičného krytu nebo podkladu hloubky přes 50 do 100 mm</t>
  </si>
  <si>
    <t>https://podminky.urs.cz/item/CS_URS_2024_02/919735112</t>
  </si>
  <si>
    <t>Poznámka k položce:_x000D_
VV pol B1</t>
  </si>
  <si>
    <t>966006211</t>
  </si>
  <si>
    <t>Odstranění svislých dopravních značek ze sloupů, sloupků nebo konzol</t>
  </si>
  <si>
    <t>370805782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</si>
  <si>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</si>
  <si>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https://podminky.urs.cz/item/CS_URS_2024_02/966006211</t>
  </si>
  <si>
    <t>Poznámka k položce:_x000D_
VV pol. B4</t>
  </si>
  <si>
    <t>-386625272</t>
  </si>
  <si>
    <t>-2131182150</t>
  </si>
  <si>
    <t>19*(309,306-31,149)</t>
  </si>
  <si>
    <t>4*31,149</t>
  </si>
  <si>
    <t>789394821</t>
  </si>
  <si>
    <t>-1953825493</t>
  </si>
  <si>
    <t>998225111</t>
  </si>
  <si>
    <t>Přesun hmot pro pozemní komunikace s krytem z kamene, monolitickým betonovým nebo živičným</t>
  </si>
  <si>
    <t>1285811610</t>
  </si>
  <si>
    <t>Přesun hmot pro komunikace s krytem z kameniva, monolitickým betonovým nebo živičným dopravní vzdálenost do 200 m jakékoliv délky objektu</t>
  </si>
  <si>
    <t>https://podminky.urs.cz/item/CS_URS_2024_02/998225111</t>
  </si>
  <si>
    <t>767161812</t>
  </si>
  <si>
    <t>Demontáž zábradlí rovného rozebíratelného hmotnosti 1 m zábradlí přes 20 kg do suti</t>
  </si>
  <si>
    <t>673482670</t>
  </si>
  <si>
    <t>Demontáž zábradlí do suti rovného rozebíratelný spoj hmotnosti 1 m zábradlí přes 20 kg</t>
  </si>
  <si>
    <t>https://podminky.urs.cz/item/CS_URS_2024_02/767161812</t>
  </si>
  <si>
    <t>Poznámka k položce:_x000D_
VV pol. B6</t>
  </si>
  <si>
    <t>OST 1</t>
  </si>
  <si>
    <t>Statická zátěžovací zkouška</t>
  </si>
  <si>
    <t>993541535</t>
  </si>
  <si>
    <t>Poznámka k položce:_x000D_
VV pol. 21</t>
  </si>
  <si>
    <t>18,44</t>
  </si>
  <si>
    <t>040.32.2 - Úprava napojení pěších komunikací na lávku v km 82,150 TPE</t>
  </si>
  <si>
    <t>113107330</t>
  </si>
  <si>
    <t>Odstranění podkladu z betonu prostého tl do 100 mm strojně pl do 50 m2</t>
  </si>
  <si>
    <t>-299951287</t>
  </si>
  <si>
    <t>Odstranění podkladů nebo krytů strojně plochy jednotlivě do 50 m2 s přemístěním hmot na skládku na vzdálenost do 3 m nebo s naložením na dopravní prostředek z betonu prostého, o tl. vrstvy do 100 mm</t>
  </si>
  <si>
    <t>https://podminky.urs.cz/item/CS_URS_2024_02/113107330</t>
  </si>
  <si>
    <t>113107162</t>
  </si>
  <si>
    <t>Odstranění podkladu z kameniva drceného tl přes 100 do 200 mm strojně pl přes 50 do 200 m2</t>
  </si>
  <si>
    <t>823522888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</si>
  <si>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</si>
  <si>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https://podminky.urs.cz/item/CS_URS_2024_02/113107162</t>
  </si>
  <si>
    <t>21,5+66,6 "VV pol. B2 a B3"</t>
  </si>
  <si>
    <t>1790375957</t>
  </si>
  <si>
    <t>13858981</t>
  </si>
  <si>
    <t>Poznámka k položce:_x000D_
VV pol. B2</t>
  </si>
  <si>
    <t>1081685006</t>
  </si>
  <si>
    <t>122351101</t>
  </si>
  <si>
    <t>Odkopávky a prokopávky nezapažené v hornině třídy těžitelnosti II skupiny 4 objem do 20 m3 strojně</t>
  </si>
  <si>
    <t>-1596367977</t>
  </si>
  <si>
    <t>Odkopávky a prokopávky nezapažené strojně v hornině třídy těžitelnosti II skupiny 4 do 20 m3</t>
  </si>
  <si>
    <t>https://podminky.urs.cz/item/CS_URS_2024_02/122351101</t>
  </si>
  <si>
    <t>8,42 "VV pol. B6"</t>
  </si>
  <si>
    <t>132251101</t>
  </si>
  <si>
    <t>Hloubení rýh nezapažených š do 800 mm v hornině třídy těžitelnosti I skupiny 3 objem do 20 m3 strojně</t>
  </si>
  <si>
    <t>868670203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</si>
  <si>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</si>
  <si>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</si>
  <si>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20,19 "rýha pro palisádu, VV pol. 21"</t>
  </si>
  <si>
    <t>1829085781</t>
  </si>
  <si>
    <t>0,1*174 "ornice na MD"</t>
  </si>
  <si>
    <t>8,42 "výkop"</t>
  </si>
  <si>
    <t>20,19 "rýha na MD"</t>
  </si>
  <si>
    <t>7,54</t>
  </si>
  <si>
    <t>0,1*(46+63)</t>
  </si>
  <si>
    <t>-491513375</t>
  </si>
  <si>
    <t>159,4"násyp z MD"</t>
  </si>
  <si>
    <t>1446187214</t>
  </si>
  <si>
    <t>146</t>
  </si>
  <si>
    <t>-1336118977</t>
  </si>
  <si>
    <t>151,2+8,2 "VV pol. 12 a 13"</t>
  </si>
  <si>
    <t>1236365674</t>
  </si>
  <si>
    <t>Poznámka k položce:_x000D_
VV pol. 10</t>
  </si>
  <si>
    <t>-490439642</t>
  </si>
  <si>
    <t>46 "VV pol. 31"</t>
  </si>
  <si>
    <t>-1169389494</t>
  </si>
  <si>
    <t>-738850327</t>
  </si>
  <si>
    <t>-527426851</t>
  </si>
  <si>
    <t>46+63</t>
  </si>
  <si>
    <t>109*0,02 'Přepočtené koeficientem množství</t>
  </si>
  <si>
    <t>-104368885</t>
  </si>
  <si>
    <t>182351023</t>
  </si>
  <si>
    <t>Rozprostření ornice pl do 100 m2 ve svahu přes 1:5 tl vrstvy do 200 mm strojně</t>
  </si>
  <si>
    <t>-1693926991</t>
  </si>
  <si>
    <t>Rozprostření a urovnání ornice ve svahu sklonu přes 1:5 strojně při souvislé ploše do 100 m2, tl. vrstvy do 200 mm</t>
  </si>
  <si>
    <t>https://podminky.urs.cz/item/CS_URS_2024_02/182351023</t>
  </si>
  <si>
    <t>63 "VV pol. 32"</t>
  </si>
  <si>
    <t>-1118995499</t>
  </si>
  <si>
    <t>273321411</t>
  </si>
  <si>
    <t>Základové desky ze ŽB bez zvýšených nároků na prostředí tř. C 20/25</t>
  </si>
  <si>
    <t>733110425</t>
  </si>
  <si>
    <t>Základy z betonu železového (bez výztuže) desky z betonu bez zvláštních nároků na prostředí tř. C 20/25</t>
  </si>
  <si>
    <t>https://podminky.urs.cz/item/CS_URS_2024_02/273321411</t>
  </si>
  <si>
    <t>274321411</t>
  </si>
  <si>
    <t>Základové pasy ze ŽB bez zvýšených nároků na prostředí tř. C 20/25</t>
  </si>
  <si>
    <t>-906682739</t>
  </si>
  <si>
    <t>Základy z betonu železového (bez výztuže) pasy z betonu bez zvláštních nároků na prostředí tř. C 20/25</t>
  </si>
  <si>
    <t>https://podminky.urs.cz/item/CS_URS_2024_02/274321411</t>
  </si>
  <si>
    <t>Poznámka k položce:_x000D_
VV pol. 27</t>
  </si>
  <si>
    <t>274351121</t>
  </si>
  <si>
    <t>Zřízení bednění základových pasů rovného</t>
  </si>
  <si>
    <t>-1847990907</t>
  </si>
  <si>
    <t>Bednění základů pasů rovné zřízení</t>
  </si>
  <si>
    <t>https://podminky.urs.cz/item/CS_URS_2024_02/274351121</t>
  </si>
  <si>
    <t>274351122</t>
  </si>
  <si>
    <t>Odstranění bednění základových pasů rovného</t>
  </si>
  <si>
    <t>-1582790480</t>
  </si>
  <si>
    <t>Bednění základů pasů rovné odstranění</t>
  </si>
  <si>
    <t>https://podminky.urs.cz/item/CS_URS_2024_02/274351122</t>
  </si>
  <si>
    <t>274361821</t>
  </si>
  <si>
    <t>Výztuž základových pasů betonářskou ocelí 10 505 (R)</t>
  </si>
  <si>
    <t>913614061</t>
  </si>
  <si>
    <t>Výztuž základů pasů z betonářské oceli 10 505 (R) nebo BSt 500</t>
  </si>
  <si>
    <t>https://podminky.urs.cz/item/CS_URS_2024_02/274361821</t>
  </si>
  <si>
    <t>140*1,5/1000</t>
  </si>
  <si>
    <t>275321311</t>
  </si>
  <si>
    <t>Základové patky ze ŽB bez zvýšených nároků na prostředí tř. C 16/20</t>
  </si>
  <si>
    <t>-917714062</t>
  </si>
  <si>
    <t>Základy z betonu železového (bez výztuže) patky z betonu bez zvláštních nároků na prostředí tř. C 16/20</t>
  </si>
  <si>
    <t>https://podminky.urs.cz/item/CS_URS_2024_02/275321311</t>
  </si>
  <si>
    <t>0,144 "patky pro zábradlí"</t>
  </si>
  <si>
    <t>317321116</t>
  </si>
  <si>
    <t>Mostní římsy ze ŽB C 20/25</t>
  </si>
  <si>
    <t>-1841974989</t>
  </si>
  <si>
    <t>Římsy ze železového betonu C 20/25</t>
  </si>
  <si>
    <t>https://podminky.urs.cz/item/CS_URS_2024_02/317321116</t>
  </si>
  <si>
    <t>1,2 "římsa, VV pol. 22"</t>
  </si>
  <si>
    <t>-1238014494</t>
  </si>
  <si>
    <t>23,5 "VV pol. 23"</t>
  </si>
  <si>
    <t>1132463783</t>
  </si>
  <si>
    <t>1831509220</t>
  </si>
  <si>
    <t>Poznámka k položce:_x000D_
VV pol. 24</t>
  </si>
  <si>
    <t>339921132</t>
  </si>
  <si>
    <t>Osazování betonových palisád do betonového základu v řadě výšky prvku přes 0,5 do 1 m</t>
  </si>
  <si>
    <t>276818472</t>
  </si>
  <si>
    <t>Osazování palisád betonových v řadě se zabetonováním výšky palisády přes 500 do 1000 mm</t>
  </si>
  <si>
    <t>https://podminky.urs.cz/item/CS_URS_2024_02/339921132</t>
  </si>
  <si>
    <t>5,6+3,2+7,4+3,2 "VV pol. 17 - 20"</t>
  </si>
  <si>
    <t>59228414_R</t>
  </si>
  <si>
    <t>palisáda tyčová obdélníková betonová 200x200x1200 - 1800 mm přírodní</t>
  </si>
  <si>
    <t>2112768011</t>
  </si>
  <si>
    <t>palisáda tyčová kruhová betonová 175x200mm v 1000mm přírodní</t>
  </si>
  <si>
    <t>28+16+37+16</t>
  </si>
  <si>
    <t>434313115</t>
  </si>
  <si>
    <t>Schody z vibrolisovaných prefabrikátů se zřízením podkladních stupňů z betonu C 20/25</t>
  </si>
  <si>
    <t>-476611104</t>
  </si>
  <si>
    <t>Schody z vibrolisovaných prefabrikátů na cementovou maltu, s vyspárováním se zřízením podkladních stupňů z betonu tř. C 20/25</t>
  </si>
  <si>
    <t>https://podminky.urs.cz/item/CS_URS_2024_02/434313115</t>
  </si>
  <si>
    <t>4*1,5 "VV pol. 26"</t>
  </si>
  <si>
    <t>1166837509</t>
  </si>
  <si>
    <t>197,2"VV pol. 36"</t>
  </si>
  <si>
    <t>-1764032071</t>
  </si>
  <si>
    <t>-1892237741</t>
  </si>
  <si>
    <t>-91912605</t>
  </si>
  <si>
    <t>124,4+149,47 "VV pol. 5 a 6"</t>
  </si>
  <si>
    <t>565145111</t>
  </si>
  <si>
    <t>Asfaltový beton vrstva podkladní ACP 16 (obalované kamenivo OKS) tl 60 mm š do 3 m</t>
  </si>
  <si>
    <t>1062808439</t>
  </si>
  <si>
    <t>Asfaltový beton vrstva podkladní ACP 16 (obalované kamenivo střednězrnné - OKS) s rozprostřením a zhutněním v pruhu šířky přes 1,5 do 3 m, po zhutnění tl. 60 mm</t>
  </si>
  <si>
    <t>https://podminky.urs.cz/item/CS_URS_2024_02/565145111</t>
  </si>
  <si>
    <t>Poznámka k položce:_x000D_
VV pol. 2</t>
  </si>
  <si>
    <t>1587409491</t>
  </si>
  <si>
    <t>11,2 "VV pol. 11"</t>
  </si>
  <si>
    <t>-1476005570</t>
  </si>
  <si>
    <t>-558109843</t>
  </si>
  <si>
    <t>111,87</t>
  </si>
  <si>
    <t>577134111</t>
  </si>
  <si>
    <t>Asfaltový beton vrstva obrusná ACO 11+ (ABS) tř. I tl 40 mm š do 3 m z nemodifikovaného asfaltu</t>
  </si>
  <si>
    <t>-1749333215</t>
  </si>
  <si>
    <t>Asfaltový beton vrstva obrusná ACO 11 (ABS) s rozprostřením a se zhutněním z nemodifikovaného asfaltu v pruhu šířky do 3 m tř. I (ACO 11+), po zhutnění tl. 40 mm</t>
  </si>
  <si>
    <t>https://podminky.urs.cz/item/CS_URS_2024_02/577134111</t>
  </si>
  <si>
    <t>Poznámka k položce:_x000D_
"VV pol. 5.2"</t>
  </si>
  <si>
    <t>101,7 "VV pol. 1"</t>
  </si>
  <si>
    <t>596211111</t>
  </si>
  <si>
    <t>Kladení zámkové dlažby komunikací pro pěší ručně tl 60 mm skupiny A pl přes 50 do 100 m2</t>
  </si>
  <si>
    <t>-1658490609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</si>
  <si>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</si>
  <si>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https://podminky.urs.cz/item/CS_URS_2024_02/596211111</t>
  </si>
  <si>
    <t>Poznámka k položce:_x000D_
VV pol. 7</t>
  </si>
  <si>
    <t>59245006</t>
  </si>
  <si>
    <t>dlažba pro nevidomé betonová 200x100mm tl 60mm barevná</t>
  </si>
  <si>
    <t>822359525</t>
  </si>
  <si>
    <t>9 R 002</t>
  </si>
  <si>
    <t>Schodiště na lávku komplet</t>
  </si>
  <si>
    <t>1207177304</t>
  </si>
  <si>
    <t>Poznámka k položce:_x000D_
"VV pol. 9.4"</t>
  </si>
  <si>
    <t>1549698586</t>
  </si>
  <si>
    <t>9 R 001</t>
  </si>
  <si>
    <t>Zábradlí ocelové trubkové z nerez oceli</t>
  </si>
  <si>
    <t>2080407334</t>
  </si>
  <si>
    <t>Poznámka k položce:_x000D_
VV pol. 33</t>
  </si>
  <si>
    <t>-834096789</t>
  </si>
  <si>
    <t>19 "VV pol. 14, 15, 16"</t>
  </si>
  <si>
    <t>2070235137</t>
  </si>
  <si>
    <t>0,980392156862745*1,02 'Přepočtené koeficientem množství</t>
  </si>
  <si>
    <t>59217029</t>
  </si>
  <si>
    <t>obrubník silniční betonový nájezdový 1000x150x150mm</t>
  </si>
  <si>
    <t>-1146843839</t>
  </si>
  <si>
    <t>59217076</t>
  </si>
  <si>
    <t>obrubník silniční betonový přechodový 1000x150x250mm</t>
  </si>
  <si>
    <t>-2089304248</t>
  </si>
  <si>
    <t>184642829</t>
  </si>
  <si>
    <t>Poznámka k položce:_x000D_
VV pol. 28</t>
  </si>
  <si>
    <t>-1200887490</t>
  </si>
  <si>
    <t>-1890943073</t>
  </si>
  <si>
    <t>36,7 "VV pol. 28"</t>
  </si>
  <si>
    <t>-1297322844</t>
  </si>
  <si>
    <t>194,3 "VV pol. 9"</t>
  </si>
  <si>
    <t>-2058403782</t>
  </si>
  <si>
    <t>15,2 "VV pol. B1"</t>
  </si>
  <si>
    <t>963042819</t>
  </si>
  <si>
    <t>Bourání schodišťových stupňů betonových zhotovených na místě</t>
  </si>
  <si>
    <t>-626366175</t>
  </si>
  <si>
    <t>https://podminky.urs.cz/item/CS_URS_2024_02/963042819</t>
  </si>
  <si>
    <t>1,5*5 "VV pol. B5"</t>
  </si>
  <si>
    <t>985331216</t>
  </si>
  <si>
    <t>Dodatečné vlepování betonářské výztuže D 18 mm do chemické malty včetně vyvrtání otvoru</t>
  </si>
  <si>
    <t>2041969107</t>
  </si>
  <si>
    <t>Dodatečné vlepování betonářské výztuže včetně vyvrtání a vyčištění otvoru chemickou maltou průměr výztuže 18 mm</t>
  </si>
  <si>
    <t>https://podminky.urs.cz/item/CS_URS_2024_02/985331216</t>
  </si>
  <si>
    <t>97*0,2 "VV pol. 25"</t>
  </si>
  <si>
    <t>13021016</t>
  </si>
  <si>
    <t>tyč ocelová kruhová žebírková DIN 488 jakost B500B (10 505) výztuž do betonu D 18mm</t>
  </si>
  <si>
    <t>575041617</t>
  </si>
  <si>
    <t>Poznámka k položce:_x000D_
Hmotnost: 2,00 kg/m</t>
  </si>
  <si>
    <t>0,4*97*0,002</t>
  </si>
  <si>
    <t>1260394783</t>
  </si>
  <si>
    <t>304512811</t>
  </si>
  <si>
    <t>19*(7,63+7,82)</t>
  </si>
  <si>
    <t>4*(41,4)</t>
  </si>
  <si>
    <t>-680525423</t>
  </si>
  <si>
    <t>-293158981</t>
  </si>
  <si>
    <t>-296361207</t>
  </si>
  <si>
    <t>767161813</t>
  </si>
  <si>
    <t>Demontáž zábradlí rovného nerozebíratelného hmotnosti 1 m zábradlí do 20 kg do suti</t>
  </si>
  <si>
    <t>604029793</t>
  </si>
  <si>
    <t>Demontáž zábradlí do suti rovného nerozebíratelný spoj hmotnosti 1 m zábradlí do 20 kg</t>
  </si>
  <si>
    <t>https://podminky.urs.cz/item/CS_URS_2024_02/767161813</t>
  </si>
  <si>
    <t>767165111</t>
  </si>
  <si>
    <t>Montáž madel šroubováním</t>
  </si>
  <si>
    <t>-1163400612</t>
  </si>
  <si>
    <t>Montáž zábradlí madel šroubováním</t>
  </si>
  <si>
    <t>https://podminky.urs.cz/item/CS_URS_2024_02/767165111</t>
  </si>
  <si>
    <t>767 001</t>
  </si>
  <si>
    <t>Madlo z nerez oceli dl. 1,0 m</t>
  </si>
  <si>
    <t>-159411912</t>
  </si>
  <si>
    <t>Poznámka k položce:_x000D_
VV pol. 34</t>
  </si>
  <si>
    <t>1411205661</t>
  </si>
  <si>
    <t>Poznámka k položce:_x000D_
VV pol. 37</t>
  </si>
  <si>
    <t>naložení_1</t>
  </si>
  <si>
    <t>27,3</t>
  </si>
  <si>
    <t>157</t>
  </si>
  <si>
    <t xml:space="preserve">040.32.3 - Sjezdy  ze silnice III/4585 u mostu 4585-8 (TPE km 82,510) </t>
  </si>
  <si>
    <t>-1091053372</t>
  </si>
  <si>
    <t>Poznámka k položce:_x000D_
VV pol. B1"</t>
  </si>
  <si>
    <t>74031699</t>
  </si>
  <si>
    <t>63,18 "VV pol. B10"</t>
  </si>
  <si>
    <t>-251364816</t>
  </si>
  <si>
    <t>248,3 "VV pol. B9"</t>
  </si>
  <si>
    <t>1252770397</t>
  </si>
  <si>
    <t>431,6 "VV pol. B8"</t>
  </si>
  <si>
    <t>-2051279696</t>
  </si>
  <si>
    <t>2064290250</t>
  </si>
  <si>
    <t>48,6 "VV pol. B5"</t>
  </si>
  <si>
    <t>191"VV pol. B4"</t>
  </si>
  <si>
    <t>332 "VV pol. B3"</t>
  </si>
  <si>
    <t>686392289</t>
  </si>
  <si>
    <t>Poznámka k položce:_x000D_
VV pol. B14</t>
  </si>
  <si>
    <t>122251102</t>
  </si>
  <si>
    <t>Odkopávky a prokopávky nezapažené v hornině třídy těžitelnosti I skupiny 3 objem do 50 m3 strojně</t>
  </si>
  <si>
    <t>1340121479</t>
  </si>
  <si>
    <t>Odkopávky a prokopávky nezapažené strojně v hornině třídy těžitelnosti I skupiny 3 přes 20 do 50 m3</t>
  </si>
  <si>
    <t>https://podminky.urs.cz/item/CS_URS_2024_02/122251102</t>
  </si>
  <si>
    <t>47 "VV pol. B10"</t>
  </si>
  <si>
    <t>-2146494252</t>
  </si>
  <si>
    <t>604*0,1 "ornice na mD"</t>
  </si>
  <si>
    <t>47 "Výkop"</t>
  </si>
  <si>
    <t>27,3  "Ornice zpět"</t>
  </si>
  <si>
    <t>166661904</t>
  </si>
  <si>
    <t>59+98 "násyp, zásyp"</t>
  </si>
  <si>
    <t>765356133</t>
  </si>
  <si>
    <t>naložení_1+naloženi_2</t>
  </si>
  <si>
    <t>727119615</t>
  </si>
  <si>
    <t>98+59 "VV pol. 19 a 20"</t>
  </si>
  <si>
    <t>-1038332507</t>
  </si>
  <si>
    <t>773,52 "VV pol. 9"</t>
  </si>
  <si>
    <t>100,2 "VV pol. 15"</t>
  </si>
  <si>
    <t>1969552733</t>
  </si>
  <si>
    <t>0,4*7,25</t>
  </si>
  <si>
    <t>58337302</t>
  </si>
  <si>
    <t>štěrkopísek frakce 0/16</t>
  </si>
  <si>
    <t>1280041174</t>
  </si>
  <si>
    <t>2,9*2 'Přepočtené koeficientem množství</t>
  </si>
  <si>
    <t>60949541</t>
  </si>
  <si>
    <t>273 "VV pol. 22"</t>
  </si>
  <si>
    <t>-368271215</t>
  </si>
  <si>
    <t>1369232816</t>
  </si>
  <si>
    <t>273*0,02 'Přepočtené koeficientem množství</t>
  </si>
  <si>
    <t>139458355</t>
  </si>
  <si>
    <t>176365078</t>
  </si>
  <si>
    <t>211531111</t>
  </si>
  <si>
    <t>Výplň odvodňovacích žeber nebo trativodů kamenivem hrubým drceným frakce 16 až 63 mm</t>
  </si>
  <si>
    <t>-880333447</t>
  </si>
  <si>
    <t>Výplň kamenivem do rýh odvodňovacích žeber nebo trativodů bez zhutnění, s úpravou povrchu výplně kamenivem hrubým drceným frakce 16 až 63 mm</t>
  </si>
  <si>
    <t>https://podminky.urs.cz/item/CS_URS_2024_02/211531111</t>
  </si>
  <si>
    <t>0,13*41,2</t>
  </si>
  <si>
    <t>211971110</t>
  </si>
  <si>
    <t>Zřízení opláštění žeber nebo trativodů geotextilií v rýze nebo zářezu sklonu do 1:2</t>
  </si>
  <si>
    <t>-114536407</t>
  </si>
  <si>
    <t>Zřízení opláštění výplně z geotextilie odvodňovacích žeber nebo trativodů v rýze nebo zářezu se stěnami šikmými o sklonu do 1:2</t>
  </si>
  <si>
    <t>https://podminky.urs.cz/item/CS_URS_2024_02/211971110</t>
  </si>
  <si>
    <t>Poznámka k položce:_x000D_
VV pol. 17</t>
  </si>
  <si>
    <t>-561781708</t>
  </si>
  <si>
    <t>74,16*1,1845 'Přepočtené koeficientem množství</t>
  </si>
  <si>
    <t>212755214</t>
  </si>
  <si>
    <t>Trativody z drenážních trubek plastových flexibilních D 100 mm bez lože</t>
  </si>
  <si>
    <t>1275826714</t>
  </si>
  <si>
    <t>Trativody bez lože z drenážních trubek plastových flexibilních D 100 mm</t>
  </si>
  <si>
    <t>https://podminky.urs.cz/item/CS_URS_2024_02/212755214</t>
  </si>
  <si>
    <t>Poznámka k položce:_x000D_
VV pol. 29</t>
  </si>
  <si>
    <t>-296060899</t>
  </si>
  <si>
    <t>423,7+443,6 "VV pol. 20"</t>
  </si>
  <si>
    <t>752728927</t>
  </si>
  <si>
    <t>1840925788</t>
  </si>
  <si>
    <t>564730001</t>
  </si>
  <si>
    <t>Podklad z kameniva hrubého drceného vel. 8-16 mm plochy do 100 m2 tl 100 mm</t>
  </si>
  <si>
    <t>-1979768934</t>
  </si>
  <si>
    <t>Podklad nebo kryt z kameniva hrubého drceného vel. 8-16 mm s rozprostřením a zhutněním plochy jednotlivě do 100 m2, po zhutnění tl. 100 mm</t>
  </si>
  <si>
    <t>https://podminky.urs.cz/item/CS_URS_2024_02/564730001</t>
  </si>
  <si>
    <t>83,5 "VV pol. 13"</t>
  </si>
  <si>
    <t>1401100637</t>
  </si>
  <si>
    <t>257963726</t>
  </si>
  <si>
    <t>1052,7 "VV pol. 6"</t>
  </si>
  <si>
    <t>564861111</t>
  </si>
  <si>
    <t>Podklad ze štěrkodrtě ŠD plochy přes 100 m2 tl 200 mm</t>
  </si>
  <si>
    <t>187859361</t>
  </si>
  <si>
    <t>Podklad ze štěrkodrti ŠD s rozprostřením a zhutněním plochy přes 100 m2, po zhutnění tl. 200 mm</t>
  </si>
  <si>
    <t>https://podminky.urs.cz/item/CS_URS_2024_02/564861111</t>
  </si>
  <si>
    <t>423,72 "VV pol. 7"</t>
  </si>
  <si>
    <t>718591992</t>
  </si>
  <si>
    <t>291,5 "VV pol. 3"</t>
  </si>
  <si>
    <t>565165111</t>
  </si>
  <si>
    <t>Asfaltový beton vrstva podkladní ACP 16 (obalované kamenivo OKS) tl 80 mm š do 3 m</t>
  </si>
  <si>
    <t>1681802065</t>
  </si>
  <si>
    <t>Asfaltový beton vrstva podkladní ACP 16 (obalované kamenivo střednězrnné - OKS) s rozprostřením a zhutněním v pruhu šířky přes 1,5 do 3 m, po zhutnění tl. 80 mm</t>
  </si>
  <si>
    <t>https://podminky.urs.cz/item/CS_URS_2024_02/565165111</t>
  </si>
  <si>
    <t>321 "VV pol. 2"</t>
  </si>
  <si>
    <t>1168866125</t>
  </si>
  <si>
    <t>Poznámka k položce:_x000D_
VVpol. 18</t>
  </si>
  <si>
    <t>-1048440273</t>
  </si>
  <si>
    <t>673,75 "VV pol. 5"</t>
  </si>
  <si>
    <t>913100112</t>
  </si>
  <si>
    <t>612,5 "VV pol. 4"</t>
  </si>
  <si>
    <t>-1219016865</t>
  </si>
  <si>
    <t>586 "VV pol. 1"</t>
  </si>
  <si>
    <t>-1252779537</t>
  </si>
  <si>
    <t>Poznámka k položce:_x000D_
VV pol. 5.7</t>
  </si>
  <si>
    <t>75+8,5 "VV pol. 10 a 11"</t>
  </si>
  <si>
    <t>59245018</t>
  </si>
  <si>
    <t>dlažba skladebná betonová 200x100mm tl 60mm přírodní</t>
  </si>
  <si>
    <t>-450963168</t>
  </si>
  <si>
    <t>76,0777777777778*1,03 'Přepočtené koeficientem množství</t>
  </si>
  <si>
    <t>-1150214284</t>
  </si>
  <si>
    <t>8,5*1,1 'Přepočtené koeficientem množství</t>
  </si>
  <si>
    <t>871313121</t>
  </si>
  <si>
    <t>Montáž kanalizačního potrubí hladkého plnostěnného SN 8 z PVC-U DN 160</t>
  </si>
  <si>
    <t>-1994190255</t>
  </si>
  <si>
    <t>Montáž kanalizačního potrubí z tvrdého PVC-U hladkého plnostěnného tuhost SN 8 DN 160</t>
  </si>
  <si>
    <t>https://podminky.urs.cz/item/CS_URS_2024_02/871313121</t>
  </si>
  <si>
    <t>6 "VV pol. 31"</t>
  </si>
  <si>
    <t>28611164</t>
  </si>
  <si>
    <t>trubka kanalizační PVC-U plnostěnná jednovrstvá DN 160x1000mm SN8</t>
  </si>
  <si>
    <t>-850972508</t>
  </si>
  <si>
    <t>6*1,03 'Přepočtené koeficientem množství</t>
  </si>
  <si>
    <t>890411851</t>
  </si>
  <si>
    <t>Bourání šachet z prefabrikovaných skruží strojně obestavěného prostoru do 1,5 m3</t>
  </si>
  <si>
    <t>281463763</t>
  </si>
  <si>
    <t>Bourání šachet a jímek strojně velikosti obestavěného prostoru do 1,5 m3 z prefabrikovaných skruží</t>
  </si>
  <si>
    <t>https://podminky.urs.cz/item/CS_URS_2024_02/890411851</t>
  </si>
  <si>
    <t>Poznámka k položce:_x000D_
VV pol. B16</t>
  </si>
  <si>
    <t>(70+185+155)/2600</t>
  </si>
  <si>
    <t>895941341</t>
  </si>
  <si>
    <t>Osazení vpusti uliční DN 500 z betonových dílců dno s výtokem</t>
  </si>
  <si>
    <t>-1111314510</t>
  </si>
  <si>
    <t>Osazení vpusti uliční z betonových dílců DN 500 dno s výtokem</t>
  </si>
  <si>
    <t>https://podminky.urs.cz/item/CS_URS_2024_02/895941341</t>
  </si>
  <si>
    <t>59224472</t>
  </si>
  <si>
    <t>vpusť uliční DN 500 kaliště s odtokem 150mm 500/245x65mm</t>
  </si>
  <si>
    <t>1435652510</t>
  </si>
  <si>
    <t>59223260</t>
  </si>
  <si>
    <t>mříž vtoková litinová k uliční vpusti C250/D400 500x500mm</t>
  </si>
  <si>
    <t>-380908002</t>
  </si>
  <si>
    <t>895941362</t>
  </si>
  <si>
    <t>Osazení vpusti uliční DN 500 z betonových dílců skruž středová 590 mm</t>
  </si>
  <si>
    <t>1784019248</t>
  </si>
  <si>
    <t>Osazení vpusti uliční z betonových dílců DN 500 skruž středová 590 mm</t>
  </si>
  <si>
    <t>https://podminky.urs.cz/item/CS_URS_2024_02/895941362</t>
  </si>
  <si>
    <t>954596412</t>
  </si>
  <si>
    <t xml:space="preserve">Poznámka k položce:_x000D_
_x000D_
</t>
  </si>
  <si>
    <t>928,22 "VV pol. 8"</t>
  </si>
  <si>
    <t>74,16 "VV pol. 16"</t>
  </si>
  <si>
    <t>59224462</t>
  </si>
  <si>
    <t>vpusť uliční DN 500 skruž průběžná vysoká betonová 500/590x65mm</t>
  </si>
  <si>
    <t>1109275568</t>
  </si>
  <si>
    <t>899201211</t>
  </si>
  <si>
    <t>Demontáž mříží litinových včetně rámů hmotnosti do 50 kg</t>
  </si>
  <si>
    <t>-726516670</t>
  </si>
  <si>
    <t>Demontáž mříží litinových včetně rámů, hmotnosti jednotlivě do 50 kg</t>
  </si>
  <si>
    <t>https://podminky.urs.cz/item/CS_URS_2024_02/899201211</t>
  </si>
  <si>
    <t>1941431466</t>
  </si>
  <si>
    <t>Poznámka k položce:_x000D_
VV pol. 32 a 33</t>
  </si>
  <si>
    <t>40445608</t>
  </si>
  <si>
    <t>značky upravující přednost P1, P4 700mm</t>
  </si>
  <si>
    <t>1159373041</t>
  </si>
  <si>
    <t>-1626523921</t>
  </si>
  <si>
    <t>-1105825853</t>
  </si>
  <si>
    <t>-108061112</t>
  </si>
  <si>
    <t>-2100578058</t>
  </si>
  <si>
    <t>915111112</t>
  </si>
  <si>
    <t>Vodorovné dopravní značení dělící čáry souvislé š 125 mm retroreflexní bílá barva</t>
  </si>
  <si>
    <t>513428448</t>
  </si>
  <si>
    <t>Vodorovné dopravní značení stříkané barvou dělící čára šířky 125 mm souvislá bílá retroreflexní</t>
  </si>
  <si>
    <t>https://podminky.urs.cz/item/CS_URS_2024_02/915111112</t>
  </si>
  <si>
    <t>122,2+31 "VV pol. 34 a 35"</t>
  </si>
  <si>
    <t>-1529808020</t>
  </si>
  <si>
    <t>31+23,5+3 "VV pol. 23 - 25"</t>
  </si>
  <si>
    <t>-729942952</t>
  </si>
  <si>
    <t>31*1,02 'Přepočtené koeficientem množství</t>
  </si>
  <si>
    <t>1116560579</t>
  </si>
  <si>
    <t>939141778</t>
  </si>
  <si>
    <t>2147282677</t>
  </si>
  <si>
    <t>49,8 "VV pol. 26"</t>
  </si>
  <si>
    <t>-360112169</t>
  </si>
  <si>
    <t>49,8*1,02 'Přepočtené koeficientem množství</t>
  </si>
  <si>
    <t>-1129618892</t>
  </si>
  <si>
    <t>775626917</t>
  </si>
  <si>
    <t>456133348</t>
  </si>
  <si>
    <t>Poznámka k položce:_x000D_
VV pol. B2"</t>
  </si>
  <si>
    <t>919735113</t>
  </si>
  <si>
    <t>Řezání stávajícího živičného krytu hl přes 100 do 150 mm</t>
  </si>
  <si>
    <t>-999505341</t>
  </si>
  <si>
    <t>Řezání stávajícího živičného krytu nebo podkladu hloubky přes 100 do 150 mm</t>
  </si>
  <si>
    <t>https://podminky.urs.cz/item/CS_URS_2024_02/919735113</t>
  </si>
  <si>
    <t>15 "B1"</t>
  </si>
  <si>
    <t>-1776642247</t>
  </si>
  <si>
    <t>Poznámka k položce:_x000D_
VV pol. B12</t>
  </si>
  <si>
    <t>-1793706395</t>
  </si>
  <si>
    <t>-169655878</t>
  </si>
  <si>
    <t>19*253,714</t>
  </si>
  <si>
    <t>4*(631,982-253,714)</t>
  </si>
  <si>
    <t>1485668673</t>
  </si>
  <si>
    <t>-734458099</t>
  </si>
  <si>
    <t>-2013559184</t>
  </si>
  <si>
    <t>040.33.1 - Nová brána pro vjezd na pozemek p.č.350</t>
  </si>
  <si>
    <t>1352807796</t>
  </si>
  <si>
    <t>18 "VV pol. 4"</t>
  </si>
  <si>
    <t>131351100</t>
  </si>
  <si>
    <t>Hloubení jam nezapažených v hornině třídy těžitelnosti II skupiny 4 objem do 20 m3 strojně</t>
  </si>
  <si>
    <t>154982159</t>
  </si>
  <si>
    <t>Hloubení nezapažených jam a zářezů strojně s urovnáním dna do předepsaného profilu a spádu v hornině třídy těžitelnosti II skupiny 4 do 20 m3</t>
  </si>
  <si>
    <t>https://podminky.urs.cz/item/CS_URS_2024_02/131351100</t>
  </si>
  <si>
    <t>2,1 "VV pol. 5"</t>
  </si>
  <si>
    <t>3,8 "VV pol. 6"</t>
  </si>
  <si>
    <t>162251102</t>
  </si>
  <si>
    <t>Vodorovné přemístění přes 20 do 50 m výkopku/sypaniny z horniny třídy těžitelnosti I skupiny 1 až 3</t>
  </si>
  <si>
    <t>-1043647667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</si>
  <si>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</si>
  <si>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https://podminky.urs.cz/item/CS_URS_2024_02/162251102</t>
  </si>
  <si>
    <t>18*0,15 "VV pol. 4"</t>
  </si>
  <si>
    <t>2,1+3,8 "VV pol. 5 a 6"</t>
  </si>
  <si>
    <t>1,7 "VV pol. 7"</t>
  </si>
  <si>
    <t>8,8*0,15 "VV pol. 10"</t>
  </si>
  <si>
    <t>naložení</t>
  </si>
  <si>
    <t>162751117</t>
  </si>
  <si>
    <t>Vodorovné přemístění přes 9 000 do 10000 m výkopku/sypaniny z horniny třídy těžitelnosti I skupiny 1 až 3</t>
  </si>
  <si>
    <t>993226419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</si>
  <si>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</si>
  <si>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</si>
  <si>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(2,1+3,8-1,7)</t>
  </si>
  <si>
    <t>162751119</t>
  </si>
  <si>
    <t>Příplatek k vodorovnému přemístění výkopku/sypaniny z horniny třídy těžitelnosti I skupiny 1 až 3 ZKD 1000 m přes 10000 m</t>
  </si>
  <si>
    <t>-1869658028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</si>
  <si>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</si>
  <si>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</si>
  <si>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10*4,2 "Odvoz do HB"</t>
  </si>
  <si>
    <t>-1718363325</t>
  </si>
  <si>
    <t>4,2*2</t>
  </si>
  <si>
    <t>1647232170</t>
  </si>
  <si>
    <t>181351003</t>
  </si>
  <si>
    <t>Rozprostření ornice tl vrstvy do 200 mm pl do 100 m2 v rovině nebo ve svahu do 1:5 strojně</t>
  </si>
  <si>
    <t>1605372232</t>
  </si>
  <si>
    <t>Rozprostření a urovnání ornice v rovině nebo ve svahu sklonu do 1:5 strojně při souvislé ploše do 100 m2, tl. vrstvy do 200 mm</t>
  </si>
  <si>
    <t>https://podminky.urs.cz/item/CS_URS_2024_02/181351003</t>
  </si>
  <si>
    <t>8,8 "VV pol. 10"</t>
  </si>
  <si>
    <t>181411131</t>
  </si>
  <si>
    <t>Založení parkového trávníku výsevem pl do 1000 m2 v rovině a ve svahu do 1:5</t>
  </si>
  <si>
    <t>566377431</t>
  </si>
  <si>
    <t>Založení trávníku na půdě předem připravené plochy do 1000 m2 výsevem včetně utažení parkového v rovině nebo na svahu do 1:5</t>
  </si>
  <si>
    <t>https://podminky.urs.cz/item/CS_URS_2024_02/181411131</t>
  </si>
  <si>
    <t>Poznámka k položce:_x000D_
VV pol. 25</t>
  </si>
  <si>
    <t>00572410</t>
  </si>
  <si>
    <t>osivo směs travní parková</t>
  </si>
  <si>
    <t>1919804567</t>
  </si>
  <si>
    <t>8,8*0,02 'Přepočtené koeficientem množství</t>
  </si>
  <si>
    <t>181951112</t>
  </si>
  <si>
    <t>Úprava pláně v hornině třídy těžitelnosti I skupiny 1 až 3 se zhutněním strojně</t>
  </si>
  <si>
    <t>-102318589</t>
  </si>
  <si>
    <t>Úprava pláně vyrovnáním výškových rozdílů strojně v hornině třídy těžitelnosti I, skupiny 1 až 3 se zhutněním</t>
  </si>
  <si>
    <t>https://podminky.urs.cz/item/CS_URS_2024_02/181951112</t>
  </si>
  <si>
    <t>8,8 "VV pol. 9"</t>
  </si>
  <si>
    <t>-902852322</t>
  </si>
  <si>
    <t>275321411</t>
  </si>
  <si>
    <t>Základové patky ze ŽB bez zvýšených nároků na prostředí tř. C 20/25</t>
  </si>
  <si>
    <t>-717405852</t>
  </si>
  <si>
    <t>Základy z betonu železového (bez výztuže) patky z betonu bez zvláštních nároků na prostředí tř. C 20/25</t>
  </si>
  <si>
    <t>https://podminky.urs.cz/item/CS_URS_2024_02/275321411</t>
  </si>
  <si>
    <t>0,42 "VV pol. 11"</t>
  </si>
  <si>
    <t>275351121</t>
  </si>
  <si>
    <t>Zřízení bednění základových patek</t>
  </si>
  <si>
    <t>-1966732021</t>
  </si>
  <si>
    <t>Bednění základů patek zřízení</t>
  </si>
  <si>
    <t>https://podminky.urs.cz/item/CS_URS_2024_02/275351121</t>
  </si>
  <si>
    <t>3,52 "VV pol. 12"</t>
  </si>
  <si>
    <t>275351122</t>
  </si>
  <si>
    <t>Odstranění bednění základových patek</t>
  </si>
  <si>
    <t>-472520976</t>
  </si>
  <si>
    <t>Bednění základů patek odstranění</t>
  </si>
  <si>
    <t>https://podminky.urs.cz/item/CS_URS_2024_02/275351122</t>
  </si>
  <si>
    <t>348501212</t>
  </si>
  <si>
    <t>Osazení oplocení z dřevěných latí výšky přes 1 do 2 m</t>
  </si>
  <si>
    <t>-985050928</t>
  </si>
  <si>
    <t>Osazení oplocení na sloupky v osové vzdálenosti do 4 m výšky přes 1 do 2 m z latí</t>
  </si>
  <si>
    <t>https://podminky.urs.cz/item/CS_URS_2024_02/348501212</t>
  </si>
  <si>
    <t>Poznámka k položce:_x000D_
VV pol. 9.2</t>
  </si>
  <si>
    <t>3"VV pol. 15"</t>
  </si>
  <si>
    <t>218408573</t>
  </si>
  <si>
    <t>65*(0,05*0,025*1,5)</t>
  </si>
  <si>
    <t>60511115</t>
  </si>
  <si>
    <t>řezivo jehličnaté smrk, borovice š přes 170mm tl 24mm dl 3m</t>
  </si>
  <si>
    <t>-395309828</t>
  </si>
  <si>
    <t>0,25*0,025*1,9*18 "VV pol. 13"</t>
  </si>
  <si>
    <t>0,1*0,025*1,56*95 "VV pol. 14"</t>
  </si>
  <si>
    <t>564251011</t>
  </si>
  <si>
    <t>Podklad nebo podsyp ze štěrkopísku ŠP plochy do 100 m2 tl 150 mm</t>
  </si>
  <si>
    <t>1039903664</t>
  </si>
  <si>
    <t>Podklad nebo podsyp ze štěrkopísku ŠP s rozprostřením, vlhčením a zhutněním plochy jednotlivě do 100 m2, po zhutnění tl. 150 mm</t>
  </si>
  <si>
    <t>https://podminky.urs.cz/item/CS_URS_2024_02/564251011</t>
  </si>
  <si>
    <t>9 "VV pol. 9"</t>
  </si>
  <si>
    <t>-1423117937</t>
  </si>
  <si>
    <t>Poznámka k položce:_x000D_
"VV pol. 5.1"</t>
  </si>
  <si>
    <t>9 "VV pol. 8"</t>
  </si>
  <si>
    <t>961044111</t>
  </si>
  <si>
    <t>Bourání základů z betonu prostého</t>
  </si>
  <si>
    <t>1075547479</t>
  </si>
  <si>
    <t>https://podminky.urs.cz/item/CS_URS_2024_02/961044111</t>
  </si>
  <si>
    <t>0,4 "VV pol. 3"</t>
  </si>
  <si>
    <t>-1157952030</t>
  </si>
  <si>
    <t>5,4 "VV pol. 1"</t>
  </si>
  <si>
    <t>898650527</t>
  </si>
  <si>
    <t>997013501</t>
  </si>
  <si>
    <t>Odvoz suti a vybouraných hmot na skládku nebo meziskládku do 1 km se složením</t>
  </si>
  <si>
    <t>-1391954978</t>
  </si>
  <si>
    <t>Odvoz suti a vybouraných hmot na skládku nebo meziskládku se složením, na vzdálenost do 1 km</t>
  </si>
  <si>
    <t>https://podminky.urs.cz/item/CS_URS_2024_02/997013501</t>
  </si>
  <si>
    <t>997013509</t>
  </si>
  <si>
    <t>Příplatek k odvozu suti a vybouraných hmot na skládku ZKD 1 km přes 1 km</t>
  </si>
  <si>
    <t>144519461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</si>
  <si>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</si>
  <si>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</si>
  <si>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29*1,427</t>
  </si>
  <si>
    <t>997013861</t>
  </si>
  <si>
    <t>Poplatek za uložení stavebního odpadu na recyklační skládce (skládkovné) z prostého betonu kód odpadu 17 01 01</t>
  </si>
  <si>
    <t>-1634300225</t>
  </si>
  <si>
    <t>https://podminky.urs.cz/item/CS_URS_2024_02/997013861</t>
  </si>
  <si>
    <t>998232110</t>
  </si>
  <si>
    <t>Přesun hmot pro oplocení zděné z cihel nebo tvárnic v do 3 m</t>
  </si>
  <si>
    <t>2137959250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</si>
  <si>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</si>
  <si>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https://podminky.urs.cz/item/CS_URS_2024_02/998232110</t>
  </si>
  <si>
    <t>Ocelová konstrukce brány D+M, vč. pantů a zámku s klikou</t>
  </si>
  <si>
    <t>35544099</t>
  </si>
  <si>
    <t>Poznámka k položce:_x000D_
VV pol. 13</t>
  </si>
  <si>
    <t>783218111</t>
  </si>
  <si>
    <t>Lazurovací dvojnásobný syntetický nátěr tesařských konstrukcí</t>
  </si>
  <si>
    <t>-1869175424</t>
  </si>
  <si>
    <t>Lazurovací nátěr tesařských konstrukcí dvojnásobný syntetický</t>
  </si>
  <si>
    <t>https://podminky.urs.cz/item/CS_URS_2024_02/783218111</t>
  </si>
  <si>
    <t>50 "VV pol. 15"</t>
  </si>
  <si>
    <t>O001</t>
  </si>
  <si>
    <t>Výrobní dokumentace dvoukřídlé brány</t>
  </si>
  <si>
    <t>825081817</t>
  </si>
  <si>
    <t>Zásyp_2</t>
  </si>
  <si>
    <t>39,6</t>
  </si>
  <si>
    <t>040.42 - Objekty vyústění vnitřních vod</t>
  </si>
  <si>
    <t>SO 040.42.1 - Vyústění vnitřních vod zprava v km 0,552</t>
  </si>
  <si>
    <t>1300689924</t>
  </si>
  <si>
    <t>20 "VV pol. 9.2"</t>
  </si>
  <si>
    <t>1905382883</t>
  </si>
  <si>
    <t>-781044298</t>
  </si>
  <si>
    <t>Poznámka k položce:_x000D_
"VV pol. 1.1"</t>
  </si>
  <si>
    <t>62"VV pol. 1.1"</t>
  </si>
  <si>
    <t>124253101</t>
  </si>
  <si>
    <t>Vykopávky pro koryta vodotečí v hornině třídy těžitelnosti I skupiny 3 objem do 1000 m3 strojně</t>
  </si>
  <si>
    <t>241475329</t>
  </si>
  <si>
    <t>Vykopávky pro koryta vodotečí strojně v hornině třídy těžitelnosti I skupiny 3 přes 100 do 1 000 m3</t>
  </si>
  <si>
    <t>https://podminky.urs.cz/item/CS_URS_2024_02/124253101</t>
  </si>
  <si>
    <t>0,8*81,4 "VV pol. 1.2"</t>
  </si>
  <si>
    <t>127751111</t>
  </si>
  <si>
    <t>Vykopávky pod vodou v hornině třídy těžitelnosti I a II skupiny 1 až 4 tl vrstvy přes 0,5 m objem do 1000 m3 strojně</t>
  </si>
  <si>
    <t>-1389720726</t>
  </si>
  <si>
    <t>Vykopávky pod vodou strojně na hloubku do 5 m pod projektem stanovenou hladinou vody v horninách třídy těžitelnosti I a II skupiny 1 až 4, průměrné tloušťky projektované vrstvy přes 0,50 m do 1 000 m3</t>
  </si>
  <si>
    <t>https://podminky.urs.cz/item/CS_URS_2024_02/127751111</t>
  </si>
  <si>
    <t>0,2*81,4 "VV pol. 1.3"</t>
  </si>
  <si>
    <t>151101201</t>
  </si>
  <si>
    <t>Zřízení příložného pažení stěn výkopu hl do 4 m</t>
  </si>
  <si>
    <t>-658087537</t>
  </si>
  <si>
    <t>Zřízení pažení stěn výkopu bez rozepření nebo vzepření příložné, hloubky do 4 m</t>
  </si>
  <si>
    <t>https://podminky.urs.cz/item/CS_URS_2024_02/151101201</t>
  </si>
  <si>
    <t>10,5 "VV pol. 1.5"</t>
  </si>
  <si>
    <t>151101211</t>
  </si>
  <si>
    <t>Odstranění příložného pažení stěn hl do 4 m</t>
  </si>
  <si>
    <t>-1280919000</t>
  </si>
  <si>
    <t>Odstranění pažení stěn výkopu bez rozepření nebo vzepření s uložením pažin na vzdálenost do 3 m od okraje výkopu příložné, hloubky do 4 m</t>
  </si>
  <si>
    <t>https://podminky.urs.cz/item/CS_URS_2024_02/151101211</t>
  </si>
  <si>
    <t>151811132</t>
  </si>
  <si>
    <t>Osazení pažicího boxu hl výkopu do 4 m š přes 1,2 do 2,5 m</t>
  </si>
  <si>
    <t>1878971153</t>
  </si>
  <si>
    <t>Zřízení pažicích boxů pro pažení a rozepření stěn rýh podzemního vedení hloubka výkopu do 4 m, šířka přes 1,2 do 2,5 m</t>
  </si>
  <si>
    <t>https://podminky.urs.cz/item/CS_URS_2024_02/151811132</t>
  </si>
  <si>
    <t>Poznámka k položce:_x000D_
"VV pol. 1.4"</t>
  </si>
  <si>
    <t>16,2 "VV pol. 1.4"</t>
  </si>
  <si>
    <t>151811232</t>
  </si>
  <si>
    <t>Odstranění pažicího boxu hl výkopu do 4 m š přes 1,2 do 2,5 m</t>
  </si>
  <si>
    <t>-525655490</t>
  </si>
  <si>
    <t>Odstranění pažicích boxů pro pažení a rozepření stěn rýh podzemního vedení hloubka výkopu do 4 m, šířka přes 1,2 do 2,5 m</t>
  </si>
  <si>
    <t>https://podminky.urs.cz/item/CS_URS_2024_02/151811232</t>
  </si>
  <si>
    <t>162451106</t>
  </si>
  <si>
    <t>Vodorovné přemístění přes 1 500 do 2000 m výkopku/sypaniny z horniny třídy těžitelnosti I skupiny 1 až 3</t>
  </si>
  <si>
    <t>1021326311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</si>
  <si>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</si>
  <si>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https://podminky.urs.cz/item/CS_URS_2024_02/162451106</t>
  </si>
  <si>
    <t>39,6 "VV pol. 1.8"</t>
  </si>
  <si>
    <t>39,6 "VV pol. 1.8 - odvoz z MD"</t>
  </si>
  <si>
    <t>1406075706</t>
  </si>
  <si>
    <t>62*0,2  "VV pol. 1.1"</t>
  </si>
  <si>
    <t>-416366852</t>
  </si>
  <si>
    <t>42 "přebytek zeminy"</t>
  </si>
  <si>
    <t>974809239</t>
  </si>
  <si>
    <t>10*42</t>
  </si>
  <si>
    <t>-278617062</t>
  </si>
  <si>
    <t>42 "přebytek zeminy na skládku"</t>
  </si>
  <si>
    <t>1521211779</t>
  </si>
  <si>
    <t>2*42</t>
  </si>
  <si>
    <t>1085105737</t>
  </si>
  <si>
    <t>Poznámka k položce:_x000D_
"VV pol. 1.5"</t>
  </si>
  <si>
    <t>62*0,2 "VV pol. 1.1"</t>
  </si>
  <si>
    <t>1163613158</t>
  </si>
  <si>
    <t>Poznámka k položce:_x000D_
"VV pol. 1.6"</t>
  </si>
  <si>
    <t>39,6 "VV pol. 1.6"</t>
  </si>
  <si>
    <t>1226685557</t>
  </si>
  <si>
    <t>Poznámka k položce:_x000D_
"VV pol. 6.1"</t>
  </si>
  <si>
    <t>3,5 "VV pol. 1.10"</t>
  </si>
  <si>
    <t>753208259</t>
  </si>
  <si>
    <t>3,5*2 'Přepočtené koeficientem množství</t>
  </si>
  <si>
    <t>456913463</t>
  </si>
  <si>
    <t>0,8"VV pol. 4.1"</t>
  </si>
  <si>
    <t>1985276474</t>
  </si>
  <si>
    <t>Poznámka k položce:_x000D_
"VV pol. 3.1"</t>
  </si>
  <si>
    <t>1,29 "VV pol. 3.1"</t>
  </si>
  <si>
    <t>2035769860</t>
  </si>
  <si>
    <t>Poznámka k položce:_x000D_
"VV pol. 3.2"</t>
  </si>
  <si>
    <t>20,64 "VV pol. 3.2.1"</t>
  </si>
  <si>
    <t>660619786</t>
  </si>
  <si>
    <t>0,19 "VV pol. 3.2.2"</t>
  </si>
  <si>
    <t>1909374608</t>
  </si>
  <si>
    <t>-1634499853</t>
  </si>
  <si>
    <t>1702418590</t>
  </si>
  <si>
    <t>0,0622 "VV pol. 3.3.1"</t>
  </si>
  <si>
    <t>1963121599</t>
  </si>
  <si>
    <t>Poznámka k položce:_x000D_
VV pol. 3.3.2</t>
  </si>
  <si>
    <t>451316122</t>
  </si>
  <si>
    <t>Podklad pod dlažbu z betonu prostého se zvýšenými nároky na prostředí C 30/37 tl přes 100 do 150 mm</t>
  </si>
  <si>
    <t>-1174506534</t>
  </si>
  <si>
    <t>Podklad pod dlažbu z betonu prostého se zvýšenými nároky na prostředí tř. C 30/37 tl. přes 100 do 150 mm</t>
  </si>
  <si>
    <t>https://podminky.urs.cz/item/CS_URS_2024_02/451316122</t>
  </si>
  <si>
    <t>598756442</t>
  </si>
  <si>
    <t>Poznámka k položce:_x000D_
"VV pol. 4.2"</t>
  </si>
  <si>
    <t>18,85 "VV pol. 4.2"</t>
  </si>
  <si>
    <t>820491811</t>
  </si>
  <si>
    <t>Bourání stávajícího potrubí ze ŽB DN přes 800 do 1000</t>
  </si>
  <si>
    <t>806909761</t>
  </si>
  <si>
    <t>Bourání stávajícího potrubí ze železobetonu v otevřeném výkopu DN přes 800 do 1000</t>
  </si>
  <si>
    <t>https://podminky.urs.cz/item/CS_URS_2024_02/820491811</t>
  </si>
  <si>
    <t>40 "VV pol. 9.1"</t>
  </si>
  <si>
    <t>871375241</t>
  </si>
  <si>
    <t>Kanalizační potrubí z tvrdého PVC vícevrstvé tuhost třídy SN12 DN 300</t>
  </si>
  <si>
    <t>CS ÚRS 2023 02</t>
  </si>
  <si>
    <t>1715497396</t>
  </si>
  <si>
    <t>Kanalizační potrubí z tvrdého PVC v otevřeném výkopu ve sklonu do 20 %, hladkého plnostěnného vícevrstvého, tuhost třídy SN 12 DN 300</t>
  </si>
  <si>
    <t>https://podminky.urs.cz/item/CS_URS_2023_02/871375241</t>
  </si>
  <si>
    <t>5,09 "5/P"</t>
  </si>
  <si>
    <t>28611181_R</t>
  </si>
  <si>
    <t>trubka kanalizační PVC DN 315x3000mm SN12</t>
  </si>
  <si>
    <t>-1014997432</t>
  </si>
  <si>
    <t>5,01477832512315*1,015 'Přepočtené koeficientem množství</t>
  </si>
  <si>
    <t>877370440</t>
  </si>
  <si>
    <t>Montáž šachtových vložek na kanalizačním potrubí z PP trub korugovaných DN 300</t>
  </si>
  <si>
    <t>-980765282</t>
  </si>
  <si>
    <t>Montáž tvarovek na kanalizačním plastovém potrubí z PP nebo PVC-U korugovaného nebo žebrovaného šachtových vložek DN 300</t>
  </si>
  <si>
    <t>https://podminky.urs.cz/item/CS_URS_2024_02/877370440</t>
  </si>
  <si>
    <t>Poznámka k položce:_x000D_
3/P</t>
  </si>
  <si>
    <t>28617483</t>
  </si>
  <si>
    <t>vložka šachtová kanalizace PP korugované DN 300</t>
  </si>
  <si>
    <t>1145790867</t>
  </si>
  <si>
    <t>-849896021</t>
  </si>
  <si>
    <t>-1048655717</t>
  </si>
  <si>
    <t>895931111R</t>
  </si>
  <si>
    <t>Horská vpust ze železobetonu C30/37 velikosti 1500x1200x2000 mm se zákrytovou deskou a mříží</t>
  </si>
  <si>
    <t>-855310366</t>
  </si>
  <si>
    <t>Poznámka k položce:_x000D_
1/B - dodávka i montáž</t>
  </si>
  <si>
    <t>899623151</t>
  </si>
  <si>
    <t>Obetonování potrubí nebo zdiva stok betonem prostým tř. C 16/20 v otevřeném výkopu</t>
  </si>
  <si>
    <t>-1649677960</t>
  </si>
  <si>
    <t>Obetonování potrubí nebo zdiva stok betonem prostým v otevřeném výkopu, betonem tř. C 16/20</t>
  </si>
  <si>
    <t>https://podminky.urs.cz/item/CS_URS_2024_02/899623151</t>
  </si>
  <si>
    <t>Poznámka k položce:_x000D_
VV pol. 6.17</t>
  </si>
  <si>
    <t>0,481 "VV pol. 6.1"</t>
  </si>
  <si>
    <t>997013862</t>
  </si>
  <si>
    <t>Poplatek za uložení stavebního odpadu na recyklační skládce (skládkovné) z armovaného betonu kód odpadu 17 01 01</t>
  </si>
  <si>
    <t>1296805246</t>
  </si>
  <si>
    <t>Poplatek za uložení stavebního odpadu na recyklační skládce (skládkovné) z armovaného betonu zatříděného do Katalogu odpadů pod kódem 17 01 01</t>
  </si>
  <si>
    <t>https://podminky.urs.cz/item/CS_URS_2024_02/997013862</t>
  </si>
  <si>
    <t>-1811196461</t>
  </si>
  <si>
    <t>-1841604591</t>
  </si>
  <si>
    <t>66*19</t>
  </si>
  <si>
    <t>187849708</t>
  </si>
  <si>
    <t>116,9</t>
  </si>
  <si>
    <t>SO 040.42.2 - Vyústění vnitřních vod zleva v km 0,686</t>
  </si>
  <si>
    <t>996285277</t>
  </si>
  <si>
    <t>-853870979</t>
  </si>
  <si>
    <t>-576119040</t>
  </si>
  <si>
    <t>75"VV pol. 1.1"</t>
  </si>
  <si>
    <t>1370216839</t>
  </si>
  <si>
    <t>0,8*151,6 "VV pol. 1.2"</t>
  </si>
  <si>
    <t>541999794</t>
  </si>
  <si>
    <t>0,2*151,6 "VV pol. 1.3"</t>
  </si>
  <si>
    <t>2013461851</t>
  </si>
  <si>
    <t>13,9"VV pol. 1.5"</t>
  </si>
  <si>
    <t>1370342410</t>
  </si>
  <si>
    <t>956617433</t>
  </si>
  <si>
    <t>-1820521516</t>
  </si>
  <si>
    <t>-670326878</t>
  </si>
  <si>
    <t>110,9 "VV pol. 1.6"</t>
  </si>
  <si>
    <t>75*0,2 "VV pol. 1.1"</t>
  </si>
  <si>
    <t>110,9 "VV pol. 1.6 - odvoz z MD"</t>
  </si>
  <si>
    <t>30*0,2 "VV pol. 1.11"</t>
  </si>
  <si>
    <t>1975220253</t>
  </si>
  <si>
    <t>1632097068</t>
  </si>
  <si>
    <t>893151433</t>
  </si>
  <si>
    <t>-730225734</t>
  </si>
  <si>
    <t>12,5 "VV pol. 1.12"</t>
  </si>
  <si>
    <t>134689808</t>
  </si>
  <si>
    <t>12,5*2 'Přepočtené koeficientem množství</t>
  </si>
  <si>
    <t>181351103</t>
  </si>
  <si>
    <t>Rozprostření ornice tl vrstvy do 200 mm pl přes 100 do 500 m2 v rovině nebo ve svahu do 1:5 strojně</t>
  </si>
  <si>
    <t>755819165</t>
  </si>
  <si>
    <t>Rozprostření a urovnání ornice v rovině nebo ve svahu sklonu do 1:5 strojně při souvislé ploše přes 100 do 500 m2, tl. vrstvy do 200 mm</t>
  </si>
  <si>
    <t>https://podminky.urs.cz/item/CS_URS_2024_02/181351103</t>
  </si>
  <si>
    <t>30 "VV pol. 1.11"</t>
  </si>
  <si>
    <t>181411132</t>
  </si>
  <si>
    <t>Založení parkového trávníku výsevem pl do 1000 m2 ve svahu přes 1:5 do 1:2</t>
  </si>
  <si>
    <t>-852616175</t>
  </si>
  <si>
    <t>Založení trávníku na půdě předem připravené plochy do 1000 m2 výsevem včetně utažení parkového na svahu přes 1:5 do 1:2</t>
  </si>
  <si>
    <t>https://podminky.urs.cz/item/CS_URS_2024_02/181411132</t>
  </si>
  <si>
    <t>-1924325864</t>
  </si>
  <si>
    <t>30*0,02 'Přepočtené koeficientem množství</t>
  </si>
  <si>
    <t>-4287944</t>
  </si>
  <si>
    <t>-1044581823</t>
  </si>
  <si>
    <t>1406892447</t>
  </si>
  <si>
    <t>2 "VV pol. 4.1"</t>
  </si>
  <si>
    <t>-825066035</t>
  </si>
  <si>
    <t>2,72 "VV pol. 3.1"</t>
  </si>
  <si>
    <t>-1936285574</t>
  </si>
  <si>
    <t>26,18"VV pol. 3.2.1"</t>
  </si>
  <si>
    <t>-367177932</t>
  </si>
  <si>
    <t>0,44 "VV pol. 3.2.2"</t>
  </si>
  <si>
    <t>676991382</t>
  </si>
  <si>
    <t>1044023728</t>
  </si>
  <si>
    <t>-387151726</t>
  </si>
  <si>
    <t>0,0956"VV pol. 3.3.1"</t>
  </si>
  <si>
    <t>1366930958</t>
  </si>
  <si>
    <t>478308538</t>
  </si>
  <si>
    <t>249119820</t>
  </si>
  <si>
    <t>20,18 "VV pol. 4.2"</t>
  </si>
  <si>
    <t>1037716779</t>
  </si>
  <si>
    <t>13,5 "5/P"</t>
  </si>
  <si>
    <t>1019585911</t>
  </si>
  <si>
    <t>13,3004926108374*1,015 'Přepočtené koeficientem množství</t>
  </si>
  <si>
    <t>871440410</t>
  </si>
  <si>
    <t>Montáž kanalizačního potrubí korugovaného SN 10 z polypropylenu DN 600</t>
  </si>
  <si>
    <t>-1606954068</t>
  </si>
  <si>
    <t>Montáž kanalizačního potrubí z polypropylenu PP korugovaného nebo žebrovaného SN 10 DN 600</t>
  </si>
  <si>
    <t>https://podminky.urs.cz/item/CS_URS_2024_02/871440410</t>
  </si>
  <si>
    <t>3,5 "6/P"</t>
  </si>
  <si>
    <t>28617049</t>
  </si>
  <si>
    <t>trubka kanalizační PP korugovaná DN 600x6000mm SN10</t>
  </si>
  <si>
    <t>1503794859</t>
  </si>
  <si>
    <t>3,5*1,015 'Přepočtené koeficientem množství</t>
  </si>
  <si>
    <t>877440440</t>
  </si>
  <si>
    <t>Montáž šachtových vložek na kanalizačním potrubí z PP trub korugovaných DN 600</t>
  </si>
  <si>
    <t>-717901302</t>
  </si>
  <si>
    <t>Montáž tvarovek na kanalizačním plastovém potrubí z PP nebo PVC-U korugovaného nebo žebrovaného šachtových vložek DN 600</t>
  </si>
  <si>
    <t>https://podminky.urs.cz/item/CS_URS_2024_02/877440440</t>
  </si>
  <si>
    <t>28617486</t>
  </si>
  <si>
    <t>vložka šachtová kanalizace PP korugované DN 600</t>
  </si>
  <si>
    <t>1884870537</t>
  </si>
  <si>
    <t>891442421</t>
  </si>
  <si>
    <t>Montáž koncových klapek PE-HD na kolmou stěnu DN 600</t>
  </si>
  <si>
    <t>311896686</t>
  </si>
  <si>
    <t>Montáž kanalizačních armatur na potrubí koncových klapek PE-HD na kolmou stěnu DN 600</t>
  </si>
  <si>
    <t>https://podminky.urs.cz/item/CS_URS_2024_02/891442421</t>
  </si>
  <si>
    <t>Poznámka k položce:_x000D_
2/P</t>
  </si>
  <si>
    <t>42285013</t>
  </si>
  <si>
    <t>klapka koncová PE-HD na kolmou betonovou stěnu DN 600</t>
  </si>
  <si>
    <t>-1648892277</t>
  </si>
  <si>
    <t>894410114</t>
  </si>
  <si>
    <t>Osazení betonových dílců pro kanalizační šachty DN 1200 šachtové dno výšky 1200 mm</t>
  </si>
  <si>
    <t>360225618</t>
  </si>
  <si>
    <t>Osazení betonových dílců šachet kanalizačních dno DN 1200, výšky 1200 mm</t>
  </si>
  <si>
    <t>https://podminky.urs.cz/item/CS_URS_2024_02/894410114</t>
  </si>
  <si>
    <t>Poznámka k položce:_x000D_
3/B</t>
  </si>
  <si>
    <t>59224432</t>
  </si>
  <si>
    <t>dno betonové šachty DN 1200 kanalizační výšky 120cm přímé 120x120 max. zaústění potrubí V60/90 čedičová výstelka</t>
  </si>
  <si>
    <t>-1669555165</t>
  </si>
  <si>
    <t>894410303</t>
  </si>
  <si>
    <t>Osazení betonových dílců pro kanalizační šachty DN 1200 deska zákrytová</t>
  </si>
  <si>
    <t>647796739</t>
  </si>
  <si>
    <t>Osazení betonových dílců šachet kanalizačních deska zákrytová DN 1200</t>
  </si>
  <si>
    <t>https://podminky.urs.cz/item/CS_URS_2024_02/894410303</t>
  </si>
  <si>
    <t>Poznámka k položce:_x000D_
6/B</t>
  </si>
  <si>
    <t>59224422</t>
  </si>
  <si>
    <t>deska betonová zákrytová šachty DN 1200 kanalizační 147/62,5x16,5cm</t>
  </si>
  <si>
    <t>2098399572</t>
  </si>
  <si>
    <t>59224184</t>
  </si>
  <si>
    <t>prstenec šachtový vyrovnávací betonový 625x120x40mm</t>
  </si>
  <si>
    <t>-1969028094</t>
  </si>
  <si>
    <t>Poznámka k položce:_x000D_
7/B</t>
  </si>
  <si>
    <t>-1080998296</t>
  </si>
  <si>
    <t>Poznámka k položce:_x000D_
8/B</t>
  </si>
  <si>
    <t>-1783984413</t>
  </si>
  <si>
    <t>-831227281</t>
  </si>
  <si>
    <t>55241033</t>
  </si>
  <si>
    <t>poklop šachtový litinový kruhový DN 600 bez ventilace tř D400 v samonivelačním rámu pro intenzivní provoz</t>
  </si>
  <si>
    <t>-318079407</t>
  </si>
  <si>
    <t>Poznámka k položce:_x000D_
8/P</t>
  </si>
  <si>
    <t>-1673071421</t>
  </si>
  <si>
    <t>0,0871 "VV pol. 6.1"</t>
  </si>
  <si>
    <t>729702690</t>
  </si>
  <si>
    <t>Naložení_1</t>
  </si>
  <si>
    <t>40,5</t>
  </si>
  <si>
    <t>SO 040.42.7 - Vyústění vnitřních vod zleva v km 1,555 90</t>
  </si>
  <si>
    <t>-1751875709</t>
  </si>
  <si>
    <t>1591609943</t>
  </si>
  <si>
    <t>-438161986</t>
  </si>
  <si>
    <t>89 "VV pol. 1.1"</t>
  </si>
  <si>
    <t>-1592905457</t>
  </si>
  <si>
    <t>Poznámka k položce:_x000D_
"VV pol. 1.2"</t>
  </si>
  <si>
    <t>68 "VV pol. 1.2"</t>
  </si>
  <si>
    <t>-837239864</t>
  </si>
  <si>
    <t>Poznámka k položce:_x000D_
"VV pol. 1.3"</t>
  </si>
  <si>
    <t>17 "VV pol. 1.3"</t>
  </si>
  <si>
    <t>-119985430</t>
  </si>
  <si>
    <t>20,4 "VV pol. 1.4"</t>
  </si>
  <si>
    <t>993981873</t>
  </si>
  <si>
    <t>-961778621</t>
  </si>
  <si>
    <t>40,5 "VV pol. 1.8"</t>
  </si>
  <si>
    <t>40,5"VV pol. 1.8 - odvoz z MD"</t>
  </si>
  <si>
    <t>-1205926887</t>
  </si>
  <si>
    <t>89,2  "VV pol. 1.1"</t>
  </si>
  <si>
    <t>44,4 "VV pol. 1.9"</t>
  </si>
  <si>
    <t>10*0,2 "VV pol. 1.11"</t>
  </si>
  <si>
    <t>746658583</t>
  </si>
  <si>
    <t>45"přebytek zeminy"</t>
  </si>
  <si>
    <t>205240113</t>
  </si>
  <si>
    <t>10*45</t>
  </si>
  <si>
    <t>-1932548546</t>
  </si>
  <si>
    <t>Naložení_1+Zásyp_2</t>
  </si>
  <si>
    <t>45 "prebytek zeminy"</t>
  </si>
  <si>
    <t>283831355</t>
  </si>
  <si>
    <t>2*45</t>
  </si>
  <si>
    <t>-612105587</t>
  </si>
  <si>
    <t>89*0,2 "VV pol. 1.1"</t>
  </si>
  <si>
    <t>-772724108</t>
  </si>
  <si>
    <t>40,5 "VV pol. 1.6"</t>
  </si>
  <si>
    <t>-519584111</t>
  </si>
  <si>
    <t>6,3 "VV pol. 1.9"</t>
  </si>
  <si>
    <t>-1312987939</t>
  </si>
  <si>
    <t>6,3*2 'Přepočtené koeficientem množství</t>
  </si>
  <si>
    <t>125843422</t>
  </si>
  <si>
    <t>10 "VV pol. 1.11"</t>
  </si>
  <si>
    <t>985365012</t>
  </si>
  <si>
    <t>-686934435</t>
  </si>
  <si>
    <t>10*0,02 'Přepočtené koeficientem množství</t>
  </si>
  <si>
    <t>-101236731</t>
  </si>
  <si>
    <t>1686338499</t>
  </si>
  <si>
    <t>1861129536</t>
  </si>
  <si>
    <t>1,3 "VV pol. 4.1"</t>
  </si>
  <si>
    <t>1243124067</t>
  </si>
  <si>
    <t>2,77 "VV pol. 3.1"</t>
  </si>
  <si>
    <t>598320811</t>
  </si>
  <si>
    <t>26,18 "VV pol. 3.2.1"</t>
  </si>
  <si>
    <t>-573862316</t>
  </si>
  <si>
    <t>-2139808220</t>
  </si>
  <si>
    <t>-874253483</t>
  </si>
  <si>
    <t>-148692494</t>
  </si>
  <si>
    <t>-531277035</t>
  </si>
  <si>
    <t>-727443982</t>
  </si>
  <si>
    <t>824541409</t>
  </si>
  <si>
    <t>7,02 "VV pol. 4.2"</t>
  </si>
  <si>
    <t>537350937</t>
  </si>
  <si>
    <t>6,30 "6/P"</t>
  </si>
  <si>
    <t>543481116</t>
  </si>
  <si>
    <t>6,3*1,015 'Přepočtené koeficientem množství</t>
  </si>
  <si>
    <t>-1715276915</t>
  </si>
  <si>
    <t>-966912775</t>
  </si>
  <si>
    <t>-1950435268</t>
  </si>
  <si>
    <t>-1973396884</t>
  </si>
  <si>
    <t>-1255252841</t>
  </si>
  <si>
    <t>729376533</t>
  </si>
  <si>
    <t>0,44 "VV pol. 6.1"</t>
  </si>
  <si>
    <t>-2079776873</t>
  </si>
  <si>
    <t>50,6</t>
  </si>
  <si>
    <t>SO 040.42.8 - Vyústění vnitřních vod zprava v km 0,001 95</t>
  </si>
  <si>
    <t>-721795835</t>
  </si>
  <si>
    <t>-2056140379</t>
  </si>
  <si>
    <t>-576972021</t>
  </si>
  <si>
    <t>91 "VV pol. 1.1"</t>
  </si>
  <si>
    <t>1701895507</t>
  </si>
  <si>
    <t>82 "VV pol. 1.2"</t>
  </si>
  <si>
    <t>497832384</t>
  </si>
  <si>
    <t>21 "VV pol. 1.3"</t>
  </si>
  <si>
    <t>910076446</t>
  </si>
  <si>
    <t>8,3 "VV pol. 1.5"</t>
  </si>
  <si>
    <t>-1756294188</t>
  </si>
  <si>
    <t>1794763720</t>
  </si>
  <si>
    <t>19,4 "VV pol. 1.4"</t>
  </si>
  <si>
    <t>1164212371</t>
  </si>
  <si>
    <t>-1983090317</t>
  </si>
  <si>
    <t>50,6 "VV pol. 1.8"</t>
  </si>
  <si>
    <t>50,6 "VV pol. 1.8 - odvoz z MD"</t>
  </si>
  <si>
    <t>-519790413</t>
  </si>
  <si>
    <t>91*0,2  "VV pol. 1.1"</t>
  </si>
  <si>
    <t>-619736163</t>
  </si>
  <si>
    <t>52 "přebytek zeminy"</t>
  </si>
  <si>
    <t>2135497684</t>
  </si>
  <si>
    <t>10*52</t>
  </si>
  <si>
    <t>-2107676032</t>
  </si>
  <si>
    <t>-568470461</t>
  </si>
  <si>
    <t>2*52</t>
  </si>
  <si>
    <t>609104574</t>
  </si>
  <si>
    <t>482,0*0,2 "VV pol. 1.1"</t>
  </si>
  <si>
    <t>46,7 "VV pol. 1.7"</t>
  </si>
  <si>
    <t>146,2 "VV pol. 1.9"</t>
  </si>
  <si>
    <t>14,6 "VV pol. 1.10.1"</t>
  </si>
  <si>
    <t>79 "VV pol. 1.10.2"</t>
  </si>
  <si>
    <t>52,6 "VV pol. 1.10.3"</t>
  </si>
  <si>
    <t>1085706923</t>
  </si>
  <si>
    <t>50,6 "VV pol. 1.6"</t>
  </si>
  <si>
    <t>-597345367</t>
  </si>
  <si>
    <t>3,9 "VV pol. 1.12"</t>
  </si>
  <si>
    <t>160371843</t>
  </si>
  <si>
    <t>3,9*2 'Přepočtené koeficientem množství</t>
  </si>
  <si>
    <t>1993074103</t>
  </si>
  <si>
    <t>2915970</t>
  </si>
  <si>
    <t>892158207</t>
  </si>
  <si>
    <t>-613780488</t>
  </si>
  <si>
    <t>1915638609</t>
  </si>
  <si>
    <t>1308932791</t>
  </si>
  <si>
    <t>0,48 "VV pol. 4.1"</t>
  </si>
  <si>
    <t>113539654</t>
  </si>
  <si>
    <t>1,36 "VV pol. 3.1"</t>
  </si>
  <si>
    <t>-1164500311</t>
  </si>
  <si>
    <t>-1616461863</t>
  </si>
  <si>
    <t>1,19 "VV pol. 3.2.2"</t>
  </si>
  <si>
    <t>85143667</t>
  </si>
  <si>
    <t>1090105413</t>
  </si>
  <si>
    <t>-1257024860</t>
  </si>
  <si>
    <t>0,062 "VV pol. 3.3.1"</t>
  </si>
  <si>
    <t>820228056</t>
  </si>
  <si>
    <t>-843742595</t>
  </si>
  <si>
    <t>1947205840</t>
  </si>
  <si>
    <t>9,95 "VV pol. 4.2"</t>
  </si>
  <si>
    <t>1484281357</t>
  </si>
  <si>
    <t>5,7 "5/P"</t>
  </si>
  <si>
    <t>884786323</t>
  </si>
  <si>
    <t>5,61576354679803*1,015 'Přepočtené koeficientem množství</t>
  </si>
  <si>
    <t>1696339288</t>
  </si>
  <si>
    <t>-1622170350</t>
  </si>
  <si>
    <t>1858372399</t>
  </si>
  <si>
    <t>-1248524909</t>
  </si>
  <si>
    <t>1257791768</t>
  </si>
  <si>
    <t>-2123070397</t>
  </si>
  <si>
    <t>-1294667073</t>
  </si>
  <si>
    <t>2,4</t>
  </si>
  <si>
    <t>24,1</t>
  </si>
  <si>
    <t>SO 040.42.9 - Vyústění vnitřních vod zprava v km 0,297 24</t>
  </si>
  <si>
    <t>1660479544</t>
  </si>
  <si>
    <t>-1400566305</t>
  </si>
  <si>
    <t>815190290</t>
  </si>
  <si>
    <t>88 "VV pol. 1.1"</t>
  </si>
  <si>
    <t>203940618</t>
  </si>
  <si>
    <t>61 "VV pol. 1.2"</t>
  </si>
  <si>
    <t>-1251650262</t>
  </si>
  <si>
    <t>15 "VV pol. 1.3"</t>
  </si>
  <si>
    <t>-1999823989</t>
  </si>
  <si>
    <t>24,1 "VV pol. 1.8"</t>
  </si>
  <si>
    <t>24,1 "VV pol. 1.8 - odvoz z MD"</t>
  </si>
  <si>
    <t>338821956</t>
  </si>
  <si>
    <t>88*0,2  "VV pol. 1.1"</t>
  </si>
  <si>
    <t>52,8 "VV pol. 1.9"</t>
  </si>
  <si>
    <t>12*0,2 "VV pol. 1.11"</t>
  </si>
  <si>
    <t>-1912337004</t>
  </si>
  <si>
    <t>-1256268686</t>
  </si>
  <si>
    <t>-502679985</t>
  </si>
  <si>
    <t>1989465704</t>
  </si>
  <si>
    <t>-759343746</t>
  </si>
  <si>
    <t>88*0,2 "VV pol. 1.1"</t>
  </si>
  <si>
    <t>-301385161</t>
  </si>
  <si>
    <t>24.1 "VV pol. 1.6"</t>
  </si>
  <si>
    <t>1283936310</t>
  </si>
  <si>
    <t>12 "VV pol. 1.11"</t>
  </si>
  <si>
    <t>-664625234</t>
  </si>
  <si>
    <t>1538190327</t>
  </si>
  <si>
    <t>12*0,02 'Přepočtené koeficientem množství</t>
  </si>
  <si>
    <t>-1418578013</t>
  </si>
  <si>
    <t>1149011034</t>
  </si>
  <si>
    <t>-1898418387</t>
  </si>
  <si>
    <t>0,77"VV pol. 4.1"</t>
  </si>
  <si>
    <t>141710451</t>
  </si>
  <si>
    <t>5,23"VV pol. 3.1"</t>
  </si>
  <si>
    <t>1342631262</t>
  </si>
  <si>
    <t>11,48 "VV pol. 3.2.1"</t>
  </si>
  <si>
    <t>-999946968</t>
  </si>
  <si>
    <t>0,29 "VV pol. 3.2.2"</t>
  </si>
  <si>
    <t>-2087635433</t>
  </si>
  <si>
    <t>1155657345</t>
  </si>
  <si>
    <t>2092890672</t>
  </si>
  <si>
    <t>0,0839 "VV pol. 3.3.1"</t>
  </si>
  <si>
    <t>1828427811</t>
  </si>
  <si>
    <t>1764585669</t>
  </si>
  <si>
    <t>-11209451</t>
  </si>
  <si>
    <t>5,01 "VV pol. 4.2"</t>
  </si>
  <si>
    <t>1892903680</t>
  </si>
  <si>
    <t>5,20 "6/P"</t>
  </si>
  <si>
    <t>1373717296</t>
  </si>
  <si>
    <t>5,2*1,015 'Přepočtené koeficientem množství</t>
  </si>
  <si>
    <t>-1177116086</t>
  </si>
  <si>
    <t>1405498945</t>
  </si>
  <si>
    <t>-2142261655</t>
  </si>
  <si>
    <t>-1142136626</t>
  </si>
  <si>
    <t>-1480429375</t>
  </si>
  <si>
    <t>3,29 "VV pol. 6.1"</t>
  </si>
  <si>
    <t>-1374313335</t>
  </si>
  <si>
    <t>8,6</t>
  </si>
  <si>
    <t>SO 040.42.10 - Vyústění vnitřních vod zleva v km 1,502 00</t>
  </si>
  <si>
    <t>837061523</t>
  </si>
  <si>
    <t>680718780</t>
  </si>
  <si>
    <t>-1705316251</t>
  </si>
  <si>
    <t>65 "VV pol. 1.1"</t>
  </si>
  <si>
    <t>-270575941</t>
  </si>
  <si>
    <t>38 "VV pol. 1.2"</t>
  </si>
  <si>
    <t>1469881431</t>
  </si>
  <si>
    <t>9 "VV pol. 1.3"</t>
  </si>
  <si>
    <t>1047524921</t>
  </si>
  <si>
    <t>9,1 "VV pol. 1.5"</t>
  </si>
  <si>
    <t>-1796033987</t>
  </si>
  <si>
    <t>-325552495</t>
  </si>
  <si>
    <t>10 "VV pol. 1.4"</t>
  </si>
  <si>
    <t>80630365</t>
  </si>
  <si>
    <t>-1256400676</t>
  </si>
  <si>
    <t>8,6 "VV pol. 1.8"</t>
  </si>
  <si>
    <t>8,6 "VV pol. 1.8 - odvoz z MD"</t>
  </si>
  <si>
    <t>499139045</t>
  </si>
  <si>
    <t>65*0,2  "VV pol. 1.1"</t>
  </si>
  <si>
    <t>38,6 "VV pol. 1.9"</t>
  </si>
  <si>
    <t>5*0,2 "VV pol. 1.11"</t>
  </si>
  <si>
    <t>475766489</t>
  </si>
  <si>
    <t>38 "přebytek zeminy"</t>
  </si>
  <si>
    <t>-1661189002</t>
  </si>
  <si>
    <t>10*38</t>
  </si>
  <si>
    <t>-1838361493</t>
  </si>
  <si>
    <t>1206307688</t>
  </si>
  <si>
    <t>2*38</t>
  </si>
  <si>
    <t>-178987050</t>
  </si>
  <si>
    <t>65*0,2 "VV pol. 1.1"</t>
  </si>
  <si>
    <t>792080579</t>
  </si>
  <si>
    <t>8,6 "VV pol. 1.6"</t>
  </si>
  <si>
    <t>426543584</t>
  </si>
  <si>
    <t>1,8 "VV pol. 1.9"</t>
  </si>
  <si>
    <t>1634655425</t>
  </si>
  <si>
    <t>1,8*2 'Přepočtené koeficientem množství</t>
  </si>
  <si>
    <t>1413567542</t>
  </si>
  <si>
    <t>5 "VV pol. 1.11"</t>
  </si>
  <si>
    <t>-1053917289</t>
  </si>
  <si>
    <t>-990151411</t>
  </si>
  <si>
    <t>5*0,02 'Přepočtené koeficientem množství</t>
  </si>
  <si>
    <t>1629340366</t>
  </si>
  <si>
    <t>2144230710</t>
  </si>
  <si>
    <t>-192148739</t>
  </si>
  <si>
    <t>1 "VV pol. 4.1"</t>
  </si>
  <si>
    <t>1163967988</t>
  </si>
  <si>
    <t>415991391</t>
  </si>
  <si>
    <t>91603931</t>
  </si>
  <si>
    <t>0,292 "VV pol. 3.2.2"</t>
  </si>
  <si>
    <t>393018646</t>
  </si>
  <si>
    <t>1307595886</t>
  </si>
  <si>
    <t>458564651</t>
  </si>
  <si>
    <t>954436812</t>
  </si>
  <si>
    <t>1522605119</t>
  </si>
  <si>
    <t>3,65 "5/P"</t>
  </si>
  <si>
    <t>-1631378972</t>
  </si>
  <si>
    <t>3,59605911330049*1,015 'Přepočtené koeficientem množství</t>
  </si>
  <si>
    <t>877370330</t>
  </si>
  <si>
    <t>Montáž spojek na kanalizačním potrubí z PP nebo tvrdého PVC-U trub hladkých plnostěnných DN 300</t>
  </si>
  <si>
    <t>-1654176927</t>
  </si>
  <si>
    <t>Montáž tvarovek na kanalizačním plastovém potrubí z PP nebo PVC-U hladkého plnostěnného spojek nebo redukcí DN 300</t>
  </si>
  <si>
    <t>https://podminky.urs.cz/item/CS_URS_2024_02/877370330</t>
  </si>
  <si>
    <t>28617238</t>
  </si>
  <si>
    <t>spojka přesuvná kanalizační PP třívrstvá DN 300</t>
  </si>
  <si>
    <t>-620047266</t>
  </si>
  <si>
    <t>Poznámka k položce:_x000D_
7/P</t>
  </si>
  <si>
    <t>1004557810</t>
  </si>
  <si>
    <t>1965366711</t>
  </si>
  <si>
    <t>471543346</t>
  </si>
  <si>
    <t>-1492456012</t>
  </si>
  <si>
    <t>831461219</t>
  </si>
  <si>
    <t>59224337</t>
  </si>
  <si>
    <t>dno betonové šachty DN 1000 kanalizační výšky 60cm</t>
  </si>
  <si>
    <t>273337508</t>
  </si>
  <si>
    <t>296915619</t>
  </si>
  <si>
    <t>59224068</t>
  </si>
  <si>
    <t>2022115785</t>
  </si>
  <si>
    <t>-59925451</t>
  </si>
  <si>
    <t>-859505370</t>
  </si>
  <si>
    <t>672947062</t>
  </si>
  <si>
    <t>1593868902</t>
  </si>
  <si>
    <t>1742794251</t>
  </si>
  <si>
    <t>2009660772</t>
  </si>
  <si>
    <t>1200294890</t>
  </si>
  <si>
    <t>0,82 "VV pol. 6.1"</t>
  </si>
  <si>
    <t>-1758900775</t>
  </si>
  <si>
    <t>35,8</t>
  </si>
  <si>
    <t>nalozeni_2</t>
  </si>
  <si>
    <t>752,4</t>
  </si>
  <si>
    <t>040.42.3 - Úprava zaústění Zátoráčku km 0,876 20 (TPE km 82.040)</t>
  </si>
  <si>
    <t>-926865069</t>
  </si>
  <si>
    <t>113107230</t>
  </si>
  <si>
    <t>Odstranění podkladu z betonu prostého tl do 100 mm strojně pl přes 200 m2</t>
  </si>
  <si>
    <t>1871793099</t>
  </si>
  <si>
    <t>Odstranění podkladů nebo krytů strojně plochy jednotlivě přes 200 m2 s přemístěním hmot na skládku na vzdálenost do 20 m nebo s naložením na dopravní prostředek z betonu prostého, o tl. vrstvy do 100 mm</t>
  </si>
  <si>
    <t>https://podminky.urs.cz/item/CS_URS_2024_02/113107230</t>
  </si>
  <si>
    <t>113107241</t>
  </si>
  <si>
    <t>Odstranění podkladu živičného tl 50 mm strojně pl přes 200 m2</t>
  </si>
  <si>
    <t>-1461548564</t>
  </si>
  <si>
    <t>Odstranění podkladů nebo krytů strojně plochy jednotlivě přes 200 m2 s přemístěním hmot na skládku na vzdálenost do 20 m nebo s naložením na dopravní prostředek živičných, o tl. vrstvy do 50 mm</t>
  </si>
  <si>
    <t>https://podminky.urs.cz/item/CS_URS_2024_02/113107241</t>
  </si>
  <si>
    <t>-230427934</t>
  </si>
  <si>
    <t>1502 "VV pol. 1.6"</t>
  </si>
  <si>
    <t>122351104</t>
  </si>
  <si>
    <t>Odkopávky a prokopávky nezapažené v hornině třídy těžitelnosti II skupiny 4 objem do 500 m3 strojně</t>
  </si>
  <si>
    <t>-974019489</t>
  </si>
  <si>
    <t>Odkopávky a prokopávky nezapažené strojně v hornině třídy těžitelnosti II skupiny 4 přes 100 do 500 m3</t>
  </si>
  <si>
    <t>https://podminky.urs.cz/item/CS_URS_2024_02/122351104</t>
  </si>
  <si>
    <t>112 "VV pol. 1.3"</t>
  </si>
  <si>
    <t>-203910273</t>
  </si>
  <si>
    <t>299 "VV pol. 1.1"</t>
  </si>
  <si>
    <t>1636486153</t>
  </si>
  <si>
    <t>29"VV pol. 1.2"</t>
  </si>
  <si>
    <t>-1903592939</t>
  </si>
  <si>
    <t>89,49"VV pol. 1.11"</t>
  </si>
  <si>
    <t>-967418649</t>
  </si>
  <si>
    <t>1502*0,15 "VV pol. 1.6"</t>
  </si>
  <si>
    <t>383*0,15 "VV pol. 1.4"</t>
  </si>
  <si>
    <t>834274838</t>
  </si>
  <si>
    <t>307 "VV pol. 1.5"</t>
  </si>
  <si>
    <t>53,70 "VV pol. 1.13"</t>
  </si>
  <si>
    <t>1069*0,3 "VV pol. 4.1"</t>
  </si>
  <si>
    <t>71 "VV pol. 4.2"</t>
  </si>
  <si>
    <t>-94044141</t>
  </si>
  <si>
    <t>nalozeni_HB+nalozeni_2</t>
  </si>
  <si>
    <t>0,3*1069 "VV pol. 4.1"</t>
  </si>
  <si>
    <t>281702476</t>
  </si>
  <si>
    <t>44 "VV pol. 1.10"</t>
  </si>
  <si>
    <t>35,80 "VV pol. 1.12"</t>
  </si>
  <si>
    <t>-181000062</t>
  </si>
  <si>
    <t>10*79,8</t>
  </si>
  <si>
    <t>1091428880</t>
  </si>
  <si>
    <t>2*79,80</t>
  </si>
  <si>
    <t>1557893657</t>
  </si>
  <si>
    <t>35,8 "VV pol. 1.13"</t>
  </si>
  <si>
    <t>-1536509177</t>
  </si>
  <si>
    <t>-1211726612</t>
  </si>
  <si>
    <t>346 "VV pol. 1.9"</t>
  </si>
  <si>
    <t>2073678368</t>
  </si>
  <si>
    <t>383 "VV pol. 1.4"</t>
  </si>
  <si>
    <t>2063726884</t>
  </si>
  <si>
    <t>388370870</t>
  </si>
  <si>
    <t>383*0,02 'Přepočtené koeficientem množství</t>
  </si>
  <si>
    <t>1350364275</t>
  </si>
  <si>
    <t>1288 "VV pol. 1.8"</t>
  </si>
  <si>
    <t>1305449055</t>
  </si>
  <si>
    <t>2091923995</t>
  </si>
  <si>
    <t>-174511715</t>
  </si>
  <si>
    <t>89,49 "VV pol. 1.11"</t>
  </si>
  <si>
    <t>58416872</t>
  </si>
  <si>
    <t>138035806</t>
  </si>
  <si>
    <t>1069 "VV pol. 4.1"</t>
  </si>
  <si>
    <t>1649631154</t>
  </si>
  <si>
    <t>971 "VV pol. 4.3"</t>
  </si>
  <si>
    <t>1420551032</t>
  </si>
  <si>
    <t>-1148958637</t>
  </si>
  <si>
    <t>19*(184,08+75,16)</t>
  </si>
  <si>
    <t>4*(596,726-184,08-75,16)</t>
  </si>
  <si>
    <t>-69165057</t>
  </si>
  <si>
    <t>-532545081</t>
  </si>
  <si>
    <t>-165015778</t>
  </si>
  <si>
    <t>152,92</t>
  </si>
  <si>
    <t>nalozeni_MD_</t>
  </si>
  <si>
    <t>368,85</t>
  </si>
  <si>
    <t>040.42.4 - Úprava zaústění pravostranného přítoku v km 1,243 00</t>
  </si>
  <si>
    <t>-472419652</t>
  </si>
  <si>
    <t>1040*0,15 "VV pol. 1.6"</t>
  </si>
  <si>
    <t>647917468</t>
  </si>
  <si>
    <t>283 "VV pol. 1.1"</t>
  </si>
  <si>
    <t>382451930</t>
  </si>
  <si>
    <t>122 "VV pol. 1.2"</t>
  </si>
  <si>
    <t>-1906264629</t>
  </si>
  <si>
    <t>254,87 "VV pol. 1.11"</t>
  </si>
  <si>
    <t>1402533508</t>
  </si>
  <si>
    <t>447*0,15 "VV pol. 1.4"</t>
  </si>
  <si>
    <t>2014086816</t>
  </si>
  <si>
    <t>110 "VV pol. 1.5"</t>
  </si>
  <si>
    <t>101,95 "VV pol. 1.13"</t>
  </si>
  <si>
    <t>0,3*523 "VV pol. 4.1"</t>
  </si>
  <si>
    <t>-1628472973</t>
  </si>
  <si>
    <t>41 "VV pol. 1.10"</t>
  </si>
  <si>
    <t>152,92 "VV pol. 1.12"</t>
  </si>
  <si>
    <t>875132936</t>
  </si>
  <si>
    <t>10*193,92</t>
  </si>
  <si>
    <t>-1693369699</t>
  </si>
  <si>
    <t>2*193,92</t>
  </si>
  <si>
    <t>-1398409965</t>
  </si>
  <si>
    <t>nalozeni_MD_+nalozeni_HB</t>
  </si>
  <si>
    <t>-273104607</t>
  </si>
  <si>
    <t>110 "VV pol. 1.4"</t>
  </si>
  <si>
    <t>1749571463</t>
  </si>
  <si>
    <t>-468793458</t>
  </si>
  <si>
    <t>-941532230</t>
  </si>
  <si>
    <t>447*0,02 'Přepočtené koeficientem množství</t>
  </si>
  <si>
    <t>-698401363</t>
  </si>
  <si>
    <t>348 "VV pol. 1.9"</t>
  </si>
  <si>
    <t>2085353283</t>
  </si>
  <si>
    <t>1291382923</t>
  </si>
  <si>
    <t>447"VV pol. 1.4"</t>
  </si>
  <si>
    <t>-1044938689</t>
  </si>
  <si>
    <t>1340759200</t>
  </si>
  <si>
    <t>1671697108</t>
  </si>
  <si>
    <t>-1824156153</t>
  </si>
  <si>
    <t>183 "VV pol. 4.2"</t>
  </si>
  <si>
    <t>1874972554</t>
  </si>
  <si>
    <t>523"VV pol. 4.1"</t>
  </si>
  <si>
    <t>-422418424</t>
  </si>
  <si>
    <t>669 "VV pol. 4.3"</t>
  </si>
  <si>
    <t>-1812660983</t>
  </si>
  <si>
    <t>8,4</t>
  </si>
  <si>
    <t>95,43</t>
  </si>
  <si>
    <t>239,92</t>
  </si>
  <si>
    <t>040.42.5 - Úprava zaústění levostranného přítoku v km 1,365 60</t>
  </si>
  <si>
    <t>-1040062845</t>
  </si>
  <si>
    <t>416 "VV pol. 1.6"</t>
  </si>
  <si>
    <t>-1382481367</t>
  </si>
  <si>
    <t>125,9 "VV pol. 1.1"</t>
  </si>
  <si>
    <t>633813210</t>
  </si>
  <si>
    <t>114 "VV pol. 1.2"</t>
  </si>
  <si>
    <t>-94590667</t>
  </si>
  <si>
    <t>159,1 "VV pol. 1.11"</t>
  </si>
  <si>
    <t>662036502</t>
  </si>
  <si>
    <t>416*0,15 "VV pol. 1.6"</t>
  </si>
  <si>
    <t>56*0,15 "VV pol. 1.4"</t>
  </si>
  <si>
    <t>-777914043</t>
  </si>
  <si>
    <t>56 "VV pol. 1.5"</t>
  </si>
  <si>
    <t>63,62"VV pol. 1.13"</t>
  </si>
  <si>
    <t>401*0,3 "VV pol. 4.1"</t>
  </si>
  <si>
    <t>197511571</t>
  </si>
  <si>
    <t>nalozeni_MD_+nalozeni_HB+nalozeni_MD</t>
  </si>
  <si>
    <t>2069503699</t>
  </si>
  <si>
    <t>24 "VV pol. 1.10.2"</t>
  </si>
  <si>
    <t>95,43 "VV pol. 1.12"</t>
  </si>
  <si>
    <t>2096629568</t>
  </si>
  <si>
    <t>10*119,43</t>
  </si>
  <si>
    <t>-114819682</t>
  </si>
  <si>
    <t>2*119,43</t>
  </si>
  <si>
    <t>-1742650865</t>
  </si>
  <si>
    <t>299897031</t>
  </si>
  <si>
    <t>56"VV pol. 1.5"</t>
  </si>
  <si>
    <t>-2125708663</t>
  </si>
  <si>
    <t>-1848422113</t>
  </si>
  <si>
    <t>56*0,02 'Přepočtené koeficientem množství</t>
  </si>
  <si>
    <t>-949216927</t>
  </si>
  <si>
    <t>218 "VV pol. 1.9"</t>
  </si>
  <si>
    <t>-653040428</t>
  </si>
  <si>
    <t>-727374634</t>
  </si>
  <si>
    <t>-679033861</t>
  </si>
  <si>
    <t>-2013773283</t>
  </si>
  <si>
    <t>-1038208461</t>
  </si>
  <si>
    <t>-641506576</t>
  </si>
  <si>
    <t>31"VV pol. 4.2"</t>
  </si>
  <si>
    <t>607241856</t>
  </si>
  <si>
    <t>401"VV pol. 4.1"</t>
  </si>
  <si>
    <t>2140639983</t>
  </si>
  <si>
    <t>471 "VV pol. 4.3"</t>
  </si>
  <si>
    <t>-607099716</t>
  </si>
  <si>
    <t>7,37</t>
  </si>
  <si>
    <t>6,9</t>
  </si>
  <si>
    <t>112,5</t>
  </si>
  <si>
    <t xml:space="preserve">040.42.6 - Úprava zaústění levostranného přítoku v km 1,393 20 </t>
  </si>
  <si>
    <t>1311670195</t>
  </si>
  <si>
    <t>26 "VV pol. 1.1"</t>
  </si>
  <si>
    <t>1766776657</t>
  </si>
  <si>
    <t>44"VV pol. 1.2"</t>
  </si>
  <si>
    <t>-556192250</t>
  </si>
  <si>
    <t>19,26 "VV pol. 1.11"</t>
  </si>
  <si>
    <t>-1831114941</t>
  </si>
  <si>
    <t>173*0,15 "VV pol. 1.6"</t>
  </si>
  <si>
    <t>46*0,15 "VV pol. 1.4"</t>
  </si>
  <si>
    <t>1042409803</t>
  </si>
  <si>
    <t>43 "VV pol. 1.5"</t>
  </si>
  <si>
    <t>7,7"VV pol. 1.13"</t>
  </si>
  <si>
    <t>0,3*206 "VV pol. 4.1"</t>
  </si>
  <si>
    <t>955661350</t>
  </si>
  <si>
    <t>-427893014</t>
  </si>
  <si>
    <t>12,29"VV pol. 1.11"</t>
  </si>
  <si>
    <t>-92295929</t>
  </si>
  <si>
    <t>nalozeni_HB+nalozeni_MD_+ornice</t>
  </si>
  <si>
    <t>580927377</t>
  </si>
  <si>
    <t>7"VV pol. 1.10"</t>
  </si>
  <si>
    <t>7,37"VV pol. 1.12"</t>
  </si>
  <si>
    <t>-1910565748</t>
  </si>
  <si>
    <t>10*14,37</t>
  </si>
  <si>
    <t>-1030559267</t>
  </si>
  <si>
    <t>2*14,37</t>
  </si>
  <si>
    <t>-1222045017</t>
  </si>
  <si>
    <t>4,92 "VV pol. 1.13"</t>
  </si>
  <si>
    <t>7 "VV pol. 1.10.2"</t>
  </si>
  <si>
    <t>-832671112</t>
  </si>
  <si>
    <t>43"VV pol. 1.5"</t>
  </si>
  <si>
    <t>-456105435</t>
  </si>
  <si>
    <t>-1047976898</t>
  </si>
  <si>
    <t>46*0,02 'Přepočtené koeficientem množství</t>
  </si>
  <si>
    <t>-459792703</t>
  </si>
  <si>
    <t>583205587</t>
  </si>
  <si>
    <t>1623040245</t>
  </si>
  <si>
    <t>46 "VV pol. 1.4"</t>
  </si>
  <si>
    <t>415403546</t>
  </si>
  <si>
    <t>-350963155</t>
  </si>
  <si>
    <t>33"VV pol. 4.2"</t>
  </si>
  <si>
    <t>338421882</t>
  </si>
  <si>
    <t>206"VV pol. 4.1"</t>
  </si>
  <si>
    <t>-1968302997</t>
  </si>
  <si>
    <t>221"VV pol. 4.3"</t>
  </si>
  <si>
    <t>252281245</t>
  </si>
  <si>
    <t>88,62</t>
  </si>
  <si>
    <t>040.52.1 - Přeložka vodovodu DN 100 v km 1,201</t>
  </si>
  <si>
    <t>866318496</t>
  </si>
  <si>
    <t>2*14*8 "2 jímky po dobu 14 dní, VV pol. 7"</t>
  </si>
  <si>
    <t>1862440369</t>
  </si>
  <si>
    <t>2*14</t>
  </si>
  <si>
    <t>-588637383</t>
  </si>
  <si>
    <t>90 "VV pol. 1.1"</t>
  </si>
  <si>
    <t>131213701</t>
  </si>
  <si>
    <t>Hloubení nezapažených jam v soudržných horninách třídy těžitelnosti I skupiny 3 ručně</t>
  </si>
  <si>
    <t>-1439558321</t>
  </si>
  <si>
    <t>Hloubení nezapažených jam ručně s urovnáním dna do předepsaného profilu a spádu v hornině třídy těžitelnosti I skupiny 3 soudržných</t>
  </si>
  <si>
    <t>https://podminky.urs.cz/item/CS_URS_2024_02/131213701</t>
  </si>
  <si>
    <t>Poznámka k položce:_x000D_
VV pol. 1.2</t>
  </si>
  <si>
    <t>32,3*1,5+32,3*1,8</t>
  </si>
  <si>
    <t>10,5*1,5+10,5*1,8</t>
  </si>
  <si>
    <t>141721255_R</t>
  </si>
  <si>
    <t>Řízený zemní protlak délky přes 50 do 100 m hl do 6 m se zatažením potrubí průměru vrtu přes 180 do 225 mm v hornině třídy I a II skupiny 1 až 4 - valivými dláty</t>
  </si>
  <si>
    <t>-1987143973</t>
  </si>
  <si>
    <t>Řízený zemní protlak délky protlaku přes 50 do 100 m v hornině třídy těžitelnosti I a II, skupiny 1 až 4 včetně protlačení trub v hloubce do 6 m vnějšího průměru vrtu přes 180 do 225 mm</t>
  </si>
  <si>
    <t>Poznámka k položce:_x000D_
VV pol. 3.1</t>
  </si>
  <si>
    <t>69 "VV pol. 1.3"</t>
  </si>
  <si>
    <t>2030340564</t>
  </si>
  <si>
    <t>32,3*2+10,5*2 "VV pol. 1.4"</t>
  </si>
  <si>
    <t>190601183</t>
  </si>
  <si>
    <t>773628296</t>
  </si>
  <si>
    <t>90*0,2 "VV pol. 1.1"</t>
  </si>
  <si>
    <t>141"VV pol. 1.2"</t>
  </si>
  <si>
    <t>70,62 "VV pol. 1.5"</t>
  </si>
  <si>
    <t>90*0,2 "VV pol. 1,7"</t>
  </si>
  <si>
    <t>876804730</t>
  </si>
  <si>
    <t>70,6 "Přebytek zeminy"</t>
  </si>
  <si>
    <t>-100786107</t>
  </si>
  <si>
    <t>10*70,6 "20 km skládka HB"</t>
  </si>
  <si>
    <t>167151101</t>
  </si>
  <si>
    <t>Nakládání výkopku z hornin třídy těžitelnosti I skupiny 1 až 3 do 100 m3</t>
  </si>
  <si>
    <t>-502794549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</si>
  <si>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</si>
  <si>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</si>
  <si>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70,6 "přebytek zeminy"</t>
  </si>
  <si>
    <t>-838084225</t>
  </si>
  <si>
    <t>70,6*2</t>
  </si>
  <si>
    <t>-1915439654</t>
  </si>
  <si>
    <t>0,5*141,24 "VV pol. 1.5"</t>
  </si>
  <si>
    <t>-1786020583</t>
  </si>
  <si>
    <t>70,62 "VV pol. 1.6"</t>
  </si>
  <si>
    <t>-1848358603</t>
  </si>
  <si>
    <t>70,62*2 'Přepočtené koeficientem množství</t>
  </si>
  <si>
    <t>519996697</t>
  </si>
  <si>
    <t>90 "VV pol. 1.7"</t>
  </si>
  <si>
    <t>-171047033</t>
  </si>
  <si>
    <t>00572472</t>
  </si>
  <si>
    <t>osivo směs travní krajinná-rovinná</t>
  </si>
  <si>
    <t>1869714565</t>
  </si>
  <si>
    <t>90*0,02 'Přepočtené koeficientem množství</t>
  </si>
  <si>
    <t>-344549889</t>
  </si>
  <si>
    <t>-96509434</t>
  </si>
  <si>
    <t>227176608</t>
  </si>
  <si>
    <t>0,48"VV pol.3.1"</t>
  </si>
  <si>
    <t>1870373925</t>
  </si>
  <si>
    <t>2*(0,3*0,3*4)+2*(0,7*0,7)+0,5*0,7 "VV pol.3.2"</t>
  </si>
  <si>
    <t>-14146964</t>
  </si>
  <si>
    <t>1034938039</t>
  </si>
  <si>
    <t>190*0,5/1000</t>
  </si>
  <si>
    <t>-1942418170</t>
  </si>
  <si>
    <t>Poznámka k položce:_x000D_
VV  pol. 2.9</t>
  </si>
  <si>
    <t>1,5 "VV pol. 5.1"</t>
  </si>
  <si>
    <t>654918962</t>
  </si>
  <si>
    <t>1,48514851485149*1,01 'Přepočtené koeficientem množství</t>
  </si>
  <si>
    <t>857242122</t>
  </si>
  <si>
    <t>Montáž litinových tvarovek jednoosých přírubových otevřený výkop DN 80</t>
  </si>
  <si>
    <t>1142227199</t>
  </si>
  <si>
    <t>Montáž litinových tvarovek na potrubí litinovém tlakovém jednoosých na potrubí z trub přírubových v otevřeném výkopu, kanálu nebo v šachtě DN 80</t>
  </si>
  <si>
    <t>https://podminky.urs.cz/item/CS_URS_2024_02/857242122</t>
  </si>
  <si>
    <t>R 8 003</t>
  </si>
  <si>
    <t>přírubový  TP – kus, dl. dle skutečnosti  DN 80</t>
  </si>
  <si>
    <t>-2117215160</t>
  </si>
  <si>
    <t>Poznámka k položce:_x000D_
viz přiloha 52.1_ Výpis materiálu pol. 4</t>
  </si>
  <si>
    <t>R 8 004</t>
  </si>
  <si>
    <t>přírubový  N - kus (patkové koleno)  DN 80</t>
  </si>
  <si>
    <t>98874874</t>
  </si>
  <si>
    <t>Poznámka k položce:_x000D_
viz přiloha 52.1_ Výpis materiálu pol. 5</t>
  </si>
  <si>
    <t>857262122</t>
  </si>
  <si>
    <t>Montáž litinových tvarovek jednoosých přírubových otevřený výkop DN 100</t>
  </si>
  <si>
    <t>-146929555</t>
  </si>
  <si>
    <t>Montáž litinových tvarovek na potrubí litinovém tlakovém jednoosých na potrubí z trub přírubových v otevřeném výkopu, kanálu nebo v šachtě DN 100</t>
  </si>
  <si>
    <t>https://podminky.urs.cz/item/CS_URS_2024_02/857262122</t>
  </si>
  <si>
    <t>R 8 001</t>
  </si>
  <si>
    <t>příruba s jištěním proti posunu DN 100</t>
  </si>
  <si>
    <t>-871647717</t>
  </si>
  <si>
    <t>Poznámka k položce:_x000D_
viz přiloha 52.1_ Výpis materiálu pol. 3</t>
  </si>
  <si>
    <t>857263131</t>
  </si>
  <si>
    <t>Montáž litinových tvarovek odbočných hrdlových otevřený výkop s integrovaným těsněním DN 100</t>
  </si>
  <si>
    <t>174128352</t>
  </si>
  <si>
    <t>Montáž litinových tvarovek na potrubí litinovém tlakovém odbočných na potrubí z trub hrdlových v otevřeném výkopu, kanálu nebo v šachtě s integrovaným těsněním DN 100</t>
  </si>
  <si>
    <t>https://podminky.urs.cz/item/CS_URS_2024_02/857263131</t>
  </si>
  <si>
    <t>Poznámka k položce:_x000D_
viz přiloha 52.1_ Výpis materiálu pol. 6</t>
  </si>
  <si>
    <t>R 8 005</t>
  </si>
  <si>
    <t>T-kus přírubový DN 100/80</t>
  </si>
  <si>
    <t>-995949416</t>
  </si>
  <si>
    <t>Poznámka k položce:_x000D_
VV pol. 8.5</t>
  </si>
  <si>
    <t>871251141</t>
  </si>
  <si>
    <t>Montáž potrubí z PE100 RC SDR 11 otevřený výkop svařovaných na tupo d 110 x 10,0 mm</t>
  </si>
  <si>
    <t>-1441366531</t>
  </si>
  <si>
    <t>Montáž vodovodního potrubí z polyetylenu PE100 RC v otevřeném výkopu svařovaných na tupo SDR 11/PN16 d 110 x 10,0 mm</t>
  </si>
  <si>
    <t>https://podminky.urs.cz/item/CS_URS_2024_02/871251141</t>
  </si>
  <si>
    <t>Poznámka k položce:_x000D_
viz přiloha 52.1_ Výpis materiálu pol. 1</t>
  </si>
  <si>
    <t>69 "VV pol. 8.1"</t>
  </si>
  <si>
    <t>28613550</t>
  </si>
  <si>
    <t>potrubí vodovodní dvouvrstvé PE100 RC SDR11 110x10mm</t>
  </si>
  <si>
    <t>1850037717</t>
  </si>
  <si>
    <t>69*1,015 'Přepočtené koeficientem množství</t>
  </si>
  <si>
    <t>871351142</t>
  </si>
  <si>
    <t>Montáž potrubí z PE100 RC SDR 11 otevřený výkop svařovaných na tupo d 225 x 20,5 mm</t>
  </si>
  <si>
    <t>-377886962</t>
  </si>
  <si>
    <t>Montáž vodovodního potrubí z polyetylenu PE100 RC v otevřeném výkopu svařovaných na tupo SDR 11/PN16 d 225 x 20,5 mm</t>
  </si>
  <si>
    <t>https://podminky.urs.cz/item/CS_URS_2024_02/871351142</t>
  </si>
  <si>
    <t>58,"VV pol. 8.2"</t>
  </si>
  <si>
    <t>28613563</t>
  </si>
  <si>
    <t>potrubí vodovodní dvouvrstvé PE100 RC SDR11 225x20,5mm</t>
  </si>
  <si>
    <t>1468840085</t>
  </si>
  <si>
    <t>Poznámka k položce:_x000D_
viz přiloha 52.1_ Výpis materiálu pol. 2</t>
  </si>
  <si>
    <t>58*1,015 'Přepočtené koeficientem množství</t>
  </si>
  <si>
    <t>877251110</t>
  </si>
  <si>
    <t>Montáž elektrokolen 45° na vodovodním potrubí z PE trub d 110</t>
  </si>
  <si>
    <t>935228059</t>
  </si>
  <si>
    <t>Montáž tvarovek na vodovodním plastovém potrubí z polyetylenu PE 100 elektrotvarovek SDR 11/PN16 kolen 45° d 110</t>
  </si>
  <si>
    <t>https://podminky.urs.cz/item/CS_URS_2024_02/877251110</t>
  </si>
  <si>
    <t>28614949</t>
  </si>
  <si>
    <t>elektrokoleno 45° PE 100 PN16 D 110mm</t>
  </si>
  <si>
    <t>-1746675315</t>
  </si>
  <si>
    <t>Poznámka k položce:_x000D_
viz přiloha 52.1_ Výpis materiálu pol. 8</t>
  </si>
  <si>
    <t>28614949_</t>
  </si>
  <si>
    <t>elektrokoleno 30° PE 100 PN16 D 110mm</t>
  </si>
  <si>
    <t>790314214</t>
  </si>
  <si>
    <t>Poznámka k položce:_x000D_
viz přiloha 52.1_ Výpis materiálu pol. 7</t>
  </si>
  <si>
    <t>891241112</t>
  </si>
  <si>
    <t>Montáž vodovodních šoupátek otevřený výkop DN 80</t>
  </si>
  <si>
    <t>-533414112</t>
  </si>
  <si>
    <t>Montáž vodovodních armatur na potrubí šoupátek nebo klapek uzavíracích v otevřeném výkopu nebo v šachtách s osazením zemní soupravy (bez poklopů) DN 80</t>
  </si>
  <si>
    <t>https://podminky.urs.cz/item/CS_URS_2024_02/891241112</t>
  </si>
  <si>
    <t>Poznámka k položce:_x000D_
viz přiloha 52.1_ Výpis materiálu pol. 10</t>
  </si>
  <si>
    <t>42221303</t>
  </si>
  <si>
    <t>šoupátko pitná voda litina GGG 50 krátká stavební dl PN10/16 DN 80x180mm</t>
  </si>
  <si>
    <t>965250367</t>
  </si>
  <si>
    <t>891247112</t>
  </si>
  <si>
    <t>Montáž hydrantů podzemních DN 80</t>
  </si>
  <si>
    <t>328725995</t>
  </si>
  <si>
    <t>Montáž vodovodních armatur na potrubí hydrantů podzemních (bez osazení poklopů) DN 80</t>
  </si>
  <si>
    <t>https://podminky.urs.cz/item/CS_URS_2024_02/891247112</t>
  </si>
  <si>
    <t>3 "VV pol. 8.7"</t>
  </si>
  <si>
    <t>42273590</t>
  </si>
  <si>
    <t>hydrant podzemní DN 80 PN 16 jednoduchý uzávěr krycí v 1250mm</t>
  </si>
  <si>
    <t>229041198</t>
  </si>
  <si>
    <t>Poznámka k položce:_x000D_
viz přiloha 52.1_ Výpis materiálu pol. 11</t>
  </si>
  <si>
    <t>891261112</t>
  </si>
  <si>
    <t>Montáž vodovodních šoupátek otevřený výkop DN 100</t>
  </si>
  <si>
    <t>856427895</t>
  </si>
  <si>
    <t>Montáž vodovodních armatur na potrubí šoupátek nebo klapek uzavíracích v otevřeném výkopu nebo v šachtách s osazením zemní soupravy (bez poklopů) DN 100</t>
  </si>
  <si>
    <t>https://podminky.urs.cz/item/CS_URS_2024_02/891261112</t>
  </si>
  <si>
    <t>42221324</t>
  </si>
  <si>
    <t>šoupátko pitná voda litina GGG 50 dlouhá stavební dl PN10/16 DN 100x300mm</t>
  </si>
  <si>
    <t>-860691543</t>
  </si>
  <si>
    <t>Poznámka k položce:_x000D_
viz přiloha 52.1_ Výpis materiálu pol. 9</t>
  </si>
  <si>
    <t>R005</t>
  </si>
  <si>
    <t>zemní teleskopická souprava pro šoupátka krytí 1,20 - 1,80 m</t>
  </si>
  <si>
    <t>903058935</t>
  </si>
  <si>
    <t>Poznámka k položce:_x000D_
viz přiloha 52.1_ Výpis materiálu pol. 12 a 13</t>
  </si>
  <si>
    <t>892271111</t>
  </si>
  <si>
    <t>Tlaková zkouška vodou potrubí DN 100 nebo 125</t>
  </si>
  <si>
    <t>-2031019686</t>
  </si>
  <si>
    <t>Tlakové zkoušky vodou na potrubí DN 100 nebo 125</t>
  </si>
  <si>
    <t>https://podminky.urs.cz/item/CS_URS_2024_02/892271111</t>
  </si>
  <si>
    <t>Poznámka k položce:_x000D_
VV pol. 6.1</t>
  </si>
  <si>
    <t>892273122</t>
  </si>
  <si>
    <t>Proplach a dezinfekce vodovodního potrubí DN od 80 do 125</t>
  </si>
  <si>
    <t>-1291684558</t>
  </si>
  <si>
    <t>https://podminky.urs.cz/item/CS_URS_2024_02/892273122</t>
  </si>
  <si>
    <t>Poznámka k položce:_x000D_
VV pol. 6.2</t>
  </si>
  <si>
    <t>892372111</t>
  </si>
  <si>
    <t>Zabezpečení konců potrubí DN do 300 při tlakových zkouškách vodou</t>
  </si>
  <si>
    <t>-1310556485</t>
  </si>
  <si>
    <t>Tlakové zkoušky vodou zabezpečení konců potrubí při tlakových zkouškách DN do 300</t>
  </si>
  <si>
    <t>https://podminky.urs.cz/item/CS_URS_2024_02/892372111</t>
  </si>
  <si>
    <t>-1997588910</t>
  </si>
  <si>
    <t>Poznámka k položce:_x000D_
viz přiloha 52.1_ Výpis materiálu pol. 22</t>
  </si>
  <si>
    <t>R 8 002.1</t>
  </si>
  <si>
    <t>zaslepovací příruba X - kus DN 100</t>
  </si>
  <si>
    <t>1711507298</t>
  </si>
  <si>
    <t>Poznámka k položce:_x000D_
viz přiloha 52.1_ Výpis materiálu pol. 23</t>
  </si>
  <si>
    <t>R 8 003.1</t>
  </si>
  <si>
    <t>příruba X-kus vrtaná 1" DN 100</t>
  </si>
  <si>
    <t>587060129</t>
  </si>
  <si>
    <t>Poznámka k položce:_x000D_
viz přiloha 52.1_ Výpis materiálu pol. 24</t>
  </si>
  <si>
    <t>89940 0901 R</t>
  </si>
  <si>
    <t>Orientační tabulka modré barvy pro šoupátka</t>
  </si>
  <si>
    <t>897301513</t>
  </si>
  <si>
    <t>Poznámka k položce:_x000D_
viz přiloha 52.1_ Výpis materiálu pol. 19</t>
  </si>
  <si>
    <t>89940 0902 R</t>
  </si>
  <si>
    <t>Orientační tabulka červené barvy pro hydranty</t>
  </si>
  <si>
    <t>874772056</t>
  </si>
  <si>
    <t>Poznámka k položce:_x000D_
viz přiloha 52.1_ Výpis materiálu pol. 20</t>
  </si>
  <si>
    <t>89940 0903 R</t>
  </si>
  <si>
    <t>Orientační sloupek modrobílé barvy, v. 2,5 m s betonovou patkou</t>
  </si>
  <si>
    <t>-216536594</t>
  </si>
  <si>
    <t>Poznámka k položce:_x000D_
viz přiloha 52.1_ Výpis materiálu pol. 21</t>
  </si>
  <si>
    <t>89940 0904 R</t>
  </si>
  <si>
    <t>Markery prstencové</t>
  </si>
  <si>
    <t>-553938785</t>
  </si>
  <si>
    <t>89940 0906 R</t>
  </si>
  <si>
    <t>Zafoukání potrubí  DN 100 mm</t>
  </si>
  <si>
    <t>-169251697</t>
  </si>
  <si>
    <t>Zafoukání potrubí DN 100 mm</t>
  </si>
  <si>
    <t>Poznámka k položce:_x000D_
VV pol. 6.3</t>
  </si>
  <si>
    <t>899401112</t>
  </si>
  <si>
    <t>Osazení poklopů uličních litinových šoupátkových</t>
  </si>
  <si>
    <t>635821176</t>
  </si>
  <si>
    <t>Osazení poklopů uličních s pevným rámem litinových šoupátkových</t>
  </si>
  <si>
    <t>https://podminky.urs.cz/item/CS_URS_2024_02/899401112</t>
  </si>
  <si>
    <t>42291352</t>
  </si>
  <si>
    <t>poklop litinový šoupátkový pro zemní soupravy osazení do terénu a do vozovky</t>
  </si>
  <si>
    <t>-1950353264</t>
  </si>
  <si>
    <t>Poznámka k položce:_x000D_
viz přiloha 52.1_ Výpis materiálu pol. 14</t>
  </si>
  <si>
    <t>899401113</t>
  </si>
  <si>
    <t>Osazení poklopů uličních litinových hydrantových</t>
  </si>
  <si>
    <t>292165575</t>
  </si>
  <si>
    <t>Osazení poklopů uličních s pevným rámem litinových hydrantových</t>
  </si>
  <si>
    <t>https://podminky.urs.cz/item/CS_URS_2024_02/899401113</t>
  </si>
  <si>
    <t>42291452</t>
  </si>
  <si>
    <t>poklop litinový hydrantový DN 80</t>
  </si>
  <si>
    <t>1023255338</t>
  </si>
  <si>
    <t>Poznámka k položce:_x000D_
viz přiloha 52.1_ Výpis materiálu pol. 15</t>
  </si>
  <si>
    <t>R4229001</t>
  </si>
  <si>
    <t xml:space="preserve">Podkladní deska pod poklopy </t>
  </si>
  <si>
    <t>2074604378</t>
  </si>
  <si>
    <t>Poznámka k položce:_x000D_
viz přiloha 52.1_ Výpis materiálu pol. 16</t>
  </si>
  <si>
    <t>899721111</t>
  </si>
  <si>
    <t>Signalizační vodič DN do 150 mm na potrubí</t>
  </si>
  <si>
    <t>-298587925</t>
  </si>
  <si>
    <t>Signalizační vodič na potrubí DN do 150 mm</t>
  </si>
  <si>
    <t>https://podminky.urs.cz/item/CS_URS_2024_02/899721111</t>
  </si>
  <si>
    <t>Poznámka k položce:_x000D_
viz přiloha 52.1_ Výpis materiálu pol. 17</t>
  </si>
  <si>
    <t>899722114</t>
  </si>
  <si>
    <t>Krytí potrubí z plastů výstražnou fólií z PVC přes 34 do 40 cm</t>
  </si>
  <si>
    <t>725586514</t>
  </si>
  <si>
    <t>Krytí potrubí z plastů výstražnou fólií z PVC šířky přes 34 do 40 cm</t>
  </si>
  <si>
    <t>https://podminky.urs.cz/item/CS_URS_2024_02/899722114</t>
  </si>
  <si>
    <t>Poznámka k položce:_x000D_
viz přiloha 52.1_ Výpis materiálu pol. 18</t>
  </si>
  <si>
    <t>899940</t>
  </si>
  <si>
    <t>Demontáž potrubí DN 100 z plastu vč. odvozu a likvidace</t>
  </si>
  <si>
    <t>-910349095</t>
  </si>
  <si>
    <t xml:space="preserve">Demontáž potrubí DN 100 </t>
  </si>
  <si>
    <t>Poznámka k položce:_x000D_
VV pol. 6.4</t>
  </si>
  <si>
    <t>9R002</t>
  </si>
  <si>
    <t>Náhradní zásobování pitnou vodou - cisterna</t>
  </si>
  <si>
    <t>1658946292</t>
  </si>
  <si>
    <t>Poznámka k položce:_x000D_
VV pol. 6.5</t>
  </si>
  <si>
    <t>998276101</t>
  </si>
  <si>
    <t>Přesun hmot pro trubní vedení z trub z plastických hmot otevřený výkop</t>
  </si>
  <si>
    <t>738733020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</si>
  <si>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</si>
  <si>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</si>
  <si>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asfalt</t>
  </si>
  <si>
    <t>17,078</t>
  </si>
  <si>
    <t>beton</t>
  </si>
  <si>
    <t>33,32</t>
  </si>
  <si>
    <t>jámy</t>
  </si>
  <si>
    <t>207,2</t>
  </si>
  <si>
    <t>kámen</t>
  </si>
  <si>
    <t>15,08</t>
  </si>
  <si>
    <t>obsyp</t>
  </si>
  <si>
    <t>58,26</t>
  </si>
  <si>
    <t>98,2</t>
  </si>
  <si>
    <t>paž_jam</t>
  </si>
  <si>
    <t>Pažení</t>
  </si>
  <si>
    <t>148</t>
  </si>
  <si>
    <t>040.53.1 - Přeložka plynovodu STL DN 100 v km 1,262</t>
  </si>
  <si>
    <t>roz_jam</t>
  </si>
  <si>
    <t>rýha_1000</t>
  </si>
  <si>
    <t>rýha_800</t>
  </si>
  <si>
    <t>55,18</t>
  </si>
  <si>
    <t>skládka</t>
  </si>
  <si>
    <t>135,78</t>
  </si>
  <si>
    <t>štěrk</t>
  </si>
  <si>
    <t>38,24</t>
  </si>
  <si>
    <t>zem</t>
  </si>
  <si>
    <t>190,38</t>
  </si>
  <si>
    <t>žebříky</t>
  </si>
  <si>
    <t>32,8</t>
  </si>
  <si>
    <t xml:space="preserve">    723 - Zdravotechnika - vnitřní plynovod</t>
  </si>
  <si>
    <t>113107322</t>
  </si>
  <si>
    <t>Odstranění podkladu z kameniva drceného tl přes 100 do 200 mm strojně pl do 50 m2</t>
  </si>
  <si>
    <t>-2023944578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</si>
  <si>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</si>
  <si>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https://podminky.urs.cz/item/CS_URS_2024_02/113107322</t>
  </si>
  <si>
    <t>24*1"st.0,07-0,094</t>
  </si>
  <si>
    <t>3*(4*1,5)"MŠ2, 3, 4</t>
  </si>
  <si>
    <t>10*1"st.0,004-0,014</t>
  </si>
  <si>
    <t>113107332</t>
  </si>
  <si>
    <t>Odstranění podkladu z betonu prostého tl přes 150 do 300 mm strojně pl do 50 m2</t>
  </si>
  <si>
    <t>285564173</t>
  </si>
  <si>
    <t>Odstranění podkladů nebo krytů strojně plochy jednotlivě do 50 m2 s přemístěním hmot na skládku na vzdálenost do 3 m nebo s naložením na dopravní prostředek z betonu prostého, o tl. vrstvy přes 150 do 300 mm</t>
  </si>
  <si>
    <t>https://podminky.urs.cz/item/CS_URS_2024_02/113107332</t>
  </si>
  <si>
    <t>113107342</t>
  </si>
  <si>
    <t>Odstranění podkladu živičného tl přes 50 do 100 mm strojně pl do 50 m2</t>
  </si>
  <si>
    <t>1277563246</t>
  </si>
  <si>
    <t>Odstranění podkladů nebo krytů strojně plochy jednotlivě do 50 m2 s přemístěním hmot na skládku na vzdálenost do 3 m nebo s naložením na dopravní prostředek živičných, o tl. vrstvy přes 50 do 100 mm</t>
  </si>
  <si>
    <t>https://podminky.urs.cz/item/CS_URS_2024_02/113107342</t>
  </si>
  <si>
    <t>24*1+10*1</t>
  </si>
  <si>
    <t>113107343</t>
  </si>
  <si>
    <t>Odstranění podkladu živičného tl přes 100 do 150 mm strojně pl do 50 m2</t>
  </si>
  <si>
    <t>-157525020</t>
  </si>
  <si>
    <t>Odstranění podkladů nebo krytů strojně plochy jednotlivě do 50 m2 s přemístěním hmot na skládku na vzdálenost do 3 m nebo s naložením na dopravní prostředek živičných, o tl. vrstvy přes 100 do 150 mm</t>
  </si>
  <si>
    <t>https://podminky.urs.cz/item/CS_URS_2024_02/113107343</t>
  </si>
  <si>
    <t>4*1,5*3</t>
  </si>
  <si>
    <t>113154513</t>
  </si>
  <si>
    <t>Frézování živičného krytu tl 50 mm pruh š do 0,5 m pl do 500 m2</t>
  </si>
  <si>
    <t>-864804805</t>
  </si>
  <si>
    <t>Frézování živičného podkladu nebo krytu s naložením hmot na dopravní prostředek plochy do 500 m2 pruhu šířky do 0,5 m, tloušťky vrstvy 50 mm</t>
  </si>
  <si>
    <t>https://podminky.urs.cz/item/CS_URS_2024_02/113154513</t>
  </si>
  <si>
    <t>živice</t>
  </si>
  <si>
    <t>113202111</t>
  </si>
  <si>
    <t>Vytrhání obrub krajníků obrubníků stojatých</t>
  </si>
  <si>
    <t>509385844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</si>
  <si>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</si>
  <si>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</si>
  <si>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2+2</t>
  </si>
  <si>
    <t>113311171</t>
  </si>
  <si>
    <t>Odstranění geotextilií ze základové spáry</t>
  </si>
  <si>
    <t>1117358481</t>
  </si>
  <si>
    <t>Odstranění geosyntetik s uložením na vzdálenost do 20 m nebo naložením na dopravní prostředek geotextilie</t>
  </si>
  <si>
    <t>https://podminky.urs.cz/item/CS_URS_2024_02/113311171</t>
  </si>
  <si>
    <t>773794234</t>
  </si>
  <si>
    <t>609185627</t>
  </si>
  <si>
    <t>119001401</t>
  </si>
  <si>
    <t>Dočasné zajištění potrubí ocelového nebo litinového DN do 200 mm</t>
  </si>
  <si>
    <t>137274979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</si>
  <si>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</si>
  <si>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https://podminky.urs.cz/item/CS_URS_2024_02/119001401</t>
  </si>
  <si>
    <t>119001421</t>
  </si>
  <si>
    <t>Dočasné zajištění kabelů a kabelových tratí ze 3 volně ložených kabelů</t>
  </si>
  <si>
    <t>-800810545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</si>
  <si>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</si>
  <si>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https://podminky.urs.cz/item/CS_URS_2024_02/119001421</t>
  </si>
  <si>
    <t>119002121</t>
  </si>
  <si>
    <t>Přechodová lávka délky do 2 m včetně zábradlí pro zabezpečení výkopu zřízení</t>
  </si>
  <si>
    <t>834751968</t>
  </si>
  <si>
    <t>Pomocné konstrukce při zabezpečení výkopu vodorovné pochozí přechodová lávka délky do 2 m včetně zábradlí zřízení</t>
  </si>
  <si>
    <t>https://podminky.urs.cz/item/CS_URS_2024_02/119002121</t>
  </si>
  <si>
    <t>119002122</t>
  </si>
  <si>
    <t>Přechodová lávka délky do 2 m včetně zábradlí pro zabezpečení výkopu odstranění</t>
  </si>
  <si>
    <t>-211586193</t>
  </si>
  <si>
    <t>Pomocné konstrukce při zabezpečení výkopu vodorovné pochozí přechodová lávka délky do 2 m včetně zábradlí odstranění</t>
  </si>
  <si>
    <t>https://podminky.urs.cz/item/CS_URS_2024_02/119002122</t>
  </si>
  <si>
    <t>119003131</t>
  </si>
  <si>
    <t>Výstražná páska pro zabezpečení výkopu zřízení</t>
  </si>
  <si>
    <t>1094173467</t>
  </si>
  <si>
    <t>Pomocné konstrukce při zabezpečení výkopu svislé výstražná páska zřízení</t>
  </si>
  <si>
    <t>https://podminky.urs.cz/item/CS_URS_2024_02/119003131</t>
  </si>
  <si>
    <t>119003132</t>
  </si>
  <si>
    <t>Výstražná páska pro zabezpečení výkopu odstranění</t>
  </si>
  <si>
    <t>-1695688370</t>
  </si>
  <si>
    <t>Pomocné konstrukce při zabezpečení výkopu svislé výstražná páska odstranění</t>
  </si>
  <si>
    <t>https://podminky.urs.cz/item/CS_URS_2024_02/119003132</t>
  </si>
  <si>
    <t>119003227</t>
  </si>
  <si>
    <t>Mobilní plotová zábrana vyplněná dráty výšky přes 1,5 do 2,2 m pro zabezpečení výkopu zřízení</t>
  </si>
  <si>
    <t>1819465433</t>
  </si>
  <si>
    <t>Pomocné konstrukce při zabezpečení výkopu svislé ocelové mobilní oplocení, výšky přes 1,5 do 2,2 m panely vyplněné dráty zřízení</t>
  </si>
  <si>
    <t>https://podminky.urs.cz/item/CS_URS_2024_02/119003227</t>
  </si>
  <si>
    <t>7*(5+2,5)*2</t>
  </si>
  <si>
    <t>119003228</t>
  </si>
  <si>
    <t>Mobilní plotová zábrana vyplněná dráty výšky přes 1,5 do 2,2 m pro zabezpečení výkopu odstranění</t>
  </si>
  <si>
    <t>783160616</t>
  </si>
  <si>
    <t>Pomocné konstrukce při zabezpečení výkopu svislé ocelové mobilní oplocení, výšky přes 1,5 do 2,2 m panely vyplněné dráty odstranění</t>
  </si>
  <si>
    <t>https://podminky.urs.cz/item/CS_URS_2024_02/119003228</t>
  </si>
  <si>
    <t>119004111</t>
  </si>
  <si>
    <t>Bezpečný vstup nebo výstup z výkopu pomocí žebříku zřízení</t>
  </si>
  <si>
    <t>-1404572255</t>
  </si>
  <si>
    <t>Pomocné konstrukce při zabezpečení výkopu bezpečný vstup nebo výstup žebříkem zřízení</t>
  </si>
  <si>
    <t>https://podminky.urs.cz/item/CS_URS_2024_02/119004111</t>
  </si>
  <si>
    <t>(2+1,1)*6+2*(6+1,1)</t>
  </si>
  <si>
    <t>119004112</t>
  </si>
  <si>
    <t>Bezpečný vstup nebo výstup z výkopu pomocí žebříku odstranění</t>
  </si>
  <si>
    <t>-2031666332</t>
  </si>
  <si>
    <t>Pomocné konstrukce při zabezpečení výkopu bezpečný vstup nebo výstup žebříkem odstranění</t>
  </si>
  <si>
    <t>https://podminky.urs.cz/item/CS_URS_2024_02/119004112</t>
  </si>
  <si>
    <t>121151106</t>
  </si>
  <si>
    <t>Sejmutí ornice plochy do 100 m2 tl vrstvy přes 300 do 400 mm strojně</t>
  </si>
  <si>
    <t>778302444</t>
  </si>
  <si>
    <t>Sejmutí ornice strojně při souvislé ploše do 100 m2, tl. vrstvy přes 300 do 400 mm</t>
  </si>
  <si>
    <t>https://podminky.urs.cz/item/CS_URS_2024_02/121151106</t>
  </si>
  <si>
    <t>61*1,2+5*5</t>
  </si>
  <si>
    <t>129001101</t>
  </si>
  <si>
    <t>Příplatek za ztížení odkopávky nebo prokopávky v blízkosti inženýrských sítí</t>
  </si>
  <si>
    <t>1370865536</t>
  </si>
  <si>
    <t>Příplatek k cenám vykopávek za ztížení vykopávky v blízkosti podzemního vedení nebo výbušnin v horninách jakékoliv třídy</t>
  </si>
  <si>
    <t>https://podminky.urs.cz/item/CS_URS_2024_02/129001101</t>
  </si>
  <si>
    <t>(3+1)*0,8*0,8</t>
  </si>
  <si>
    <t>131113701</t>
  </si>
  <si>
    <t>Hloubení nezapažených jam v soudržných horninách třídy těžitelnosti I skupiny 1 a 2 ručně</t>
  </si>
  <si>
    <t>153052236</t>
  </si>
  <si>
    <t>Hloubení nezapažených jam ručně s urovnáním dna do předepsaného profilu a spádu v hornině třídy těžitelnosti I skupiny 1 a 2 soudržných</t>
  </si>
  <si>
    <t>https://podminky.urs.cz/item/CS_URS_2024_02/131113701</t>
  </si>
  <si>
    <t>1*(4*1,5*1,6)"zeleň ST.0,0; ST.0,077 - MŠ1</t>
  </si>
  <si>
    <t>1*(8*1,5*1,6) "zeleň zač. protlaku ST.0,023</t>
  </si>
  <si>
    <t>1*(5*5*5,6) "zeleň konec protlaku ST.0,068</t>
  </si>
  <si>
    <t>1*(4*1,5*1,6)"zeleň napoj. NZ MŠ5</t>
  </si>
  <si>
    <t>3*(4*1,5*1,6)"MŠ2 (DN50), MŠ3,4</t>
  </si>
  <si>
    <t>jámy*0,5*0,1</t>
  </si>
  <si>
    <t>131151103</t>
  </si>
  <si>
    <t>Hloubení jam nezapažených v hornině třídy těžitelnosti I skupiny 1 a 2 objem do 100 m3 strojně</t>
  </si>
  <si>
    <t>2139114429</t>
  </si>
  <si>
    <t>Hloubení nezapažených jam a zářezů strojně s urovnáním dna do předepsaného profilu a spádu v hornině třídy těžitelnosti I skupiny 1 a 2 přes 50 do 100 m3</t>
  </si>
  <si>
    <t>https://podminky.urs.cz/item/CS_URS_2024_02/131151103</t>
  </si>
  <si>
    <t>jámy*0,5*0,9</t>
  </si>
  <si>
    <t>-1459591232</t>
  </si>
  <si>
    <t>131251103</t>
  </si>
  <si>
    <t>Hloubení jam nezapažených v hornině třídy těžitelnosti I skupiny 3 objem do 100 m3 strojně</t>
  </si>
  <si>
    <t>-1377121708</t>
  </si>
  <si>
    <t>Hloubení nezapažených jam a zářezů strojně s urovnáním dna do předepsaného profilu a spádu v hornině třídy těžitelnosti I skupiny 3 přes 50 do 100 m3</t>
  </si>
  <si>
    <t>https://podminky.urs.cz/item/CS_URS_2024_02/131251103</t>
  </si>
  <si>
    <t>132112131</t>
  </si>
  <si>
    <t>Hloubení nezapažených rýh šířky do 800 mm v soudržných horninách třídy těžitelnosti I skupiny 1 a 2 ručně</t>
  </si>
  <si>
    <t>1068075505</t>
  </si>
  <si>
    <t>Hloubení nezapažených rýh šířky do 800 mm ručně s urovnáním dna do předepsaného profilu a spádu v hornině třídy těžitelnosti I skupiny 1 a 2 soudržných</t>
  </si>
  <si>
    <t>https://podminky.urs.cz/item/CS_URS_2024_02/132112131</t>
  </si>
  <si>
    <t>25*0,3*0,5*2"bypass - opětovné vykopání</t>
  </si>
  <si>
    <t>56,0*0,8*1,0"zeleň</t>
  </si>
  <si>
    <t>4,0*0,8*0,9</t>
  </si>
  <si>
    <t>rýha_800*0,5*0,1</t>
  </si>
  <si>
    <t>132112331</t>
  </si>
  <si>
    <t>Hloubení nezapažených rýh šířky do 2000 mm v soudržných horninách třídy těžitelnosti I skupiny 1 a 2 ručně</t>
  </si>
  <si>
    <t>779935461</t>
  </si>
  <si>
    <t>Hloubení nezapažených rýh šířky přes 800 do 2 000 mm ručně s urovnáním dna do předepsaného profilu a spádu v hornině třídy těžitelnosti I skupiny 1 a 2 soudržných</t>
  </si>
  <si>
    <t>https://podminky.urs.cz/item/CS_URS_2024_02/132112331</t>
  </si>
  <si>
    <t>5,0*1,0*1,0 "zeleň</t>
  </si>
  <si>
    <t xml:space="preserve">20,0*1,0*0,9 </t>
  </si>
  <si>
    <t xml:space="preserve">10,0*1,0*0,9 </t>
  </si>
  <si>
    <t>rýha_1000*0,5*0,1</t>
  </si>
  <si>
    <t>132151103</t>
  </si>
  <si>
    <t>Hloubení rýh nezapažených š do 800 mm v hornině třídy těžitelnosti I skupiny 1 a 2 objem do 100 m3 strojně</t>
  </si>
  <si>
    <t>-1762372594</t>
  </si>
  <si>
    <t>Hloubení nezapažených rýh šířky do 800 mm strojně s urovnáním dna do předepsaného profilu a spádu v hornině třídy těžitelnosti I skupiny 1 a 2 přes 50 do 100 m3</t>
  </si>
  <si>
    <t>https://podminky.urs.cz/item/CS_URS_2024_02/132151103</t>
  </si>
  <si>
    <t>rýha_800*0,5*0,9</t>
  </si>
  <si>
    <t>132151253</t>
  </si>
  <si>
    <t>Hloubení rýh nezapažených š do 2000 mm v hornině třídy těžitelnosti I skupiny 1 a 2 objem do 100 m3 strojně</t>
  </si>
  <si>
    <t>1317493798</t>
  </si>
  <si>
    <t>Hloubení nezapažených rýh šířky přes 800 do 2 000 mm strojně s urovnáním dna do předepsaného profilu a spádu v hornině třídy těžitelnosti I skupiny 1 a 2 přes 50 do 100 m3</t>
  </si>
  <si>
    <t>https://podminky.urs.cz/item/CS_URS_2024_02/132151253</t>
  </si>
  <si>
    <t>rýha_1000*0,5*0,9</t>
  </si>
  <si>
    <t>132212131</t>
  </si>
  <si>
    <t>Hloubení nezapažených rýh šířky do 800 mm v soudržných horninách třídy těžitelnosti I skupiny 3 ručně</t>
  </si>
  <si>
    <t>524574065</t>
  </si>
  <si>
    <t>Hloubení nezapažených rýh šířky do 800 mm ručně s urovnáním dna do předepsaného profilu a spádu v hornině třídy těžitelnosti I skupiny 3 soudržných</t>
  </si>
  <si>
    <t>https://podminky.urs.cz/item/CS_URS_2024_02/132212131</t>
  </si>
  <si>
    <t>132212331</t>
  </si>
  <si>
    <t>Hloubení nezapažených rýh šířky do 2000 mm v soudržných horninách třídy těžitelnosti I skupiny 3 ručně</t>
  </si>
  <si>
    <t>-1766542993</t>
  </si>
  <si>
    <t>Hloubení nezapažených rýh šířky přes 800 do 2 000 mm ručně s urovnáním dna do předepsaného profilu a spádu v hornině třídy těžitelnosti I skupiny 3 soudržných</t>
  </si>
  <si>
    <t>https://podminky.urs.cz/item/CS_URS_2024_02/132212331</t>
  </si>
  <si>
    <t>132251103</t>
  </si>
  <si>
    <t>Hloubení rýh nezapažených š do 800 mm v hornině třídy těžitelnosti I skupiny 3 objem do 100 m3 strojně</t>
  </si>
  <si>
    <t>1288990463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</si>
  <si>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</si>
  <si>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</si>
  <si>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132251253</t>
  </si>
  <si>
    <t>Hloubení rýh nezapažených š do 2000 mm v hornině třídy těžitelnosti I skupiny 3 objem do 100 m3 strojně</t>
  </si>
  <si>
    <t>474712478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</si>
  <si>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</si>
  <si>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https://podminky.urs.cz/item/CS_URS_2024_02/132251253</t>
  </si>
  <si>
    <t>141721214</t>
  </si>
  <si>
    <t>Řízený zemní protlak délky do 50 m hl do 6 m se zatažením potrubí průměru vrtu přes 140 do 180 mm v hornině třídy těžitelnosti I a II skupiny 1 až 4</t>
  </si>
  <si>
    <t>-592749792</t>
  </si>
  <si>
    <t>Řízený zemní protlak délky protlaku do 50 m v hornině třídy těžitelnosti I a II, skupiny 1 až 4 včetně zatažení trub v hloubce do 6 m průměru vrtu přes 140 do 180 mm</t>
  </si>
  <si>
    <t>https://podminky.urs.cz/item/CS_URS_2024_02/141721214</t>
  </si>
  <si>
    <t>151101101</t>
  </si>
  <si>
    <t>Zřízení příložného pažení a rozepření stěn rýh hl do 2 m</t>
  </si>
  <si>
    <t>1950930314</t>
  </si>
  <si>
    <t>Zřízení pažení a rozepření stěn rýh pro podzemní vedení příložné pro jakoukoliv mezerovitost, hloubky do 2 m</t>
  </si>
  <si>
    <t>https://podminky.urs.cz/item/CS_URS_2024_02/151101101</t>
  </si>
  <si>
    <t>(24+10)*1,4*2</t>
  </si>
  <si>
    <t>151101111</t>
  </si>
  <si>
    <t>Odstranění příložného pažení a rozepření stěn rýh hl do 2 m</t>
  </si>
  <si>
    <t>-924812298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</si>
  <si>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</si>
  <si>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</si>
  <si>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151101202</t>
  </si>
  <si>
    <t>Zřízení příložného pažení stěn výkopu hl přes 4 do 8 m</t>
  </si>
  <si>
    <t>-411304573</t>
  </si>
  <si>
    <t>Zřízení pažení stěn výkopu bez rozepření nebo vzepření příložné, hloubky přes 4 do 8 m</t>
  </si>
  <si>
    <t>https://podminky.urs.cz/item/CS_URS_2024_02/151101202</t>
  </si>
  <si>
    <t>(5+5)*2*6</t>
  </si>
  <si>
    <t>151101212</t>
  </si>
  <si>
    <t>Odstranění příložného pažení stěn hl přes 4 do 8 m</t>
  </si>
  <si>
    <t>-1899681602</t>
  </si>
  <si>
    <t>Odstranění pažení stěn výkopu bez rozepření nebo vzepření s uložením pažin na vzdálenost do 3 m od okraje výkopu příložné, hloubky přes 4 do 8 m</t>
  </si>
  <si>
    <t>https://podminky.urs.cz/item/CS_URS_2024_02/151101212</t>
  </si>
  <si>
    <t>151101302</t>
  </si>
  <si>
    <t>Zřízení rozepření stěn při pažení příložném hl přes 4 do 8 m</t>
  </si>
  <si>
    <t>1775991790</t>
  </si>
  <si>
    <t>Zřízení rozepření zapažených stěn výkopů s potřebným přepažováním při pažení příložném, hloubky přes 4 do 8 m</t>
  </si>
  <si>
    <t>https://podminky.urs.cz/item/CS_URS_2024_02/151101302</t>
  </si>
  <si>
    <t>(5*5)*6</t>
  </si>
  <si>
    <t>151101312</t>
  </si>
  <si>
    <t>Odstranění rozepření stěn při pažení příložném hl přes 4 do 8 m</t>
  </si>
  <si>
    <t>1798078732</t>
  </si>
  <si>
    <t>Odstranění rozepření stěn výkopů s uložením materiálu na vzdálenost do 3 m od okraje výkopu pažení příložného, hloubky přes 4 do 8 m</t>
  </si>
  <si>
    <t>https://podminky.urs.cz/item/CS_URS_2024_02/151101312</t>
  </si>
  <si>
    <t>151102201</t>
  </si>
  <si>
    <t>Zřízení příložného pažení stěn do 30 m2 výkopu hl do 4 m pro překopy inženýrských sítí</t>
  </si>
  <si>
    <t>1859672614</t>
  </si>
  <si>
    <t>Zřízení pažení stěn výkopu bez rozepření nebo vzepření při překopech inženýrských sítí plochy do 30 m2 příložné, hloubky do 4 m</t>
  </si>
  <si>
    <t>https://podminky.urs.cz/item/CS_URS_2024_02/151102201</t>
  </si>
  <si>
    <t>5*(4+1,5+4+1,5)*2</t>
  </si>
  <si>
    <t>1*(8+1,5+8+1,5)*2</t>
  </si>
  <si>
    <t>151102211</t>
  </si>
  <si>
    <t>Odstranění příložného pažení stěn do 30 m2 hl do 4 m při překopech inženýrských sítí</t>
  </si>
  <si>
    <t>-557716699</t>
  </si>
  <si>
    <t>Odstranění pažení stěn výkopu bez rozepření nebo vzepření při překopech inženýrských sítí plochy do 30 m2 s uložením pažin na vzdálenost do 3 m od okraje výkopu příložné, hloubky do 4 m</t>
  </si>
  <si>
    <t>https://podminky.urs.cz/item/CS_URS_2024_02/151102211</t>
  </si>
  <si>
    <t>151102301</t>
  </si>
  <si>
    <t>Zřízení rozepření stěn do 30 m3 při pažení příložném hl do 4 m při překopech inženýrských sítí</t>
  </si>
  <si>
    <t>617264535</t>
  </si>
  <si>
    <t>Zřízení rozepření zapažených stěn výkopů při překopech inženýrských sítí objemu do 30 m3 s potřebným přepažováním při roubení příložném, hloubky do 4 m</t>
  </si>
  <si>
    <t>https://podminky.urs.cz/item/CS_URS_2024_02/151102301</t>
  </si>
  <si>
    <t>5*(4*1,5)*2</t>
  </si>
  <si>
    <t>1*(8*1,5)*2</t>
  </si>
  <si>
    <t>151102311</t>
  </si>
  <si>
    <t>Odstranění rozepření stěn do 30 m3 při pažení příložném hl do 4 m při překopech inženýrských sítí</t>
  </si>
  <si>
    <t>-1660762103</t>
  </si>
  <si>
    <t>Odstranění rozepření stěn výkopů při překopech inženýrských sítí objemu do 30 m3 s uložením materiálu na vzdálenost do 3 m od okraje výkopu roubení příložného, hloubky do 4 m</t>
  </si>
  <si>
    <t>https://podminky.urs.cz/item/CS_URS_2024_02/151102311</t>
  </si>
  <si>
    <t>162351103</t>
  </si>
  <si>
    <t>Vodorovné přemístění přes 50 do 500 m výkopku/sypaniny z horniny třídy těžitelnosti I skupiny 1 až 3</t>
  </si>
  <si>
    <t>-2089802933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</si>
  <si>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</si>
  <si>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</si>
  <si>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zem*2</t>
  </si>
  <si>
    <t>2030948636</t>
  </si>
  <si>
    <t>jámy+rýha_1000+rýha_800-zem+ornice*0,4-7,5</t>
  </si>
  <si>
    <t>-1168938051</t>
  </si>
  <si>
    <t>skládka*5</t>
  </si>
  <si>
    <t>-1055355543</t>
  </si>
  <si>
    <t>2109205268</t>
  </si>
  <si>
    <t>1,8*skládka</t>
  </si>
  <si>
    <t>1282513985</t>
  </si>
  <si>
    <t>2*(4*1,5*(1,6-0,41))"zeleň MŠ1,5</t>
  </si>
  <si>
    <t>1*(8*1,5*(1,6-0,41)) "zeleň</t>
  </si>
  <si>
    <t>1*(5*5*(5,6-0,41))</t>
  </si>
  <si>
    <t>56,0*0,8*(1,0-0,35)"zeleň</t>
  </si>
  <si>
    <t>5,0*1,0*(1,0-0,41) "zeleň</t>
  </si>
  <si>
    <t>4,0*0,8*(0,9-0,35)</t>
  </si>
  <si>
    <t>2*(4*1,5*(1,6-0,41))"MŠ3,4</t>
  </si>
  <si>
    <t>1*(4*1,5*(1,6-0,35)) "MŠ2</t>
  </si>
  <si>
    <t xml:space="preserve">20,0*1,0*(0,9-0,41) </t>
  </si>
  <si>
    <t xml:space="preserve">10,0*1,0*(0,9-0,41) </t>
  </si>
  <si>
    <t>zásyp</t>
  </si>
  <si>
    <t>-572328049</t>
  </si>
  <si>
    <t>štěrk*1,7*1,01</t>
  </si>
  <si>
    <t>175111101</t>
  </si>
  <si>
    <t>Obsypání potrubí ručně sypaninou bez prohození, uloženou do 3 m</t>
  </si>
  <si>
    <t>1964403284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</si>
  <si>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</si>
  <si>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</si>
  <si>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2*(4*1,5*(0,41))"zeleň MŠ1,5</t>
  </si>
  <si>
    <t>1*(8*1,5*(0,41)) "zeleň</t>
  </si>
  <si>
    <t>1*(5*5*(0,41))"zeleň</t>
  </si>
  <si>
    <t>(4*1,5*(0,41))"MŠ4</t>
  </si>
  <si>
    <t>1*(4*1,5*(0,41))"MŠ3</t>
  </si>
  <si>
    <t>1*(4*1,5*(0,35))"MŠ2</t>
  </si>
  <si>
    <t>56,0*0,8*(0,35)"zeleň</t>
  </si>
  <si>
    <t>4,0*0,8*(0,35)</t>
  </si>
  <si>
    <t>5,0*1,0*(0,41) "zeleň</t>
  </si>
  <si>
    <t xml:space="preserve">20,0*1,0*(0,41) </t>
  </si>
  <si>
    <t xml:space="preserve">10,0*1,0*(0,41) </t>
  </si>
  <si>
    <t>obsyp*0,5</t>
  </si>
  <si>
    <t>-802205297</t>
  </si>
  <si>
    <t>409192757</t>
  </si>
  <si>
    <t>obsyp*1,7*1,01</t>
  </si>
  <si>
    <t>17600R</t>
  </si>
  <si>
    <t>Vytyčení stávajících inženýrských sítí před výstavbou</t>
  </si>
  <si>
    <t>-1675079682</t>
  </si>
  <si>
    <t>17900R</t>
  </si>
  <si>
    <t>Hutnící zkoušky zatěžovací deskou</t>
  </si>
  <si>
    <t>-33875894</t>
  </si>
  <si>
    <t>723</t>
  </si>
  <si>
    <t>Zdravotechnika - vnitřní plynovod</t>
  </si>
  <si>
    <t>723150314</t>
  </si>
  <si>
    <t>Potrubí ocelové hladké černé bezešvé spojované svařováním tvářené za tepla D 89x3,6 mm</t>
  </si>
  <si>
    <t>434508920</t>
  </si>
  <si>
    <t>Potrubí z ocelových trubek hladkých černých spojovaných svařováním tvářených za tepla Ø 89/3,6</t>
  </si>
  <si>
    <t>https://podminky.urs.cz/item/CS_URS_2024_02/723150314</t>
  </si>
  <si>
    <t>308608295</t>
  </si>
  <si>
    <t>25*1"bypass</t>
  </si>
  <si>
    <t>69311226</t>
  </si>
  <si>
    <t>geotextilie netkaná separační, ochranná, filtrační, drenážní PES 150g/m2</t>
  </si>
  <si>
    <t>350570630</t>
  </si>
  <si>
    <t>25*1,1845 "Přepočtené koeficientem množství</t>
  </si>
  <si>
    <t>-1298760698</t>
  </si>
  <si>
    <t>564960215</t>
  </si>
  <si>
    <t>Podklad z cihelného recyklátu plochy do 100 m2 tl 200 mm</t>
  </si>
  <si>
    <t>-1263038518</t>
  </si>
  <si>
    <t>Podklad nebo podsyp z cihelného recyklátu s rozprostřením a zhutněním plochy jednotlivě do 100 m2, po zhutnění tl. 200 mm</t>
  </si>
  <si>
    <t>https://podminky.urs.cz/item/CS_URS_2024_02/564960215</t>
  </si>
  <si>
    <t>(20*1+10*1+2*(4*1,5))*2</t>
  </si>
  <si>
    <t>565176101</t>
  </si>
  <si>
    <t>Asfaltový beton vrstva podkladní ACP 22 (obalované kamenivo OKH) tl 100 mm š do 1,5 m</t>
  </si>
  <si>
    <t>783633113</t>
  </si>
  <si>
    <t>Asfaltový beton vrstva podkladní ACP 22 (obalované kamenivo hrubozrnné - OKH) s rozprostřením a zhutněním v pruhu šířky do 1,5 m, po zhutnění tl. 100 mm</t>
  </si>
  <si>
    <t>https://podminky.urs.cz/item/CS_URS_2024_02/565176101</t>
  </si>
  <si>
    <t>4*1+4*1,5</t>
  </si>
  <si>
    <t>567132115</t>
  </si>
  <si>
    <t>Podklad ze směsi stmelené cementem SC C 8/10 (KSC I) tl 200 mm</t>
  </si>
  <si>
    <t>1815336</t>
  </si>
  <si>
    <t>Podklad ze směsi stmelené cementem SC bez dilatačních spár, s rozprostřením a zhutněním SC C 8/10 (KSC I), po zhutnění tl. 200 mm</t>
  </si>
  <si>
    <t>https://podminky.urs.cz/item/CS_URS_2024_02/567132115</t>
  </si>
  <si>
    <t>573111111</t>
  </si>
  <si>
    <t>Postřik živičný infiltrační s posypem z asfaltu množství 0,60 kg/m2</t>
  </si>
  <si>
    <t>205972496</t>
  </si>
  <si>
    <t>Postřik infiltrační PI z asfaltu silničního s posypem kamenivem, v množství 0,60 kg/m2</t>
  </si>
  <si>
    <t>https://podminky.urs.cz/item/CS_URS_2024_02/573111111</t>
  </si>
  <si>
    <t>573211112</t>
  </si>
  <si>
    <t>Postřik živičný spojovací z asfaltu v množství 0,70 kg/m2</t>
  </si>
  <si>
    <t>558270980</t>
  </si>
  <si>
    <t>Postřik spojovací PS bez posypu kamenivem z asfaltu silničního, v množství 0,70 kg/m2</t>
  </si>
  <si>
    <t>https://podminky.urs.cz/item/CS_URS_2024_02/573211112</t>
  </si>
  <si>
    <t>577144111</t>
  </si>
  <si>
    <t>Asfaltový beton vrstva obrusná ACO 11+ (ABS) tř. I tl 50 mm š do 3 m z nemodifikovaného asfaltu</t>
  </si>
  <si>
    <t>-199523384</t>
  </si>
  <si>
    <t>Asfaltový beton vrstva obrusná ACO 11 (ABS) s rozprostřením a se zhutněním z nemodifikovaného asfaltu v pruhu šířky do 3 m tř. I (ACO 11+), po zhutnění tl. 50 mm</t>
  </si>
  <si>
    <t>https://podminky.urs.cz/item/CS_URS_2024_02/577144111</t>
  </si>
  <si>
    <t>899722111</t>
  </si>
  <si>
    <t>Krytí potrubí z plastů výstražnou fólií z PVC do 20 cm</t>
  </si>
  <si>
    <t>-623553637</t>
  </si>
  <si>
    <t>Krytí potrubí z plastů výstražnou fólií z PVC šířky do 20 cm</t>
  </si>
  <si>
    <t>https://podminky.urs.cz/item/CS_URS_2024_02/899722111</t>
  </si>
  <si>
    <t>899722112</t>
  </si>
  <si>
    <t>Krytí potrubí z plastů výstražnou fólií z PVC přes 20 do 25 cm</t>
  </si>
  <si>
    <t>-736234980</t>
  </si>
  <si>
    <t>Krytí potrubí z plastů výstražnou fólií z PVC šířky přes 20 do 25 cm</t>
  </si>
  <si>
    <t>https://podminky.urs.cz/item/CS_URS_2024_02/899722112</t>
  </si>
  <si>
    <t>94-45</t>
  </si>
  <si>
    <t>919732211</t>
  </si>
  <si>
    <t>Styčná spára napojení nového živičného povrchu na stávající za tepla š 15 mm hl 25 mm s prořezáním</t>
  </si>
  <si>
    <t>-1170171243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</si>
  <si>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</si>
  <si>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</si>
  <si>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4*1+(4+1,5+4+1,5)"dn50</t>
  </si>
  <si>
    <t>919735111</t>
  </si>
  <si>
    <t>Řezání stávajícího živičného krytu hl do 50 mm</t>
  </si>
  <si>
    <t>-679767752</t>
  </si>
  <si>
    <t>Řezání stávajícího živičného krytu nebo podkladu hloubky do 50 mm</t>
  </si>
  <si>
    <t>https://podminky.urs.cz/item/CS_URS_2024_02/919735111</t>
  </si>
  <si>
    <t>10*2+4*2+20*2+(4+1,5+4+1,5)*3</t>
  </si>
  <si>
    <t>-590126920</t>
  </si>
  <si>
    <t>asfalt+kámen+beton</t>
  </si>
  <si>
    <t>1502038077</t>
  </si>
  <si>
    <t>(kámen+beton+asfalt)*14</t>
  </si>
  <si>
    <t>997221845.POPL</t>
  </si>
  <si>
    <t>Poplatek za uložení asfaltového odpadu bez obsahu dehtu na skládce</t>
  </si>
  <si>
    <t>-1203572488</t>
  </si>
  <si>
    <t>7,48+5,688+3,91</t>
  </si>
  <si>
    <t>1158578233</t>
  </si>
  <si>
    <t>997221861.POPL</t>
  </si>
  <si>
    <t>Poplatek za uložení stavebního odpadu z prostého betonu na skládce</t>
  </si>
  <si>
    <t>-1537664734</t>
  </si>
  <si>
    <t>32,5+0,82</t>
  </si>
  <si>
    <t>-1571600947</t>
  </si>
  <si>
    <t>783614561</t>
  </si>
  <si>
    <t>Základní jednonásobný syntetický nátěr potrubí přes DN 50 do DN 100 mm</t>
  </si>
  <si>
    <t>-1674250585</t>
  </si>
  <si>
    <t>Základní nátěr armatur a kovových potrubí jednonásobný potrubí přes DN 50 do DN 100 mm syntetický</t>
  </si>
  <si>
    <t>https://podminky.urs.cz/item/CS_URS_2024_02/783614561</t>
  </si>
  <si>
    <t>210801311</t>
  </si>
  <si>
    <t>Montáž vodiče Cu izolovaného plného nebo laněného s PVC pláštěm do 1 kV žíla 1,5 až 16 mm2 uloženého volně (např. CY, CHAH-V)</t>
  </si>
  <si>
    <t>-126845403</t>
  </si>
  <si>
    <t>Montáž izolovaných vodičů měděných do 1 kV bez ukončení uložených volně plných nebo laněných s PVC pláštěm, bezhalogenových, ohniodolných (např. CY, CHAH-V) průřezu žíly 1,5 až 16 mm2</t>
  </si>
  <si>
    <t>https://podminky.urs.cz/item/CS_URS_2024_02/210801311</t>
  </si>
  <si>
    <t>(94+62+0,5)</t>
  </si>
  <si>
    <t>34140824</t>
  </si>
  <si>
    <t>vodič propojovací jádro Cu plné izolace PVC 450/750V (H07V-U) 1x2,5mm2</t>
  </si>
  <si>
    <t>312699118</t>
  </si>
  <si>
    <t>156,5*1,05</t>
  </si>
  <si>
    <t>135</t>
  </si>
  <si>
    <t>2002225R</t>
  </si>
  <si>
    <t>Osazení / Odstranění bypassu DN80 dl. cca 25 m, vč. tvarovek, 2x KK DN80</t>
  </si>
  <si>
    <t>544771122</t>
  </si>
  <si>
    <t>230081055</t>
  </si>
  <si>
    <t>Demontáž potrubí do šrotu do 10 kg D 82,5 mm, tl 3,6 mm</t>
  </si>
  <si>
    <t>500070375</t>
  </si>
  <si>
    <t>Demontáž ocelového potrubí do šrotu hmotnosti do 10 kg připojovací rozměr Ø 82,5, tl. 3,6 mm</t>
  </si>
  <si>
    <t>https://podminky.urs.cz/item/CS_URS_2024_02/230081055</t>
  </si>
  <si>
    <t>25/1,5"bypass</t>
  </si>
  <si>
    <t>230086115</t>
  </si>
  <si>
    <t>Demontáž plastového potrubí dn do 110 mm</t>
  </si>
  <si>
    <t>-1427614152</t>
  </si>
  <si>
    <t>https://podminky.urs.cz/item/CS_URS_2024_02/230086115</t>
  </si>
  <si>
    <t>75+78</t>
  </si>
  <si>
    <t>23009R</t>
  </si>
  <si>
    <t>Odvoz demontovaného potrubí na skládku</t>
  </si>
  <si>
    <t>-754076466</t>
  </si>
  <si>
    <t>230170002</t>
  </si>
  <si>
    <t>Tlakové zkoušky těsnosti potrubí - příprava DN přes 40 do 80</t>
  </si>
  <si>
    <t>-1074716794</t>
  </si>
  <si>
    <t>Příprava pro zkoušku těsnosti potrubí DN přes 40 do 80</t>
  </si>
  <si>
    <t>https://podminky.urs.cz/item/CS_URS_2024_02/230170002</t>
  </si>
  <si>
    <t>230170003</t>
  </si>
  <si>
    <t>Tlakové zkoušky těsnosti potrubí - příprava DN přes 80 do 125</t>
  </si>
  <si>
    <t>-273332506</t>
  </si>
  <si>
    <t>Příprava pro zkoušku těsnosti potrubí DN přes 80 do 125</t>
  </si>
  <si>
    <t>https://podminky.urs.cz/item/CS_URS_2024_02/230170003</t>
  </si>
  <si>
    <t>230170012</t>
  </si>
  <si>
    <t>Tlakové zkoušky těsnosti potrubí - zkouška DN přes 40 do 80</t>
  </si>
  <si>
    <t>942838931</t>
  </si>
  <si>
    <t>Zkouška těsnosti potrubí DN přes 40 do 80</t>
  </si>
  <si>
    <t>https://podminky.urs.cz/item/CS_URS_2024_02/230170012</t>
  </si>
  <si>
    <t>230170013</t>
  </si>
  <si>
    <t>Tlakové zkoušky těsnosti potrubí - zkouška DN přes 80 do 125</t>
  </si>
  <si>
    <t>-673943854</t>
  </si>
  <si>
    <t>Zkouška těsnosti potrubí DN přes 80 do 125</t>
  </si>
  <si>
    <t>https://podminky.urs.cz/item/CS_URS_2024_02/230170013</t>
  </si>
  <si>
    <t>230200271</t>
  </si>
  <si>
    <t>Jednostranné přerušení průtoku plynu stlačením plastového potrubí dn do 63 mm - jedním stlačovadlem</t>
  </si>
  <si>
    <t>-1284790713</t>
  </si>
  <si>
    <t>Jednostranné přerušení průtoku plynu za použití stlačení PE potrubí v PE potrubí dn s osazením jednoho stlačovadla do 63 mm</t>
  </si>
  <si>
    <t>https://podminky.urs.cz/item/CS_URS_2024_02/230200271</t>
  </si>
  <si>
    <t>230200321</t>
  </si>
  <si>
    <t>Jednostranné přerušení průtoku plynu 2 balony vloženými pomocí zaváděcích komor v plastovém potrubí dn do 125 mm</t>
  </si>
  <si>
    <t>1717485717</t>
  </si>
  <si>
    <t>Přerušení průtoku plynu balony vloženými pomocí zaváděcích komor jednostranné v plastovém potrubí dn do 125 mm</t>
  </si>
  <si>
    <t>https://podminky.urs.cz/item/CS_URS_2024_02/230200321</t>
  </si>
  <si>
    <t>200201</t>
  </si>
  <si>
    <t>PE el.tvar-balonovací SDR11 dn90</t>
  </si>
  <si>
    <t>-1712036245</t>
  </si>
  <si>
    <t>200202</t>
  </si>
  <si>
    <t>PE el.tvar-balonovací SDR11 dn110</t>
  </si>
  <si>
    <t>1128174958</t>
  </si>
  <si>
    <t>2"balonování</t>
  </si>
  <si>
    <t>3"balonování+bypass</t>
  </si>
  <si>
    <t>230201R</t>
  </si>
  <si>
    <t>Navaření balonovací PE tvarovky na potrubí vč. navrtání navrtávací soupravou do dn 110</t>
  </si>
  <si>
    <t>-665952373</t>
  </si>
  <si>
    <t>230202033</t>
  </si>
  <si>
    <t>Montáž chráničky plastové průměru přes 110 do 160 mm</t>
  </si>
  <si>
    <t>-1300805141</t>
  </si>
  <si>
    <t>Montáž plastové chráničky průměru přes 110 do 160 mm</t>
  </si>
  <si>
    <t>https://podminky.urs.cz/item/CS_URS_2024_02/230202033</t>
  </si>
  <si>
    <t>45+10+5</t>
  </si>
  <si>
    <t>200203</t>
  </si>
  <si>
    <t xml:space="preserve">Chránička plastové potrubí PE 100 RC SDR 17, profil 160*9,5 mm  </t>
  </si>
  <si>
    <t>-467516807</t>
  </si>
  <si>
    <t>45*1,05</t>
  </si>
  <si>
    <t>200204</t>
  </si>
  <si>
    <t xml:space="preserve">Ochranné plastové potrubí PE 100 RC SDR 17, profil 160*9,5 mm </t>
  </si>
  <si>
    <t>1074269624</t>
  </si>
  <si>
    <t>(10+5)*1,05</t>
  </si>
  <si>
    <t>230202072</t>
  </si>
  <si>
    <t>Nasunutí potrubní sekce plastové průměru přes 63 do 110 mm do chráničky</t>
  </si>
  <si>
    <t>-1161154730</t>
  </si>
  <si>
    <t>Nasunutí potrubní sekce do chráničky nasouvané potrubí plastové dn přes 63 do 110 mm</t>
  </si>
  <si>
    <t>https://podminky.urs.cz/item/CS_URS_2024_02/230202072</t>
  </si>
  <si>
    <t>230202114</t>
  </si>
  <si>
    <t>Montáž kluzných objímek výšky 15 mm vnějšího průměru potrubí přes 98 mm do 114 mm</t>
  </si>
  <si>
    <t>-247532384</t>
  </si>
  <si>
    <t>Montáž kluzných objímek pro zasunutí potrubí do chráničky výšky 15 mm vnějšího průměru potrubí přes 98 do 114 mm</t>
  </si>
  <si>
    <t>https://podminky.urs.cz/item/CS_URS_2024_02/230202114</t>
  </si>
  <si>
    <t>45/1+3+10/1+3+5/1+3</t>
  </si>
  <si>
    <t>28655140</t>
  </si>
  <si>
    <t>objímka kluzná typ C segment v 15mm</t>
  </si>
  <si>
    <t>-745152979</t>
  </si>
  <si>
    <t>28655195</t>
  </si>
  <si>
    <t>objímka kluzná typ I segment v 15mm</t>
  </si>
  <si>
    <t>228796683</t>
  </si>
  <si>
    <t>230202225</t>
  </si>
  <si>
    <t>Montáž manžety na chráničku potrubí plastové průměru přes 63 do 110 mm</t>
  </si>
  <si>
    <t>-277814187</t>
  </si>
  <si>
    <t>Montáž manžety na chráničku potrubí plastového dn přes 63 do 110 mm</t>
  </si>
  <si>
    <t>https://podminky.urs.cz/item/CS_URS_2024_02/230202225</t>
  </si>
  <si>
    <t>28655115</t>
  </si>
  <si>
    <t>manžeta chráničky vč. upínací pásky 110x160mm DN 100x150</t>
  </si>
  <si>
    <t>1448200630</t>
  </si>
  <si>
    <t>230205035</t>
  </si>
  <si>
    <t>Montáž potrubí plastového svařované na tupo nebo elektrospojkou dn 50 mm en 4,6 mm</t>
  </si>
  <si>
    <t>278185560</t>
  </si>
  <si>
    <t>Montáž potrubí PE průměru do 110 mm návin nebo tyč, svařované na tupo nebo elektrospojkou Ø 50, tl. stěny 4,6 mm</t>
  </si>
  <si>
    <t>https://podminky.urs.cz/item/CS_URS_2024_02/230205035</t>
  </si>
  <si>
    <t>203205</t>
  </si>
  <si>
    <t>plastové potrubí PE 100 RC SDR 11, profil 50*4,6 mm</t>
  </si>
  <si>
    <t>-1470327681</t>
  </si>
  <si>
    <t>62*1,1</t>
  </si>
  <si>
    <t>203206</t>
  </si>
  <si>
    <t>PE elektrospojka SDR11 dn50</t>
  </si>
  <si>
    <t>468601361</t>
  </si>
  <si>
    <t>230205052</t>
  </si>
  <si>
    <t>Montáž potrubí plastového svařované na tupo nebo elektrospojkou dn 90 mm en 8,2 mm</t>
  </si>
  <si>
    <t>87587722</t>
  </si>
  <si>
    <t>Montáž potrubí PE průměru do 110 mm návin nebo tyč, svařované na tupo nebo elektrospojkou Ø 90, tl. stěny 8,2 mm</t>
  </si>
  <si>
    <t>https://podminky.urs.cz/item/CS_URS_2024_02/230205052</t>
  </si>
  <si>
    <t>200207</t>
  </si>
  <si>
    <t>trubka PE 100 RC, SDR 17,6 d90</t>
  </si>
  <si>
    <t>1655544970</t>
  </si>
  <si>
    <t>0,5*1,1</t>
  </si>
  <si>
    <t>200208</t>
  </si>
  <si>
    <t>PE elektrospojka SDR11 dn90</t>
  </si>
  <si>
    <t>324271454</t>
  </si>
  <si>
    <t>230205056</t>
  </si>
  <si>
    <t>Montáž potrubí plastového svařované na tupo nebo elektrospojkou dn 110 mm en 10,0 mm</t>
  </si>
  <si>
    <t>661729253</t>
  </si>
  <si>
    <t>Montáž potrubí PE průměru do 110 mm návin nebo tyč, svařované na tupo nebo elektrospojkou Ø 110, tl. stěny 10,0 mm</t>
  </si>
  <si>
    <t>https://podminky.urs.cz/item/CS_URS_2024_02/230205056</t>
  </si>
  <si>
    <t>94-45-10-5"montáž vsouvaného potrubí souč. položky nasunutí</t>
  </si>
  <si>
    <t>200209</t>
  </si>
  <si>
    <t>plastové potrubí PE 100 RC SDR 17, profil 110*6,6 mm</t>
  </si>
  <si>
    <t>-134805733</t>
  </si>
  <si>
    <t>94*1,05</t>
  </si>
  <si>
    <t>200210</t>
  </si>
  <si>
    <t>PE elektrospojka SDR11 dn110</t>
  </si>
  <si>
    <t>876282961</t>
  </si>
  <si>
    <t>230205235</t>
  </si>
  <si>
    <t>Montáž trubního dílu PE elektrotvarovky nebo svařovaného na tupo dn 50 mm en 4,5 mm</t>
  </si>
  <si>
    <t>924853876</t>
  </si>
  <si>
    <t>Montáž trubních dílů PE průměru do 110 mm elektrotvarovky nebo svařované na tupo Ø 50, tl. stěny 4,6 mm</t>
  </si>
  <si>
    <t>https://podminky.urs.cz/item/CS_URS_2024_02/230205235</t>
  </si>
  <si>
    <t>200211</t>
  </si>
  <si>
    <t>PE elektrokoleno45° SDR11 dn50</t>
  </si>
  <si>
    <t>234426256</t>
  </si>
  <si>
    <t>200212</t>
  </si>
  <si>
    <t>PE elektrokoleno90° SDR11 dn50</t>
  </si>
  <si>
    <t>708467992</t>
  </si>
  <si>
    <t>200213</t>
  </si>
  <si>
    <t>PE oblouk30° na tupo SDR11 dn50</t>
  </si>
  <si>
    <t>821326804</t>
  </si>
  <si>
    <t>200214</t>
  </si>
  <si>
    <t>PE oblouk60° na tupo SDR11 dn50</t>
  </si>
  <si>
    <t>230650389</t>
  </si>
  <si>
    <t>200228</t>
  </si>
  <si>
    <t>PE elektrozáslepka SDR11 dn50</t>
  </si>
  <si>
    <t>-2080713221</t>
  </si>
  <si>
    <t>230205255</t>
  </si>
  <si>
    <t>Montáž trubního dílu PE elektrotvarovky nebo svařovaného na tupo dn 110 mm en 6,2 mm</t>
  </si>
  <si>
    <t>1763989316</t>
  </si>
  <si>
    <t>Montáž trubních dílů PE průměru do 110 mm elektrotvarovky nebo svařované na tupo Ø 110, tl. stěny 6,3 mm</t>
  </si>
  <si>
    <t>https://podminky.urs.cz/item/CS_URS_2024_02/230205255</t>
  </si>
  <si>
    <t>200215</t>
  </si>
  <si>
    <t>PE elektrokoleno45° SDR11 dn110</t>
  </si>
  <si>
    <t>2014586790</t>
  </si>
  <si>
    <t>200216</t>
  </si>
  <si>
    <t>PE redukce SDR11 dn110-50</t>
  </si>
  <si>
    <t>1142504663</t>
  </si>
  <si>
    <t>200217</t>
  </si>
  <si>
    <t>PE Tkus-el.tvar-objímkový SDR11 dn110</t>
  </si>
  <si>
    <t>-173331283</t>
  </si>
  <si>
    <t>200218</t>
  </si>
  <si>
    <t>PE redukce-el.objímka SDR11 dn110-90</t>
  </si>
  <si>
    <t>1411604438</t>
  </si>
  <si>
    <t>200219</t>
  </si>
  <si>
    <t>Zemní uzávěr DN 110/100 – měkce těsnící klínové šoupátko s nástrčnými hrdly pro PE potrubí  vč. PUR ochranného nátěru</t>
  </si>
  <si>
    <t>377921038</t>
  </si>
  <si>
    <t>230208513</t>
  </si>
  <si>
    <t>Odplynění a inertizace ocelového potrubí DN do 100 mm</t>
  </si>
  <si>
    <t>2066998407</t>
  </si>
  <si>
    <t>https://podminky.urs.cz/item/CS_URS_2024_02/230208513</t>
  </si>
  <si>
    <t>230220001</t>
  </si>
  <si>
    <t>Montáž zemní soupravy pro šoupátka ON 13 6580</t>
  </si>
  <si>
    <t>-1071139758</t>
  </si>
  <si>
    <t>Montáž příslušenství plynovodů zemní soupravy pro šoupátka</t>
  </si>
  <si>
    <t>https://podminky.urs.cz/item/CS_URS_2024_02/230220001</t>
  </si>
  <si>
    <t>200220</t>
  </si>
  <si>
    <t>Zemní teleskopická souprava pro šoupátko DN100-150</t>
  </si>
  <si>
    <t>1565669024</t>
  </si>
  <si>
    <t>230220006</t>
  </si>
  <si>
    <t>Montáž litinového poklopu</t>
  </si>
  <si>
    <t>597670197</t>
  </si>
  <si>
    <t>Montáž příslušenství plynovodů poklopu litinového</t>
  </si>
  <si>
    <t>https://podminky.urs.cz/item/CS_URS_2024_02/230220006</t>
  </si>
  <si>
    <t>56230633</t>
  </si>
  <si>
    <t>poklop uliční šoupátkový kulatý plastový PA s litinovým víkem</t>
  </si>
  <si>
    <t>677306602</t>
  </si>
  <si>
    <t>42210050</t>
  </si>
  <si>
    <t>deska podkladová uličního poklopu litinového šoupatového</t>
  </si>
  <si>
    <t>1344029592</t>
  </si>
  <si>
    <t>230220011</t>
  </si>
  <si>
    <t>Montáž orientačního sloupku ON 13 2970</t>
  </si>
  <si>
    <t>-170831401</t>
  </si>
  <si>
    <t>Montáž příslušenství plynovodů sloupku orientačního</t>
  </si>
  <si>
    <t>https://podminky.urs.cz/item/CS_URS_2024_02/230220011</t>
  </si>
  <si>
    <t>200221</t>
  </si>
  <si>
    <t>Orientační sloupek</t>
  </si>
  <si>
    <t>-105831678</t>
  </si>
  <si>
    <t>230220031</t>
  </si>
  <si>
    <t>Montáž čichačky na chráničku PN 38 6724</t>
  </si>
  <si>
    <t>2003531579</t>
  </si>
  <si>
    <t>Montáž příslušenství plynovodů čichačky na chráničku plynovodu</t>
  </si>
  <si>
    <t>https://podminky.urs.cz/item/CS_URS_2024_02/230220031</t>
  </si>
  <si>
    <t>200223</t>
  </si>
  <si>
    <t>čichačka nadzemní</t>
  </si>
  <si>
    <t>-1281582369</t>
  </si>
  <si>
    <t>132</t>
  </si>
  <si>
    <t>230230076</t>
  </si>
  <si>
    <t>Čištění potrubí PN 38 6416 DN 200</t>
  </si>
  <si>
    <t>-1203265486</t>
  </si>
  <si>
    <t>Čištění potrubí DN 200</t>
  </si>
  <si>
    <t>https://podminky.urs.cz/item/CS_URS_2024_02/230230076</t>
  </si>
  <si>
    <t>94+62+0,5</t>
  </si>
  <si>
    <t>133</t>
  </si>
  <si>
    <t>230250002</t>
  </si>
  <si>
    <t>Montáž kontrolní vývod napěťový zemní KVZ</t>
  </si>
  <si>
    <t>-810495420</t>
  </si>
  <si>
    <t>Montáž kontrolního měřícího vývodu napěťového zemního na potrubí</t>
  </si>
  <si>
    <t>https://podminky.urs.cz/item/CS_URS_2024_02/230250002</t>
  </si>
  <si>
    <t>134</t>
  </si>
  <si>
    <t>200222</t>
  </si>
  <si>
    <t>kontrolní měřící vývod</t>
  </si>
  <si>
    <t>-277706986</t>
  </si>
  <si>
    <t>136</t>
  </si>
  <si>
    <t>2302600105R</t>
  </si>
  <si>
    <t>Napojení a odpojení provizorního zásobování na plynovod přes balonovací hrdlo, vč. navrtávky, materiálu</t>
  </si>
  <si>
    <t>-719744033</t>
  </si>
  <si>
    <t>137</t>
  </si>
  <si>
    <t>2302600R</t>
  </si>
  <si>
    <t>Náhradní zásobování po dobu propojů 600 m3 - 48 h včetně spotřebovaného plynu</t>
  </si>
  <si>
    <t>-1175046740</t>
  </si>
  <si>
    <t>138</t>
  </si>
  <si>
    <t>460751111</t>
  </si>
  <si>
    <t>Osazení kabelových kanálů do rýhy z prefabrikovaných betonových žlabů vnější šířky do 20 cm</t>
  </si>
  <si>
    <t>1081508917</t>
  </si>
  <si>
    <t>Osazení kabelových kanálů včetně utěsnění, vyspárování a zakrytí víkem z prefabrikovaných betonových žlabů do rýhy, bez výkopových prací vnější šířky do 20 cm</t>
  </si>
  <si>
    <t>https://podminky.urs.cz/item/CS_URS_2024_02/460751111</t>
  </si>
  <si>
    <t>139</t>
  </si>
  <si>
    <t>59213009</t>
  </si>
  <si>
    <t>žlab kabelový betonový k ochraně zemního drátovodného vedení 100x17x14cm</t>
  </si>
  <si>
    <t>1864816909</t>
  </si>
  <si>
    <t>140</t>
  </si>
  <si>
    <t>59213344</t>
  </si>
  <si>
    <t>poklop kabelového žlabu betonový 500x160x35mm</t>
  </si>
  <si>
    <t>1687324875</t>
  </si>
  <si>
    <t>141</t>
  </si>
  <si>
    <t>HZS41</t>
  </si>
  <si>
    <t>Revize STL plynovod</t>
  </si>
  <si>
    <t>705254472</t>
  </si>
  <si>
    <t>142</t>
  </si>
  <si>
    <t>HZS42</t>
  </si>
  <si>
    <t>HZS - propoje, odpoje - (součinnost provozovatele při propojovacích pracích)</t>
  </si>
  <si>
    <t>1581080794</t>
  </si>
  <si>
    <t>3*17"balon</t>
  </si>
  <si>
    <t>1*8"stlač</t>
  </si>
  <si>
    <t>1*8"navrtávka NZ</t>
  </si>
  <si>
    <t>143</t>
  </si>
  <si>
    <t>Odstavení a zprovoznění objektu s 1 - 2 odběrateli (projednání odstávky)</t>
  </si>
  <si>
    <t>995909380</t>
  </si>
  <si>
    <t>11,39</t>
  </si>
  <si>
    <t>21,25</t>
  </si>
  <si>
    <t>9,86</t>
  </si>
  <si>
    <t>13,26</t>
  </si>
  <si>
    <t>040.53.2 - Přeložka plynovodu STL DN 80 v km 0,670 až 0,700</t>
  </si>
  <si>
    <t>19,8</t>
  </si>
  <si>
    <t>37,8</t>
  </si>
  <si>
    <t>24,54</t>
  </si>
  <si>
    <t>6,2</t>
  </si>
  <si>
    <t>-1958262339</t>
  </si>
  <si>
    <t>22*1+2*4*1,5</t>
  </si>
  <si>
    <t>-261734855</t>
  </si>
  <si>
    <t>-1086969803</t>
  </si>
  <si>
    <t>2125417742</t>
  </si>
  <si>
    <t>464296749</t>
  </si>
  <si>
    <t>1509578806</t>
  </si>
  <si>
    <t>1115067250</t>
  </si>
  <si>
    <t>621721652</t>
  </si>
  <si>
    <t>373697796</t>
  </si>
  <si>
    <t>1690559214</t>
  </si>
  <si>
    <t>(2+1,1)*2</t>
  </si>
  <si>
    <t>-206499278</t>
  </si>
  <si>
    <t>1516617707</t>
  </si>
  <si>
    <t>10*0,8*0,8</t>
  </si>
  <si>
    <t>-818015752</t>
  </si>
  <si>
    <t>2*(4*1,5*1,5)</t>
  </si>
  <si>
    <t>jámy*0,5*0,2</t>
  </si>
  <si>
    <t>131151100</t>
  </si>
  <si>
    <t>Hloubení jam nezapažených v hornině třídy těžitelnosti I skupiny 1 a 2 objem do 20 m3 strojně</t>
  </si>
  <si>
    <t>-855754754</t>
  </si>
  <si>
    <t>Hloubení nezapažených jam a zářezů strojně s urovnáním dna do předepsaného profilu a spádu v hornině třídy těžitelnosti I skupiny 1 a 2 do 20 m3</t>
  </si>
  <si>
    <t>https://podminky.urs.cz/item/CS_URS_2024_02/131151100</t>
  </si>
  <si>
    <t>jámy*0,5*0,8</t>
  </si>
  <si>
    <t>-1415779171</t>
  </si>
  <si>
    <t>131251100</t>
  </si>
  <si>
    <t>Hloubení jam nezapažených v hornině třídy těžitelnosti I skupiny 3 objem do 20 m3 strojně</t>
  </si>
  <si>
    <t>-2100803827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</si>
  <si>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</si>
  <si>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</si>
  <si>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1440284084</t>
  </si>
  <si>
    <t xml:space="preserve">22,0*1,0*0,9 </t>
  </si>
  <si>
    <t>rýha_1000*0,5*0,2</t>
  </si>
  <si>
    <t>132151251</t>
  </si>
  <si>
    <t>Hloubení rýh nezapažených š do 2000 mm v hornině třídy těžitelnosti I skupiny 1 a 2 objem do 20 m3 strojně</t>
  </si>
  <si>
    <t>-492345803</t>
  </si>
  <si>
    <t>Hloubení nezapažených rýh šířky přes 800 do 2 000 mm strojně s urovnáním dna do předepsaného profilu a spádu v hornině třídy těžitelnosti I skupiny 1 a 2 do 20 m3</t>
  </si>
  <si>
    <t>https://podminky.urs.cz/item/CS_URS_2024_02/132151251</t>
  </si>
  <si>
    <t>rýha_1000*0,5*0,8</t>
  </si>
  <si>
    <t>866279762</t>
  </si>
  <si>
    <t>132251251</t>
  </si>
  <si>
    <t>Hloubení rýh nezapažených š do 2000 mm v hornině třídy těžitelnosti I skupiny 3 objem do 20 m3 strojně</t>
  </si>
  <si>
    <t>1316772821</t>
  </si>
  <si>
    <t>Hloubení nezapažených rýh šířky přes 800 do 2 000 mm strojně s urovnáním dna do předepsaného profilu a spádu v hornině třídy těžitelnosti I skupiny 3 do 20 m3</t>
  </si>
  <si>
    <t>https://podminky.urs.cz/item/CS_URS_2024_02/132251251</t>
  </si>
  <si>
    <t>646533835</t>
  </si>
  <si>
    <t>22*1,4*2</t>
  </si>
  <si>
    <t>-1396288281</t>
  </si>
  <si>
    <t>-1553861640</t>
  </si>
  <si>
    <t>2*(4+1,5+4+1,5)*2</t>
  </si>
  <si>
    <t>-324797077</t>
  </si>
  <si>
    <t>-1290802364</t>
  </si>
  <si>
    <t>2*(4*1,5)*2</t>
  </si>
  <si>
    <t>-256838671</t>
  </si>
  <si>
    <t>-1076568987</t>
  </si>
  <si>
    <t>jámy+rýha_1000</t>
  </si>
  <si>
    <t>343694283</t>
  </si>
  <si>
    <t>171201211.POPL</t>
  </si>
  <si>
    <t>Poplatek za uložení odpadu ze sypaniny na skládce (skládkovné)</t>
  </si>
  <si>
    <t>294128390</t>
  </si>
  <si>
    <t>-739775916</t>
  </si>
  <si>
    <t>2*(4*1,5*(1,5-0,39))</t>
  </si>
  <si>
    <t xml:space="preserve">22*1,0*(0,9-0,39) </t>
  </si>
  <si>
    <t>-311615585</t>
  </si>
  <si>
    <t>-407751283</t>
  </si>
  <si>
    <t>2*(4*1,5*(0,39))</t>
  </si>
  <si>
    <t xml:space="preserve">22*1,0*(0,39) </t>
  </si>
  <si>
    <t>2127912477</t>
  </si>
  <si>
    <t>940456174</t>
  </si>
  <si>
    <t>2139839245</t>
  </si>
  <si>
    <t>958897663</t>
  </si>
  <si>
    <t>723150312</t>
  </si>
  <si>
    <t>Potrubí ocelové hladké černé bezešvé spojované svařováním tvářené za tepla D 57x3,2 mm</t>
  </si>
  <si>
    <t>-958690114</t>
  </si>
  <si>
    <t>Potrubí z ocelových trubek hladkých černých spojovaných svařováním tvářených za tepla Ø 57/3,2</t>
  </si>
  <si>
    <t>https://podminky.urs.cz/item/CS_URS_2024_02/723150312</t>
  </si>
  <si>
    <t>-464848575</t>
  </si>
  <si>
    <t>1679046197</t>
  </si>
  <si>
    <t>1866664290</t>
  </si>
  <si>
    <t>živice*2</t>
  </si>
  <si>
    <t>1811660173</t>
  </si>
  <si>
    <t>-1994014148</t>
  </si>
  <si>
    <t>-792643300</t>
  </si>
  <si>
    <t>2107995534</t>
  </si>
  <si>
    <t>-836510105</t>
  </si>
  <si>
    <t>-1885954493</t>
  </si>
  <si>
    <t>-1158039938</t>
  </si>
  <si>
    <t>7,48+3,91</t>
  </si>
  <si>
    <t>997221855.POPL</t>
  </si>
  <si>
    <t>Poplatek za uložení odpadu zeminy a kameniva na skládce</t>
  </si>
  <si>
    <t>1892312160</t>
  </si>
  <si>
    <t>-1885382496</t>
  </si>
  <si>
    <t>1119339222</t>
  </si>
  <si>
    <t>783614551</t>
  </si>
  <si>
    <t>Základní jednonásobný syntetický nátěr potrubí DN do 50 mm</t>
  </si>
  <si>
    <t>109647486</t>
  </si>
  <si>
    <t>Základní nátěr armatur a kovových potrubí jednonásobný potrubí do DN 50 mm syntetický</t>
  </si>
  <si>
    <t>https://podminky.urs.cz/item/CS_URS_2024_02/783614551</t>
  </si>
  <si>
    <t>887139607</t>
  </si>
  <si>
    <t>1414278331</t>
  </si>
  <si>
    <t>24*1,05</t>
  </si>
  <si>
    <t>Osazení / Odstranění bypassu DN50 dl. cca 32 m, vč. tvarovek, 2x KK DN50, vč. provizorního podepření</t>
  </si>
  <si>
    <t>1884695060</t>
  </si>
  <si>
    <t>230081044</t>
  </si>
  <si>
    <t>Demontáž potrubí do šrotu do 10 kg D 60,3 mm, tl 2,9 mm</t>
  </si>
  <si>
    <t>-345433954</t>
  </si>
  <si>
    <t>Demontáž ocelového potrubí do šrotu hmotnosti do 10 kg připojovací rozměr Ø 60,3, tl. 2,9 mm</t>
  </si>
  <si>
    <t>https://podminky.urs.cz/item/CS_URS_2024_02/230081044</t>
  </si>
  <si>
    <t>32/1,5</t>
  </si>
  <si>
    <t>925243582</t>
  </si>
  <si>
    <t>1267969830</t>
  </si>
  <si>
    <t>-1309746722</t>
  </si>
  <si>
    <t>-1080303759</t>
  </si>
  <si>
    <t>885278156</t>
  </si>
  <si>
    <t>-582791998</t>
  </si>
  <si>
    <t>-1319234003</t>
  </si>
  <si>
    <t>383655970</t>
  </si>
  <si>
    <t>-1931254642</t>
  </si>
  <si>
    <t>3*1,05</t>
  </si>
  <si>
    <t>734494333</t>
  </si>
  <si>
    <t>230202121</t>
  </si>
  <si>
    <t>Montáž kluzných objímek výšky 19 mm vnějšího průměru potrubí přes 84 mm do 94 mm</t>
  </si>
  <si>
    <t>790543452</t>
  </si>
  <si>
    <t>Montáž kluzných objímek pro zasunutí potrubí do chráničky výšky 19 mm vnějšího průměru potrubí přes 84 do 94 mm</t>
  </si>
  <si>
    <t>https://podminky.urs.cz/item/CS_URS_2024_02/230202121</t>
  </si>
  <si>
    <t>28655135</t>
  </si>
  <si>
    <t>objímka kluzná typ B segment v 19mm</t>
  </si>
  <si>
    <t>609257460</t>
  </si>
  <si>
    <t>6*3 "Přepočtené koeficientem množství</t>
  </si>
  <si>
    <t>2047318943</t>
  </si>
  <si>
    <t>28655112</t>
  </si>
  <si>
    <t>manžeta chráničky vč. upínací pásky 90x160mm DN 80x150</t>
  </si>
  <si>
    <t>-1359433279</t>
  </si>
  <si>
    <t>-918098435</t>
  </si>
  <si>
    <t>24-3"montáž vsouvaného potrubí souč. položky nasunutí</t>
  </si>
  <si>
    <t>974000747</t>
  </si>
  <si>
    <t>24*1,1</t>
  </si>
  <si>
    <t>-1039853179</t>
  </si>
  <si>
    <t>230205252</t>
  </si>
  <si>
    <t>Montáž trubního dílu PE elektrotvarovky nebo svařovaného na tupo dn 90 mm en 8,2 mm</t>
  </si>
  <si>
    <t>-798113260</t>
  </si>
  <si>
    <t>Montáž trubních dílů PE průměru do 110 mm elektrotvarovky nebo svařované na tupo Ø 90, tl. stěny 8,2 mm</t>
  </si>
  <si>
    <t>https://podminky.urs.cz/item/CS_URS_2024_02/230205252</t>
  </si>
  <si>
    <t>200229</t>
  </si>
  <si>
    <t>Koleno PE 90 30°</t>
  </si>
  <si>
    <t>-866790403</t>
  </si>
  <si>
    <t>-185257863</t>
  </si>
  <si>
    <t>-1700072824</t>
  </si>
  <si>
    <t>1546351068</t>
  </si>
  <si>
    <t>-1893248414</t>
  </si>
  <si>
    <t>34460693</t>
  </si>
  <si>
    <t>686197118</t>
  </si>
  <si>
    <t>1540589066</t>
  </si>
  <si>
    <t>200224</t>
  </si>
  <si>
    <t>čichačka zemní</t>
  </si>
  <si>
    <t>12322952</t>
  </si>
  <si>
    <t>-2128055639</t>
  </si>
  <si>
    <t>-1407536149</t>
  </si>
  <si>
    <t>-81896056</t>
  </si>
  <si>
    <t>-1332944434</t>
  </si>
  <si>
    <t>961206265</t>
  </si>
  <si>
    <t>1346837348</t>
  </si>
  <si>
    <t>2144460898</t>
  </si>
  <si>
    <t>1397201879</t>
  </si>
  <si>
    <t>2*17</t>
  </si>
  <si>
    <t>040.54.1 - Přeložka nadzemního vedení VO v km 0,008</t>
  </si>
  <si>
    <t>997 - Přesun sutě</t>
  </si>
  <si>
    <t>748 - Elektromontáže - osvětlovací zařízení a svítidla</t>
  </si>
  <si>
    <t>21-M - Elektromontáže</t>
  </si>
  <si>
    <t>22-M - Montáže technologických zařízení pro dopravní stavby</t>
  </si>
  <si>
    <t>46-M - Zemní práce při extr.mont.pracích</t>
  </si>
  <si>
    <t>58-M - Revize vyhrazených technických zařízení</t>
  </si>
  <si>
    <t>N01 - Spotřební materiál</t>
  </si>
  <si>
    <t>460101113</t>
  </si>
  <si>
    <t>Odkop zeminy při elektromontážích strojně v hornině tř II skupiny 4</t>
  </si>
  <si>
    <t>1124140871</t>
  </si>
  <si>
    <t>Odkop zeminy strojně s přemístěním výkopku do vzdálenosti 3 m od okraje jámy nebo s naložením na dopravní prostředek v hornině třídy těžitelnosti II skupiny 4</t>
  </si>
  <si>
    <t>https://podminky.urs.cz/item/CS_URS_2024_02/460101113</t>
  </si>
  <si>
    <t>469971111</t>
  </si>
  <si>
    <t>Svislá doprava suti a vybouraných hmot při elektromontážích za první podlaží</t>
  </si>
  <si>
    <t>1289477106</t>
  </si>
  <si>
    <t>Odvoz suti a vybouraných hmot svislá doprava suti a vybouraných hmot za první podlaží</t>
  </si>
  <si>
    <t>https://podminky.urs.cz/item/CS_URS_2024_02/469971111</t>
  </si>
  <si>
    <t>469972121</t>
  </si>
  <si>
    <t>Příplatek k odvozu suti a vybouraných hmot při elektromontážích za každý další 1 km</t>
  </si>
  <si>
    <t>1498173461</t>
  </si>
  <si>
    <t>Odvoz suti a vybouraných hmot odvoz suti a vybouraných hmot Příplatek k ceně za každý další i započatý 1 km</t>
  </si>
  <si>
    <t>https://podminky.urs.cz/item/CS_URS_2024_02/469972121</t>
  </si>
  <si>
    <t>-312379543</t>
  </si>
  <si>
    <t>1647510729</t>
  </si>
  <si>
    <t>-30466220</t>
  </si>
  <si>
    <t>CS ÚRS 2013 02</t>
  </si>
  <si>
    <t>1075902013</t>
  </si>
  <si>
    <t>LED svítidlo DO-330570-PM LED 33W asym., IP66</t>
  </si>
  <si>
    <t>-911803269</t>
  </si>
  <si>
    <t>-456294862</t>
  </si>
  <si>
    <t>911099776</t>
  </si>
  <si>
    <t>615421204</t>
  </si>
  <si>
    <t>276526615</t>
  </si>
  <si>
    <t>CS ÚRS 2015 01</t>
  </si>
  <si>
    <t>-753950171</t>
  </si>
  <si>
    <t>1440641854</t>
  </si>
  <si>
    <t>CS ÚRS 2016 01</t>
  </si>
  <si>
    <t>1270346104</t>
  </si>
  <si>
    <t>-1776234409</t>
  </si>
  <si>
    <t>31937223</t>
  </si>
  <si>
    <t>-721088494</t>
  </si>
  <si>
    <t>2034909936</t>
  </si>
  <si>
    <t>1670638989</t>
  </si>
  <si>
    <t>1072400165</t>
  </si>
  <si>
    <t>383142394</t>
  </si>
  <si>
    <t>PKB.711030.1</t>
  </si>
  <si>
    <t>98720148</t>
  </si>
  <si>
    <t>50*0,001 'Přepočtené koeficientem množství</t>
  </si>
  <si>
    <t>-899977542</t>
  </si>
  <si>
    <t>110*0,001 'Přepočtené koeficientem množství</t>
  </si>
  <si>
    <t>CS ÚRS 2014 02</t>
  </si>
  <si>
    <t>235241902</t>
  </si>
  <si>
    <t>644538841</t>
  </si>
  <si>
    <t>1466595484</t>
  </si>
  <si>
    <t>-924330386</t>
  </si>
  <si>
    <t>-631418265</t>
  </si>
  <si>
    <t>-131141267</t>
  </si>
  <si>
    <t>-1625653283</t>
  </si>
  <si>
    <t>1127566923</t>
  </si>
  <si>
    <t>844491499</t>
  </si>
  <si>
    <t>747293261</t>
  </si>
  <si>
    <t>-1563400940</t>
  </si>
  <si>
    <t>-597779669</t>
  </si>
  <si>
    <t>-727059926</t>
  </si>
  <si>
    <t>-1921913267</t>
  </si>
  <si>
    <t>CS ÚRS 2018 01</t>
  </si>
  <si>
    <t>1144633825</t>
  </si>
  <si>
    <t>460171272</t>
  </si>
  <si>
    <t>Hloubení kabelových nezapažených rýh strojně š 50 cm hl 80 cm v hornině tř I skupiny 3</t>
  </si>
  <si>
    <t>1011710726</t>
  </si>
  <si>
    <t>Hloubení kabelových rýh strojně včetně urovnání dna s přemístěním výkopku do vzdálenosti 3 m od okraje jámy nebo s naložením na dopravní prostředek šířky 50 cm hloubky 80 cm v hornině třídy těžitelnosti I skupiny 3</t>
  </si>
  <si>
    <t>https://podminky.urs.cz/item/CS_URS_2024_02/460171272</t>
  </si>
  <si>
    <t>460161684</t>
  </si>
  <si>
    <t>Hloubení kabelových rýh ručně š 80 cm hl 120 cm v hornině tř II skupiny 5</t>
  </si>
  <si>
    <t>-1572599293</t>
  </si>
  <si>
    <t>Hloubení kabelových rýh ručně včetně urovnání dna s přemístěním výkopku do vzdálenosti 3 m od okraje jámy nebo s naložením na dopravní prostředek šířky 80 cm hloubky 120 cm v hornině třídy těžitelnosti II skupiny 5</t>
  </si>
  <si>
    <t>https://podminky.urs.cz/item/CS_URS_2024_02/460161684</t>
  </si>
  <si>
    <t>460661115</t>
  </si>
  <si>
    <t>Kabelové lože z písku pro kabely nn bez zakrytí š lože přes 80 do 100 cm</t>
  </si>
  <si>
    <t>570856591</t>
  </si>
  <si>
    <t>Kabelové lože z písku včetně podsypu, zhutnění a urovnání povrchu pro kabely nn bez zakrytí, šířky přes 80 do 100 cm</t>
  </si>
  <si>
    <t>https://podminky.urs.cz/item/CS_URS_2024_02/460661115</t>
  </si>
  <si>
    <t>1593891088</t>
  </si>
  <si>
    <t>-13426998</t>
  </si>
  <si>
    <t>460671114</t>
  </si>
  <si>
    <t>Výstražná fólie pro krytí kabelů šířky přes 35 do 40 cm</t>
  </si>
  <si>
    <t>481397667</t>
  </si>
  <si>
    <t>Výstražné prvky pro krytí kabelů včetně vyrovnání povrchu rýhy, rozvinutí a uložení fólie, šířky přes 35 do 40 cm</t>
  </si>
  <si>
    <t>https://podminky.urs.cz/item/CS_URS_2024_02/460671114</t>
  </si>
  <si>
    <t>460752112</t>
  </si>
  <si>
    <t>Osazení kabelových kanálů do rýhy ze žlabů plastových šířky přes 10 do 20 cm</t>
  </si>
  <si>
    <t>-1093283525</t>
  </si>
  <si>
    <t>Osazení kabelových kanálů včetně utěsnění, vyspárování a zakrytí víkem ze žlabů plastových do rýhy, bez výkopových prací vnější šířky přes 10 do 20 cm</t>
  </si>
  <si>
    <t>https://podminky.urs.cz/item/CS_URS_2024_02/460752112</t>
  </si>
  <si>
    <t>57251347</t>
  </si>
  <si>
    <t>622428187</t>
  </si>
  <si>
    <t>460741131</t>
  </si>
  <si>
    <t>Osazení kabelových prostupů z trub betonových do rýhy s obetonováním průměru do 15 cm</t>
  </si>
  <si>
    <t>524003791</t>
  </si>
  <si>
    <t>Osazení kabelových prostupů včetně utěsnění a spárování z trub betonových do rýhy, bez výkopových prací s obetonováním, vnitřního průměru do 15 cm</t>
  </si>
  <si>
    <t>https://podminky.urs.cz/item/CS_URS_2024_02/460741131</t>
  </si>
  <si>
    <t>1799715910</t>
  </si>
  <si>
    <t>460741132</t>
  </si>
  <si>
    <t>Osazení kabelových prostupů z trub betonových do rýhy s obetonováním průměru přes 15 do 20 cm</t>
  </si>
  <si>
    <t>510022571</t>
  </si>
  <si>
    <t>Osazení kabelových prostupů včetně utěsnění a spárování z trub betonových do rýhy, bez výkopových prací s obetonováním, vnitřního průměru přes 15 do 20 cm</t>
  </si>
  <si>
    <t>https://podminky.urs.cz/item/CS_URS_2024_02/460741132</t>
  </si>
  <si>
    <t>1022663455</t>
  </si>
  <si>
    <t>460431262</t>
  </si>
  <si>
    <t>Zásyp kabelových rýh ručně se zhutněním š 50 cm hl 60 cm z horniny tř I skupiny 3</t>
  </si>
  <si>
    <t>-1136725411</t>
  </si>
  <si>
    <t>Zásyp kabelových rýh ručně s přemístění sypaniny ze vzdálenosti do 10 m, s uložením výkopku ve vrstvách včetně zhutnění a úpravy povrchu šířky 50 cm hloubky 60 cm z horniny třídy těžitelnosti I skupiny 3</t>
  </si>
  <si>
    <t>https://podminky.urs.cz/item/CS_URS_2024_02/460431262</t>
  </si>
  <si>
    <t>460431684</t>
  </si>
  <si>
    <t>Zásyp kabelových rýh ručně se zhutněním š 80 cm hl 100 cm z horniny tř II skupiny 5</t>
  </si>
  <si>
    <t>-1974156692</t>
  </si>
  <si>
    <t>Zásyp kabelových rýh ručně s přemístění sypaniny ze vzdálenosti do 10 m, s uložením výkopku ve vrstvách včetně zhutnění a úpravy povrchu šířky 80 cm hloubky 100 cm z horniny třídy těžitelnosti II skupiny 5</t>
  </si>
  <si>
    <t>https://podminky.urs.cz/item/CS_URS_2024_02/460431684</t>
  </si>
  <si>
    <t>627712209</t>
  </si>
  <si>
    <t>-859725720</t>
  </si>
  <si>
    <t>-78530178</t>
  </si>
  <si>
    <t>-263805363</t>
  </si>
  <si>
    <t>-1542527712</t>
  </si>
  <si>
    <t>-1015006724</t>
  </si>
  <si>
    <t>-543747714</t>
  </si>
  <si>
    <t>-1655301099</t>
  </si>
  <si>
    <t>-1298334907</t>
  </si>
  <si>
    <t>1845064655</t>
  </si>
  <si>
    <t>633973033</t>
  </si>
  <si>
    <t>nalozenmi</t>
  </si>
  <si>
    <t>40,565</t>
  </si>
  <si>
    <t>040.59.2 - Objekt pro likvidaci odpadních vod–domovní ČOV na parcele č.761/1, km 0,388</t>
  </si>
  <si>
    <t>1411826531</t>
  </si>
  <si>
    <t>77,5 "VV pol. 1.1"</t>
  </si>
  <si>
    <t>38,1 "VV pol. 20"</t>
  </si>
  <si>
    <t>131251102</t>
  </si>
  <si>
    <t>Hloubení jam nezapažených v hornině třídy těžitelnosti I skupiny 3 objem do 50 m3 strojně</t>
  </si>
  <si>
    <t>1618924355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</si>
  <si>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</si>
  <si>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</si>
  <si>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27,8"VV pol. 1.2"</t>
  </si>
  <si>
    <t>14,9 "VV pol. 21"</t>
  </si>
  <si>
    <t>1197605335</t>
  </si>
  <si>
    <t>17,3 "VV pol. 1.3"</t>
  </si>
  <si>
    <t>22,4 "VV pol. 22"</t>
  </si>
  <si>
    <t>2028381591</t>
  </si>
  <si>
    <t>30 "VV pol. 34"</t>
  </si>
  <si>
    <t>66 "VV pol. 35"</t>
  </si>
  <si>
    <t>-1220504156</t>
  </si>
  <si>
    <t>1002464280</t>
  </si>
  <si>
    <t>77,5*0,15 "VV pol. 1.1"</t>
  </si>
  <si>
    <t>23 "VV pol. 1.4"</t>
  </si>
  <si>
    <t>38,1*0,2 "VV pol. 20"</t>
  </si>
  <si>
    <t>14,9+22,4 "VV pol. 21 a 22"</t>
  </si>
  <si>
    <t>77,5*0,15 "VV pol. 1.7"</t>
  </si>
  <si>
    <t>39,6*0,15 "VV pol. 25"</t>
  </si>
  <si>
    <t>1191543098</t>
  </si>
  <si>
    <t>22,1 "VV pol. 1.5"</t>
  </si>
  <si>
    <t>7,3 "VV pol. 24"</t>
  </si>
  <si>
    <t>-1461036288</t>
  </si>
  <si>
    <t>14,8 "přebytek zeminy"</t>
  </si>
  <si>
    <t>455072194</t>
  </si>
  <si>
    <t>10*14,8</t>
  </si>
  <si>
    <t>197268243</t>
  </si>
  <si>
    <t>1911867873</t>
  </si>
  <si>
    <t>https://podminky.urs.cz/item/CS_URS_2024_01/171201231</t>
  </si>
  <si>
    <t>2*14,8</t>
  </si>
  <si>
    <t>-651180638</t>
  </si>
  <si>
    <t>-1748714607</t>
  </si>
  <si>
    <t>44,6 "VV pol. 23"</t>
  </si>
  <si>
    <t>1953130395</t>
  </si>
  <si>
    <t>11,5 "VV pol. 1.6"</t>
  </si>
  <si>
    <t>0,3 "VV pol. 1.9"</t>
  </si>
  <si>
    <t>58337303</t>
  </si>
  <si>
    <t>štěrkopísek frakce 0/8</t>
  </si>
  <si>
    <t>-1240103137</t>
  </si>
  <si>
    <t>11,8*2 'Přepočtené koeficientem množství</t>
  </si>
  <si>
    <t>-1217650643</t>
  </si>
  <si>
    <t>77,5 "VV pol. 1.7"</t>
  </si>
  <si>
    <t>39,6 "VV pol. 25"</t>
  </si>
  <si>
    <t>1040456694</t>
  </si>
  <si>
    <t>-56598355</t>
  </si>
  <si>
    <t>117,1*0,02 'Přepočtené koeficientem množství</t>
  </si>
  <si>
    <t>1193420579</t>
  </si>
  <si>
    <t>-1243534866</t>
  </si>
  <si>
    <t>212750101</t>
  </si>
  <si>
    <t>Trativod z drenážních trubek PVC-U SN 4 perforace 360° včetně lože otevřený výkop DN 100 pro budovy plocha pro vtékání vody min. 80 cm2/m</t>
  </si>
  <si>
    <t>-2036660236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</si>
  <si>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</si>
  <si>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https://podminky.urs.cz/item/CS_URS_2024_02/212750101</t>
  </si>
  <si>
    <t>Poznámka k položce:_x000D_
pouze při výskytu podzemní vody</t>
  </si>
  <si>
    <t>42,7+39,7 "Drenáž"</t>
  </si>
  <si>
    <t>-1435574308</t>
  </si>
  <si>
    <t>1,1 "VV pol. 3.2"</t>
  </si>
  <si>
    <t>-17007007</t>
  </si>
  <si>
    <t>Poznámka k položce:_x000D_
"VV pol. 3.3"</t>
  </si>
  <si>
    <t>4 "VV pol. 3.3"</t>
  </si>
  <si>
    <t>1443834604</t>
  </si>
  <si>
    <t>1381779686</t>
  </si>
  <si>
    <t>0,0521 "VV pol. 3.4.1"</t>
  </si>
  <si>
    <t>-438834887</t>
  </si>
  <si>
    <t>0,0266 "VV pol. 3.4.2"</t>
  </si>
  <si>
    <t>386411112</t>
  </si>
  <si>
    <t>Čistírna odpadních vod z polypropylenu domovní počet EO 5-8</t>
  </si>
  <si>
    <t>-303371734</t>
  </si>
  <si>
    <t>Čistírny odpadních vod (ČOV) z polypropylenu PP domovní počet ekvivalentních obyvatel (EO) 5 - 8</t>
  </si>
  <si>
    <t>https://podminky.urs.cz/item/CS_URS_2024_02/386411112</t>
  </si>
  <si>
    <t>Poznámka k položce:_x000D_
"VV pol. 8.7"</t>
  </si>
  <si>
    <t>386R 001</t>
  </si>
  <si>
    <t>Doplňkové konstrukce k domovní ČOV</t>
  </si>
  <si>
    <t>668666608</t>
  </si>
  <si>
    <t xml:space="preserve">Poznámka k položce:_x000D_
"VV pol. 8.8, doplňové konstrukce jako, víko, finální úprava kolem ČOV, dopojení technologie apod. </t>
  </si>
  <si>
    <t>463212111</t>
  </si>
  <si>
    <t>Rovnanina z lomového kamene upraveného s vyklínováním spár úlomky kamene</t>
  </si>
  <si>
    <t>-1435560130</t>
  </si>
  <si>
    <t>Rovnanina z lomového kamene upraveného, tříděného jakékoliv tloušťky rovnaniny s vyklínováním spár a dutin úlomky kamene</t>
  </si>
  <si>
    <t>https://podminky.urs.cz/item/CS_URS_2024_02/463212111</t>
  </si>
  <si>
    <t>0,5 "VV pol. 1.8"</t>
  </si>
  <si>
    <t>-1103701377</t>
  </si>
  <si>
    <t>2*1,05</t>
  </si>
  <si>
    <t>871275811</t>
  </si>
  <si>
    <t>Bourání stávajícího potrubí z PVC nebo PP DN 150</t>
  </si>
  <si>
    <t>-636973568</t>
  </si>
  <si>
    <t>Bourání stávajícího potrubí z PVC nebo polypropylenu PP v otevřeném výkopu DN do 150</t>
  </si>
  <si>
    <t>https://podminky.urs.cz/item/CS_URS_2024_02/871275811</t>
  </si>
  <si>
    <t>27,5 "VV pol. 26"</t>
  </si>
  <si>
    <t>871315221</t>
  </si>
  <si>
    <t>Kanalizační potrubí z tvrdého PVC jednovrstvé tuhost třídy SN8 DN 160</t>
  </si>
  <si>
    <t>75756130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</si>
  <si>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</si>
  <si>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</si>
  <si>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Poznámka k položce:_x000D_
"VV pol. 8.3"</t>
  </si>
  <si>
    <t>877310330</t>
  </si>
  <si>
    <t>Montáž spojek na kanalizačním potrubí z PP nebo tvrdého PVC-U trub hladkých plnostěnných DN 150</t>
  </si>
  <si>
    <t>1570467524</t>
  </si>
  <si>
    <t>Montáž tvarovek na kanalizačním plastovém potrubí z PP nebo PVC-U hladkého plnostěnného spojek nebo redukcí DN 150</t>
  </si>
  <si>
    <t>https://podminky.urs.cz/item/CS_URS_2024_02/877310330</t>
  </si>
  <si>
    <t>28617235</t>
  </si>
  <si>
    <t>spojka přesuvná kanalizační PP třívrstvá DN 150</t>
  </si>
  <si>
    <t>1874774882</t>
  </si>
  <si>
    <t>877310440</t>
  </si>
  <si>
    <t>Montáž šachtových vložek na kanalizačním potrubí z PP trub korugovaných DN 150</t>
  </si>
  <si>
    <t>-174790788</t>
  </si>
  <si>
    <t>Montáž tvarovek na kanalizačním plastovém potrubí z PP nebo PVC-U korugovaného nebo žebrovaného šachtových vložek DN 150</t>
  </si>
  <si>
    <t>https://podminky.urs.cz/item/CS_URS_2024_02/877310440</t>
  </si>
  <si>
    <t>Poznámka k položce:_x000D_
"VV pol. 8.5</t>
  </si>
  <si>
    <t>28617480</t>
  </si>
  <si>
    <t>vložka šachtová kanalizace PP korugované DN 160</t>
  </si>
  <si>
    <t>-1139620690</t>
  </si>
  <si>
    <t>890831851</t>
  </si>
  <si>
    <t>Bourání šachet z plastu strojně obestavěného prostoru přes 1,5 do 3 m3</t>
  </si>
  <si>
    <t>-1860429531</t>
  </si>
  <si>
    <t>Bourání šachet a jímek strojně velikosti obestavěného prostoru přes 1,5 do 3 m3 z plastu</t>
  </si>
  <si>
    <t>https://podminky.urs.cz/item/CS_URS_2024_02/890831851</t>
  </si>
  <si>
    <t>891312421</t>
  </si>
  <si>
    <t>Montáž koncových klapek PE-HD na kolmou stěnu DN 150</t>
  </si>
  <si>
    <t>-1821458390</t>
  </si>
  <si>
    <t>Montáž kanalizačních armatur na potrubí koncových klapek PE-HD na kolmou stěnu DN 150</t>
  </si>
  <si>
    <t>https://podminky.urs.cz/item/CS_URS_2024_02/891312421</t>
  </si>
  <si>
    <t>Poznámka k položce:_x000D_
"VV pol. 8.6</t>
  </si>
  <si>
    <t>42283103</t>
  </si>
  <si>
    <t>klapka koncová PE-HD na kolmou betonovou stěnu DN 150</t>
  </si>
  <si>
    <t>940419636</t>
  </si>
  <si>
    <t>894812202</t>
  </si>
  <si>
    <t>Revizní a čistící šachta z PP šachtové dno DN 425/150 průtočné 30°,60°,90°</t>
  </si>
  <si>
    <t>-1145939146</t>
  </si>
  <si>
    <t>Revizní a čistící šachta z polypropylenu PP pro hladké trouby DN 425 šachtové dno (DN šachty / DN trubního vedení) DN 425/150 průtočné 30°,60°,90°</t>
  </si>
  <si>
    <t>https://podminky.urs.cz/item/CS_URS_2024_02/894812202</t>
  </si>
  <si>
    <t>Poznámka k položce:_x000D_
VV pol. 8.4</t>
  </si>
  <si>
    <t>894812231</t>
  </si>
  <si>
    <t>Revizní a čistící šachta z PP DN 425 šachtová roura korugovaná bez hrdla světlé hloubky 1500 mm</t>
  </si>
  <si>
    <t>-1417648961</t>
  </si>
  <si>
    <t>Revizní a čistící šachta z polypropylenu PP pro hladké trouby DN 425 roura šachtová korugovaná bez hrdla, světlé hloubky 1500 mm</t>
  </si>
  <si>
    <t>https://podminky.urs.cz/item/CS_URS_2024_02/894812231</t>
  </si>
  <si>
    <t>894812241</t>
  </si>
  <si>
    <t>Revizní a čistící šachta z PP DN 425 šachtová roura teleskopická světlé hloubky 375 mm</t>
  </si>
  <si>
    <t>-158593686</t>
  </si>
  <si>
    <t>Revizní a čistící šachta z polypropylenu PP pro hladké trouby DN 425 roura šachtová korugovaná teleskopická (včetně těsnění) 375 mm</t>
  </si>
  <si>
    <t>https://podminky.urs.cz/item/CS_URS_2024_02/894812241</t>
  </si>
  <si>
    <t>894812249</t>
  </si>
  <si>
    <t>Příplatek k rourám revizní a čistící šachty z PP DN 425 za uříznutí šachtové roury</t>
  </si>
  <si>
    <t>341368183</t>
  </si>
  <si>
    <t>Revizní a čistící šachta z polypropylenu PP pro hladké trouby DN 425 roura šachtová korugovaná Příplatek k cenám 2231 - 2242 za uříznutí šachtové roury</t>
  </si>
  <si>
    <t>https://podminky.urs.cz/item/CS_URS_2024_02/894812249</t>
  </si>
  <si>
    <t>894812261</t>
  </si>
  <si>
    <t>Revizní a čistící šachta z PP DN 425 poklop litinový s teleskopickou rourou pro zatížení 3 t</t>
  </si>
  <si>
    <t>-1058084370</t>
  </si>
  <si>
    <t>Revizní a čistící šachta z polypropylenu PP pro hladké trouby DN 425 poklop litinový (pro třídu zatížení) s teleskopickou rourou (3 t)</t>
  </si>
  <si>
    <t>https://podminky.urs.cz/item/CS_URS_2024_02/894812261</t>
  </si>
  <si>
    <t>899101811</t>
  </si>
  <si>
    <t>Demontáž poklopů plastových včetně podkladové desky hmotnosti do 20 kg</t>
  </si>
  <si>
    <t>-448261627</t>
  </si>
  <si>
    <t>Demontáž poklopů plastových včetně podkladové desky, hmotnosti jednotlivě do 20 kg</t>
  </si>
  <si>
    <t>https://podminky.urs.cz/item/CS_URS_2024_02/899101811</t>
  </si>
  <si>
    <t>1 "VV pol. 33"</t>
  </si>
  <si>
    <t>310162319</t>
  </si>
  <si>
    <t>3,4 "VV pol. 3.1"</t>
  </si>
  <si>
    <t>-2024435429</t>
  </si>
  <si>
    <t>2,3 "VV pol. 31"</t>
  </si>
  <si>
    <t>0,4 "VV pol. 32"</t>
  </si>
  <si>
    <t>0,1 "VV pol. 36"</t>
  </si>
  <si>
    <t>R9 001</t>
  </si>
  <si>
    <t>Vyčerpání DČOV a odvoz vč likvidace</t>
  </si>
  <si>
    <t>-1966575978</t>
  </si>
  <si>
    <t>R9 002</t>
  </si>
  <si>
    <t>Odpojení a likvidace technologie DČOV</t>
  </si>
  <si>
    <t>-760998930</t>
  </si>
  <si>
    <t>Poznámka k položce:_x000D_
VV pol. 30</t>
  </si>
  <si>
    <t>R9 003</t>
  </si>
  <si>
    <t>Odpojení potrubí do ČOV</t>
  </si>
  <si>
    <t>1101483863</t>
  </si>
  <si>
    <t>R9 004</t>
  </si>
  <si>
    <t>Odpojení elektrické energie od DČOV</t>
  </si>
  <si>
    <t>-1223911706</t>
  </si>
  <si>
    <t>1220415152</t>
  </si>
  <si>
    <t>9.1</t>
  </si>
  <si>
    <t>Proudový chránič s nadproudovou ochranou</t>
  </si>
  <si>
    <t>ks</t>
  </si>
  <si>
    <t>-1169444418</t>
  </si>
  <si>
    <t xml:space="preserve">Poznámka k položce:_x000D_
DM: Proudový chránič s nadproudovou ochranou_x000D_
In 16 A, Ue AC 230 V, charakteristika B, Idn 30 mA, _x000D_
1+N-pól, šířka 1 modul, Icn 6 kA, typ A_x000D_
</t>
  </si>
  <si>
    <t>9.2</t>
  </si>
  <si>
    <t>Zásuvka nástěnná,  16A, 250V, IP54</t>
  </si>
  <si>
    <t>-1682306699</t>
  </si>
  <si>
    <t>Zásuvka nástěnná, 16A, 250V, IP54</t>
  </si>
  <si>
    <t>Poznámka k položce:_x000D_
DM</t>
  </si>
  <si>
    <t>9.3</t>
  </si>
  <si>
    <t>Měděný instalační kabel s plnými jádry a pláštěm PVC J 3x2,5 mm2, vč. zatažení do chráničky, ukončení a označení</t>
  </si>
  <si>
    <t>-924899125</t>
  </si>
  <si>
    <t>9.4</t>
  </si>
  <si>
    <t>Elektroinstalační pancéřová plastová trubka DN25,</t>
  </si>
  <si>
    <t>-816251994</t>
  </si>
  <si>
    <t xml:space="preserve">Poznámka k položce:_x000D_
DM: Elektroinstalační pancéřová plastová trubka DN25, _x000D_
UV stabilní, včetně upevnění pomocí plastových příchytek_x000D_
</t>
  </si>
  <si>
    <t>9.5</t>
  </si>
  <si>
    <t>Revize elektrického zařízení včetně vyhotovení zprávy</t>
  </si>
  <si>
    <t>105256986</t>
  </si>
  <si>
    <t>Poznámka k položce:_x000D_
D</t>
  </si>
  <si>
    <t>460010023</t>
  </si>
  <si>
    <t>Vytyčení trasy vedení kabelového podzemního v terénu volném</t>
  </si>
  <si>
    <t>-1414840092</t>
  </si>
  <si>
    <t>Vytyčení trasy vedení kabelového (podzemního) ve volném terénu</t>
  </si>
  <si>
    <t>https://podminky.urs.cz/item/CS_URS_2024_02/460010023</t>
  </si>
  <si>
    <t>25/1000</t>
  </si>
  <si>
    <t>460161173</t>
  </si>
  <si>
    <t>Hloubení kabelových rýh ručně š 35 cm hl 80 cm v hornině tř II skupiny 4</t>
  </si>
  <si>
    <t>-915167502</t>
  </si>
  <si>
    <t>Hloubení kabelových rýh ručně včetně urovnání dna s přemístěním výkopku do vzdálenosti 3 m od okraje jámy nebo s naložením na dopravní prostředek šířky 35 cm hloubky 80 cm v hornině třídy těžitelnosti II skupiny 4</t>
  </si>
  <si>
    <t>https://podminky.urs.cz/item/CS_URS_2024_02/460161173</t>
  </si>
  <si>
    <t>460431183</t>
  </si>
  <si>
    <t>Zásyp kabelových rýh ručně se zhutněním š 35 cm hl 80 cm z horniny tř II skupiny 4</t>
  </si>
  <si>
    <t>-85142440</t>
  </si>
  <si>
    <t>Zásyp kabelových rýh ručně s přemístění sypaniny ze vzdálenosti do 10 m, s uložením výkopku ve vrstvách včetně zhutnění a úpravy povrchu šířky 35 cm hloubky 80 cm z horniny třídy těžitelnosti II skupiny 4</t>
  </si>
  <si>
    <t>https://podminky.urs.cz/item/CS_URS_2024_02/460431183</t>
  </si>
  <si>
    <t>460581121</t>
  </si>
  <si>
    <t>Zatravnění včetně zalití vodou na rovině</t>
  </si>
  <si>
    <t>2038692916</t>
  </si>
  <si>
    <t>Úprava terénu zatravnění, včetně dodání osiva a zalití vodou na rovině</t>
  </si>
  <si>
    <t>https://podminky.urs.cz/item/CS_URS_2024_02/460581121</t>
  </si>
  <si>
    <t>460661111</t>
  </si>
  <si>
    <t>Kabelové lože z písku pro kabely nn bez zakrytí š lože do 35 cm</t>
  </si>
  <si>
    <t>913050750</t>
  </si>
  <si>
    <t>Kabelové lože z písku včetně podsypu, zhutnění a urovnání povrchu pro kabely nn bez zakrytí, šířky do 35 cm</t>
  </si>
  <si>
    <t>https://podminky.urs.cz/item/CS_URS_2024_02/460661111</t>
  </si>
  <si>
    <t>460671112</t>
  </si>
  <si>
    <t>Výstražná fólie pro krytí kabelů šířky přes 20 do 25 cm</t>
  </si>
  <si>
    <t>1316057282</t>
  </si>
  <si>
    <t>Výstražné prvky pro krytí kabelů včetně vyrovnání povrchu rýhy, rozvinutí a uložení fólie, šířky přes 20 do 25 cm</t>
  </si>
  <si>
    <t>https://podminky.urs.cz/item/CS_URS_2024_02/460671112</t>
  </si>
  <si>
    <t>460791213</t>
  </si>
  <si>
    <t>Montáž trubek ochranných plastových uložených volně do rýhy ohebných přes 50 do 90 mm</t>
  </si>
  <si>
    <t>-381647515</t>
  </si>
  <si>
    <t>Montáž trubek ochranných uložených volně do rýhy plastových ohebných, vnitřního průměru přes 50 do 90 mm</t>
  </si>
  <si>
    <t>https://podminky.urs.cz/item/CS_URS_2024_02/460791213</t>
  </si>
  <si>
    <t>34571352</t>
  </si>
  <si>
    <t>trubka elektroinstalační ohebná dvouplášťová korugovaná HDPE+LDPE (chránička) D 52/63mm</t>
  </si>
  <si>
    <t>-1316153140</t>
  </si>
  <si>
    <t>25*1,05 'Přepočtené koeficientem množství</t>
  </si>
  <si>
    <t>040.61.1 - Výsadba náhradních porostů</t>
  </si>
  <si>
    <t>040.61.1.1 - Výsadba náhradních porostů</t>
  </si>
  <si>
    <t xml:space="preserve">      18 - Zemní práce - povrchové úpravy terénu</t>
  </si>
  <si>
    <t>Zemní práce - povrchové úpravy terénu</t>
  </si>
  <si>
    <t>111151231</t>
  </si>
  <si>
    <t>Pokosení trávníku lučního pl do 10000 m2 s odvozem do 20 km v rovině a svahu do 1:5</t>
  </si>
  <si>
    <t>-2493565</t>
  </si>
  <si>
    <t>Pokosení trávníku při souvislé ploše přes 1000 do 10000 m2 lučního v rovině nebo svahu do 1:5</t>
  </si>
  <si>
    <t>https://podminky.urs.cz/item/CS_URS_2024_02/111151231</t>
  </si>
  <si>
    <t xml:space="preserve">"odplevelovací seč v rámci založení" </t>
  </si>
  <si>
    <t>"Plochy P_1 až P_3; 03, 05, 06, 09, 10, 11, 13, 14, 15, 17" (132+48+73+200+176+147+15+75+189+14)</t>
  </si>
  <si>
    <t>"Plochy V1 až V7; PZ_1 až PZ_7" 7809</t>
  </si>
  <si>
    <t>"Plocha V1 (ze stavby 02.030)" 3268</t>
  </si>
  <si>
    <t>181451121</t>
  </si>
  <si>
    <t>Založení lučního trávníku výsevem pl přes 1000 m2 v rovině a ve svahu do 1:5</t>
  </si>
  <si>
    <t>289436798</t>
  </si>
  <si>
    <t>Založení trávníku na půdě předem připravené plochy přes 1000 m2 výsevem včetně utažení lučního v rovině nebo na svahu do 1:5</t>
  </si>
  <si>
    <t>https://podminky.urs.cz/item/CS_URS_2024_02/181451121</t>
  </si>
  <si>
    <t>"Znovuzaložení trávníku poškozeného při výsadbách cca 2/3 plochy"</t>
  </si>
  <si>
    <t>"Plochy P_1 až P_3; 03, 05, 06, 09, 10, 11, 13, 14, 15, 17" (132+48+73+200+176+147+15+75+189+14)/3*2</t>
  </si>
  <si>
    <t>"Plochy V1 až V7; PZ_1 až PZ_7" 7809/3*2</t>
  </si>
  <si>
    <t>"Plocha V1 (ze stavby 02.030)" 3268/3*2</t>
  </si>
  <si>
    <t>130873376</t>
  </si>
  <si>
    <t>"travní směs viz TZ" ((8097,334)/3*2)/100*2,5</t>
  </si>
  <si>
    <t>183101113</t>
  </si>
  <si>
    <t>Hloubení jamek bez výměny půdy zeminy skupiny 1 až 4 obj přes 0,02 do 0,05 m3 v rovině a svahu do 1:5</t>
  </si>
  <si>
    <t>1180289686</t>
  </si>
  <si>
    <t>Hloubení jamek pro vysazování rostlin v zemině skupiny 1 až 4 bez výměny půdy v rovině nebo na svahu do 1:5, objemu přes 0,02 do 0,05 m3</t>
  </si>
  <si>
    <t>https://podminky.urs.cz/item/CS_URS_2024_02/183101113</t>
  </si>
  <si>
    <t>"Stromy do skupin, keře podsadbové; keře" 510+510+571</t>
  </si>
  <si>
    <t>183101114</t>
  </si>
  <si>
    <t>Hloubení jamek bez výměny půdy zeminy skupiny 1 až 4 obj přes 0,05 do 0,125 m3 v rovině a svahu do 1:5</t>
  </si>
  <si>
    <t>1026026489</t>
  </si>
  <si>
    <t>Hloubení jamek pro vysazování rostlin v zemině skupiny 1 až 4 bez výměny půdy v rovině nebo na svahu do 1:5, objemu přes 0,05 do 0,125 m3</t>
  </si>
  <si>
    <t>https://podminky.urs.cz/item/CS_URS_2024_02/183101114</t>
  </si>
  <si>
    <t>"Stromy listnaté s baly soliterní; alejové stromy" 67</t>
  </si>
  <si>
    <t>183403213</t>
  </si>
  <si>
    <t>Obdělání půdy frézováním ve svahu přes 1:5 do 1:2</t>
  </si>
  <si>
    <t>557803247</t>
  </si>
  <si>
    <t>Obdělání půdy frézováním na svahu přes 1:5 do 1:2</t>
  </si>
  <si>
    <t>https://podminky.urs.cz/item/CS_URS_2024_02/183403213</t>
  </si>
  <si>
    <t>184102110</t>
  </si>
  <si>
    <t>Výsadba dřeviny s balem D do 0,1 m do jamky se zalitím v rovině a svahu do 1:5</t>
  </si>
  <si>
    <t>-1586268601</t>
  </si>
  <si>
    <t>Výsadba dřeviny s balem do předem vyhloubené jamky se zalitím v rovině nebo na svahu do 1:5, při průměru balu do 100 mm</t>
  </si>
  <si>
    <t>https://podminky.urs.cz/item/CS_URS_2024_02/184102110</t>
  </si>
  <si>
    <t>"keře podsadbové a keře" 510+571</t>
  </si>
  <si>
    <t>03001_D</t>
  </si>
  <si>
    <t>Acer platanoides (javor mléč); OK10-12; ZB</t>
  </si>
  <si>
    <t>1548313378</t>
  </si>
  <si>
    <t>03002_D</t>
  </si>
  <si>
    <t>Carpinus betulus (habr obecný); OK10-12; ZB</t>
  </si>
  <si>
    <t>-63239370</t>
  </si>
  <si>
    <t>03003_D</t>
  </si>
  <si>
    <t>Prunus avium (třešeň ptačí); OK10-12; ZB</t>
  </si>
  <si>
    <t>-1137654241</t>
  </si>
  <si>
    <t>03005_D</t>
  </si>
  <si>
    <t>Sorbus aucuparia (jeřáb obecný); OK10-12; ZB</t>
  </si>
  <si>
    <t>-299734214</t>
  </si>
  <si>
    <t>03004_D</t>
  </si>
  <si>
    <t>Tilia cordata (lípa malolistá); OK10-12; ZB</t>
  </si>
  <si>
    <t>-578082696</t>
  </si>
  <si>
    <t>184102111</t>
  </si>
  <si>
    <t>Výsadba dřeviny s balem D přes 0,1 do 0,2 m do jamky se zalitím v rovině a svahu do 1:5</t>
  </si>
  <si>
    <t>748394170</t>
  </si>
  <si>
    <t>Výsadba dřeviny s balem do předem vyhloubené jamky se zalitím v rovině nebo na svahu do 1:5, při průměru balu přes 100 do 200 mm</t>
  </si>
  <si>
    <t>https://podminky.urs.cz/item/CS_URS_2024_02/184102111</t>
  </si>
  <si>
    <t>"stromy listnaté do skupin" 510</t>
  </si>
  <si>
    <t>184102113</t>
  </si>
  <si>
    <t>Výsadba dřeviny s balem D přes 0,3 do 0,4 m do jamky se zalitím v rovině a svahu do 1:5</t>
  </si>
  <si>
    <t>1579213406</t>
  </si>
  <si>
    <t>Výsadba dřeviny s balem do předem vyhloubené jamky se zalitím v rovině nebo na svahu do 1:5, při průměru balu přes 300 do 400 mm</t>
  </si>
  <si>
    <t>https://podminky.urs.cz/item/CS_URS_2024_02/184102113</t>
  </si>
  <si>
    <t>184215133</t>
  </si>
  <si>
    <t>Ukotvení kmene dřevin v rovině nebo na svahu do 1:5 třemi kůly D do 0,1 m dl přes 2 do 3 m</t>
  </si>
  <si>
    <t>-732941523</t>
  </si>
  <si>
    <t>Ukotvení dřeviny kůly v rovině nebo na svahu do 1:5 třemi kůly, délky přes 2 do 3 m</t>
  </si>
  <si>
    <t>https://podminky.urs.cz/item/CS_URS_2024_02/184215133</t>
  </si>
  <si>
    <t>"slouží jako kotvení, ale i jako základ ochranného pláště soliterní dřeviny" 67</t>
  </si>
  <si>
    <t>60591253</t>
  </si>
  <si>
    <t>kůl vyvazovací dřevěný impregnovaný D 8cm dl 2m</t>
  </si>
  <si>
    <t>1419416499</t>
  </si>
  <si>
    <t>3*67</t>
  </si>
  <si>
    <t>184801121</t>
  </si>
  <si>
    <t>Ošetřování vysazených dřevin solitérních v rovině a svahu do 1:5</t>
  </si>
  <si>
    <t>-107338331</t>
  </si>
  <si>
    <t>Ošetření vysazených dřevin solitérních v rovině nebo na svahu do 1:5</t>
  </si>
  <si>
    <t>https://podminky.urs.cz/item/CS_URS_2024_02/184801121</t>
  </si>
  <si>
    <t>"nátěr kmene proti korní spále, včetně dodání přípravku" 67</t>
  </si>
  <si>
    <t>184807912</t>
  </si>
  <si>
    <t>Kůl l 1,5 m D 40 až 60 mm k sazenici 1 až 3 leté</t>
  </si>
  <si>
    <t>460508221</t>
  </si>
  <si>
    <t>Dodání a osazení kůlu k sazenici délky 1,5 m, průměru od 40 do 60 mm, s upevněním sazenice ke kůlu motouzem, sazenice1 až 3 leté</t>
  </si>
  <si>
    <t>"jen stromy do skupin" 510</t>
  </si>
  <si>
    <t>184813121</t>
  </si>
  <si>
    <t>Ochrana dřevin před okusem ručně pletivem v rovině a svahu do 1:5</t>
  </si>
  <si>
    <t>-309054713</t>
  </si>
  <si>
    <t>Ochrana dřevin před okusem zvěří ručně v rovině nebo ve svahu do 1:5, pletivem, výšky do 2 m</t>
  </si>
  <si>
    <t>https://podminky.urs.cz/item/CS_URS_2024_02/184813121</t>
  </si>
  <si>
    <t>"je stromy, pokud to umožní tvar a velikost výpěstku" 510</t>
  </si>
  <si>
    <t>184813121_R</t>
  </si>
  <si>
    <t>Ochrana dřevin před okusem mechanicky pletivem v rovině a svahu do 1:5</t>
  </si>
  <si>
    <t>-1954842180</t>
  </si>
  <si>
    <t>Ochrana dřevin před okusem zvěří mechanicky v rovině nebo ve svahu do 1:5, pletivem, výšky do 2 m</t>
  </si>
  <si>
    <t>"ochranná konstrukce z pletiva a opory soliterní dřeviny ze tří kůlů spojených příčkami dole i nahoře; včetně potřebného materiálu" 67</t>
  </si>
  <si>
    <t>0265325_D</t>
  </si>
  <si>
    <t>Alnus glutinosa (olše lepkavá); 125-150 cm; KK</t>
  </si>
  <si>
    <t>1011340449</t>
  </si>
  <si>
    <t>0265337_D</t>
  </si>
  <si>
    <t>Alnus incana (olše šedá); 40-60 cm; KK</t>
  </si>
  <si>
    <t>-541349381</t>
  </si>
  <si>
    <t>0265232_Dn</t>
  </si>
  <si>
    <t>Acer pseudoplatanus (javor klen); 125-150 cm; KK</t>
  </si>
  <si>
    <t>467453367</t>
  </si>
  <si>
    <t>0265302_D</t>
  </si>
  <si>
    <t>Prunus avium (třešeň ptačí); 125-150 cm; KK</t>
  </si>
  <si>
    <t>-914969694</t>
  </si>
  <si>
    <t>0265332_D</t>
  </si>
  <si>
    <t>Prunus padus (střemcha obecná); 125-150 cm; KK</t>
  </si>
  <si>
    <t>-93656888</t>
  </si>
  <si>
    <t>0265333_D</t>
  </si>
  <si>
    <t>Populus tremula (topol osika); 125-150 cm; KK</t>
  </si>
  <si>
    <t>-558547031</t>
  </si>
  <si>
    <t>0265327_D</t>
  </si>
  <si>
    <t>Quercus robur (dub letní); 125-150 cm; KK</t>
  </si>
  <si>
    <t>-1875772043</t>
  </si>
  <si>
    <t>0265306_D</t>
  </si>
  <si>
    <t>Tilia cordata (lípa malolistá); 125-150 cm; KK</t>
  </si>
  <si>
    <t>1348654803</t>
  </si>
  <si>
    <t>0265328_D</t>
  </si>
  <si>
    <t>Ulmus laevis (jilm vaz); 125-150 cm; KK</t>
  </si>
  <si>
    <t>-249933764</t>
  </si>
  <si>
    <t>0265166_D</t>
  </si>
  <si>
    <t>Corylus avellana (líska obecná); 40-60 cm; KK</t>
  </si>
  <si>
    <t>-936950097</t>
  </si>
  <si>
    <t>0265161_D</t>
  </si>
  <si>
    <t>Cornus sanguinea (svída obecná); 40-60 cm; KK</t>
  </si>
  <si>
    <t>-1066729901</t>
  </si>
  <si>
    <t>0265335_D</t>
  </si>
  <si>
    <t>Crateagus laevigatus (hloh obecný); 40-60 cm; KK</t>
  </si>
  <si>
    <t>-1632016852</t>
  </si>
  <si>
    <t>0265336_D</t>
  </si>
  <si>
    <t>Frangula alnus (krušina olšová); 40-60 cm; KK</t>
  </si>
  <si>
    <t>386275302</t>
  </si>
  <si>
    <t>0265162_D</t>
  </si>
  <si>
    <t>Ligustrum vulgare (ptačí zob); 40-60 cm; KK</t>
  </si>
  <si>
    <t>-2026844640</t>
  </si>
  <si>
    <t>0265171_D</t>
  </si>
  <si>
    <t>Salix cinerea (vrba popelavá); 40-60 cm; KK</t>
  </si>
  <si>
    <t>-968119534</t>
  </si>
  <si>
    <t>0265173_D</t>
  </si>
  <si>
    <t>Salix fragilis (vrba křehká); 40-60 cm; KK</t>
  </si>
  <si>
    <t>1364567009</t>
  </si>
  <si>
    <t>0265170_D</t>
  </si>
  <si>
    <t>Salix purpurea (vrba nachová); 40-60 cm; KK</t>
  </si>
  <si>
    <t>-376873946</t>
  </si>
  <si>
    <t>0265169_D</t>
  </si>
  <si>
    <t>Viburnum opulus (kalina obecná); 40-60 cm; KK</t>
  </si>
  <si>
    <t>417859574</t>
  </si>
  <si>
    <t>184813133</t>
  </si>
  <si>
    <t>Ochrana listnatých dřevin do 70 cm před okusem chemickým nátěrem v rovině a svahu do 1:5</t>
  </si>
  <si>
    <t>100 kus</t>
  </si>
  <si>
    <t>-518341794</t>
  </si>
  <si>
    <t>Ochrana dřevin před okusem zvěří chemicky nátěrem, v rovině nebo ve svahu do 1:5 listnatých, výšky do 70 cm</t>
  </si>
  <si>
    <t>https://podminky.urs.cz/item/CS_URS_2024_02/184813133</t>
  </si>
  <si>
    <t>(510+571)/100</t>
  </si>
  <si>
    <t>184813134</t>
  </si>
  <si>
    <t>Ochrana listnatých dřevin přes 70 cm před okusem chemickým nátěrem v rovině a svahu do 1:5</t>
  </si>
  <si>
    <t>260365961</t>
  </si>
  <si>
    <t>Ochrana dřevin před okusem zvěří chemicky nátěrem, v rovině nebo ve svahu do 1:5 listnatých, výšky přes 70 cm</t>
  </si>
  <si>
    <t>https://podminky.urs.cz/item/CS_URS_2024_02/184813134</t>
  </si>
  <si>
    <t>(510)/100</t>
  </si>
  <si>
    <t>184813512</t>
  </si>
  <si>
    <t>Chemické odplevelení před založením kultury postřikem na široko ve svahu přes 1:5 do 1:2 ručně</t>
  </si>
  <si>
    <t>-624771486</t>
  </si>
  <si>
    <t>Chemické odplevelení půdy před založením kultury, trávníku nebo zpevněných ploch ručně o jakékoli výměře postřikem na široko na svahu přes 1:5 do 1:2</t>
  </si>
  <si>
    <t>https://podminky.urs.cz/item/CS_URS_2024_02/184813512</t>
  </si>
  <si>
    <t>"Pomístně, hnízdovitě podle potřeby; znovuzaložení trávníku poškozeného při výsadbách; cca 2/3 plochy"</t>
  </si>
  <si>
    <t>184911421</t>
  </si>
  <si>
    <t>Mulčování rostlin kůrou tl do 0,1 m v rovině a svahu do 1:5</t>
  </si>
  <si>
    <t>788597230</t>
  </si>
  <si>
    <t>Mulčování vysazených rostlin mulčovací kůrou, tl. do 100 mm v rovině nebo na svahu do 1:5</t>
  </si>
  <si>
    <t>https://podminky.urs.cz/item/CS_URS_2024_02/184911421</t>
  </si>
  <si>
    <t xml:space="preserve">"soliterní a alejové stromy 1ks=1m2; keře liniové 1ks = 0,8x0,8 m čtverečních" (571*0,8*0,8)+67 </t>
  </si>
  <si>
    <t>103911001_D</t>
  </si>
  <si>
    <t>štěpka mulčovací VL</t>
  </si>
  <si>
    <t>1156572607</t>
  </si>
  <si>
    <t xml:space="preserve">štěpka mulčovací VL </t>
  </si>
  <si>
    <t>((571*0,8*0,8 )+67)/10</t>
  </si>
  <si>
    <t>185802113</t>
  </si>
  <si>
    <t>Hnojení půdy umělým hnojivem na široko v rovině a svahu do 1:5</t>
  </si>
  <si>
    <t>-373484723</t>
  </si>
  <si>
    <t>Hnojení půdy nebo trávníku v rovině nebo na svahu do 1:5 umělým hnojivem na široko</t>
  </si>
  <si>
    <t>https://podminky.urs.cz/item/CS_URS_2024_02/185802113</t>
  </si>
  <si>
    <t>"aplikace půdního kondicionéru 100g/m2" (12146)*0,0001</t>
  </si>
  <si>
    <t>25111111_D</t>
  </si>
  <si>
    <t>půdní kondicionér na bázi silkátových koloidů (aplikace půdního kondicionéru viz. TZ)</t>
  </si>
  <si>
    <t>1940224858</t>
  </si>
  <si>
    <t>půdní kondicionér na bázi silkátových koloidů</t>
  </si>
  <si>
    <t>"100g/m2" (12146)*0,0001*1000</t>
  </si>
  <si>
    <t>185802114</t>
  </si>
  <si>
    <t>Hnojení půdy umělým hnojivem k jednotlivým rostlinám v rovině a svahu do 1:5</t>
  </si>
  <si>
    <t>674735963</t>
  </si>
  <si>
    <t>Hnojení půdy nebo trávníku v rovině nebo na svahu do 1:5 umělým hnojivem s rozdělením k jednotlivým rostlinám</t>
  </si>
  <si>
    <t>https://podminky.urs.cz/item/CS_URS_2024_02/185802114</t>
  </si>
  <si>
    <t>(67+510+510+571)*50/1000000</t>
  </si>
  <si>
    <t>25191155_D</t>
  </si>
  <si>
    <t>hnojivo průmyslové</t>
  </si>
  <si>
    <t>501414288</t>
  </si>
  <si>
    <t>(67+510+510+571)*50/1000</t>
  </si>
  <si>
    <t>1320733136</t>
  </si>
  <si>
    <t>"alejové stromy 30l, stromy 15l  (označeno kůly) a keře 5l (2x)" ((67*0,03) +(510*0,015)+((510+571)*0,005))*2</t>
  </si>
  <si>
    <t>185851121</t>
  </si>
  <si>
    <t>Dovoz vody pro zálivku rostlin za vzdálenost do 1000 m</t>
  </si>
  <si>
    <t>1037377819</t>
  </si>
  <si>
    <t>Dovoz vody pro zálivku rostlin na vzdálenost do 1000 m</t>
  </si>
  <si>
    <t>https://podminky.urs.cz/item/CS_URS_2024_02/185851121</t>
  </si>
  <si>
    <t>185851129</t>
  </si>
  <si>
    <t>Příplatek k dovozu vody pro zálivku rostlin do 1000 m ZKD 1000 m</t>
  </si>
  <si>
    <t>867475453</t>
  </si>
  <si>
    <t>Dovoz vody pro zálivku rostlin Příplatek k ceně za každých dalších i započatých 1000 m</t>
  </si>
  <si>
    <t>https://podminky.urs.cz/item/CS_URS_2024_02/185851129</t>
  </si>
  <si>
    <t>"+ 2km" 2*30,13</t>
  </si>
  <si>
    <t>998231311</t>
  </si>
  <si>
    <t>Přesun hmot pro sadovnické a krajinářské úpravy vodorovně do 5000 m</t>
  </si>
  <si>
    <t>1212137022</t>
  </si>
  <si>
    <t>Přesun hmot pro sadovnické a krajinářské úpravy strojně dopravní vzdálenost do 5000 m</t>
  </si>
  <si>
    <t>https://podminky.urs.cz/item/CS_URS_2024_02/998231311</t>
  </si>
  <si>
    <t>040.61.1.2 - Výsadba mimo pozemky stavby</t>
  </si>
  <si>
    <t>-951972286</t>
  </si>
  <si>
    <t>"Stromy" 251</t>
  </si>
  <si>
    <t>-816061048</t>
  </si>
  <si>
    <t>"stromy listnaté" 251</t>
  </si>
  <si>
    <t>3 R 001</t>
  </si>
  <si>
    <t xml:space="preserve">Tilia cordata	lípa srdčitá_x000D_
</t>
  </si>
  <si>
    <t>-61115250</t>
  </si>
  <si>
    <t xml:space="preserve">Tilia cordata	lípa srdčitá
</t>
  </si>
  <si>
    <t>4 R 001</t>
  </si>
  <si>
    <t xml:space="preserve">Fagus sylvatica	buk lesní (pro živý plot)_x000D_
</t>
  </si>
  <si>
    <t>-391997973</t>
  </si>
  <si>
    <t xml:space="preserve">Fagus sylvatica	buk lesní (pro živý plot)
</t>
  </si>
  <si>
    <t>5 R 001</t>
  </si>
  <si>
    <t xml:space="preserve">Acer pseudoplatanus	javor klen_x000D_
</t>
  </si>
  <si>
    <t>-1128355988</t>
  </si>
  <si>
    <t xml:space="preserve">Acer pseudoplatanus	javor klen
</t>
  </si>
  <si>
    <t>7 R 001</t>
  </si>
  <si>
    <t xml:space="preserve">Malus sylvestris	jabloň lesní_x000D_
</t>
  </si>
  <si>
    <t>-569205597</t>
  </si>
  <si>
    <t xml:space="preserve">Malus sylvestris	jabloň lesní
</t>
  </si>
  <si>
    <t>8 R 001.1</t>
  </si>
  <si>
    <t xml:space="preserve">Prunus avium	třešeň ptačí_x000D_
</t>
  </si>
  <si>
    <t>489970485</t>
  </si>
  <si>
    <t xml:space="preserve">Prunus avium	třešeň ptačí
</t>
  </si>
  <si>
    <t>9 R 001.2</t>
  </si>
  <si>
    <t xml:space="preserve">Cornus sanguinea	svída obecná_x000D_
</t>
  </si>
  <si>
    <t>443935951</t>
  </si>
  <si>
    <t xml:space="preserve">Cornus sanguinea	svída obecná
</t>
  </si>
  <si>
    <t>10 R 001</t>
  </si>
  <si>
    <t xml:space="preserve">Rosa canina	planá rúže_x000D_
</t>
  </si>
  <si>
    <t>-1489494889</t>
  </si>
  <si>
    <t xml:space="preserve">Rosa canina	planá rúže
</t>
  </si>
  <si>
    <t>-744026631</t>
  </si>
  <si>
    <t>"jen stromy" 201</t>
  </si>
  <si>
    <t>67144237</t>
  </si>
  <si>
    <t>201</t>
  </si>
  <si>
    <t>824991671</t>
  </si>
  <si>
    <t>"stromy 1ks=1m2" 251</t>
  </si>
  <si>
    <t>634388150</t>
  </si>
  <si>
    <t>251/10</t>
  </si>
  <si>
    <t>-1436371334</t>
  </si>
  <si>
    <t>"aplikace půdního kondicionéru 100g/ks" (251)*0,0001</t>
  </si>
  <si>
    <t>370826143</t>
  </si>
  <si>
    <t>"100g/ks" (251)*0,0001*1000</t>
  </si>
  <si>
    <t>1790068312</t>
  </si>
  <si>
    <t>(251)*50/1000000</t>
  </si>
  <si>
    <t>-1744501993</t>
  </si>
  <si>
    <t>(251)*50/1000</t>
  </si>
  <si>
    <t>2008526674</t>
  </si>
  <si>
    <t>"stromy 15l  (2x)" (251*0,015)*2</t>
  </si>
  <si>
    <t>1699525341</t>
  </si>
  <si>
    <t>914022070</t>
  </si>
  <si>
    <t>"+ 2km" 2*7,53</t>
  </si>
  <si>
    <t>1790937770</t>
  </si>
  <si>
    <t>J_300</t>
  </si>
  <si>
    <t>167</t>
  </si>
  <si>
    <t>J_500</t>
  </si>
  <si>
    <t>J_700</t>
  </si>
  <si>
    <t>J_900</t>
  </si>
  <si>
    <t>J1100</t>
  </si>
  <si>
    <t>L_1100</t>
  </si>
  <si>
    <t>L_500</t>
  </si>
  <si>
    <t>349</t>
  </si>
  <si>
    <t>040.75 - Kácení porostů</t>
  </si>
  <si>
    <t>L_700</t>
  </si>
  <si>
    <t>L_900</t>
  </si>
  <si>
    <t>L1300</t>
  </si>
  <si>
    <t>L300</t>
  </si>
  <si>
    <t>939</t>
  </si>
  <si>
    <t>P300</t>
  </si>
  <si>
    <t>624</t>
  </si>
  <si>
    <t>P500</t>
  </si>
  <si>
    <t>392</t>
  </si>
  <si>
    <t>P700</t>
  </si>
  <si>
    <t>P900</t>
  </si>
  <si>
    <t>111209111</t>
  </si>
  <si>
    <t>Spálení proutí a klestu</t>
  </si>
  <si>
    <t>-1864339754</t>
  </si>
  <si>
    <t>Spálení proutí, klestu z prořezávek a odstraněných křovin pro jakoukoliv dřevinu</t>
  </si>
  <si>
    <t>https://podminky.urs.cz/item/CS_URS_2024_02/111209111</t>
  </si>
  <si>
    <t>111251203</t>
  </si>
  <si>
    <t>Odstranění křovin a stromů průměru kmene do 100 mm i s kořeny sklonu terénu přes 1:5 z celkové plochy přes 500 m2 strojně</t>
  </si>
  <si>
    <t>1593857853</t>
  </si>
  <si>
    <t>Odstranění křovin a stromů s odstraněním kořenů strojně průměru kmene do 100 mm v rovině nebo ve svahu sklonu terénu přes 1:5, při celkové ploše přes 500 m2</t>
  </si>
  <si>
    <t>https://podminky.urs.cz/item/CS_URS_2024_02/111251203</t>
  </si>
  <si>
    <t>9383"VV pol. 1.1"</t>
  </si>
  <si>
    <t>112101101</t>
  </si>
  <si>
    <t>Odstranění stromů listnatých průměru kmene přes 100 do 300 mm</t>
  </si>
  <si>
    <t>-1082146666</t>
  </si>
  <si>
    <t>Odstranění stromů s odřezáním kmene a s odvětvením listnatých, průměru kmene přes 100 do 300 mm</t>
  </si>
  <si>
    <t>https://podminky.urs.cz/item/CS_URS_2024_02/112101101</t>
  </si>
  <si>
    <t>939 "VV pol. 2"</t>
  </si>
  <si>
    <t>112101102</t>
  </si>
  <si>
    <t>Odstranění stromů listnatých průměru kmene přes 300 do 500 mm</t>
  </si>
  <si>
    <t>-752217684</t>
  </si>
  <si>
    <t>Odstranění stromů s odřezáním kmene a s odvětvením listnatých, průměru kmene přes 300 do 500 mm</t>
  </si>
  <si>
    <t>https://podminky.urs.cz/item/CS_URS_2024_02/112101102</t>
  </si>
  <si>
    <t>349 "VV pol. 3"</t>
  </si>
  <si>
    <t>112101103</t>
  </si>
  <si>
    <t>Odstranění stromů listnatých průměru kmene přes 500 do 700 mm</t>
  </si>
  <si>
    <t>806513085</t>
  </si>
  <si>
    <t>Odstranění stromů s odřezáním kmene a s odvětvením listnatých, průměru kmene přes 500 do 700 mm</t>
  </si>
  <si>
    <t>https://podminky.urs.cz/item/CS_URS_2024_02/112101103</t>
  </si>
  <si>
    <t>108"VV pol. 4"</t>
  </si>
  <si>
    <t>112101104</t>
  </si>
  <si>
    <t>Odstranění stromů listnatých průměru kmene přes 700 do 900 mm</t>
  </si>
  <si>
    <t>-691429532</t>
  </si>
  <si>
    <t>Odstranění stromů s odřezáním kmene a s odvětvením listnatých, průměru kmene přes 700 do 900 mm</t>
  </si>
  <si>
    <t>https://podminky.urs.cz/item/CS_URS_2024_02/112101104</t>
  </si>
  <si>
    <t>47 "VV pol. 5"</t>
  </si>
  <si>
    <t>112101105</t>
  </si>
  <si>
    <t>Odstranění stromů listnatých průměru kmene přes 900 do 1100 mm</t>
  </si>
  <si>
    <t>32402087</t>
  </si>
  <si>
    <t>Odstranění stromů s odřezáním kmene a s odvětvením listnatých, průměru kmene přes 900 do 1100 mm</t>
  </si>
  <si>
    <t>https://podminky.urs.cz/item/CS_URS_2024_02/112101105</t>
  </si>
  <si>
    <t>16 "VV pol. 1.6"</t>
  </si>
  <si>
    <t>112101106</t>
  </si>
  <si>
    <t>Odstranění stromů listnatých průměru kmene přes 1100 do 1300 mm</t>
  </si>
  <si>
    <t>1427128786</t>
  </si>
  <si>
    <t>Odstranění stromů s odřezáním kmene a s odvětvením listnatých, průměru kmene přes 1100 do 1300 mm</t>
  </si>
  <si>
    <t>https://podminky.urs.cz/item/CS_URS_2024_02/112101106</t>
  </si>
  <si>
    <t>3 "VV pol. 7"</t>
  </si>
  <si>
    <t>112101121</t>
  </si>
  <si>
    <t>Odstranění stromů jehličnatých průměru kmene přes 100 do 300 mm</t>
  </si>
  <si>
    <t>-1134378118</t>
  </si>
  <si>
    <t>Odstranění stromů s odřezáním kmene a s odvětvením jehličnatých bez odkornění, průměru kmene přes 100 do 300 mm</t>
  </si>
  <si>
    <t>https://podminky.urs.cz/item/CS_URS_2024_02/112101121</t>
  </si>
  <si>
    <t>167 "VV pol. 9"</t>
  </si>
  <si>
    <t>112101122</t>
  </si>
  <si>
    <t>Odstranění stromů jehličnatých průměru kmene přes 300 do 500 mm</t>
  </si>
  <si>
    <t>1869724760</t>
  </si>
  <si>
    <t>Odstranění stromů s odřezáním kmene a s odvětvením jehličnatých bez odkornění, průměru kmene přes 300 do 500 mm</t>
  </si>
  <si>
    <t>https://podminky.urs.cz/item/CS_URS_2024_02/112101122</t>
  </si>
  <si>
    <t>52"VV pol. 10"</t>
  </si>
  <si>
    <t>112101123</t>
  </si>
  <si>
    <t>Odstranění stromů jehličnatých průměru kmene přes 500 do 700 mm</t>
  </si>
  <si>
    <t>-532084169</t>
  </si>
  <si>
    <t>Odstranění stromů s odřezáním kmene a s odvětvením jehličnatých bez odkornění, průměru kmene přes 500 do 700 mm</t>
  </si>
  <si>
    <t>https://podminky.urs.cz/item/CS_URS_2024_02/112101123</t>
  </si>
  <si>
    <t>7 "VV pol. 11"</t>
  </si>
  <si>
    <t>112101124</t>
  </si>
  <si>
    <t>Odstranění stromů jehličnatých průměru kmene přes 700 do 900 mm</t>
  </si>
  <si>
    <t>-554234133</t>
  </si>
  <si>
    <t>Odstranění stromů s odřezáním kmene a s odvětvením jehličnatých bez odkornění, průměru kmene přes 700 do 900 mm</t>
  </si>
  <si>
    <t>https://podminky.urs.cz/item/CS_URS_2024_02/112101124</t>
  </si>
  <si>
    <t>3 "VV pol. 12"</t>
  </si>
  <si>
    <t>112101125</t>
  </si>
  <si>
    <t>Odstranění stromů jehličnatých průměru kmene přes 900 do 1100 mm</t>
  </si>
  <si>
    <t>34538005</t>
  </si>
  <si>
    <t>Odstranění stromů s odřezáním kmene a s odvětvením jehličnatých bez odkornění, průměru kmene přes 900 do 1100 mm</t>
  </si>
  <si>
    <t>https://podminky.urs.cz/item/CS_URS_2024_02/112101125</t>
  </si>
  <si>
    <t>1 "VV pol. 13"</t>
  </si>
  <si>
    <t>112251101</t>
  </si>
  <si>
    <t>Odstranění pařezů průměru přes 100 do 300 mm</t>
  </si>
  <si>
    <t>1724458824</t>
  </si>
  <si>
    <t>Odstranění pařezů strojně s jejich vykopáním nebo vytrháním průměru přes 100 do 300 mm</t>
  </si>
  <si>
    <t>https://podminky.urs.cz/item/CS_URS_2024_02/112251101</t>
  </si>
  <si>
    <t>624 "VV pol. 14"</t>
  </si>
  <si>
    <t>112251102</t>
  </si>
  <si>
    <t>Odstranění pařezů průměru přes 300 do 500 mm</t>
  </si>
  <si>
    <t>240417925</t>
  </si>
  <si>
    <t>Odstranění pařezů strojně s jejich vykopáním nebo vytrháním průměru přes 300 do 500 mm</t>
  </si>
  <si>
    <t>https://podminky.urs.cz/item/CS_URS_2024_02/112251102</t>
  </si>
  <si>
    <t>112251103</t>
  </si>
  <si>
    <t>Odstranění pařezů průměru přes 500 do 700 mm</t>
  </si>
  <si>
    <t>1848239751</t>
  </si>
  <si>
    <t>Odstranění pařezů strojně s jejich vykopáním nebo vytrháním průměru přes 500 do 700 mm</t>
  </si>
  <si>
    <t>https://podminky.urs.cz/item/CS_URS_2024_02/112251103</t>
  </si>
  <si>
    <t>142 "VV pol. 16"</t>
  </si>
  <si>
    <t>112251104</t>
  </si>
  <si>
    <t>Odstranění pařezů průměru přes 700 do 900 mm</t>
  </si>
  <si>
    <t>-264470822</t>
  </si>
  <si>
    <t>Odstranění pařezů strojně s jejich vykopáním nebo vytrháním průměru přes 700 do 900 mm</t>
  </si>
  <si>
    <t>https://podminky.urs.cz/item/CS_URS_2024_02/112251104</t>
  </si>
  <si>
    <t>71 "VV pol. 17"</t>
  </si>
  <si>
    <t>112251105</t>
  </si>
  <si>
    <t>Odstranění pařezů průměru přes 900 do 1100 mm</t>
  </si>
  <si>
    <t>1578856938</t>
  </si>
  <si>
    <t>Odstranění pařezů strojně s jejich vykopáním nebo vytrháním průměru přes 900 do 1100 mm</t>
  </si>
  <si>
    <t>https://podminky.urs.cz/item/CS_URS_2024_02/112251105</t>
  </si>
  <si>
    <t>25 "VV pol. 18"</t>
  </si>
  <si>
    <t>112251107</t>
  </si>
  <si>
    <t>Odstranění pařezů průměru přes 1100 do 1300 mm</t>
  </si>
  <si>
    <t>-904298726</t>
  </si>
  <si>
    <t>Odstranění pařezů strojně s jejich vykopáním nebo vytrháním průměru přes 1100 do 1300 mm</t>
  </si>
  <si>
    <t>https://podminky.urs.cz/item/CS_URS_2024_02/112251107</t>
  </si>
  <si>
    <t>4 "VV pol. 19"</t>
  </si>
  <si>
    <t>162201401</t>
  </si>
  <si>
    <t>Vodorovné přemístění větví stromů listnatých do 1 km D kmene přes 100 do 300 mm</t>
  </si>
  <si>
    <t>-1393759251</t>
  </si>
  <si>
    <t>Vodorovné přemístění větví, kmenů nebo pařezů s naložením, složením a dopravou do 1000 m větví stromů listnatých, průměru kmene přes 100 do 300 mm</t>
  </si>
  <si>
    <t>https://podminky.urs.cz/item/CS_URS_2024_02/162201401</t>
  </si>
  <si>
    <t>162201402</t>
  </si>
  <si>
    <t>Vodorovné přemístění větví stromů listnatých do 1 km D kmene přes 300 do 500 mm</t>
  </si>
  <si>
    <t>-996070480</t>
  </si>
  <si>
    <t>Vodorovné přemístění větví, kmenů nebo pařezů s naložením, složením a dopravou do 1000 m větví stromů listnatých, průměru kmene přes 300 do 500 mm</t>
  </si>
  <si>
    <t>https://podminky.urs.cz/item/CS_URS_2024_02/162201402</t>
  </si>
  <si>
    <t>162201403</t>
  </si>
  <si>
    <t>Vodorovné přemístění větví stromů listnatých do 1 km D kmene přes 500 do 700 mm</t>
  </si>
  <si>
    <t>-998188612</t>
  </si>
  <si>
    <t>Vodorovné přemístění větví, kmenů nebo pařezů s naložením, složením a dopravou do 1000 m větví stromů listnatých, průměru kmene přes 500 do 700 mm</t>
  </si>
  <si>
    <t>https://podminky.urs.cz/item/CS_URS_2024_02/162201403</t>
  </si>
  <si>
    <t>162201404</t>
  </si>
  <si>
    <t>Vodorovné přemístění větví stromů listnatých do 1 km D kmene přes 700 do 900 mm</t>
  </si>
  <si>
    <t>906218485</t>
  </si>
  <si>
    <t>Vodorovné přemístění větví, kmenů nebo pařezů s naložením, složením a dopravou do 1000 m větví stromů listnatých, průměru kmene přes 700 do 900 mm</t>
  </si>
  <si>
    <t>https://podminky.urs.cz/item/CS_URS_2024_02/162201404</t>
  </si>
  <si>
    <t>162201500</t>
  </si>
  <si>
    <t>Vodorovné přemístění větví stromů listnatých do 1 km D kmene přes 900 do 1100 mm</t>
  </si>
  <si>
    <t>-24100014</t>
  </si>
  <si>
    <t>Vodorovné přemístění větví, kmenů nebo pařezů s naložením, složením a dopravou do 1000 m větví stromů listnatých, průměru kmene přes 900 do 1100 mm</t>
  </si>
  <si>
    <t>https://podminky.urs.cz/item/CS_URS_2024_02/162201500</t>
  </si>
  <si>
    <t>162201501</t>
  </si>
  <si>
    <t>Vodorovné přemístění větví stromů listnatých do 1 km D kmene přes 1100 do 1300 mm</t>
  </si>
  <si>
    <t>-1496419502</t>
  </si>
  <si>
    <t>Vodorovné přemístění větví, kmenů nebo pařezů s naložením, složením a dopravou do 1000 m větví stromů listnatých, průměru kmene přes 1100 do 1300 mm</t>
  </si>
  <si>
    <t>https://podminky.urs.cz/item/CS_URS_2024_02/162201501</t>
  </si>
  <si>
    <t>162201405</t>
  </si>
  <si>
    <t>Vodorovné přemístění větví stromů jehličnatých do 1 km D kmene přes 100 do 300 mm</t>
  </si>
  <si>
    <t>-377130601</t>
  </si>
  <si>
    <t>Vodorovné přemístění větví, kmenů nebo pařezů s naložením, složením a dopravou do 1000 m větví stromů jehličnatých, průměru kmene přes 100 do 300 mm</t>
  </si>
  <si>
    <t>https://podminky.urs.cz/item/CS_URS_2024_02/162201405</t>
  </si>
  <si>
    <t>162201406</t>
  </si>
  <si>
    <t>Vodorovné přemístění větví stromů jehličnatých do 1 km D kmene přes 300 do 500 mm</t>
  </si>
  <si>
    <t>544287058</t>
  </si>
  <si>
    <t>Vodorovné přemístění větví, kmenů nebo pařezů s naložením, složením a dopravou do 1000 m větví stromů jehličnatých, průměru kmene přes 300 do 500 mm</t>
  </si>
  <si>
    <t>https://podminky.urs.cz/item/CS_URS_2024_02/162201406</t>
  </si>
  <si>
    <t>162201407</t>
  </si>
  <si>
    <t>Vodorovné přemístění větví stromů jehličnatých do 1 km D kmene přes 500 do 700 mm</t>
  </si>
  <si>
    <t>-874202098</t>
  </si>
  <si>
    <t>Vodorovné přemístění větví, kmenů nebo pařezů s naložením, složením a dopravou do 1000 m větví stromů jehličnatých, průměru kmene přes 500 do 700 mm</t>
  </si>
  <si>
    <t>https://podminky.urs.cz/item/CS_URS_2024_02/162201407</t>
  </si>
  <si>
    <t>162201408</t>
  </si>
  <si>
    <t>Vodorovné přemístění větví stromů jehličnatých do 1 km D kmene přes 700 do 900 mm</t>
  </si>
  <si>
    <t>1952793602</t>
  </si>
  <si>
    <t>Vodorovné přemístění větví, kmenů nebo pařezů s naložením, složením a dopravou do 1000 m větví stromů jehličnatých, průměru kmene přes 700 do 900 mm</t>
  </si>
  <si>
    <t>https://podminky.urs.cz/item/CS_URS_2024_02/162201408</t>
  </si>
  <si>
    <t>162201504</t>
  </si>
  <si>
    <t>Vodorovné přemístění větví stromů jehličnatých do 1 km D kmene přes 900 do 1100 mm</t>
  </si>
  <si>
    <t>1500874166</t>
  </si>
  <si>
    <t>Vodorovné přemístění větví, kmenů nebo pařezů s naložením, složením a dopravou do 1000 m větví stromů jehličnatých, průměru kmene přes 900 do 1100 mm</t>
  </si>
  <si>
    <t>https://podminky.urs.cz/item/CS_URS_2024_02/162201504</t>
  </si>
  <si>
    <t>162201411</t>
  </si>
  <si>
    <t>Vodorovné přemístění kmenů stromů listnatých do 1 km D kmene přes 100 do 300 mm</t>
  </si>
  <si>
    <t>758821298</t>
  </si>
  <si>
    <t>Vodorovné přemístění větví, kmenů nebo pařezů s naložením, složením a dopravou do 1000 m kmenů stromů listnatých, průměru přes 100 do 300 mm</t>
  </si>
  <si>
    <t>https://podminky.urs.cz/item/CS_URS_2024_02/162201411</t>
  </si>
  <si>
    <t>162201412</t>
  </si>
  <si>
    <t>Vodorovné přemístění kmenů stromů listnatých do 1 km D kmene přes 300 do 500 mm</t>
  </si>
  <si>
    <t>-412306594</t>
  </si>
  <si>
    <t>Vodorovné přemístění větví, kmenů nebo pařezů s naložením, složením a dopravou do 1000 m kmenů stromů listnatých, průměru přes 300 do 500 mm</t>
  </si>
  <si>
    <t>https://podminky.urs.cz/item/CS_URS_2024_02/162201412</t>
  </si>
  <si>
    <t>162201413</t>
  </si>
  <si>
    <t>Vodorovné přemístění kmenů stromů listnatých do 1 km D kmene přes 500 do 700 mm</t>
  </si>
  <si>
    <t>-982096807</t>
  </si>
  <si>
    <t>Vodorovné přemístění větví, kmenů nebo pařezů s naložením, složením a dopravou do 1000 m kmenů stromů listnatých, průměru přes 500 do 700 mm</t>
  </si>
  <si>
    <t>https://podminky.urs.cz/item/CS_URS_2024_02/162201413</t>
  </si>
  <si>
    <t>162201414</t>
  </si>
  <si>
    <t>Vodorovné přemístění kmenů stromů listnatých do 1 km D kmene přes 700 do 900 mm</t>
  </si>
  <si>
    <t>-1665658397</t>
  </si>
  <si>
    <t>Vodorovné přemístění větví, kmenů nebo pařezů s naložením, složením a dopravou do 1000 m kmenů stromů listnatých, průměru přes 700 do 900 mm</t>
  </si>
  <si>
    <t>https://podminky.urs.cz/item/CS_URS_2024_02/162201414</t>
  </si>
  <si>
    <t>162201510</t>
  </si>
  <si>
    <t>Vodorovné přemístění kmenů stromů listnatých do 1 km D kmene přes 900 do 1100 mm</t>
  </si>
  <si>
    <t>-989122916</t>
  </si>
  <si>
    <t>Vodorovné přemístění větví, kmenů nebo pařezů s naložením, složením a dopravou do 1000 m kmenů stromů listnatých, průměru přes 900 do 1100 mm</t>
  </si>
  <si>
    <t>https://podminky.urs.cz/item/CS_URS_2024_02/162201510</t>
  </si>
  <si>
    <t>162201511</t>
  </si>
  <si>
    <t>Vodorovné přemístění kmenů stromů listnatých do 1 km D kmene přes 1100 do 1300 mm</t>
  </si>
  <si>
    <t>-1954598173</t>
  </si>
  <si>
    <t>Vodorovné přemístění větví, kmenů nebo pařezů s naložením, složením a dopravou do 1000 m kmenů stromů listnatých, průměru přes 1100 do 1300 mm</t>
  </si>
  <si>
    <t>https://podminky.urs.cz/item/CS_URS_2024_02/162201511</t>
  </si>
  <si>
    <t>162201415</t>
  </si>
  <si>
    <t>Vodorovné přemístění kmenů stromů jehličnatých do 1 km D kmene přes 100 do 300 mm</t>
  </si>
  <si>
    <t>317404543</t>
  </si>
  <si>
    <t>Vodorovné přemístění větví, kmenů nebo pařezů s naložením, složením a dopravou do 1000 m kmenů stromů jehličnatých, průměru přes 100 do 300 mm</t>
  </si>
  <si>
    <t>https://podminky.urs.cz/item/CS_URS_2024_02/162201415</t>
  </si>
  <si>
    <t>162201416</t>
  </si>
  <si>
    <t>Vodorovné přemístění kmenů stromů jehličnatých do 1 km D kmene přes 300 do 500 mm</t>
  </si>
  <si>
    <t>-1636169084</t>
  </si>
  <si>
    <t>Vodorovné přemístění větví, kmenů nebo pařezů s naložením, složením a dopravou do 1000 m kmenů stromů jehličnatých, průměru přes 300 do 500 mm</t>
  </si>
  <si>
    <t>https://podminky.urs.cz/item/CS_URS_2024_02/162201416</t>
  </si>
  <si>
    <t>162201417</t>
  </si>
  <si>
    <t>Vodorovné přemístění kmenů stromů jehličnatých do 1 km D kmene přes 500 do 700 mm</t>
  </si>
  <si>
    <t>-1593717592</t>
  </si>
  <si>
    <t>Vodorovné přemístění větví, kmenů nebo pařezů s naložením, složením a dopravou do 1000 m kmenů stromů jehličnatých, průměru přes 500 do 700 mm</t>
  </si>
  <si>
    <t>https://podminky.urs.cz/item/CS_URS_2024_02/162201417</t>
  </si>
  <si>
    <t>162201418</t>
  </si>
  <si>
    <t>Vodorovné přemístění kmenů stromů jehličnatých do 1 km D kmene přes 700 do 900 mm</t>
  </si>
  <si>
    <t>1029809532</t>
  </si>
  <si>
    <t>Vodorovné přemístění větví, kmenů nebo pařezů s naložením, složením a dopravou do 1000 m kmenů stromů jehličnatých, průměru přes 700 do 900 mm</t>
  </si>
  <si>
    <t>https://podminky.urs.cz/item/CS_URS_2024_02/162201418</t>
  </si>
  <si>
    <t>162201514</t>
  </si>
  <si>
    <t>Vodorovné přemístění kmenů stromů jehličnatých do 1 km D kmene přes 900 do 1100 mm</t>
  </si>
  <si>
    <t>-1598708848</t>
  </si>
  <si>
    <t>Vodorovné přemístění větví, kmenů nebo pařezů s naložením, složením a dopravou do 1000 m kmenů stromů jehličnatých, průměru přes 900 do 1100 mm</t>
  </si>
  <si>
    <t>https://podminky.urs.cz/item/CS_URS_2024_02/162201514</t>
  </si>
  <si>
    <t>162201421</t>
  </si>
  <si>
    <t>Vodorovné přemístění pařezů do 1 km D přes 100 do 300 mm</t>
  </si>
  <si>
    <t>1674963022</t>
  </si>
  <si>
    <t>Vodorovné přemístění větví, kmenů nebo pařezů s naložením, složením a dopravou do 1000 m pařezů kmenů, průměru přes 100 do 300 mm</t>
  </si>
  <si>
    <t>https://podminky.urs.cz/item/CS_URS_2024_02/162201421</t>
  </si>
  <si>
    <t>162201422</t>
  </si>
  <si>
    <t>Vodorovné přemístění pařezů do 1 km D přes 300 do 500 mm</t>
  </si>
  <si>
    <t>-1347163693</t>
  </si>
  <si>
    <t>Vodorovné přemístění větví, kmenů nebo pařezů s naložením, složením a dopravou do 1000 m pařezů kmenů, průměru přes 300 do 500 mm</t>
  </si>
  <si>
    <t>https://podminky.urs.cz/item/CS_URS_2024_02/162201422</t>
  </si>
  <si>
    <t>162201423</t>
  </si>
  <si>
    <t>Vodorovné přemístění pařezů do 1 km D přes 500 do 700 mm</t>
  </si>
  <si>
    <t>1353480385</t>
  </si>
  <si>
    <t>Vodorovné přemístění větví, kmenů nebo pařezů s naložením, složením a dopravou do 1000 m pařezů kmenů, průměru přes 500 do 700 mm</t>
  </si>
  <si>
    <t>https://podminky.urs.cz/item/CS_URS_2024_02/162201423</t>
  </si>
  <si>
    <t>162201424</t>
  </si>
  <si>
    <t>Vodorovné přemístění pařezů do 1 km D přes 700 do 900 mm</t>
  </si>
  <si>
    <t>1317807214</t>
  </si>
  <si>
    <t>Vodorovné přemístění větví, kmenů nebo pařezů s naložením, složením a dopravou do 1000 m pařezů kmenů, průměru přes 700 do 900 mm</t>
  </si>
  <si>
    <t>https://podminky.urs.cz/item/CS_URS_2024_02/162201424</t>
  </si>
  <si>
    <t>162201520</t>
  </si>
  <si>
    <t>Vodorovné přemístění pařezů do 1 km D přes 900 do 1100 mm</t>
  </si>
  <si>
    <t>-998812123</t>
  </si>
  <si>
    <t>Vodorovné přemístění větví, kmenů nebo pařezů s naložením, složením a dopravou do 1000 m pařezů kmenů, průměru přes 900 do 1100 mm</t>
  </si>
  <si>
    <t>https://podminky.urs.cz/item/CS_URS_2024_02/162201520</t>
  </si>
  <si>
    <t>162201521</t>
  </si>
  <si>
    <t>Vodorovné přemístění pařezů do 1 km D přes 1100 do 1300 mm</t>
  </si>
  <si>
    <t>1731289532</t>
  </si>
  <si>
    <t>Vodorovné přemístění větví, kmenů nebo pařezů s naložením, složením a dopravou do 1000 m pařezů kmenů, průměru přes 1100 do 1300 mm</t>
  </si>
  <si>
    <t>https://podminky.urs.cz/item/CS_URS_2024_02/162201521</t>
  </si>
  <si>
    <t>4"VV pol. 19"</t>
  </si>
  <si>
    <t>162301501</t>
  </si>
  <si>
    <t>Vodorovné přemístění křovin do 5 km D kmene do 100 mm</t>
  </si>
  <si>
    <t>366134331</t>
  </si>
  <si>
    <t>Vodorovné přemístění smýcených křovin do průměru kmene 100 mm na vzdálenost do 5 000 m</t>
  </si>
  <si>
    <t>https://podminky.urs.cz/item/CS_URS_2024_02/162301501</t>
  </si>
  <si>
    <t>162301931</t>
  </si>
  <si>
    <t>Příplatek k vodorovnému přemístění větví stromů listnatých D kmene přes 100 do 300 mm ZKD 1 km</t>
  </si>
  <si>
    <t>-269616010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</si>
  <si>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</si>
  <si>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https://podminky.urs.cz/item/CS_URS_2024_02/162301931</t>
  </si>
  <si>
    <t>4*L300</t>
  </si>
  <si>
    <t>162301932</t>
  </si>
  <si>
    <t>Příplatek k vodorovnému přemístění větví stromů listnatých D kmene přes 300 do 500 mm ZKD 1 km</t>
  </si>
  <si>
    <t>1140367419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</si>
  <si>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</si>
  <si>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https://podminky.urs.cz/item/CS_URS_2024_02/162301932</t>
  </si>
  <si>
    <t>4*L_500</t>
  </si>
  <si>
    <t>162301933</t>
  </si>
  <si>
    <t>Příplatek k vodorovnému přemístění větví stromů listnatých D kmene přes 500 do 700 mm ZKD 1 km</t>
  </si>
  <si>
    <t>1878311004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</si>
  <si>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</si>
  <si>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https://podminky.urs.cz/item/CS_URS_2024_02/162301933</t>
  </si>
  <si>
    <t>4*L_700</t>
  </si>
  <si>
    <t>162301934</t>
  </si>
  <si>
    <t>Příplatek k vodorovnému přemístění větví stromů listnatých D kmene přes 700 do 900 mm ZKD 1 km</t>
  </si>
  <si>
    <t>1138050378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</si>
  <si>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</si>
  <si>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https://podminky.urs.cz/item/CS_URS_2024_02/162301934</t>
  </si>
  <si>
    <t>4*L_900</t>
  </si>
  <si>
    <t>162301935</t>
  </si>
  <si>
    <t>Příplatek k vodorovnému přemístění větví stromů listnatých D kmene přes 900 do 1100 mm ZKD 1 km</t>
  </si>
  <si>
    <t>-2082619475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</si>
  <si>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</si>
  <si>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https://podminky.urs.cz/item/CS_URS_2024_02/162301935</t>
  </si>
  <si>
    <t>4*L_1100</t>
  </si>
  <si>
    <t>162301936</t>
  </si>
  <si>
    <t>Příplatek k vodorovnému přemístění větví stromů listnatých D kmene přes 1100 do 1300 mm ZKD 1 km</t>
  </si>
  <si>
    <t>-134635764</t>
  </si>
  <si>
    <t>Vodorovné přemístění větví, kmenů nebo pařezů s naložením, složením a dopravou Příplatek k cenám za každých dalších i započatých 1000 m přes 1000 m větví stromů listnatých, průměru kmene přes 1100 do 1300 mm</t>
  </si>
  <si>
    <t>https://podminky.urs.cz/item/CS_URS_2024_02/162301936</t>
  </si>
  <si>
    <t>4*L1300</t>
  </si>
  <si>
    <t>162301941</t>
  </si>
  <si>
    <t>Příplatek k vodorovnému přemístění větví stromů jehličnatých D kmene přes 100 do 300 mm ZKD 1 km</t>
  </si>
  <si>
    <t>499494020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</si>
  <si>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</si>
  <si>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https://podminky.urs.cz/item/CS_URS_2024_02/162301941</t>
  </si>
  <si>
    <t>4*J_300</t>
  </si>
  <si>
    <t>162301942</t>
  </si>
  <si>
    <t>Příplatek k vodorovnému přemístění větví stromů jehličnatých D kmene přes 300 do 500 mm ZKD 1 km</t>
  </si>
  <si>
    <t>-32613059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</si>
  <si>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</si>
  <si>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https://podminky.urs.cz/item/CS_URS_2024_02/162301942</t>
  </si>
  <si>
    <t>4*J_500</t>
  </si>
  <si>
    <t>162301943</t>
  </si>
  <si>
    <t>Příplatek k vodorovnému přemístění větví stromů jehličnatých D kmene přes 500 do 700 mm ZKD 1 km</t>
  </si>
  <si>
    <t>-2103509254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</si>
  <si>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</si>
  <si>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https://podminky.urs.cz/item/CS_URS_2024_02/162301943</t>
  </si>
  <si>
    <t>4*J_700</t>
  </si>
  <si>
    <t>162301944</t>
  </si>
  <si>
    <t>Příplatek k vodorovnému přemístění větví stromů jehličnatých D kmene přes 700 do 900 mm ZKD 1 km</t>
  </si>
  <si>
    <t>1122820323</t>
  </si>
  <si>
    <t>Vodorovné přemístění větví, kmenů nebo pařezů s naložením, složením a dopravou Příplatek k cenám za každých dalších i započatých 1000 m přes 1000 m větví stromů jehličnatých, o průměru kmene přes 700 do 900 mm</t>
  </si>
  <si>
    <t>https://podminky.urs.cz/item/CS_URS_2024_02/162301944</t>
  </si>
  <si>
    <t>4*J_900</t>
  </si>
  <si>
    <t>162301945</t>
  </si>
  <si>
    <t>Příplatek k vodorovnému přemístění větví stromů jehličnatých D kmene přes 900 do 1100 mm ZKD 1 km</t>
  </si>
  <si>
    <t>451284568</t>
  </si>
  <si>
    <t>Vodorovné přemístění větví, kmenů nebo pařezů s naložením, složením a dopravou Příplatek k cenám za každých dalších i započatých 1000 m přes 1000 m větví stromů jehličnatých, o průměru kmene přes 900 do 1100 mm</t>
  </si>
  <si>
    <t>https://podminky.urs.cz/item/CS_URS_2024_02/162301945</t>
  </si>
  <si>
    <t>4*J1100</t>
  </si>
  <si>
    <t>162301951</t>
  </si>
  <si>
    <t>Příplatek k vodorovnému přemístění kmenů stromů listnatých D kmene přes 100 do 300 mm ZKD 1 km</t>
  </si>
  <si>
    <t>352920381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</si>
  <si>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</si>
  <si>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https://podminky.urs.cz/item/CS_URS_2024_02/162301951</t>
  </si>
  <si>
    <t>162301952</t>
  </si>
  <si>
    <t>Příplatek k vodorovnému přemístění kmenů stromů listnatých D kmene přes 300 do 500 mm ZKD 1 km</t>
  </si>
  <si>
    <t>-1442927930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</si>
  <si>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</si>
  <si>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https://podminky.urs.cz/item/CS_URS_2024_02/162301952</t>
  </si>
  <si>
    <t>162301953</t>
  </si>
  <si>
    <t>Příplatek k vodorovnému přemístění kmenů stromů listnatých D kmene přes 500 do 700 mm ZKD 1 km</t>
  </si>
  <si>
    <t>1864414378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</si>
  <si>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</si>
  <si>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https://podminky.urs.cz/item/CS_URS_2024_02/162301953</t>
  </si>
  <si>
    <t>162301954</t>
  </si>
  <si>
    <t>Příplatek k vodorovnému přemístění kmenů stromů listnatých D kmene přes 700 do 900 mm ZKD 1 km</t>
  </si>
  <si>
    <t>1599609850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</si>
  <si>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</si>
  <si>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https://podminky.urs.cz/item/CS_URS_2024_02/162301954</t>
  </si>
  <si>
    <t>162301955</t>
  </si>
  <si>
    <t>Příplatek k vodorovnému přemístění kmenů stromů listnatých D kmene přes 900 do 1100 mm ZKD 1 km</t>
  </si>
  <si>
    <t>-1470621420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</si>
  <si>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</si>
  <si>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https://podminky.urs.cz/item/CS_URS_2024_02/162301955</t>
  </si>
  <si>
    <t>162301956</t>
  </si>
  <si>
    <t>Příplatek k vodorovnému přemístění kmenů stromů listnatých D kmene přes 1100 do 1300 mm ZKD 1 km</t>
  </si>
  <si>
    <t>1785297504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</si>
  <si>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</si>
  <si>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https://podminky.urs.cz/item/CS_URS_2024_02/162301956</t>
  </si>
  <si>
    <t>162301961</t>
  </si>
  <si>
    <t>Příplatek k vodorovnému přemístění kmenů stromů jehličnatých D kmene přes 100 do 300 mm ZKD 1 km</t>
  </si>
  <si>
    <t>-1093789952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</si>
  <si>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</si>
  <si>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https://podminky.urs.cz/item/CS_URS_2024_02/162301961</t>
  </si>
  <si>
    <t>162301962</t>
  </si>
  <si>
    <t>Příplatek k vodorovnému přemístění kmenů stromů jehličnatých D kmene přes 300 do 500 mm ZKD 1 km</t>
  </si>
  <si>
    <t>-1399446458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</si>
  <si>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</si>
  <si>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https://podminky.urs.cz/item/CS_URS_2024_02/162301962</t>
  </si>
  <si>
    <t>162301963</t>
  </si>
  <si>
    <t>Příplatek k vodorovnému přemístění kmenů stromů jehličnatých D kmene přes 500 do 700 mm ZKD 1 km</t>
  </si>
  <si>
    <t>1224837402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</si>
  <si>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</si>
  <si>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https://podminky.urs.cz/item/CS_URS_2024_02/162301963</t>
  </si>
  <si>
    <t>162301964</t>
  </si>
  <si>
    <t>Příplatek k vodorovnému přemístění kmenů stromů jehličnatých D kmene přes 700 do 900 mm ZKD 1 km</t>
  </si>
  <si>
    <t>-1295439890</t>
  </si>
  <si>
    <t>Vodorovné přemístění větví, kmenů nebo pařezů s naložením, složením a dopravou Příplatek k cenám za každých dalších i započatých 1000 m přes 1000 m kmenů stromů jehličnatých, průměru přes 700 do 900 mm</t>
  </si>
  <si>
    <t>https://podminky.urs.cz/item/CS_URS_2024_02/162301964</t>
  </si>
  <si>
    <t>162301965</t>
  </si>
  <si>
    <t>Příplatek k vodorovnému přemístění kmenů stromů jehličnatých D kmene přes 900 do 1100 mm ZKD 1 km</t>
  </si>
  <si>
    <t>682719050</t>
  </si>
  <si>
    <t>Vodorovné přemístění větví, kmenů nebo pařezů s naložením, složením a dopravou Příplatek k cenám za každých dalších i započatých 1000 m přes 1000 m kmenů stromů jehličnatých, průměru přes 900 do 1100 mm</t>
  </si>
  <si>
    <t>https://podminky.urs.cz/item/CS_URS_2024_02/162301965</t>
  </si>
  <si>
    <t>162301971</t>
  </si>
  <si>
    <t>Příplatek k vodorovnému přemístění pařezů D přes 100 do 300 mm ZKD 1 km</t>
  </si>
  <si>
    <t>-88749871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</si>
  <si>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</si>
  <si>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https://podminky.urs.cz/item/CS_URS_2024_02/162301971</t>
  </si>
  <si>
    <t>29*P300</t>
  </si>
  <si>
    <t>162301972</t>
  </si>
  <si>
    <t>Příplatek k vodorovnému přemístění pařezů D přes 300 do 500 mm ZKD 1 km</t>
  </si>
  <si>
    <t>-1658072173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</si>
  <si>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</si>
  <si>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https://podminky.urs.cz/item/CS_URS_2024_02/162301972</t>
  </si>
  <si>
    <t>29*P500</t>
  </si>
  <si>
    <t>162301973</t>
  </si>
  <si>
    <t>Příplatek k vodorovnému přemístění pařezů D přes 500 do 700 mm ZKD 1 km</t>
  </si>
  <si>
    <t>-1119421780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</si>
  <si>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</si>
  <si>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https://podminky.urs.cz/item/CS_URS_2024_02/162301973</t>
  </si>
  <si>
    <t>29*P700</t>
  </si>
  <si>
    <t>162301974</t>
  </si>
  <si>
    <t>Příplatek k vodorovnému přemístění pařezů D přes 700 do 900 mm ZKD 1 km</t>
  </si>
  <si>
    <t>1686273870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</si>
  <si>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</si>
  <si>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https://podminky.urs.cz/item/CS_URS_2024_02/162301974</t>
  </si>
  <si>
    <t>29*P900</t>
  </si>
  <si>
    <t>162301975</t>
  </si>
  <si>
    <t>Příplatek k vodorovnému přemístění pařezů D přes 900 do 1100 mm ZKD 1 km</t>
  </si>
  <si>
    <t>1588485464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</si>
  <si>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</si>
  <si>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https://podminky.urs.cz/item/CS_URS_2024_02/162301975</t>
  </si>
  <si>
    <t>29*25</t>
  </si>
  <si>
    <t>162301976</t>
  </si>
  <si>
    <t>Příplatek k vodorovnému přemístění pařezů D přes 1100 do 1300 mm ZKD 1 km</t>
  </si>
  <si>
    <t>-893968245</t>
  </si>
  <si>
    <t>Vodorovné přemístění větví, kmenů nebo pařezů s naložením, složením a dopravou Příplatek k cenám za každých dalších i započatých 1000 m přes 1000 m pařezů kmenů, průměru přes 1100 do 1300 mm</t>
  </si>
  <si>
    <t>https://podminky.urs.cz/item/CS_URS_2024_02/162301976</t>
  </si>
  <si>
    <t>29*1</t>
  </si>
  <si>
    <t>174251201</t>
  </si>
  <si>
    <t>Zásyp jam po pařezech D pařezů do 300 mm strojně</t>
  </si>
  <si>
    <t>-1363438475</t>
  </si>
  <si>
    <t>Zásyp jam po pařezech strojně výkopkem z horniny získané při dobývání pařezů s hrubým urovnáním povrchu zasypávky průměru pařezu přes 100 do 300 mm</t>
  </si>
  <si>
    <t>https://podminky.urs.cz/item/CS_URS_2024_02/174251201</t>
  </si>
  <si>
    <t>174251202</t>
  </si>
  <si>
    <t>Zásyp jam po pařezech D pařezů přes 300 do 500 mm strojně</t>
  </si>
  <si>
    <t>148864849</t>
  </si>
  <si>
    <t>Zásyp jam po pařezech strojně výkopkem z horniny získané při dobývání pařezů s hrubým urovnáním povrchu zasypávky průměru pařezu přes 300 do 500 mm</t>
  </si>
  <si>
    <t>https://podminky.urs.cz/item/CS_URS_2024_02/174251202</t>
  </si>
  <si>
    <t>174251203</t>
  </si>
  <si>
    <t>Zásyp jam po pařezech D pařezů přes 500 do 700 mm strojně</t>
  </si>
  <si>
    <t>1780576410</t>
  </si>
  <si>
    <t>Zásyp jam po pařezech strojně výkopkem z horniny získané při dobývání pařezů s hrubým urovnáním povrchu zasypávky průměru pařezu přes 500 do 700 mm</t>
  </si>
  <si>
    <t>https://podminky.urs.cz/item/CS_URS_2024_02/174251203</t>
  </si>
  <si>
    <t>174251204</t>
  </si>
  <si>
    <t>Zásyp jam po pařezech D pařezů přes 700 do 900 mm strojně</t>
  </si>
  <si>
    <t>-2062043705</t>
  </si>
  <si>
    <t>Zásyp jam po pařezech strojně výkopkem z horniny získané při dobývání pařezů s hrubým urovnáním povrchu zasypávky průměru pařezu přes 700 do 900 mm</t>
  </si>
  <si>
    <t>https://podminky.urs.cz/item/CS_URS_2024_02/174251204</t>
  </si>
  <si>
    <t>174251205</t>
  </si>
  <si>
    <t>Zásyp jam po pařezech D pařezů přes 900 do 1100 mm strojně</t>
  </si>
  <si>
    <t>-960769352</t>
  </si>
  <si>
    <t>Zásyp jam po pařezech strojně výkopkem z horniny získané při dobývání pařezů s hrubým urovnáním povrchu zasypávky průměru pařezu přes 900 do 1100 mm</t>
  </si>
  <si>
    <t>https://podminky.urs.cz/item/CS_URS_2024_02/174251205</t>
  </si>
  <si>
    <t>174251206</t>
  </si>
  <si>
    <t>Zásyp jam po pařezech D pařezů přes 1100 do 1300 mm strojně</t>
  </si>
  <si>
    <t>1762127421</t>
  </si>
  <si>
    <t>Zásyp jam po pařezech strojně výkopkem z horniny získané při dobývání pařezů s hrubým urovnáním povrchu zasypávky průměru pařezu přes 1100 do 1300 mm</t>
  </si>
  <si>
    <t>https://podminky.urs.cz/item/CS_URS_2024_02/174251206</t>
  </si>
  <si>
    <t>184818233</t>
  </si>
  <si>
    <t>Ochrana kmene průměru přes 500 do 700 mm bedněním výšky do 2 m</t>
  </si>
  <si>
    <t>-1802914276</t>
  </si>
  <si>
    <t>Ochrana kmene bedněním před poškozením stavebním provozem zřízení včetně odstranění výšky bednění do 2 m průměru kmene přes 500 do 700 mm</t>
  </si>
  <si>
    <t>https://podminky.urs.cz/item/CS_URS_2024_02/184818233</t>
  </si>
  <si>
    <t>50 "VV pol.22"</t>
  </si>
  <si>
    <t>R 162 001</t>
  </si>
  <si>
    <t>Uložení pařezů na skládku nebo jeho likvidace drcením</t>
  </si>
  <si>
    <t>1437837025</t>
  </si>
  <si>
    <t>25 "P1100"</t>
  </si>
  <si>
    <t>4 "P1300"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</si>
  <si>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</si>
  <si>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</si>
  <si>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</si>
  <si>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</si>
  <si>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R01 002</t>
  </si>
  <si>
    <t>Případný odvoz vytříděného materiálu ze zátopy na skládku</t>
  </si>
  <si>
    <t>426052345</t>
  </si>
  <si>
    <t>Poznámka k položce:_x000D_
Položka obsahuje:_x000D_
- naložení zeminy_x000D_
- odvoz do 20 km_x000D_
- uložení na skládku_x000D_
- skládkové</t>
  </si>
  <si>
    <t>52124 "přebytek vytříděného materiálu z MD"</t>
  </si>
  <si>
    <t>R01 002_1</t>
  </si>
  <si>
    <t xml:space="preserve">Odvoz přebytku ornice s dodatečnou úpravou. </t>
  </si>
  <si>
    <t>629220219</t>
  </si>
  <si>
    <t>Poznámka k položce:_x000D_
součástí položky je:_x000D_
- naložení na MD_x000D_
- odvoz ornice do 15 km _x000D_
- rozhrnutí do tl. 250 mm_x000D_
- sběr větších kamenů</t>
  </si>
  <si>
    <t>2565 "z celkové bilance"</t>
  </si>
  <si>
    <t>R01 002 2</t>
  </si>
  <si>
    <t>Sejmutí ornice v prostoru mezideponie a uložení do 500 m</t>
  </si>
  <si>
    <t>1814763544</t>
  </si>
  <si>
    <t>Poznámka k položce:_x000D_
Součástí položky je:_x000D_
- sejmutí do 300 mm, _x000D_
- přesun do 500 m, _x000D_
- uložení na do předepsaného profilu, _x000D_
- ochrana proti invazivním dřevinám</t>
  </si>
  <si>
    <t>37430</t>
  </si>
  <si>
    <t>R01 002 3</t>
  </si>
  <si>
    <t>Odvoz ornice ze skrývky MD a rozprostření</t>
  </si>
  <si>
    <t>1503760372</t>
  </si>
  <si>
    <t>Poznámka k položce:_x000D_
Součástí položky je:_x000D_
- naložení ornice_x000D_
- odvoz do 20ti km_x000D_
- rozprostření</t>
  </si>
  <si>
    <t>VRN1</t>
  </si>
  <si>
    <t>Průzkumné, geodetické a projektové práce</t>
  </si>
  <si>
    <t>001 0011</t>
  </si>
  <si>
    <t>Zpracování realizační, výrobní, dodavatelské dokumentace</t>
  </si>
  <si>
    <t>939286848</t>
  </si>
  <si>
    <t>Poznámka k položce:_x000D_
vč.dokumentace pomocných konstrukcí, TP kap. 19</t>
  </si>
  <si>
    <t>01 005</t>
  </si>
  <si>
    <t>Fotodokumentaci postupu prací během provádění díla</t>
  </si>
  <si>
    <t>-1988352312</t>
  </si>
  <si>
    <t>Poznámka k položce:_x000D_
Fotodokumentaci postupu prací během provádění díla s popisem pracovních postupů, lokalizací a uvedením data a hodiny pořízení. Fotodokumentace bude doložena ke každé fakturaci buď na CD nebo DVD, případně přes cloudové úložiště (CDE prostředí) *.JPG s min.rozlišení 5MPx. _x000D_
_x000D_
obsahuje mmj. fotodokumentaci základové spáry před zakrytím kcí, výztuž před zabetonováním, dokumentace pláně před kčními vrstvami, dokumentace postupu prací_x000D_
1. TP kap. 10 odst. 6</t>
  </si>
  <si>
    <t>01 016</t>
  </si>
  <si>
    <t>Dokumentace skutečného provedení (DSKP)</t>
  </si>
  <si>
    <t>1190366764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</si>
  <si>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objednatele), vč. vypracování BIM dle skutečného provedení" TP. kap 10, odst. 5_x000D_
_x000D_
</t>
  </si>
  <si>
    <t>012002000</t>
  </si>
  <si>
    <t xml:space="preserve">Geodetické práce - vytyčení objektů v průběhu stavby   </t>
  </si>
  <si>
    <t>-1420596211</t>
  </si>
  <si>
    <t>Zeměměřičské práce</t>
  </si>
  <si>
    <t>https://podminky.urs.cz/item/CS_URS_2024_02/012002000</t>
  </si>
  <si>
    <t>01200R002</t>
  </si>
  <si>
    <t>Geometrický plán</t>
  </si>
  <si>
    <t>-1026114483</t>
  </si>
  <si>
    <t>https://podminky.urs.cz/item/CS_URS_2024_02/01200R002</t>
  </si>
  <si>
    <t>Poznámka k položce:_x000D_
TP kap 20, odst 7</t>
  </si>
  <si>
    <t>01200R003</t>
  </si>
  <si>
    <t>Vytyčení IS</t>
  </si>
  <si>
    <t>1140431035</t>
  </si>
  <si>
    <t>01200R004</t>
  </si>
  <si>
    <t>Geometrické zaměření skutečného provedení</t>
  </si>
  <si>
    <t>-623930543</t>
  </si>
  <si>
    <t>1 005</t>
  </si>
  <si>
    <t>Monitoring studní</t>
  </si>
  <si>
    <t>-1080957120</t>
  </si>
  <si>
    <t>Poznámka k položce:_x000D_
41 studní 1. TP kap. 19 odst. 3</t>
  </si>
  <si>
    <t>1R001</t>
  </si>
  <si>
    <t>Zajištění IG sledu</t>
  </si>
  <si>
    <t>-864367961</t>
  </si>
  <si>
    <t>OST 10</t>
  </si>
  <si>
    <t>Pasportizace okolních objektů</t>
  </si>
  <si>
    <t>541175312</t>
  </si>
  <si>
    <t xml:space="preserve">Poznámka k položce:_x000D_
pasportizace min 16 ks budov v blízkosti konstrukcí s ražením štětovnic TP kap 19_x000D_
</t>
  </si>
  <si>
    <t>1 001 001</t>
  </si>
  <si>
    <t>Návrh a provádění monitoringu</t>
  </si>
  <si>
    <t>193882039</t>
  </si>
  <si>
    <t>Poznámka k položce:_x000D_
návrh provádění monitoringu, evidence sledování siesmiky, hluku, vibrací a emisí po dobu výstavby 1. TP kap. 18</t>
  </si>
  <si>
    <t>OST 11</t>
  </si>
  <si>
    <t>Pasportizace dotčených komunikací a chodníků před a po realizaci stavby</t>
  </si>
  <si>
    <t>1471527322</t>
  </si>
  <si>
    <t>Poznámka k položce:_x000D_
viz 1. TP kap. 19</t>
  </si>
  <si>
    <t>R001 002</t>
  </si>
  <si>
    <t>Projekty kontrolních zkoušek</t>
  </si>
  <si>
    <t>-722760328</t>
  </si>
  <si>
    <t>R001 003</t>
  </si>
  <si>
    <t>DIO, projednání vč. vlastního opatření</t>
  </si>
  <si>
    <t>727768217</t>
  </si>
  <si>
    <t>DIO</t>
  </si>
  <si>
    <t>Poznámka k položce:_x000D_
TP kap 13, odst. 2</t>
  </si>
  <si>
    <t>R001 004</t>
  </si>
  <si>
    <t>Havarijní plán</t>
  </si>
  <si>
    <t>-113723717</t>
  </si>
  <si>
    <t>Poznámka k položce:_x000D_
TP kap 15</t>
  </si>
  <si>
    <t>R001 004_</t>
  </si>
  <si>
    <t>Povodňový plán</t>
  </si>
  <si>
    <t>17192163</t>
  </si>
  <si>
    <t>Aktualizace havarijního a povodňového plánu</t>
  </si>
  <si>
    <t>Poznámka k položce:_x000D_
viz TP kap 3</t>
  </si>
  <si>
    <t>VRN3</t>
  </si>
  <si>
    <t>Zařízení staveniště</t>
  </si>
  <si>
    <t>030001000</t>
  </si>
  <si>
    <t>-649207575</t>
  </si>
  <si>
    <t>https://podminky.urs.cz/item/CS_URS_2024_02/030001000</t>
  </si>
  <si>
    <t>Poznámka k položce:_x000D_
Mimo běžné prvky zařízení staveniště položka dále obsahuje:_x000D_
1) Staveništní buňky v rozsahu dle potřeb zhotovitele - na ploše. Nezbytné sociální vybavení, skladovací plochy nakoupeného materiálu,  kanceláře, sociální zařízení a sklady v mobilních buňkách atd. Požaduje se vyhradit z rozsahu buněk (vybavených kancelářských) 1 kus pro potřeby stavebního dozora_x000D_
2) Připojení el. energie, vč. projednání_x000D_
3) Ochranu staveniště před srážkovými vodami a bezpečnou sjízdnost komunikací v obvodu staveniště</t>
  </si>
  <si>
    <t>0300R2</t>
  </si>
  <si>
    <t xml:space="preserve">Mobilní třídící linka </t>
  </si>
  <si>
    <t>1027654674</t>
  </si>
  <si>
    <t>131752*2/480 "60 t/hod"</t>
  </si>
  <si>
    <t>3 004</t>
  </si>
  <si>
    <t xml:space="preserve">Náklady na opětovné vytvoření ochranných jímek </t>
  </si>
  <si>
    <t>2022455567</t>
  </si>
  <si>
    <t>3 005</t>
  </si>
  <si>
    <t xml:space="preserve">Provedení opatření k dočasné ochraně vzrostlých stromů, které by mohly být činností na stavbě ohroženy </t>
  </si>
  <si>
    <t>-1958517969</t>
  </si>
  <si>
    <t>Poznámka k položce:_x000D_
předpoklad 56 ks, 1. TP kap 11, odst. 3</t>
  </si>
  <si>
    <t>R003 001</t>
  </si>
  <si>
    <t>Náklady spojené s DIO</t>
  </si>
  <si>
    <t>1823956531</t>
  </si>
  <si>
    <t>Poznámka k položce:_x000D_
TP kap 13</t>
  </si>
  <si>
    <t>090090R4</t>
  </si>
  <si>
    <t>Informační tabule na staveništi se základními údaji o stavbě</t>
  </si>
  <si>
    <t>-217547468</t>
  </si>
  <si>
    <t>Poznámka k položce:_x000D_
_x000D_
Rozměry a materiál bude poskytnut objednatelem</t>
  </si>
  <si>
    <t>R003 002</t>
  </si>
  <si>
    <t>Sejmutí ornice - plocha pod MD tříděného odpadu v záloze</t>
  </si>
  <si>
    <t>-143367022</t>
  </si>
  <si>
    <t>VRN5</t>
  </si>
  <si>
    <t>Finanční náklady</t>
  </si>
  <si>
    <t>Zřízení CDE prostředí a vedení stavby přes CDE</t>
  </si>
  <si>
    <t>-1295227391</t>
  </si>
  <si>
    <t>Poznámka k položce:_x000D_
vč. zálohy dat po dokončení díla a udržování v průběhu stavby, vč. vedení elektronického deníku. 1. TP kap. 21</t>
  </si>
  <si>
    <t>5 002</t>
  </si>
  <si>
    <t>Zajištění veškerých dočasných záborů nad rámec projednaných</t>
  </si>
  <si>
    <t>719261411</t>
  </si>
  <si>
    <t>Poznámka k položce:_x000D_
včetně uhrazení poplatků, uvedení do původního příp. dohodnutého stavu 1. TP kap 8, odst. 2</t>
  </si>
  <si>
    <t>5 003</t>
  </si>
  <si>
    <t>Letecké snímkování/dron postupu stavby</t>
  </si>
  <si>
    <t>-744183415</t>
  </si>
  <si>
    <t>Poznámka k položce:_x000D_
fotografie budou pořízeny v min. rozlišení 4K při optimálních světelných podmínkách a budou ostré s dostatečnou hloubkou; předpokládá se snímkování 15x v průběhu výstavby; termíny jednotlivých snímkování budou s předstihem oznámeny objednateli dle postupu výstavby; pozice pohledů na snímcích budou vždy s předstihem projednány s objednatelem_x000D_
orthofoto, video s náletem   1. TP kap 10, odst. 7</t>
  </si>
  <si>
    <t>5 004</t>
  </si>
  <si>
    <t>Pojištění stavby v rozsahu SOD</t>
  </si>
  <si>
    <t>846435893</t>
  </si>
  <si>
    <t>Poznámka k položce:_x000D_
1. TP kap. 17</t>
  </si>
  <si>
    <t>5 005</t>
  </si>
  <si>
    <t xml:space="preserve">Součinnost při výkonu archeologického dohledu </t>
  </si>
  <si>
    <t>2107366561</t>
  </si>
  <si>
    <t>5 006</t>
  </si>
  <si>
    <t xml:space="preserve">Zkoušky revize </t>
  </si>
  <si>
    <t>1320036518</t>
  </si>
  <si>
    <t>VRN7</t>
  </si>
  <si>
    <t>Provozní vlivy</t>
  </si>
  <si>
    <t>OST 02</t>
  </si>
  <si>
    <t>Údržba komunikací v průběhu výstavby</t>
  </si>
  <si>
    <t>-477913417</t>
  </si>
  <si>
    <t>OST R 001</t>
  </si>
  <si>
    <t>Ochrana všech IS v prostoru staveniště (sděl. vedení, vodovod, plynovod)</t>
  </si>
  <si>
    <t>-786184706</t>
  </si>
  <si>
    <t>7 001</t>
  </si>
  <si>
    <t>Chemická likvidace invazních dřevin - opakovaně na staveništi a deponiích</t>
  </si>
  <si>
    <t>-1192909757</t>
  </si>
  <si>
    <t>7 002</t>
  </si>
  <si>
    <t>Opravy dotčených komunikací a chodníků po ukončení stavby</t>
  </si>
  <si>
    <t>-335853692</t>
  </si>
  <si>
    <t>Lokální opravy komunikací po ukončení stavby</t>
  </si>
  <si>
    <t>Poznámka k položce:_x000D_
- oprava místních komunikací využívaných stavbou cca 3200 m, rozsahem oprava svrchní části komunikace</t>
  </si>
  <si>
    <t>7 003</t>
  </si>
  <si>
    <t>Údržba prováděných prací během výstavby</t>
  </si>
  <si>
    <t>32994482</t>
  </si>
  <si>
    <t>Poznámka k položce:_x000D_
- sekání trávy min. 2/rok_x000D_
- likvidace nánosu a pláví_x000D_
vč, likvidace v souladu s právními předpisy TP kap. 17</t>
  </si>
  <si>
    <t>7 004</t>
  </si>
  <si>
    <t>Odlov a transfér chráněných živočichů</t>
  </si>
  <si>
    <t>-510744503</t>
  </si>
  <si>
    <t>Poznámka k položce:_x000D_
Součinnost s biologickým dozorem stavby.</t>
  </si>
  <si>
    <t>SEZNAM FIGUR</t>
  </si>
  <si>
    <t>Výměra</t>
  </si>
  <si>
    <t>Použití figury:</t>
  </si>
  <si>
    <t>nalozeni_ornice</t>
  </si>
  <si>
    <t>4*130 "VV pol. 1.4"</t>
  </si>
  <si>
    <t>6,5*130*0,2 "VV pol. 1.6"</t>
  </si>
  <si>
    <t>nalozeni_20_3</t>
  </si>
  <si>
    <t>0,5*506,03 "VV pol. 1.8.4"</t>
  </si>
  <si>
    <t>67*0,2 "VV pol. 1.11"</t>
  </si>
  <si>
    <t>274,3 "VV pol. 1.8 - odvoz z MD"</t>
  </si>
  <si>
    <t>040.42/ SO 040.42.1</t>
  </si>
  <si>
    <t>040.42/ SO 040.42.2</t>
  </si>
  <si>
    <t>040.42/ SO 040.42.7</t>
  </si>
  <si>
    <t>040.42/ SO 040.42.8</t>
  </si>
  <si>
    <t>040.42/ SO 040.42.9</t>
  </si>
  <si>
    <t>040.42/ SO 040.42.10</t>
  </si>
  <si>
    <t>383*0,2 "VV pol. 1.3"</t>
  </si>
  <si>
    <t>279 "VV pol. 1.4"</t>
  </si>
  <si>
    <t>90*0,2 "VV pol. 1.2"</t>
  </si>
  <si>
    <t>P1100</t>
  </si>
  <si>
    <t>P1300</t>
  </si>
  <si>
    <t>P1500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</si>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</sst>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1" fillId="0" borderId="23" xfId="0" applyFont="1" applyBorder="1" applyAlignment="1">
      <alignment horizontal="center" vertical="center"/>
    </xf>
    <xf numFmtId="49" fontId="41" fillId="0" borderId="23" xfId="0" applyNumberFormat="1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center" vertical="center" wrapText="1"/>
    </xf>
    <xf numFmtId="167" fontId="41" fillId="0" borderId="23" xfId="0" applyNumberFormat="1" applyFont="1" applyBorder="1" applyAlignment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4" fillId="0" borderId="1" xfId="0" applyFont="1" applyBorder="1" applyAlignment="1">
      <alignment vertical="top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left" vertical="center"/>
    </xf>
    <xf numFmtId="0" fontId="5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3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left"/>
    </xf>
    <xf numFmtId="0" fontId="45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4151101" TargetMode="External"/><Relationship Id="rId18" Type="http://schemas.openxmlformats.org/officeDocument/2006/relationships/hyperlink" Target="https://podminky.urs.cz/item/CS_URS_2024_02/162751137" TargetMode="External"/><Relationship Id="rId26" Type="http://schemas.openxmlformats.org/officeDocument/2006/relationships/hyperlink" Target="https://podminky.urs.cz/item/CS_URS_2024_02/181951114" TargetMode="External"/><Relationship Id="rId39" Type="http://schemas.openxmlformats.org/officeDocument/2006/relationships/hyperlink" Target="https://podminky.urs.cz/item/CS_URS_2024_02/451571112" TargetMode="External"/><Relationship Id="rId21" Type="http://schemas.openxmlformats.org/officeDocument/2006/relationships/hyperlink" Target="https://podminky.urs.cz/item/CS_URS_2024_02/171151131" TargetMode="External"/><Relationship Id="rId34" Type="http://schemas.openxmlformats.org/officeDocument/2006/relationships/hyperlink" Target="https://podminky.urs.cz/item/CS_URS_2024_02/321351010" TargetMode="External"/><Relationship Id="rId42" Type="http://schemas.openxmlformats.org/officeDocument/2006/relationships/hyperlink" Target="https://podminky.urs.cz/item/CS_URS_2024_02/462519002" TargetMode="External"/><Relationship Id="rId47" Type="http://schemas.openxmlformats.org/officeDocument/2006/relationships/hyperlink" Target="https://podminky.urs.cz/item/CS_URS_2024_02/916231213" TargetMode="External"/><Relationship Id="rId50" Type="http://schemas.openxmlformats.org/officeDocument/2006/relationships/hyperlink" Target="https://podminky.urs.cz/item/CS_URS_2024_02/936124112" TargetMode="External"/><Relationship Id="rId55" Type="http://schemas.openxmlformats.org/officeDocument/2006/relationships/hyperlink" Target="https://podminky.urs.cz/item/CS_URS_2024_02/997221551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s://podminky.urs.cz/item/CS_URS_2024_02/127451113" TargetMode="External"/><Relationship Id="rId2" Type="http://schemas.openxmlformats.org/officeDocument/2006/relationships/hyperlink" Target="https://podminky.urs.cz/item/CS_URS_2024_02/113154543" TargetMode="External"/><Relationship Id="rId16" Type="http://schemas.openxmlformats.org/officeDocument/2006/relationships/hyperlink" Target="https://podminky.urs.cz/item/CS_URS_2024_02/182151112" TargetMode="External"/><Relationship Id="rId29" Type="http://schemas.openxmlformats.org/officeDocument/2006/relationships/hyperlink" Target="https://podminky.urs.cz/item/CS_URS_2024_02/273313711" TargetMode="External"/><Relationship Id="rId11" Type="http://schemas.openxmlformats.org/officeDocument/2006/relationships/hyperlink" Target="https://podminky.urs.cz/item/CS_URS_2024_02/167151111" TargetMode="External"/><Relationship Id="rId24" Type="http://schemas.openxmlformats.org/officeDocument/2006/relationships/hyperlink" Target="https://podminky.urs.cz/item/CS_URS_2024_02/181351114" TargetMode="External"/><Relationship Id="rId32" Type="http://schemas.openxmlformats.org/officeDocument/2006/relationships/hyperlink" Target="https://podminky.urs.cz/item/CS_URS_2024_02/320101112" TargetMode="External"/><Relationship Id="rId37" Type="http://schemas.openxmlformats.org/officeDocument/2006/relationships/hyperlink" Target="https://podminky.urs.cz/item/CS_URS_2024_02/321368211" TargetMode="External"/><Relationship Id="rId40" Type="http://schemas.openxmlformats.org/officeDocument/2006/relationships/hyperlink" Target="https://podminky.urs.cz/item/CS_URS_2024_02/451577877" TargetMode="External"/><Relationship Id="rId45" Type="http://schemas.openxmlformats.org/officeDocument/2006/relationships/hyperlink" Target="https://podminky.urs.cz/item/CS_URS_2024_02/564750101" TargetMode="External"/><Relationship Id="rId53" Type="http://schemas.openxmlformats.org/officeDocument/2006/relationships/hyperlink" Target="https://podminky.urs.cz/item/CS_URS_2024_02/966071711" TargetMode="External"/><Relationship Id="rId58" Type="http://schemas.openxmlformats.org/officeDocument/2006/relationships/hyperlink" Target="https://podminky.urs.cz/item/CS_URS_2024_02/997221873" TargetMode="External"/><Relationship Id="rId5" Type="http://schemas.openxmlformats.org/officeDocument/2006/relationships/hyperlink" Target="https://podminky.urs.cz/item/CS_URS_2024_02/121151123" TargetMode="External"/><Relationship Id="rId61" Type="http://schemas.openxmlformats.org/officeDocument/2006/relationships/hyperlink" Target="https://podminky.urs.cz/item/CS_URS_2024_02/911121111" TargetMode="External"/><Relationship Id="rId1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81451131" TargetMode="External"/><Relationship Id="rId22" Type="http://schemas.openxmlformats.org/officeDocument/2006/relationships/hyperlink" Target="https://podminky.urs.cz/item/CS_URS_2024_02/171251201" TargetMode="External"/><Relationship Id="rId27" Type="http://schemas.openxmlformats.org/officeDocument/2006/relationships/hyperlink" Target="https://podminky.urs.cz/item/CS_URS_2024_02/185804312" TargetMode="External"/><Relationship Id="rId30" Type="http://schemas.openxmlformats.org/officeDocument/2006/relationships/hyperlink" Target="https://podminky.urs.cz/item/CS_URS_2024_02/291211111" TargetMode="External"/><Relationship Id="rId35" Type="http://schemas.openxmlformats.org/officeDocument/2006/relationships/hyperlink" Target="https://podminky.urs.cz/item/CS_URS_2024_02/321352010" TargetMode="External"/><Relationship Id="rId43" Type="http://schemas.openxmlformats.org/officeDocument/2006/relationships/hyperlink" Target="https://podminky.urs.cz/item/CS_URS_2024_02/463212121" TargetMode="External"/><Relationship Id="rId48" Type="http://schemas.openxmlformats.org/officeDocument/2006/relationships/hyperlink" Target="https://podminky.urs.cz/item/CS_URS_2024_02/919535557" TargetMode="External"/><Relationship Id="rId56" Type="http://schemas.openxmlformats.org/officeDocument/2006/relationships/hyperlink" Target="https://podminky.urs.cz/item/CS_URS_2024_02/997221559" TargetMode="External"/><Relationship Id="rId8" Type="http://schemas.openxmlformats.org/officeDocument/2006/relationships/hyperlink" Target="https://podminky.urs.cz/item/CS_URS_2024_02/162451126" TargetMode="External"/><Relationship Id="rId51" Type="http://schemas.openxmlformats.org/officeDocument/2006/relationships/hyperlink" Target="https://podminky.urs.cz/item/CS_URS_2024_02/960321271" TargetMode="External"/><Relationship Id="rId3" Type="http://schemas.openxmlformats.org/officeDocument/2006/relationships/hyperlink" Target="https://podminky.urs.cz/item/CS_URS_2024_02/113155538" TargetMode="External"/><Relationship Id="rId12" Type="http://schemas.openxmlformats.org/officeDocument/2006/relationships/hyperlink" Target="https://podminky.urs.cz/item/CS_URS_2024_02/167151112" TargetMode="External"/><Relationship Id="rId17" Type="http://schemas.openxmlformats.org/officeDocument/2006/relationships/hyperlink" Target="https://podminky.urs.cz/item/CS_URS_2024_02/182351133" TargetMode="External"/><Relationship Id="rId25" Type="http://schemas.openxmlformats.org/officeDocument/2006/relationships/hyperlink" Target="https://podminky.urs.cz/item/CS_URS_2024_02/181451132" TargetMode="External"/><Relationship Id="rId33" Type="http://schemas.openxmlformats.org/officeDocument/2006/relationships/hyperlink" Target="https://podminky.urs.cz/item/CS_URS_2024_02/321321116" TargetMode="External"/><Relationship Id="rId38" Type="http://schemas.openxmlformats.org/officeDocument/2006/relationships/hyperlink" Target="https://podminky.urs.cz/item/CS_URS_2024_02/434211111" TargetMode="External"/><Relationship Id="rId46" Type="http://schemas.openxmlformats.org/officeDocument/2006/relationships/hyperlink" Target="https://podminky.urs.cz/item/CS_URS_2024_02/564972111" TargetMode="External"/><Relationship Id="rId59" Type="http://schemas.openxmlformats.org/officeDocument/2006/relationships/hyperlink" Target="https://podminky.urs.cz/item/CS_URS_2024_02/997221875" TargetMode="External"/><Relationship Id="rId20" Type="http://schemas.openxmlformats.org/officeDocument/2006/relationships/hyperlink" Target="https://podminky.urs.cz/item/CS_URS_2024_02/171201231" TargetMode="External"/><Relationship Id="rId41" Type="http://schemas.openxmlformats.org/officeDocument/2006/relationships/hyperlink" Target="https://podminky.urs.cz/item/CS_URS_2024_02/462511270" TargetMode="External"/><Relationship Id="rId54" Type="http://schemas.openxmlformats.org/officeDocument/2006/relationships/hyperlink" Target="https://podminky.urs.cz/item/CS_URS_2024_02/966071822" TargetMode="External"/><Relationship Id="rId62" Type="http://schemas.openxmlformats.org/officeDocument/2006/relationships/hyperlink" Target="https://podminky.urs.cz/item/CS_URS_2024_02/210220001" TargetMode="External"/><Relationship Id="rId1" Type="http://schemas.openxmlformats.org/officeDocument/2006/relationships/hyperlink" Target="https://podminky.urs.cz/item/CS_URS_2024_02/113107224" TargetMode="External"/><Relationship Id="rId6" Type="http://schemas.openxmlformats.org/officeDocument/2006/relationships/hyperlink" Target="https://podminky.urs.cz/item/CS_URS_2024_02/124353104" TargetMode="External"/><Relationship Id="rId15" Type="http://schemas.openxmlformats.org/officeDocument/2006/relationships/hyperlink" Target="https://podminky.urs.cz/item/CS_URS_2024_02/182111111" TargetMode="External"/><Relationship Id="rId23" Type="http://schemas.openxmlformats.org/officeDocument/2006/relationships/hyperlink" Target="https://podminky.urs.cz/item/CS_URS_2024_02/181351113" TargetMode="External"/><Relationship Id="rId28" Type="http://schemas.openxmlformats.org/officeDocument/2006/relationships/hyperlink" Target="https://podminky.urs.cz/item/CS_URS_2024_02/273313611" TargetMode="External"/><Relationship Id="rId36" Type="http://schemas.openxmlformats.org/officeDocument/2006/relationships/hyperlink" Target="https://podminky.urs.cz/item/CS_URS_2024_02/321366111" TargetMode="External"/><Relationship Id="rId49" Type="http://schemas.openxmlformats.org/officeDocument/2006/relationships/hyperlink" Target="https://podminky.urs.cz/item/CS_URS_2024_02/919551111" TargetMode="External"/><Relationship Id="rId57" Type="http://schemas.openxmlformats.org/officeDocument/2006/relationships/hyperlink" Target="https://podminky.urs.cz/item/CS_URS_2024_02/997221861" TargetMode="External"/><Relationship Id="rId10" Type="http://schemas.openxmlformats.org/officeDocument/2006/relationships/hyperlink" Target="https://podminky.urs.cz/item/CS_URS_2024_02/162651132" TargetMode="External"/><Relationship Id="rId31" Type="http://schemas.openxmlformats.org/officeDocument/2006/relationships/hyperlink" Target="https://podminky.urs.cz/item/CS_URS_2024_02/320101111" TargetMode="External"/><Relationship Id="rId44" Type="http://schemas.openxmlformats.org/officeDocument/2006/relationships/hyperlink" Target="https://podminky.urs.cz/item/CS_URS_2024_02/463212191" TargetMode="External"/><Relationship Id="rId52" Type="http://schemas.openxmlformats.org/officeDocument/2006/relationships/hyperlink" Target="https://podminky.urs.cz/item/CS_URS_2024_02/966003810" TargetMode="External"/><Relationship Id="rId60" Type="http://schemas.openxmlformats.org/officeDocument/2006/relationships/hyperlink" Target="https://podminky.urs.cz/item/CS_URS_2024_02/998332011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16265111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2351133" TargetMode="External"/><Relationship Id="rId18" Type="http://schemas.openxmlformats.org/officeDocument/2006/relationships/hyperlink" Target="https://podminky.urs.cz/item/CS_URS_2024_02/171151131" TargetMode="External"/><Relationship Id="rId26" Type="http://schemas.openxmlformats.org/officeDocument/2006/relationships/hyperlink" Target="https://podminky.urs.cz/item/CS_URS_2024_02/212755216" TargetMode="External"/><Relationship Id="rId39" Type="http://schemas.openxmlformats.org/officeDocument/2006/relationships/hyperlink" Target="https://podminky.urs.cz/item/CS_URS_2024_02/463212121" TargetMode="External"/><Relationship Id="rId21" Type="http://schemas.openxmlformats.org/officeDocument/2006/relationships/hyperlink" Target="https://podminky.urs.cz/item/CS_URS_2024_02/181351114" TargetMode="External"/><Relationship Id="rId34" Type="http://schemas.openxmlformats.org/officeDocument/2006/relationships/hyperlink" Target="https://podminky.urs.cz/item/CS_URS_2024_02/321352010" TargetMode="External"/><Relationship Id="rId42" Type="http://schemas.openxmlformats.org/officeDocument/2006/relationships/hyperlink" Target="https://podminky.urs.cz/item/CS_URS_2024_02/564972111" TargetMode="External"/><Relationship Id="rId47" Type="http://schemas.openxmlformats.org/officeDocument/2006/relationships/hyperlink" Target="https://podminky.urs.cz/item/CS_URS_2024_02/966071822" TargetMode="External"/><Relationship Id="rId50" Type="http://schemas.openxmlformats.org/officeDocument/2006/relationships/hyperlink" Target="https://podminky.urs.cz/item/CS_URS_2024_02/997221615" TargetMode="External"/><Relationship Id="rId7" Type="http://schemas.openxmlformats.org/officeDocument/2006/relationships/hyperlink" Target="https://podminky.urs.cz/item/CS_URS_2024_02/127451113" TargetMode="External"/><Relationship Id="rId2" Type="http://schemas.openxmlformats.org/officeDocument/2006/relationships/hyperlink" Target="https://podminky.urs.cz/item/CS_URS_2024_02/113107232" TargetMode="External"/><Relationship Id="rId16" Type="http://schemas.openxmlformats.org/officeDocument/2006/relationships/hyperlink" Target="https://podminky.urs.cz/item/CS_URS_2024_02/171201231" TargetMode="External"/><Relationship Id="rId29" Type="http://schemas.openxmlformats.org/officeDocument/2006/relationships/hyperlink" Target="https://podminky.urs.cz/item/CS_URS_2024_02/291211111" TargetMode="External"/><Relationship Id="rId11" Type="http://schemas.openxmlformats.org/officeDocument/2006/relationships/hyperlink" Target="https://podminky.urs.cz/item/CS_URS_2024_02/174151101" TargetMode="External"/><Relationship Id="rId24" Type="http://schemas.openxmlformats.org/officeDocument/2006/relationships/hyperlink" Target="https://podminky.urs.cz/item/CS_URS_2024_02/181951114" TargetMode="External"/><Relationship Id="rId32" Type="http://schemas.openxmlformats.org/officeDocument/2006/relationships/hyperlink" Target="https://podminky.urs.cz/item/CS_URS_2024_02/321321116" TargetMode="External"/><Relationship Id="rId37" Type="http://schemas.openxmlformats.org/officeDocument/2006/relationships/hyperlink" Target="https://podminky.urs.cz/item/CS_URS_2024_02/451571112" TargetMode="External"/><Relationship Id="rId40" Type="http://schemas.openxmlformats.org/officeDocument/2006/relationships/hyperlink" Target="https://podminky.urs.cz/item/CS_URS_2024_02/463212191" TargetMode="External"/><Relationship Id="rId45" Type="http://schemas.openxmlformats.org/officeDocument/2006/relationships/hyperlink" Target="https://podminky.urs.cz/item/CS_URS_2024_02/960321271" TargetMode="External"/><Relationship Id="rId53" Type="http://schemas.openxmlformats.org/officeDocument/2006/relationships/hyperlink" Target="https://podminky.urs.cz/item/CS_URS_2024_02/998332011" TargetMode="External"/><Relationship Id="rId5" Type="http://schemas.openxmlformats.org/officeDocument/2006/relationships/hyperlink" Target="https://podminky.urs.cz/item/CS_URS_2024_02/121151123" TargetMode="External"/><Relationship Id="rId10" Type="http://schemas.openxmlformats.org/officeDocument/2006/relationships/hyperlink" Target="https://podminky.urs.cz/item/CS_URS_2024_02/162651132" TargetMode="External"/><Relationship Id="rId19" Type="http://schemas.openxmlformats.org/officeDocument/2006/relationships/hyperlink" Target="https://podminky.urs.cz/item/CS_URS_2024_02/171251201" TargetMode="External"/><Relationship Id="rId31" Type="http://schemas.openxmlformats.org/officeDocument/2006/relationships/hyperlink" Target="https://podminky.urs.cz/item/CS_URS_2024_02/320101112" TargetMode="External"/><Relationship Id="rId44" Type="http://schemas.openxmlformats.org/officeDocument/2006/relationships/hyperlink" Target="https://podminky.urs.cz/item/CS_URS_2024_02/960111221" TargetMode="External"/><Relationship Id="rId52" Type="http://schemas.openxmlformats.org/officeDocument/2006/relationships/hyperlink" Target="https://podminky.urs.cz/item/CS_URS_2024_02/997221645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62751137" TargetMode="External"/><Relationship Id="rId22" Type="http://schemas.openxmlformats.org/officeDocument/2006/relationships/hyperlink" Target="https://podminky.urs.cz/item/CS_URS_2024_02/181451131" TargetMode="External"/><Relationship Id="rId27" Type="http://schemas.openxmlformats.org/officeDocument/2006/relationships/hyperlink" Target="https://podminky.urs.cz/item/CS_URS_2024_02/213141122" TargetMode="External"/><Relationship Id="rId30" Type="http://schemas.openxmlformats.org/officeDocument/2006/relationships/hyperlink" Target="https://podminky.urs.cz/item/CS_URS_2024_02/320101111" TargetMode="External"/><Relationship Id="rId35" Type="http://schemas.openxmlformats.org/officeDocument/2006/relationships/hyperlink" Target="https://podminky.urs.cz/item/CS_URS_2024_02/321366111" TargetMode="External"/><Relationship Id="rId43" Type="http://schemas.openxmlformats.org/officeDocument/2006/relationships/hyperlink" Target="https://podminky.urs.cz/item/CS_URS_2024_02/916131213" TargetMode="External"/><Relationship Id="rId48" Type="http://schemas.openxmlformats.org/officeDocument/2006/relationships/hyperlink" Target="https://podminky.urs.cz/item/CS_URS_2024_02/997221551" TargetMode="External"/><Relationship Id="rId8" Type="http://schemas.openxmlformats.org/officeDocument/2006/relationships/hyperlink" Target="https://podminky.urs.cz/item/CS_URS_2024_02/162351124" TargetMode="External"/><Relationship Id="rId51" Type="http://schemas.openxmlformats.org/officeDocument/2006/relationships/hyperlink" Target="https://podminky.urs.cz/item/CS_URS_2024_02/997221655" TargetMode="External"/><Relationship Id="rId3" Type="http://schemas.openxmlformats.org/officeDocument/2006/relationships/hyperlink" Target="https://podminky.urs.cz/item/CS_URS_2024_02/113154543" TargetMode="External"/><Relationship Id="rId12" Type="http://schemas.openxmlformats.org/officeDocument/2006/relationships/hyperlink" Target="https://podminky.urs.cz/item/CS_URS_2024_02/182151112" TargetMode="External"/><Relationship Id="rId17" Type="http://schemas.openxmlformats.org/officeDocument/2006/relationships/hyperlink" Target="https://podminky.urs.cz/item/CS_URS_2024_02/167151112" TargetMode="External"/><Relationship Id="rId25" Type="http://schemas.openxmlformats.org/officeDocument/2006/relationships/hyperlink" Target="https://podminky.urs.cz/item/CS_URS_2024_02/185804312" TargetMode="External"/><Relationship Id="rId33" Type="http://schemas.openxmlformats.org/officeDocument/2006/relationships/hyperlink" Target="https://podminky.urs.cz/item/CS_URS_2024_02/321351010" TargetMode="External"/><Relationship Id="rId38" Type="http://schemas.openxmlformats.org/officeDocument/2006/relationships/hyperlink" Target="https://podminky.urs.cz/item/CS_URS_2024_02/462519002" TargetMode="External"/><Relationship Id="rId46" Type="http://schemas.openxmlformats.org/officeDocument/2006/relationships/hyperlink" Target="https://podminky.urs.cz/item/CS_URS_2024_02/966071711" TargetMode="External"/><Relationship Id="rId20" Type="http://schemas.openxmlformats.org/officeDocument/2006/relationships/hyperlink" Target="https://podminky.urs.cz/item/CS_URS_2024_02/181351113" TargetMode="External"/><Relationship Id="rId41" Type="http://schemas.openxmlformats.org/officeDocument/2006/relationships/hyperlink" Target="https://podminky.urs.cz/item/CS_URS_2024_02/564750101" TargetMode="External"/><Relationship Id="rId54" Type="http://schemas.openxmlformats.org/officeDocument/2006/relationships/drawing" Target="../drawings/drawing3.xml"/><Relationship Id="rId1" Type="http://schemas.openxmlformats.org/officeDocument/2006/relationships/hyperlink" Target="https://podminky.urs.cz/item/CS_URS_2024_02/113107223" TargetMode="External"/><Relationship Id="rId6" Type="http://schemas.openxmlformats.org/officeDocument/2006/relationships/hyperlink" Target="https://podminky.urs.cz/item/CS_URS_2024_02/124353104" TargetMode="External"/><Relationship Id="rId15" Type="http://schemas.openxmlformats.org/officeDocument/2006/relationships/hyperlink" Target="https://podminky.urs.cz/item/CS_URS_2024_02/162751139" TargetMode="External"/><Relationship Id="rId23" Type="http://schemas.openxmlformats.org/officeDocument/2006/relationships/hyperlink" Target="https://podminky.urs.cz/item/CS_URS_2024_02/181451131" TargetMode="External"/><Relationship Id="rId28" Type="http://schemas.openxmlformats.org/officeDocument/2006/relationships/hyperlink" Target="https://podminky.urs.cz/item/CS_URS_2024_02/273313611" TargetMode="External"/><Relationship Id="rId36" Type="http://schemas.openxmlformats.org/officeDocument/2006/relationships/hyperlink" Target="https://podminky.urs.cz/item/CS_URS_2024_02/321368211" TargetMode="External"/><Relationship Id="rId49" Type="http://schemas.openxmlformats.org/officeDocument/2006/relationships/hyperlink" Target="https://podminky.urs.cz/item/CS_URS_2024_02/997221559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2751137" TargetMode="External"/><Relationship Id="rId18" Type="http://schemas.openxmlformats.org/officeDocument/2006/relationships/hyperlink" Target="https://podminky.urs.cz/item/CS_URS_2024_02/171251201" TargetMode="External"/><Relationship Id="rId26" Type="http://schemas.openxmlformats.org/officeDocument/2006/relationships/hyperlink" Target="https://podminky.urs.cz/item/CS_URS_2024_02/462519002" TargetMode="External"/><Relationship Id="rId39" Type="http://schemas.openxmlformats.org/officeDocument/2006/relationships/hyperlink" Target="https://podminky.urs.cz/item/CS_URS_2024_02/998332011" TargetMode="External"/><Relationship Id="rId21" Type="http://schemas.openxmlformats.org/officeDocument/2006/relationships/hyperlink" Target="https://podminky.urs.cz/item/CS_URS_2024_02/181451132" TargetMode="External"/><Relationship Id="rId34" Type="http://schemas.openxmlformats.org/officeDocument/2006/relationships/hyperlink" Target="https://podminky.urs.cz/item/CS_URS_2024_02/997013602" TargetMode="External"/><Relationship Id="rId7" Type="http://schemas.openxmlformats.org/officeDocument/2006/relationships/hyperlink" Target="https://podminky.urs.cz/item/CS_URS_2024_02/127451113" TargetMode="External"/><Relationship Id="rId12" Type="http://schemas.openxmlformats.org/officeDocument/2006/relationships/hyperlink" Target="https://podminky.urs.cz/item/CS_URS_2024_02/182151112" TargetMode="External"/><Relationship Id="rId17" Type="http://schemas.openxmlformats.org/officeDocument/2006/relationships/hyperlink" Target="https://podminky.urs.cz/item/CS_URS_2024_02/171151131" TargetMode="External"/><Relationship Id="rId25" Type="http://schemas.openxmlformats.org/officeDocument/2006/relationships/hyperlink" Target="https://podminky.urs.cz/item/CS_URS_2024_02/451571112" TargetMode="External"/><Relationship Id="rId33" Type="http://schemas.openxmlformats.org/officeDocument/2006/relationships/hyperlink" Target="https://podminky.urs.cz/item/CS_URS_2024_02/966071822" TargetMode="External"/><Relationship Id="rId38" Type="http://schemas.openxmlformats.org/officeDocument/2006/relationships/hyperlink" Target="https://podminky.urs.cz/item/CS_URS_2024_02/997321519" TargetMode="External"/><Relationship Id="rId2" Type="http://schemas.openxmlformats.org/officeDocument/2006/relationships/hyperlink" Target="https://podminky.urs.cz/item/CS_URS_2024_02/113154522" TargetMode="External"/><Relationship Id="rId16" Type="http://schemas.openxmlformats.org/officeDocument/2006/relationships/hyperlink" Target="https://podminky.urs.cz/item/CS_URS_2024_02/167151112" TargetMode="External"/><Relationship Id="rId20" Type="http://schemas.openxmlformats.org/officeDocument/2006/relationships/hyperlink" Target="https://podminky.urs.cz/item/CS_URS_2024_02/181351114" TargetMode="External"/><Relationship Id="rId29" Type="http://schemas.openxmlformats.org/officeDocument/2006/relationships/hyperlink" Target="https://podminky.urs.cz/item/CS_URS_2024_02/564750101" TargetMode="External"/><Relationship Id="rId1" Type="http://schemas.openxmlformats.org/officeDocument/2006/relationships/hyperlink" Target="https://podminky.urs.cz/item/CS_URS_2024_02/113107124" TargetMode="External"/><Relationship Id="rId6" Type="http://schemas.openxmlformats.org/officeDocument/2006/relationships/hyperlink" Target="https://podminky.urs.cz/item/CS_URS_2024_02/124353104" TargetMode="External"/><Relationship Id="rId11" Type="http://schemas.openxmlformats.org/officeDocument/2006/relationships/hyperlink" Target="https://podminky.urs.cz/item/CS_URS_2024_02/174151101" TargetMode="External"/><Relationship Id="rId24" Type="http://schemas.openxmlformats.org/officeDocument/2006/relationships/hyperlink" Target="https://podminky.urs.cz/item/CS_URS_2024_02/291211111" TargetMode="External"/><Relationship Id="rId32" Type="http://schemas.openxmlformats.org/officeDocument/2006/relationships/hyperlink" Target="https://podminky.urs.cz/item/CS_URS_2024_02/966071711" TargetMode="External"/><Relationship Id="rId37" Type="http://schemas.openxmlformats.org/officeDocument/2006/relationships/hyperlink" Target="https://podminky.urs.cz/item/CS_URS_2024_02/997321511" TargetMode="External"/><Relationship Id="rId40" Type="http://schemas.openxmlformats.org/officeDocument/2006/relationships/drawing" Target="../drawings/drawing4.xml"/><Relationship Id="rId5" Type="http://schemas.openxmlformats.org/officeDocument/2006/relationships/hyperlink" Target="https://podminky.urs.cz/item/CS_URS_2024_02/121151123" TargetMode="External"/><Relationship Id="rId15" Type="http://schemas.openxmlformats.org/officeDocument/2006/relationships/hyperlink" Target="https://podminky.urs.cz/item/CS_URS_2024_02/171201231" TargetMode="External"/><Relationship Id="rId23" Type="http://schemas.openxmlformats.org/officeDocument/2006/relationships/hyperlink" Target="https://podminky.urs.cz/item/CS_URS_2024_02/185804312" TargetMode="External"/><Relationship Id="rId28" Type="http://schemas.openxmlformats.org/officeDocument/2006/relationships/hyperlink" Target="https://podminky.urs.cz/item/CS_URS_2024_02/463212191" TargetMode="External"/><Relationship Id="rId36" Type="http://schemas.openxmlformats.org/officeDocument/2006/relationships/hyperlink" Target="https://podminky.urs.cz/item/CS_URS_2024_02/997221645" TargetMode="External"/><Relationship Id="rId10" Type="http://schemas.openxmlformats.org/officeDocument/2006/relationships/hyperlink" Target="https://podminky.urs.cz/item/CS_URS_2024_02/162651132" TargetMode="External"/><Relationship Id="rId19" Type="http://schemas.openxmlformats.org/officeDocument/2006/relationships/hyperlink" Target="https://podminky.urs.cz/item/CS_URS_2024_02/181351113" TargetMode="External"/><Relationship Id="rId31" Type="http://schemas.openxmlformats.org/officeDocument/2006/relationships/hyperlink" Target="https://podminky.urs.cz/item/CS_URS_2024_02/960321271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62751139" TargetMode="External"/><Relationship Id="rId22" Type="http://schemas.openxmlformats.org/officeDocument/2006/relationships/hyperlink" Target="https://podminky.urs.cz/item/CS_URS_2024_02/181951114" TargetMode="External"/><Relationship Id="rId27" Type="http://schemas.openxmlformats.org/officeDocument/2006/relationships/hyperlink" Target="https://podminky.urs.cz/item/CS_URS_2024_02/463212121" TargetMode="External"/><Relationship Id="rId30" Type="http://schemas.openxmlformats.org/officeDocument/2006/relationships/hyperlink" Target="https://podminky.urs.cz/item/CS_URS_2024_02/564972111" TargetMode="External"/><Relationship Id="rId35" Type="http://schemas.openxmlformats.org/officeDocument/2006/relationships/hyperlink" Target="https://podminky.urs.cz/item/CS_URS_2024_02/997221655" TargetMode="External"/><Relationship Id="rId8" Type="http://schemas.openxmlformats.org/officeDocument/2006/relationships/hyperlink" Target="https://podminky.urs.cz/item/CS_URS_2024_02/162351124" TargetMode="External"/><Relationship Id="rId3" Type="http://schemas.openxmlformats.org/officeDocument/2006/relationships/hyperlink" Target="https://podminky.urs.cz/item/CS_URS_2024_02/113155513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7151112" TargetMode="External"/><Relationship Id="rId18" Type="http://schemas.openxmlformats.org/officeDocument/2006/relationships/hyperlink" Target="https://podminky.urs.cz/item/CS_URS_2024_02/181451132" TargetMode="External"/><Relationship Id="rId26" Type="http://schemas.openxmlformats.org/officeDocument/2006/relationships/hyperlink" Target="https://podminky.urs.cz/item/CS_URS_2024_02/966071711" TargetMode="External"/><Relationship Id="rId3" Type="http://schemas.openxmlformats.org/officeDocument/2006/relationships/hyperlink" Target="https://podminky.urs.cz/item/CS_URS_2024_02/124353104" TargetMode="External"/><Relationship Id="rId21" Type="http://schemas.openxmlformats.org/officeDocument/2006/relationships/hyperlink" Target="https://podminky.urs.cz/item/CS_URS_2024_02/451571112" TargetMode="External"/><Relationship Id="rId7" Type="http://schemas.openxmlformats.org/officeDocument/2006/relationships/hyperlink" Target="https://podminky.urs.cz/item/CS_URS_2024_02/162651132" TargetMode="External"/><Relationship Id="rId12" Type="http://schemas.openxmlformats.org/officeDocument/2006/relationships/hyperlink" Target="https://podminky.urs.cz/item/CS_URS_2024_02/171201231" TargetMode="External"/><Relationship Id="rId17" Type="http://schemas.openxmlformats.org/officeDocument/2006/relationships/hyperlink" Target="https://podminky.urs.cz/item/CS_URS_2024_02/181351104" TargetMode="External"/><Relationship Id="rId25" Type="http://schemas.openxmlformats.org/officeDocument/2006/relationships/hyperlink" Target="https://podminky.urs.cz/item/CS_URS_2024_02/960321271" TargetMode="External"/><Relationship Id="rId33" Type="http://schemas.openxmlformats.org/officeDocument/2006/relationships/drawing" Target="../drawings/drawing5.xml"/><Relationship Id="rId2" Type="http://schemas.openxmlformats.org/officeDocument/2006/relationships/hyperlink" Target="https://podminky.urs.cz/item/CS_URS_2024_02/121151123" TargetMode="External"/><Relationship Id="rId16" Type="http://schemas.openxmlformats.org/officeDocument/2006/relationships/hyperlink" Target="https://podminky.urs.cz/item/CS_URS_2024_02/181351113" TargetMode="External"/><Relationship Id="rId20" Type="http://schemas.openxmlformats.org/officeDocument/2006/relationships/hyperlink" Target="https://podminky.urs.cz/item/CS_URS_2024_02/185804312" TargetMode="External"/><Relationship Id="rId29" Type="http://schemas.openxmlformats.org/officeDocument/2006/relationships/hyperlink" Target="https://podminky.urs.cz/item/CS_URS_2024_02/997013655" TargetMode="External"/><Relationship Id="rId1" Type="http://schemas.openxmlformats.org/officeDocument/2006/relationships/hyperlink" Target="https://podminky.urs.cz/item/CS_URS_2024_02/114203104" TargetMode="External"/><Relationship Id="rId6" Type="http://schemas.openxmlformats.org/officeDocument/2006/relationships/hyperlink" Target="https://podminky.urs.cz/item/CS_URS_2024_02/162651112" TargetMode="External"/><Relationship Id="rId11" Type="http://schemas.openxmlformats.org/officeDocument/2006/relationships/hyperlink" Target="https://podminky.urs.cz/item/CS_URS_2024_02/162751139" TargetMode="External"/><Relationship Id="rId24" Type="http://schemas.openxmlformats.org/officeDocument/2006/relationships/hyperlink" Target="https://podminky.urs.cz/item/CS_URS_2024_02/463212191" TargetMode="External"/><Relationship Id="rId32" Type="http://schemas.openxmlformats.org/officeDocument/2006/relationships/hyperlink" Target="https://podminky.urs.cz/item/CS_URS_2024_02/998332011" TargetMode="External"/><Relationship Id="rId5" Type="http://schemas.openxmlformats.org/officeDocument/2006/relationships/hyperlink" Target="https://podminky.urs.cz/item/CS_URS_2024_02/162351124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463212121" TargetMode="External"/><Relationship Id="rId28" Type="http://schemas.openxmlformats.org/officeDocument/2006/relationships/hyperlink" Target="https://podminky.urs.cz/item/CS_URS_2024_02/997013602" TargetMode="External"/><Relationship Id="rId10" Type="http://schemas.openxmlformats.org/officeDocument/2006/relationships/hyperlink" Target="https://podminky.urs.cz/item/CS_URS_2024_02/162751137" TargetMode="External"/><Relationship Id="rId19" Type="http://schemas.openxmlformats.org/officeDocument/2006/relationships/hyperlink" Target="https://podminky.urs.cz/item/CS_URS_2024_02/181951114" TargetMode="External"/><Relationship Id="rId31" Type="http://schemas.openxmlformats.org/officeDocument/2006/relationships/hyperlink" Target="https://podminky.urs.cz/item/CS_URS_2024_02/997321519" TargetMode="External"/><Relationship Id="rId4" Type="http://schemas.openxmlformats.org/officeDocument/2006/relationships/hyperlink" Target="https://podminky.urs.cz/item/CS_URS_2024_02/127451113" TargetMode="External"/><Relationship Id="rId9" Type="http://schemas.openxmlformats.org/officeDocument/2006/relationships/hyperlink" Target="https://podminky.urs.cz/item/CS_URS_2024_02/182151112" TargetMode="External"/><Relationship Id="rId14" Type="http://schemas.openxmlformats.org/officeDocument/2006/relationships/hyperlink" Target="https://podminky.urs.cz/item/CS_URS_2024_02/171151131" TargetMode="External"/><Relationship Id="rId22" Type="http://schemas.openxmlformats.org/officeDocument/2006/relationships/hyperlink" Target="https://podminky.urs.cz/item/CS_URS_2024_02/462519002" TargetMode="External"/><Relationship Id="rId27" Type="http://schemas.openxmlformats.org/officeDocument/2006/relationships/hyperlink" Target="https://podminky.urs.cz/item/CS_URS_2024_02/966071822" TargetMode="External"/><Relationship Id="rId30" Type="http://schemas.openxmlformats.org/officeDocument/2006/relationships/hyperlink" Target="https://podminky.urs.cz/item/CS_URS_2024_02/997321511" TargetMode="External"/><Relationship Id="rId8" Type="http://schemas.openxmlformats.org/officeDocument/2006/relationships/hyperlink" Target="https://podminky.urs.cz/item/CS_URS_2024_02/174151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651132" TargetMode="External"/><Relationship Id="rId13" Type="http://schemas.openxmlformats.org/officeDocument/2006/relationships/hyperlink" Target="https://podminky.urs.cz/item/CS_URS_2024_02/162751139" TargetMode="External"/><Relationship Id="rId18" Type="http://schemas.openxmlformats.org/officeDocument/2006/relationships/hyperlink" Target="https://podminky.urs.cz/item/CS_URS_2024_02/181351113" TargetMode="External"/><Relationship Id="rId26" Type="http://schemas.openxmlformats.org/officeDocument/2006/relationships/hyperlink" Target="https://podminky.urs.cz/item/CS_URS_2024_02/997013602" TargetMode="External"/><Relationship Id="rId3" Type="http://schemas.openxmlformats.org/officeDocument/2006/relationships/hyperlink" Target="https://podminky.urs.cz/item/CS_URS_2024_02/121151123" TargetMode="External"/><Relationship Id="rId21" Type="http://schemas.openxmlformats.org/officeDocument/2006/relationships/hyperlink" Target="https://podminky.urs.cz/item/CS_URS_2024_02/181951114" TargetMode="External"/><Relationship Id="rId7" Type="http://schemas.openxmlformats.org/officeDocument/2006/relationships/hyperlink" Target="https://podminky.urs.cz/item/CS_URS_2024_02/162651112" TargetMode="External"/><Relationship Id="rId12" Type="http://schemas.openxmlformats.org/officeDocument/2006/relationships/hyperlink" Target="https://podminky.urs.cz/item/CS_URS_2024_02/162751137" TargetMode="External"/><Relationship Id="rId17" Type="http://schemas.openxmlformats.org/officeDocument/2006/relationships/hyperlink" Target="https://podminky.urs.cz/item/CS_URS_2024_02/171251201" TargetMode="External"/><Relationship Id="rId25" Type="http://schemas.openxmlformats.org/officeDocument/2006/relationships/hyperlink" Target="https://podminky.urs.cz/item/CS_URS_2024_02/960321271" TargetMode="External"/><Relationship Id="rId2" Type="http://schemas.openxmlformats.org/officeDocument/2006/relationships/hyperlink" Target="https://podminky.urs.cz/item/CS_URS_2024_02/114203104" TargetMode="External"/><Relationship Id="rId16" Type="http://schemas.openxmlformats.org/officeDocument/2006/relationships/hyperlink" Target="https://podminky.urs.cz/item/CS_URS_2024_02/171151131" TargetMode="External"/><Relationship Id="rId20" Type="http://schemas.openxmlformats.org/officeDocument/2006/relationships/hyperlink" Target="https://podminky.urs.cz/item/CS_URS_2024_02/181451132" TargetMode="External"/><Relationship Id="rId29" Type="http://schemas.openxmlformats.org/officeDocument/2006/relationships/hyperlink" Target="https://podminky.urs.cz/item/CS_URS_2024_02/997321519" TargetMode="External"/><Relationship Id="rId1" Type="http://schemas.openxmlformats.org/officeDocument/2006/relationships/hyperlink" Target="https://podminky.urs.cz/item/CS_URS_2024_02/114203103" TargetMode="External"/><Relationship Id="rId6" Type="http://schemas.openxmlformats.org/officeDocument/2006/relationships/hyperlink" Target="https://podminky.urs.cz/item/CS_URS_2024_02/162351124" TargetMode="External"/><Relationship Id="rId11" Type="http://schemas.openxmlformats.org/officeDocument/2006/relationships/hyperlink" Target="https://podminky.urs.cz/item/CS_URS_2024_02/182251101" TargetMode="External"/><Relationship Id="rId24" Type="http://schemas.openxmlformats.org/officeDocument/2006/relationships/hyperlink" Target="https://podminky.urs.cz/item/CS_URS_2024_02/462519002" TargetMode="External"/><Relationship Id="rId5" Type="http://schemas.openxmlformats.org/officeDocument/2006/relationships/hyperlink" Target="https://podminky.urs.cz/item/CS_URS_2024_02/127451113" TargetMode="External"/><Relationship Id="rId15" Type="http://schemas.openxmlformats.org/officeDocument/2006/relationships/hyperlink" Target="https://podminky.urs.cz/item/CS_URS_2024_02/171201231" TargetMode="External"/><Relationship Id="rId23" Type="http://schemas.openxmlformats.org/officeDocument/2006/relationships/hyperlink" Target="https://podminky.urs.cz/item/CS_URS_2024_02/462511270" TargetMode="External"/><Relationship Id="rId28" Type="http://schemas.openxmlformats.org/officeDocument/2006/relationships/hyperlink" Target="https://podminky.urs.cz/item/CS_URS_2024_02/997321511" TargetMode="External"/><Relationship Id="rId10" Type="http://schemas.openxmlformats.org/officeDocument/2006/relationships/hyperlink" Target="https://podminky.urs.cz/item/CS_URS_2024_02/182151111" TargetMode="External"/><Relationship Id="rId19" Type="http://schemas.openxmlformats.org/officeDocument/2006/relationships/hyperlink" Target="https://podminky.urs.cz/item/CS_URS_2024_02/181351114" TargetMode="External"/><Relationship Id="rId31" Type="http://schemas.openxmlformats.org/officeDocument/2006/relationships/drawing" Target="../drawings/drawing6.xml"/><Relationship Id="rId4" Type="http://schemas.openxmlformats.org/officeDocument/2006/relationships/hyperlink" Target="https://podminky.urs.cz/item/CS_URS_2024_02/124353104" TargetMode="External"/><Relationship Id="rId9" Type="http://schemas.openxmlformats.org/officeDocument/2006/relationships/hyperlink" Target="https://podminky.urs.cz/item/CS_URS_2024_02/167151111" TargetMode="External"/><Relationship Id="rId14" Type="http://schemas.openxmlformats.org/officeDocument/2006/relationships/hyperlink" Target="https://podminky.urs.cz/item/CS_URS_2024_02/167151112" TargetMode="External"/><Relationship Id="rId22" Type="http://schemas.openxmlformats.org/officeDocument/2006/relationships/hyperlink" Target="https://podminky.urs.cz/item/CS_URS_2024_02/185804312" TargetMode="External"/><Relationship Id="rId27" Type="http://schemas.openxmlformats.org/officeDocument/2006/relationships/hyperlink" Target="https://podminky.urs.cz/item/CS_URS_2024_02/997013655" TargetMode="External"/><Relationship Id="rId30" Type="http://schemas.openxmlformats.org/officeDocument/2006/relationships/hyperlink" Target="https://podminky.urs.cz/item/CS_URS_2024_02/99833201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71201231" TargetMode="External"/><Relationship Id="rId21" Type="http://schemas.openxmlformats.org/officeDocument/2006/relationships/hyperlink" Target="https://podminky.urs.cz/item/CS_URS_2024_02/162651112" TargetMode="External"/><Relationship Id="rId42" Type="http://schemas.openxmlformats.org/officeDocument/2006/relationships/hyperlink" Target="https://podminky.urs.cz/item/CS_URS_2024_02/231212111" TargetMode="External"/><Relationship Id="rId47" Type="http://schemas.openxmlformats.org/officeDocument/2006/relationships/hyperlink" Target="https://podminky.urs.cz/item/CS_URS_2024_02/321321116" TargetMode="External"/><Relationship Id="rId63" Type="http://schemas.openxmlformats.org/officeDocument/2006/relationships/hyperlink" Target="https://podminky.urs.cz/item/CS_URS_2024_02/894410232" TargetMode="External"/><Relationship Id="rId68" Type="http://schemas.openxmlformats.org/officeDocument/2006/relationships/hyperlink" Target="https://podminky.urs.cz/item/CS_URS_2024_02/899103112" TargetMode="External"/><Relationship Id="rId16" Type="http://schemas.openxmlformats.org/officeDocument/2006/relationships/hyperlink" Target="https://podminky.urs.cz/item/CS_URS_2024_02/153112122" TargetMode="External"/><Relationship Id="rId11" Type="http://schemas.openxmlformats.org/officeDocument/2006/relationships/hyperlink" Target="https://podminky.urs.cz/item/CS_URS_2024_02/151102112" TargetMode="External"/><Relationship Id="rId32" Type="http://schemas.openxmlformats.org/officeDocument/2006/relationships/hyperlink" Target="https://podminky.urs.cz/item/CS_URS_2024_02/181351113" TargetMode="External"/><Relationship Id="rId37" Type="http://schemas.openxmlformats.org/officeDocument/2006/relationships/hyperlink" Target="https://podminky.urs.cz/item/CS_URS_2024_02/226121112" TargetMode="External"/><Relationship Id="rId53" Type="http://schemas.openxmlformats.org/officeDocument/2006/relationships/hyperlink" Target="https://podminky.urs.cz/item/CS_URS_2024_02/321366112" TargetMode="External"/><Relationship Id="rId58" Type="http://schemas.openxmlformats.org/officeDocument/2006/relationships/hyperlink" Target="https://podminky.urs.cz/item/CS_URS_2024_02/891352421" TargetMode="External"/><Relationship Id="rId74" Type="http://schemas.openxmlformats.org/officeDocument/2006/relationships/hyperlink" Target="https://podminky.urs.cz/item/CS_URS_2024_02/935112211" TargetMode="External"/><Relationship Id="rId79" Type="http://schemas.openxmlformats.org/officeDocument/2006/relationships/hyperlink" Target="https://podminky.urs.cz/item/CS_URS_2024_02/721173406" TargetMode="External"/><Relationship Id="rId5" Type="http://schemas.openxmlformats.org/officeDocument/2006/relationships/hyperlink" Target="https://podminky.urs.cz/item/CS_URS_2024_02/127451111" TargetMode="External"/><Relationship Id="rId61" Type="http://schemas.openxmlformats.org/officeDocument/2006/relationships/hyperlink" Target="https://podminky.urs.cz/item/CS_URS_2024_02/894410211" TargetMode="External"/><Relationship Id="rId82" Type="http://schemas.openxmlformats.org/officeDocument/2006/relationships/drawing" Target="../drawings/drawing7.xml"/><Relationship Id="rId19" Type="http://schemas.openxmlformats.org/officeDocument/2006/relationships/hyperlink" Target="https://podminky.urs.cz/item/CS_URS_2024_02/162651132" TargetMode="External"/><Relationship Id="rId14" Type="http://schemas.openxmlformats.org/officeDocument/2006/relationships/hyperlink" Target="https://podminky.urs.cz/item/CS_URS_2024_02/153111114" TargetMode="External"/><Relationship Id="rId22" Type="http://schemas.openxmlformats.org/officeDocument/2006/relationships/hyperlink" Target="https://podminky.urs.cz/item/CS_URS_2024_02/162351124" TargetMode="External"/><Relationship Id="rId27" Type="http://schemas.openxmlformats.org/officeDocument/2006/relationships/hyperlink" Target="https://podminky.urs.cz/item/CS_URS_2024_02/167151111" TargetMode="External"/><Relationship Id="rId30" Type="http://schemas.openxmlformats.org/officeDocument/2006/relationships/hyperlink" Target="https://podminky.urs.cz/item/CS_URS_2024_02/174151101" TargetMode="External"/><Relationship Id="rId35" Type="http://schemas.openxmlformats.org/officeDocument/2006/relationships/hyperlink" Target="https://podminky.urs.cz/item/CS_URS_2024_02/185804312" TargetMode="External"/><Relationship Id="rId43" Type="http://schemas.openxmlformats.org/officeDocument/2006/relationships/hyperlink" Target="https://podminky.urs.cz/item/CS_URS_2024_02/231611114" TargetMode="External"/><Relationship Id="rId48" Type="http://schemas.openxmlformats.org/officeDocument/2006/relationships/hyperlink" Target="https://podminky.urs.cz/item/CS_URS_2024_02/321351010" TargetMode="External"/><Relationship Id="rId56" Type="http://schemas.openxmlformats.org/officeDocument/2006/relationships/hyperlink" Target="https://podminky.urs.cz/item/CS_URS_2024_02/591141111" TargetMode="External"/><Relationship Id="rId64" Type="http://schemas.openxmlformats.org/officeDocument/2006/relationships/hyperlink" Target="https://podminky.urs.cz/item/CS_URS_2024_02/895941302" TargetMode="External"/><Relationship Id="rId69" Type="http://schemas.openxmlformats.org/officeDocument/2006/relationships/hyperlink" Target="https://podminky.urs.cz/item/CS_URS_2024_02/899623171" TargetMode="External"/><Relationship Id="rId77" Type="http://schemas.openxmlformats.org/officeDocument/2006/relationships/hyperlink" Target="https://podminky.urs.cz/item/CS_URS_2024_02/998332011" TargetMode="External"/><Relationship Id="rId8" Type="http://schemas.openxmlformats.org/officeDocument/2006/relationships/hyperlink" Target="https://podminky.urs.cz/item/CS_URS_2024_02/151102102" TargetMode="External"/><Relationship Id="rId51" Type="http://schemas.openxmlformats.org/officeDocument/2006/relationships/hyperlink" Target="https://podminky.urs.cz/item/CS_URS_2024_02/321352020" TargetMode="External"/><Relationship Id="rId72" Type="http://schemas.openxmlformats.org/officeDocument/2006/relationships/hyperlink" Target="https://podminky.urs.cz/item/CS_URS_2024_02/899643122" TargetMode="External"/><Relationship Id="rId80" Type="http://schemas.openxmlformats.org/officeDocument/2006/relationships/hyperlink" Target="https://podminky.urs.cz/item/CS_URS_2024_02/911121111" TargetMode="External"/><Relationship Id="rId3" Type="http://schemas.openxmlformats.org/officeDocument/2006/relationships/hyperlink" Target="https://podminky.urs.cz/item/CS_URS_2024_02/121151123" TargetMode="External"/><Relationship Id="rId12" Type="http://schemas.openxmlformats.org/officeDocument/2006/relationships/hyperlink" Target="https://podminky.urs.cz/item/CS_URS_2024_02/151811131" TargetMode="External"/><Relationship Id="rId17" Type="http://schemas.openxmlformats.org/officeDocument/2006/relationships/hyperlink" Target="https://podminky.urs.cz/item/CS_URS_2024_02/153113112" TargetMode="External"/><Relationship Id="rId25" Type="http://schemas.openxmlformats.org/officeDocument/2006/relationships/hyperlink" Target="https://podminky.urs.cz/item/CS_URS_2024_02/162751139" TargetMode="External"/><Relationship Id="rId33" Type="http://schemas.openxmlformats.org/officeDocument/2006/relationships/hyperlink" Target="https://podminky.urs.cz/item/CS_URS_2024_02/181451131" TargetMode="External"/><Relationship Id="rId38" Type="http://schemas.openxmlformats.org/officeDocument/2006/relationships/hyperlink" Target="https://podminky.urs.cz/item/CS_URS_2024_02/226121113" TargetMode="External"/><Relationship Id="rId46" Type="http://schemas.openxmlformats.org/officeDocument/2006/relationships/hyperlink" Target="https://podminky.urs.cz/item/CS_URS_2024_02/348351311" TargetMode="External"/><Relationship Id="rId59" Type="http://schemas.openxmlformats.org/officeDocument/2006/relationships/hyperlink" Target="https://podminky.urs.cz/item/CS_URS_2024_02/891372421" TargetMode="External"/><Relationship Id="rId67" Type="http://schemas.openxmlformats.org/officeDocument/2006/relationships/hyperlink" Target="https://podminky.urs.cz/item/CS_URS_2024_02/895941331" TargetMode="External"/><Relationship Id="rId20" Type="http://schemas.openxmlformats.org/officeDocument/2006/relationships/hyperlink" Target="https://podminky.urs.cz/item/CS_URS_2024_02/171151103" TargetMode="External"/><Relationship Id="rId41" Type="http://schemas.openxmlformats.org/officeDocument/2006/relationships/hyperlink" Target="https://podminky.urs.cz/item/CS_URS_2024_02/226123113" TargetMode="External"/><Relationship Id="rId54" Type="http://schemas.openxmlformats.org/officeDocument/2006/relationships/hyperlink" Target="https://podminky.urs.cz/item/CS_URS_2024_02/321368211" TargetMode="External"/><Relationship Id="rId62" Type="http://schemas.openxmlformats.org/officeDocument/2006/relationships/hyperlink" Target="https://podminky.urs.cz/item/CS_URS_2024_02/894410212" TargetMode="External"/><Relationship Id="rId70" Type="http://schemas.openxmlformats.org/officeDocument/2006/relationships/hyperlink" Target="https://podminky.urs.cz/item/CS_URS_2024_02/899633161" TargetMode="External"/><Relationship Id="rId75" Type="http://schemas.openxmlformats.org/officeDocument/2006/relationships/hyperlink" Target="https://podminky.urs.cz/item/CS_URS_2024_02/953333318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31351203" TargetMode="External"/><Relationship Id="rId15" Type="http://schemas.openxmlformats.org/officeDocument/2006/relationships/hyperlink" Target="https://podminky.urs.cz/item/CS_URS_2024_02/153112111" TargetMode="External"/><Relationship Id="rId23" Type="http://schemas.openxmlformats.org/officeDocument/2006/relationships/hyperlink" Target="https://podminky.urs.cz/item/CS_URS_2024_02/162651132" TargetMode="External"/><Relationship Id="rId28" Type="http://schemas.openxmlformats.org/officeDocument/2006/relationships/hyperlink" Target="https://podminky.urs.cz/item/CS_URS_2024_02/167151112" TargetMode="External"/><Relationship Id="rId36" Type="http://schemas.openxmlformats.org/officeDocument/2006/relationships/hyperlink" Target="https://podminky.urs.cz/item/CS_URS_2024_02/226121111" TargetMode="External"/><Relationship Id="rId49" Type="http://schemas.openxmlformats.org/officeDocument/2006/relationships/hyperlink" Target="https://podminky.urs.cz/item/CS_URS_2024_02/321351020" TargetMode="External"/><Relationship Id="rId57" Type="http://schemas.openxmlformats.org/officeDocument/2006/relationships/hyperlink" Target="https://podminky.urs.cz/item/CS_URS_2024_02/877260330" TargetMode="External"/><Relationship Id="rId10" Type="http://schemas.openxmlformats.org/officeDocument/2006/relationships/hyperlink" Target="https://podminky.urs.cz/item/CS_URS_2024_02/171152501" TargetMode="External"/><Relationship Id="rId31" Type="http://schemas.openxmlformats.org/officeDocument/2006/relationships/hyperlink" Target="https://podminky.urs.cz/item/CS_URS_2024_02/175151101" TargetMode="External"/><Relationship Id="rId44" Type="http://schemas.openxmlformats.org/officeDocument/2006/relationships/hyperlink" Target="https://podminky.urs.cz/item/CS_URS_2024_02/273313611" TargetMode="External"/><Relationship Id="rId52" Type="http://schemas.openxmlformats.org/officeDocument/2006/relationships/hyperlink" Target="https://podminky.urs.cz/item/CS_URS_2024_02/321366111" TargetMode="External"/><Relationship Id="rId60" Type="http://schemas.openxmlformats.org/officeDocument/2006/relationships/hyperlink" Target="https://podminky.urs.cz/item/CS_URS_2024_02/894410101" TargetMode="External"/><Relationship Id="rId65" Type="http://schemas.openxmlformats.org/officeDocument/2006/relationships/hyperlink" Target="https://podminky.urs.cz/item/CS_URS_2024_02/895941314" TargetMode="External"/><Relationship Id="rId73" Type="http://schemas.openxmlformats.org/officeDocument/2006/relationships/hyperlink" Target="https://podminky.urs.cz/item/CS_URS_2024_02/931992121" TargetMode="External"/><Relationship Id="rId78" Type="http://schemas.openxmlformats.org/officeDocument/2006/relationships/hyperlink" Target="https://podminky.urs.cz/item/CS_URS_2024_02/721173404" TargetMode="External"/><Relationship Id="rId81" Type="http://schemas.openxmlformats.org/officeDocument/2006/relationships/hyperlink" Target="https://podminky.urs.cz/item/CS_URS_2024_02/210220001" TargetMode="External"/><Relationship Id="rId4" Type="http://schemas.openxmlformats.org/officeDocument/2006/relationships/hyperlink" Target="https://podminky.urs.cz/item/CS_URS_2024_02/124353101" TargetMode="External"/><Relationship Id="rId9" Type="http://schemas.openxmlformats.org/officeDocument/2006/relationships/hyperlink" Target="https://podminky.urs.cz/item/CS_URS_2024_02/153111119" TargetMode="External"/><Relationship Id="rId13" Type="http://schemas.openxmlformats.org/officeDocument/2006/relationships/hyperlink" Target="https://podminky.urs.cz/item/CS_URS_2024_02/151811231" TargetMode="External"/><Relationship Id="rId18" Type="http://schemas.openxmlformats.org/officeDocument/2006/relationships/hyperlink" Target="https://podminky.urs.cz/item/CS_URS_2024_02/162651112" TargetMode="External"/><Relationship Id="rId39" Type="http://schemas.openxmlformats.org/officeDocument/2006/relationships/hyperlink" Target="https://podminky.urs.cz/item/CS_URS_2024_02/226123111" TargetMode="External"/><Relationship Id="rId34" Type="http://schemas.openxmlformats.org/officeDocument/2006/relationships/hyperlink" Target="https://podminky.urs.cz/item/CS_URS_2024_02/181951114" TargetMode="External"/><Relationship Id="rId50" Type="http://schemas.openxmlformats.org/officeDocument/2006/relationships/hyperlink" Target="https://podminky.urs.cz/item/CS_URS_2024_02/321352010" TargetMode="External"/><Relationship Id="rId55" Type="http://schemas.openxmlformats.org/officeDocument/2006/relationships/hyperlink" Target="https://podminky.urs.cz/item/CS_URS_2024_02/462512270" TargetMode="External"/><Relationship Id="rId76" Type="http://schemas.openxmlformats.org/officeDocument/2006/relationships/hyperlink" Target="https://podminky.urs.cz/item/CS_URS_2024_02/953333115" TargetMode="External"/><Relationship Id="rId7" Type="http://schemas.openxmlformats.org/officeDocument/2006/relationships/hyperlink" Target="https://podminky.urs.cz/item/CS_URS_2024_02/132351101" TargetMode="External"/><Relationship Id="rId71" Type="http://schemas.openxmlformats.org/officeDocument/2006/relationships/hyperlink" Target="https://podminky.urs.cz/item/CS_URS_2024_02/899643121" TargetMode="External"/><Relationship Id="rId2" Type="http://schemas.openxmlformats.org/officeDocument/2006/relationships/hyperlink" Target="https://podminky.urs.cz/item/CS_URS_2024_02/115101301" TargetMode="External"/><Relationship Id="rId29" Type="http://schemas.openxmlformats.org/officeDocument/2006/relationships/hyperlink" Target="https://podminky.urs.cz/item/CS_URS_2024_02/171251201" TargetMode="External"/><Relationship Id="rId24" Type="http://schemas.openxmlformats.org/officeDocument/2006/relationships/hyperlink" Target="https://podminky.urs.cz/item/CS_URS_2024_02/162751137" TargetMode="External"/><Relationship Id="rId40" Type="http://schemas.openxmlformats.org/officeDocument/2006/relationships/hyperlink" Target="https://podminky.urs.cz/item/CS_URS_2024_02/226123112" TargetMode="External"/><Relationship Id="rId45" Type="http://schemas.openxmlformats.org/officeDocument/2006/relationships/hyperlink" Target="https://podminky.urs.cz/item/CS_URS_2024_02/348351111" TargetMode="External"/><Relationship Id="rId66" Type="http://schemas.openxmlformats.org/officeDocument/2006/relationships/hyperlink" Target="https://podminky.urs.cz/item/CS_URS_2024_02/895941322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2651132" TargetMode="External"/><Relationship Id="rId18" Type="http://schemas.openxmlformats.org/officeDocument/2006/relationships/hyperlink" Target="https://podminky.urs.cz/item/CS_URS_2024_02/171201231" TargetMode="External"/><Relationship Id="rId26" Type="http://schemas.openxmlformats.org/officeDocument/2006/relationships/hyperlink" Target="https://podminky.urs.cz/item/CS_URS_2024_02/226123111" TargetMode="External"/><Relationship Id="rId39" Type="http://schemas.openxmlformats.org/officeDocument/2006/relationships/hyperlink" Target="https://podminky.urs.cz/item/CS_URS_2024_02/591141111" TargetMode="External"/><Relationship Id="rId21" Type="http://schemas.openxmlformats.org/officeDocument/2006/relationships/hyperlink" Target="https://podminky.urs.cz/item/CS_URS_2024_02/175151101" TargetMode="External"/><Relationship Id="rId34" Type="http://schemas.openxmlformats.org/officeDocument/2006/relationships/hyperlink" Target="https://podminky.urs.cz/item/CS_URS_2024_02/321352020" TargetMode="External"/><Relationship Id="rId42" Type="http://schemas.openxmlformats.org/officeDocument/2006/relationships/hyperlink" Target="https://podminky.urs.cz/item/CS_URS_2024_02/895941302" TargetMode="External"/><Relationship Id="rId47" Type="http://schemas.openxmlformats.org/officeDocument/2006/relationships/hyperlink" Target="https://podminky.urs.cz/item/CS_URS_2024_02/935112211" TargetMode="External"/><Relationship Id="rId50" Type="http://schemas.openxmlformats.org/officeDocument/2006/relationships/hyperlink" Target="https://podminky.urs.cz/item/CS_URS_2024_02/998332011" TargetMode="External"/><Relationship Id="rId7" Type="http://schemas.openxmlformats.org/officeDocument/2006/relationships/hyperlink" Target="https://podminky.urs.cz/item/CS_URS_2024_02/153112122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62751137" TargetMode="External"/><Relationship Id="rId29" Type="http://schemas.openxmlformats.org/officeDocument/2006/relationships/hyperlink" Target="https://podminky.urs.cz/item/CS_URS_2024_02/273313611" TargetMode="External"/><Relationship Id="rId11" Type="http://schemas.openxmlformats.org/officeDocument/2006/relationships/hyperlink" Target="https://podminky.urs.cz/item/CS_URS_2024_02/171152501" TargetMode="External"/><Relationship Id="rId24" Type="http://schemas.openxmlformats.org/officeDocument/2006/relationships/hyperlink" Target="https://podminky.urs.cz/item/CS_URS_2024_02/181951114" TargetMode="External"/><Relationship Id="rId32" Type="http://schemas.openxmlformats.org/officeDocument/2006/relationships/hyperlink" Target="https://podminky.urs.cz/item/CS_URS_2024_02/321351020" TargetMode="External"/><Relationship Id="rId37" Type="http://schemas.openxmlformats.org/officeDocument/2006/relationships/hyperlink" Target="https://podminky.urs.cz/item/CS_URS_2024_02/348351111" TargetMode="External"/><Relationship Id="rId40" Type="http://schemas.openxmlformats.org/officeDocument/2006/relationships/hyperlink" Target="https://podminky.urs.cz/item/CS_URS_2024_02/877260330" TargetMode="External"/><Relationship Id="rId45" Type="http://schemas.openxmlformats.org/officeDocument/2006/relationships/hyperlink" Target="https://podminky.urs.cz/item/CS_URS_2024_02/895941331" TargetMode="External"/><Relationship Id="rId53" Type="http://schemas.openxmlformats.org/officeDocument/2006/relationships/hyperlink" Target="https://podminky.urs.cz/item/CS_URS_2024_02/210220001" TargetMode="External"/><Relationship Id="rId5" Type="http://schemas.openxmlformats.org/officeDocument/2006/relationships/hyperlink" Target="https://podminky.urs.cz/item/CS_URS_2024_02/127451113" TargetMode="External"/><Relationship Id="rId10" Type="http://schemas.openxmlformats.org/officeDocument/2006/relationships/hyperlink" Target="https://podminky.urs.cz/item/CS_URS_2024_02/171151103" TargetMode="External"/><Relationship Id="rId19" Type="http://schemas.openxmlformats.org/officeDocument/2006/relationships/hyperlink" Target="https://podminky.urs.cz/item/CS_URS_2024_02/171251201" TargetMode="External"/><Relationship Id="rId31" Type="http://schemas.openxmlformats.org/officeDocument/2006/relationships/hyperlink" Target="https://podminky.urs.cz/item/CS_URS_2024_02/321351010" TargetMode="External"/><Relationship Id="rId44" Type="http://schemas.openxmlformats.org/officeDocument/2006/relationships/hyperlink" Target="https://podminky.urs.cz/item/CS_URS_2024_02/895941322" TargetMode="External"/><Relationship Id="rId52" Type="http://schemas.openxmlformats.org/officeDocument/2006/relationships/hyperlink" Target="https://podminky.urs.cz/item/CS_URS_2024_02/911121111" TargetMode="External"/><Relationship Id="rId4" Type="http://schemas.openxmlformats.org/officeDocument/2006/relationships/hyperlink" Target="https://podminky.urs.cz/item/CS_URS_2024_02/124353104" TargetMode="External"/><Relationship Id="rId9" Type="http://schemas.openxmlformats.org/officeDocument/2006/relationships/hyperlink" Target="https://podminky.urs.cz/item/CS_URS_2024_02/162351124" TargetMode="External"/><Relationship Id="rId14" Type="http://schemas.openxmlformats.org/officeDocument/2006/relationships/hyperlink" Target="https://podminky.urs.cz/item/CS_URS_2024_02/167151111" TargetMode="External"/><Relationship Id="rId22" Type="http://schemas.openxmlformats.org/officeDocument/2006/relationships/hyperlink" Target="https://podminky.urs.cz/item/CS_URS_2024_02/181351113" TargetMode="External"/><Relationship Id="rId27" Type="http://schemas.openxmlformats.org/officeDocument/2006/relationships/hyperlink" Target="https://podminky.urs.cz/item/CS_URS_2024_02/226123112" TargetMode="External"/><Relationship Id="rId30" Type="http://schemas.openxmlformats.org/officeDocument/2006/relationships/hyperlink" Target="https://podminky.urs.cz/item/CS_URS_2024_02/321321116" TargetMode="External"/><Relationship Id="rId35" Type="http://schemas.openxmlformats.org/officeDocument/2006/relationships/hyperlink" Target="https://podminky.urs.cz/item/CS_URS_2024_02/321366111" TargetMode="External"/><Relationship Id="rId43" Type="http://schemas.openxmlformats.org/officeDocument/2006/relationships/hyperlink" Target="https://podminky.urs.cz/item/CS_URS_2024_02/895941314" TargetMode="External"/><Relationship Id="rId48" Type="http://schemas.openxmlformats.org/officeDocument/2006/relationships/hyperlink" Target="https://podminky.urs.cz/item/CS_URS_2024_02/953333115" TargetMode="External"/><Relationship Id="rId8" Type="http://schemas.openxmlformats.org/officeDocument/2006/relationships/hyperlink" Target="https://podminky.urs.cz/item/CS_URS_2024_02/153113112" TargetMode="External"/><Relationship Id="rId51" Type="http://schemas.openxmlformats.org/officeDocument/2006/relationships/hyperlink" Target="https://podminky.urs.cz/item/CS_URS_2024_02/721173404" TargetMode="External"/><Relationship Id="rId3" Type="http://schemas.openxmlformats.org/officeDocument/2006/relationships/hyperlink" Target="https://podminky.urs.cz/item/CS_URS_2024_02/121151123" TargetMode="External"/><Relationship Id="rId12" Type="http://schemas.openxmlformats.org/officeDocument/2006/relationships/hyperlink" Target="https://podminky.urs.cz/item/CS_URS_2024_02/162651112" TargetMode="External"/><Relationship Id="rId17" Type="http://schemas.openxmlformats.org/officeDocument/2006/relationships/hyperlink" Target="https://podminky.urs.cz/item/CS_URS_2024_02/162751139" TargetMode="External"/><Relationship Id="rId25" Type="http://schemas.openxmlformats.org/officeDocument/2006/relationships/hyperlink" Target="https://podminky.urs.cz/item/CS_URS_2024_02/185804312" TargetMode="External"/><Relationship Id="rId33" Type="http://schemas.openxmlformats.org/officeDocument/2006/relationships/hyperlink" Target="https://podminky.urs.cz/item/CS_URS_2024_02/321352010" TargetMode="External"/><Relationship Id="rId38" Type="http://schemas.openxmlformats.org/officeDocument/2006/relationships/hyperlink" Target="https://podminky.urs.cz/item/CS_URS_2024_02/348351311" TargetMode="External"/><Relationship Id="rId46" Type="http://schemas.openxmlformats.org/officeDocument/2006/relationships/hyperlink" Target="https://podminky.urs.cz/item/CS_URS_2024_02/931992121" TargetMode="External"/><Relationship Id="rId20" Type="http://schemas.openxmlformats.org/officeDocument/2006/relationships/hyperlink" Target="https://podminky.urs.cz/item/CS_URS_2024_02/174151101" TargetMode="External"/><Relationship Id="rId41" Type="http://schemas.openxmlformats.org/officeDocument/2006/relationships/hyperlink" Target="https://podminky.urs.cz/item/CS_URS_2024_02/891352421" TargetMode="External"/><Relationship Id="rId54" Type="http://schemas.openxmlformats.org/officeDocument/2006/relationships/drawing" Target="../drawings/drawing8.xm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3112111" TargetMode="External"/><Relationship Id="rId15" Type="http://schemas.openxmlformats.org/officeDocument/2006/relationships/hyperlink" Target="https://podminky.urs.cz/item/CS_URS_2024_02/167151112" TargetMode="External"/><Relationship Id="rId23" Type="http://schemas.openxmlformats.org/officeDocument/2006/relationships/hyperlink" Target="https://podminky.urs.cz/item/CS_URS_2024_02/181451132" TargetMode="External"/><Relationship Id="rId28" Type="http://schemas.openxmlformats.org/officeDocument/2006/relationships/hyperlink" Target="https://podminky.urs.cz/item/CS_URS_2024_02/226123113" TargetMode="External"/><Relationship Id="rId36" Type="http://schemas.openxmlformats.org/officeDocument/2006/relationships/hyperlink" Target="https://podminky.urs.cz/item/CS_URS_2024_02/321366112" TargetMode="External"/><Relationship Id="rId49" Type="http://schemas.openxmlformats.org/officeDocument/2006/relationships/hyperlink" Target="https://podminky.urs.cz/item/CS_URS_2024_02/953333318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171251201" TargetMode="External"/><Relationship Id="rId18" Type="http://schemas.openxmlformats.org/officeDocument/2006/relationships/hyperlink" Target="https://podminky.urs.cz/item/CS_URS_2024_02/462519002" TargetMode="External"/><Relationship Id="rId3" Type="http://schemas.openxmlformats.org/officeDocument/2006/relationships/hyperlink" Target="https://podminky.urs.cz/item/CS_URS_2024_02/162351124" TargetMode="External"/><Relationship Id="rId21" Type="http://schemas.openxmlformats.org/officeDocument/2006/relationships/drawing" Target="../drawings/drawing9.xml"/><Relationship Id="rId7" Type="http://schemas.openxmlformats.org/officeDocument/2006/relationships/hyperlink" Target="https://podminky.urs.cz/item/CS_URS_2024_02/167151112" TargetMode="External"/><Relationship Id="rId12" Type="http://schemas.openxmlformats.org/officeDocument/2006/relationships/hyperlink" Target="https://podminky.urs.cz/item/CS_URS_2024_02/171201231" TargetMode="External"/><Relationship Id="rId1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27451113" TargetMode="External"/><Relationship Id="rId16" Type="http://schemas.openxmlformats.org/officeDocument/2006/relationships/hyperlink" Target="https://podminky.urs.cz/item/CS_URS_2024_02/181951114" TargetMode="External"/><Relationship Id="rId20" Type="http://schemas.openxmlformats.org/officeDocument/2006/relationships/hyperlink" Target="https://podminky.urs.cz/item/CS_URS_2024_02/998332011" TargetMode="External"/><Relationship Id="rId1" Type="http://schemas.openxmlformats.org/officeDocument/2006/relationships/hyperlink" Target="https://podminky.urs.cz/item/CS_URS_2024_02/124353101" TargetMode="External"/><Relationship Id="rId6" Type="http://schemas.openxmlformats.org/officeDocument/2006/relationships/hyperlink" Target="https://podminky.urs.cz/item/CS_URS_2024_02/167151111" TargetMode="External"/><Relationship Id="rId11" Type="http://schemas.openxmlformats.org/officeDocument/2006/relationships/hyperlink" Target="https://podminky.urs.cz/item/CS_URS_2024_02/162751139" TargetMode="External"/><Relationship Id="rId5" Type="http://schemas.openxmlformats.org/officeDocument/2006/relationships/hyperlink" Target="https://podminky.urs.cz/item/CS_URS_2024_02/162651132" TargetMode="External"/><Relationship Id="rId15" Type="http://schemas.openxmlformats.org/officeDocument/2006/relationships/hyperlink" Target="https://podminky.urs.cz/item/CS_URS_2024_02/181451132" TargetMode="External"/><Relationship Id="rId10" Type="http://schemas.openxmlformats.org/officeDocument/2006/relationships/hyperlink" Target="https://podminky.urs.cz/item/CS_URS_2024_02/162751137" TargetMode="External"/><Relationship Id="rId19" Type="http://schemas.openxmlformats.org/officeDocument/2006/relationships/hyperlink" Target="https://podminky.urs.cz/item/CS_URS_2024_02/899623181" TargetMode="External"/><Relationship Id="rId4" Type="http://schemas.openxmlformats.org/officeDocument/2006/relationships/hyperlink" Target="https://podminky.urs.cz/item/CS_URS_2024_02/162651112" TargetMode="External"/><Relationship Id="rId9" Type="http://schemas.openxmlformats.org/officeDocument/2006/relationships/hyperlink" Target="https://podminky.urs.cz/item/CS_URS_2024_02/182151112" TargetMode="External"/><Relationship Id="rId14" Type="http://schemas.openxmlformats.org/officeDocument/2006/relationships/hyperlink" Target="https://podminky.urs.cz/item/CS_URS_2024_02/181351113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282602112" TargetMode="External"/><Relationship Id="rId18" Type="http://schemas.openxmlformats.org/officeDocument/2006/relationships/hyperlink" Target="https://podminky.urs.cz/item/CS_URS_2024_02/334352111" TargetMode="External"/><Relationship Id="rId26" Type="http://schemas.openxmlformats.org/officeDocument/2006/relationships/hyperlink" Target="https://podminky.urs.cz/item/CS_URS_2024_02/963071112" TargetMode="External"/><Relationship Id="rId3" Type="http://schemas.openxmlformats.org/officeDocument/2006/relationships/hyperlink" Target="https://podminky.urs.cz/item/CS_URS_2024_02/127451111" TargetMode="External"/><Relationship Id="rId21" Type="http://schemas.openxmlformats.org/officeDocument/2006/relationships/hyperlink" Target="https://podminky.urs.cz/item/CS_URS_2024_02/423173621" TargetMode="External"/><Relationship Id="rId34" Type="http://schemas.openxmlformats.org/officeDocument/2006/relationships/hyperlink" Target="https://podminky.urs.cz/item/CS_URS_2024_02/062303000" TargetMode="External"/><Relationship Id="rId7" Type="http://schemas.openxmlformats.org/officeDocument/2006/relationships/hyperlink" Target="https://podminky.urs.cz/item/CS_URS_2024_02/162651132" TargetMode="External"/><Relationship Id="rId12" Type="http://schemas.openxmlformats.org/officeDocument/2006/relationships/hyperlink" Target="https://podminky.urs.cz/item/CS_URS_2024_02/274321118" TargetMode="External"/><Relationship Id="rId17" Type="http://schemas.openxmlformats.org/officeDocument/2006/relationships/hyperlink" Target="https://podminky.urs.cz/item/CS_URS_2024_02/334323418" TargetMode="External"/><Relationship Id="rId25" Type="http://schemas.openxmlformats.org/officeDocument/2006/relationships/hyperlink" Target="https://podminky.urs.cz/item/CS_URS_2024_02/963065423" TargetMode="External"/><Relationship Id="rId33" Type="http://schemas.openxmlformats.org/officeDocument/2006/relationships/hyperlink" Target="https://podminky.urs.cz/item/CS_URS_2024_02/767163112" TargetMode="External"/><Relationship Id="rId2" Type="http://schemas.openxmlformats.org/officeDocument/2006/relationships/hyperlink" Target="https://podminky.urs.cz/item/CS_URS_2024_02/115101302" TargetMode="External"/><Relationship Id="rId16" Type="http://schemas.openxmlformats.org/officeDocument/2006/relationships/hyperlink" Target="https://podminky.urs.cz/item/CS_URS_2024_02/334323218" TargetMode="External"/><Relationship Id="rId20" Type="http://schemas.openxmlformats.org/officeDocument/2006/relationships/hyperlink" Target="https://podminky.urs.cz/item/CS_URS_2024_02/334361236" TargetMode="External"/><Relationship Id="rId29" Type="http://schemas.openxmlformats.org/officeDocument/2006/relationships/hyperlink" Target="https://podminky.urs.cz/item/CS_URS_2024_02/997211519" TargetMode="External"/><Relationship Id="rId1" Type="http://schemas.openxmlformats.org/officeDocument/2006/relationships/hyperlink" Target="https://podminky.urs.cz/item/CS_URS_2024_02/115101202" TargetMode="External"/><Relationship Id="rId6" Type="http://schemas.openxmlformats.org/officeDocument/2006/relationships/hyperlink" Target="https://podminky.urs.cz/item/CS_URS_2024_02/153113112" TargetMode="External"/><Relationship Id="rId11" Type="http://schemas.openxmlformats.org/officeDocument/2006/relationships/hyperlink" Target="https://podminky.urs.cz/item/CS_URS_2024_02/273311126" TargetMode="External"/><Relationship Id="rId24" Type="http://schemas.openxmlformats.org/officeDocument/2006/relationships/hyperlink" Target="https://podminky.urs.cz/item/CS_URS_2024_02/961051111" TargetMode="External"/><Relationship Id="rId32" Type="http://schemas.openxmlformats.org/officeDocument/2006/relationships/hyperlink" Target="https://podminky.urs.cz/item/CS_URS_2024_02/711121131" TargetMode="External"/><Relationship Id="rId5" Type="http://schemas.openxmlformats.org/officeDocument/2006/relationships/hyperlink" Target="https://podminky.urs.cz/item/CS_URS_2024_02/153112122" TargetMode="External"/><Relationship Id="rId15" Type="http://schemas.openxmlformats.org/officeDocument/2006/relationships/hyperlink" Target="https://podminky.urs.cz/item/CS_URS_2024_02/334323118" TargetMode="External"/><Relationship Id="rId23" Type="http://schemas.openxmlformats.org/officeDocument/2006/relationships/hyperlink" Target="https://podminky.urs.cz/item/CS_URS_2024_02/567921112" TargetMode="External"/><Relationship Id="rId28" Type="http://schemas.openxmlformats.org/officeDocument/2006/relationships/hyperlink" Target="https://podminky.urs.cz/item/CS_URS_2024_02/997211511" TargetMode="External"/><Relationship Id="rId36" Type="http://schemas.openxmlformats.org/officeDocument/2006/relationships/drawing" Target="../drawings/drawing10.xml"/><Relationship Id="rId10" Type="http://schemas.openxmlformats.org/officeDocument/2006/relationships/hyperlink" Target="https://podminky.urs.cz/item/CS_URS_2024_02/225511114" TargetMode="External"/><Relationship Id="rId19" Type="http://schemas.openxmlformats.org/officeDocument/2006/relationships/hyperlink" Target="https://podminky.urs.cz/item/CS_URS_2024_02/334352211" TargetMode="External"/><Relationship Id="rId31" Type="http://schemas.openxmlformats.org/officeDocument/2006/relationships/hyperlink" Target="https://podminky.urs.cz/item/CS_URS_2024_02/711111001" TargetMode="External"/><Relationship Id="rId4" Type="http://schemas.openxmlformats.org/officeDocument/2006/relationships/hyperlink" Target="https://podminky.urs.cz/item/CS_URS_2024_02/153112111" TargetMode="External"/><Relationship Id="rId9" Type="http://schemas.openxmlformats.org/officeDocument/2006/relationships/hyperlink" Target="https://podminky.urs.cz/item/CS_URS_2024_02/174151101" TargetMode="External"/><Relationship Id="rId14" Type="http://schemas.openxmlformats.org/officeDocument/2006/relationships/hyperlink" Target="https://podminky.urs.cz/item/CS_URS_2024_02/283111112" TargetMode="External"/><Relationship Id="rId22" Type="http://schemas.openxmlformats.org/officeDocument/2006/relationships/hyperlink" Target="https://podminky.urs.cz/item/CS_URS_2024_02/428992112" TargetMode="External"/><Relationship Id="rId27" Type="http://schemas.openxmlformats.org/officeDocument/2006/relationships/hyperlink" Target="https://podminky.urs.cz/item/CS_URS_2024_02/997013602" TargetMode="External"/><Relationship Id="rId30" Type="http://schemas.openxmlformats.org/officeDocument/2006/relationships/hyperlink" Target="https://podminky.urs.cz/item/CS_URS_2024_02/998212111" TargetMode="External"/><Relationship Id="rId35" Type="http://schemas.openxmlformats.org/officeDocument/2006/relationships/hyperlink" Target="https://podminky.urs.cz/item/CS_URS_2024_02/065002000" TargetMode="External"/><Relationship Id="rId8" Type="http://schemas.openxmlformats.org/officeDocument/2006/relationships/hyperlink" Target="https://podminky.urs.cz/item/CS_URS_2024_02/167151112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812035" TargetMode="External"/><Relationship Id="rId13" Type="http://schemas.openxmlformats.org/officeDocument/2006/relationships/hyperlink" Target="https://podminky.urs.cz/item/CS_URS_2024_02/210280712" TargetMode="External"/><Relationship Id="rId3" Type="http://schemas.openxmlformats.org/officeDocument/2006/relationships/hyperlink" Target="https://podminky.urs.cz/item/CS_URS_2024_02/210100422" TargetMode="External"/><Relationship Id="rId7" Type="http://schemas.openxmlformats.org/officeDocument/2006/relationships/hyperlink" Target="https://podminky.urs.cz/item/CS_URS_2024_02/210812011" TargetMode="External"/><Relationship Id="rId12" Type="http://schemas.openxmlformats.org/officeDocument/2006/relationships/hyperlink" Target="https://podminky.urs.cz/item/CS_URS_2024_02/210280351" TargetMode="External"/><Relationship Id="rId2" Type="http://schemas.openxmlformats.org/officeDocument/2006/relationships/hyperlink" Target="https://podminky.urs.cz/item/CS_URS_2024_02/210100001" TargetMode="External"/><Relationship Id="rId1" Type="http://schemas.openxmlformats.org/officeDocument/2006/relationships/hyperlink" Target="https://podminky.urs.cz/item/CS_URS_2024_02/997221611" TargetMode="External"/><Relationship Id="rId6" Type="http://schemas.openxmlformats.org/officeDocument/2006/relationships/hyperlink" Target="https://podminky.urs.cz/item/CS_URS_2024_02/210280003" TargetMode="External"/><Relationship Id="rId11" Type="http://schemas.openxmlformats.org/officeDocument/2006/relationships/hyperlink" Target="https://podminky.urs.cz/item/CS_URS_2024_02/220180301" TargetMode="External"/><Relationship Id="rId5" Type="http://schemas.openxmlformats.org/officeDocument/2006/relationships/hyperlink" Target="https://podminky.urs.cz/item/CS_URS_2024_02/210220361" TargetMode="External"/><Relationship Id="rId15" Type="http://schemas.openxmlformats.org/officeDocument/2006/relationships/drawing" Target="../drawings/drawing11.xml"/><Relationship Id="rId10" Type="http://schemas.openxmlformats.org/officeDocument/2006/relationships/hyperlink" Target="https://podminky.urs.cz/item/CS_URS_2024_02/220110641" TargetMode="External"/><Relationship Id="rId4" Type="http://schemas.openxmlformats.org/officeDocument/2006/relationships/hyperlink" Target="https://podminky.urs.cz/item/CS_URS_2024_02/210220001" TargetMode="External"/><Relationship Id="rId9" Type="http://schemas.openxmlformats.org/officeDocument/2006/relationships/hyperlink" Target="https://podminky.urs.cz/item/CS_URS_2024_02/580108021" TargetMode="External"/><Relationship Id="rId14" Type="http://schemas.openxmlformats.org/officeDocument/2006/relationships/hyperlink" Target="https://podminky.urs.cz/item/CS_URS_2024_02/580106015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282602112" TargetMode="External"/><Relationship Id="rId21" Type="http://schemas.openxmlformats.org/officeDocument/2006/relationships/hyperlink" Target="https://podminky.urs.cz/item/CS_URS_2024_02/225311114" TargetMode="External"/><Relationship Id="rId42" Type="http://schemas.openxmlformats.org/officeDocument/2006/relationships/hyperlink" Target="https://podminky.urs.cz/item/CS_URS_2024_02/421376334" TargetMode="External"/><Relationship Id="rId47" Type="http://schemas.openxmlformats.org/officeDocument/2006/relationships/hyperlink" Target="https://podminky.urs.cz/item/CS_URS_2024_02/462512270" TargetMode="External"/><Relationship Id="rId63" Type="http://schemas.openxmlformats.org/officeDocument/2006/relationships/hyperlink" Target="https://podminky.urs.cz/item/CS_URS_2024_02/997211111" TargetMode="External"/><Relationship Id="rId68" Type="http://schemas.openxmlformats.org/officeDocument/2006/relationships/hyperlink" Target="https://podminky.urs.cz/item/CS_URS_2024_02/711341564" TargetMode="External"/><Relationship Id="rId7" Type="http://schemas.openxmlformats.org/officeDocument/2006/relationships/hyperlink" Target="https://podminky.urs.cz/item/CS_URS_2024_02/121151103" TargetMode="External"/><Relationship Id="rId71" Type="http://schemas.openxmlformats.org/officeDocument/2006/relationships/drawing" Target="../drawings/drawing12.xml"/><Relationship Id="rId2" Type="http://schemas.openxmlformats.org/officeDocument/2006/relationships/hyperlink" Target="https://podminky.urs.cz/item/CS_URS_2024_02/113154523" TargetMode="External"/><Relationship Id="rId16" Type="http://schemas.openxmlformats.org/officeDocument/2006/relationships/hyperlink" Target="https://podminky.urs.cz/item/CS_URS_2024_02/174151101" TargetMode="External"/><Relationship Id="rId29" Type="http://schemas.openxmlformats.org/officeDocument/2006/relationships/hyperlink" Target="https://podminky.urs.cz/item/CS_URS_2024_02/334323118" TargetMode="External"/><Relationship Id="rId11" Type="http://schemas.openxmlformats.org/officeDocument/2006/relationships/hyperlink" Target="https://podminky.urs.cz/item/CS_URS_2024_02/153113112" TargetMode="External"/><Relationship Id="rId24" Type="http://schemas.openxmlformats.org/officeDocument/2006/relationships/hyperlink" Target="https://podminky.urs.cz/item/CS_URS_2024_02/275322611" TargetMode="External"/><Relationship Id="rId32" Type="http://schemas.openxmlformats.org/officeDocument/2006/relationships/hyperlink" Target="https://podminky.urs.cz/item/CS_URS_2024_02/334351214" TargetMode="External"/><Relationship Id="rId37" Type="http://schemas.openxmlformats.org/officeDocument/2006/relationships/hyperlink" Target="https://podminky.urs.cz/item/CS_URS_2024_02/421351241" TargetMode="External"/><Relationship Id="rId40" Type="http://schemas.openxmlformats.org/officeDocument/2006/relationships/hyperlink" Target="https://podminky.urs.cz/item/CS_URS_2024_02/421374234" TargetMode="External"/><Relationship Id="rId45" Type="http://schemas.openxmlformats.org/officeDocument/2006/relationships/hyperlink" Target="https://podminky.urs.cz/item/CS_URS_2024_02/434313113" TargetMode="External"/><Relationship Id="rId53" Type="http://schemas.openxmlformats.org/officeDocument/2006/relationships/hyperlink" Target="https://podminky.urs.cz/item/CS_URS_2024_02/919124121" TargetMode="External"/><Relationship Id="rId58" Type="http://schemas.openxmlformats.org/officeDocument/2006/relationships/hyperlink" Target="https://podminky.urs.cz/item/CS_URS_2024_02/966006132" TargetMode="External"/><Relationship Id="rId66" Type="http://schemas.openxmlformats.org/officeDocument/2006/relationships/hyperlink" Target="https://podminky.urs.cz/item/CS_URS_2024_02/998212111" TargetMode="External"/><Relationship Id="rId5" Type="http://schemas.openxmlformats.org/officeDocument/2006/relationships/hyperlink" Target="https://podminky.urs.cz/item/CS_URS_2024_02/115101201" TargetMode="External"/><Relationship Id="rId61" Type="http://schemas.openxmlformats.org/officeDocument/2006/relationships/hyperlink" Target="https://podminky.urs.cz/item/CS_URS_2024_02/997013655" TargetMode="External"/><Relationship Id="rId19" Type="http://schemas.openxmlformats.org/officeDocument/2006/relationships/hyperlink" Target="https://podminky.urs.cz/item/CS_URS_2024_02/212792311" TargetMode="External"/><Relationship Id="rId14" Type="http://schemas.openxmlformats.org/officeDocument/2006/relationships/hyperlink" Target="https://podminky.urs.cz/item/CS_URS_2024_01/162751139" TargetMode="External"/><Relationship Id="rId22" Type="http://schemas.openxmlformats.org/officeDocument/2006/relationships/hyperlink" Target="https://podminky.urs.cz/item/CS_URS_2024_02/273313611" TargetMode="External"/><Relationship Id="rId27" Type="http://schemas.openxmlformats.org/officeDocument/2006/relationships/hyperlink" Target="https://podminky.urs.cz/item/CS_URS_2024_02/283111113" TargetMode="External"/><Relationship Id="rId30" Type="http://schemas.openxmlformats.org/officeDocument/2006/relationships/hyperlink" Target="https://podminky.urs.cz/item/CS_URS_2024_02/334323418" TargetMode="External"/><Relationship Id="rId35" Type="http://schemas.openxmlformats.org/officeDocument/2006/relationships/hyperlink" Target="https://podminky.urs.cz/item/CS_URS_2024_02/421331141" TargetMode="External"/><Relationship Id="rId43" Type="http://schemas.openxmlformats.org/officeDocument/2006/relationships/hyperlink" Target="https://podminky.urs.cz/item/CS_URS_2024_02/421378122" TargetMode="External"/><Relationship Id="rId48" Type="http://schemas.openxmlformats.org/officeDocument/2006/relationships/hyperlink" Target="https://podminky.urs.cz/item/CS_URS_2024_02/465513127" TargetMode="External"/><Relationship Id="rId56" Type="http://schemas.openxmlformats.org/officeDocument/2006/relationships/hyperlink" Target="https://podminky.urs.cz/item/CS_URS_2024_02/961051111" TargetMode="External"/><Relationship Id="rId64" Type="http://schemas.openxmlformats.org/officeDocument/2006/relationships/hyperlink" Target="https://podminky.urs.cz/item/CS_URS_2024_02/997211511" TargetMode="External"/><Relationship Id="rId69" Type="http://schemas.openxmlformats.org/officeDocument/2006/relationships/hyperlink" Target="https://podminky.urs.cz/item/CS_URS_2024_02/711441559" TargetMode="External"/><Relationship Id="rId8" Type="http://schemas.openxmlformats.org/officeDocument/2006/relationships/hyperlink" Target="https://podminky.urs.cz/item/CS_URS_2024_02/131251104" TargetMode="External"/><Relationship Id="rId51" Type="http://schemas.openxmlformats.org/officeDocument/2006/relationships/hyperlink" Target="https://podminky.urs.cz/item/CS_URS_2024_02/916131213" TargetMode="External"/><Relationship Id="rId3" Type="http://schemas.openxmlformats.org/officeDocument/2006/relationships/hyperlink" Target="https://podminky.urs.cz/item/CS_URS_2024_02/113154528" TargetMode="External"/><Relationship Id="rId12" Type="http://schemas.openxmlformats.org/officeDocument/2006/relationships/hyperlink" Target="https://podminky.urs.cz/item/CS_URS_2024_02/162651112" TargetMode="External"/><Relationship Id="rId17" Type="http://schemas.openxmlformats.org/officeDocument/2006/relationships/hyperlink" Target="https://podminky.urs.cz/item/CS_URS_2024_02/212341111" TargetMode="External"/><Relationship Id="rId25" Type="http://schemas.openxmlformats.org/officeDocument/2006/relationships/hyperlink" Target="https://podminky.urs.cz/item/CS_URS_2024_02/275361821" TargetMode="External"/><Relationship Id="rId33" Type="http://schemas.openxmlformats.org/officeDocument/2006/relationships/hyperlink" Target="https://podminky.urs.cz/item/CS_URS_2024_02/334361226" TargetMode="External"/><Relationship Id="rId38" Type="http://schemas.openxmlformats.org/officeDocument/2006/relationships/hyperlink" Target="https://podminky.urs.cz/item/CS_URS_2024_02/421361226" TargetMode="External"/><Relationship Id="rId46" Type="http://schemas.openxmlformats.org/officeDocument/2006/relationships/hyperlink" Target="https://podminky.urs.cz/item/CS_URS_2024_02/458311131" TargetMode="External"/><Relationship Id="rId59" Type="http://schemas.openxmlformats.org/officeDocument/2006/relationships/hyperlink" Target="https://podminky.urs.cz/item/CS_URS_2024_02/966075141" TargetMode="External"/><Relationship Id="rId67" Type="http://schemas.openxmlformats.org/officeDocument/2006/relationships/hyperlink" Target="https://podminky.urs.cz/item/CS_URS_2024_02/711111001" TargetMode="External"/><Relationship Id="rId20" Type="http://schemas.openxmlformats.org/officeDocument/2006/relationships/hyperlink" Target="https://podminky.urs.cz/item/CS_URS_2024_02/213311141" TargetMode="External"/><Relationship Id="rId41" Type="http://schemas.openxmlformats.org/officeDocument/2006/relationships/hyperlink" Target="https://podminky.urs.cz/item/CS_URS_2024_02/421375113" TargetMode="External"/><Relationship Id="rId54" Type="http://schemas.openxmlformats.org/officeDocument/2006/relationships/hyperlink" Target="https://podminky.urs.cz/item/CS_URS_2024_02/919726124" TargetMode="External"/><Relationship Id="rId62" Type="http://schemas.openxmlformats.org/officeDocument/2006/relationships/hyperlink" Target="https://podminky.urs.cz/item/CS_URS_2024_02/997013645" TargetMode="External"/><Relationship Id="rId70" Type="http://schemas.openxmlformats.org/officeDocument/2006/relationships/hyperlink" Target="https://podminky.urs.cz/item/CS_URS_2024_02/711461103" TargetMode="External"/><Relationship Id="rId1" Type="http://schemas.openxmlformats.org/officeDocument/2006/relationships/hyperlink" Target="https://podminky.urs.cz/item/CS_URS_2024_02/113107325" TargetMode="External"/><Relationship Id="rId6" Type="http://schemas.openxmlformats.org/officeDocument/2006/relationships/hyperlink" Target="https://podminky.urs.cz/item/CS_URS_2024_02/115101301" TargetMode="External"/><Relationship Id="rId15" Type="http://schemas.openxmlformats.org/officeDocument/2006/relationships/hyperlink" Target="https://podminky.urs.cz/item/CS_URS_2024_02/167151112" TargetMode="External"/><Relationship Id="rId23" Type="http://schemas.openxmlformats.org/officeDocument/2006/relationships/hyperlink" Target="https://podminky.urs.cz/item/CS_URS_2024_02/273313711" TargetMode="External"/><Relationship Id="rId28" Type="http://schemas.openxmlformats.org/officeDocument/2006/relationships/hyperlink" Target="https://podminky.urs.cz/item/CS_URS_2024_02/283131113" TargetMode="External"/><Relationship Id="rId36" Type="http://schemas.openxmlformats.org/officeDocument/2006/relationships/hyperlink" Target="https://podminky.urs.cz/item/CS_URS_2024_02/421351141" TargetMode="External"/><Relationship Id="rId49" Type="http://schemas.openxmlformats.org/officeDocument/2006/relationships/hyperlink" Target="https://podminky.urs.cz/item/CS_URS_2024_02/628611102" TargetMode="External"/><Relationship Id="rId57" Type="http://schemas.openxmlformats.org/officeDocument/2006/relationships/hyperlink" Target="https://podminky.urs.cz/item/CS_URS_2024_02/963071112" TargetMode="External"/><Relationship Id="rId10" Type="http://schemas.openxmlformats.org/officeDocument/2006/relationships/hyperlink" Target="https://podminky.urs.cz/item/CS_URS_2024_02/153112122" TargetMode="External"/><Relationship Id="rId31" Type="http://schemas.openxmlformats.org/officeDocument/2006/relationships/hyperlink" Target="https://podminky.urs.cz/item/CS_URS_2024_02/334351115" TargetMode="External"/><Relationship Id="rId44" Type="http://schemas.openxmlformats.org/officeDocument/2006/relationships/hyperlink" Target="https://podminky.urs.cz/item/CS_URS_2024_02/428992114" TargetMode="External"/><Relationship Id="rId52" Type="http://schemas.openxmlformats.org/officeDocument/2006/relationships/hyperlink" Target="https://podminky.urs.cz/item/CS_URS_2024_02/916231213" TargetMode="External"/><Relationship Id="rId60" Type="http://schemas.openxmlformats.org/officeDocument/2006/relationships/hyperlink" Target="https://podminky.urs.cz/item/CS_URS_2024_02/997013602" TargetMode="External"/><Relationship Id="rId65" Type="http://schemas.openxmlformats.org/officeDocument/2006/relationships/hyperlink" Target="https://podminky.urs.cz/item/CS_URS_2024_02/997211519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153112111" TargetMode="External"/><Relationship Id="rId13" Type="http://schemas.openxmlformats.org/officeDocument/2006/relationships/hyperlink" Target="https://podminky.urs.cz/item/CS_URS_2024_01/162751137" TargetMode="External"/><Relationship Id="rId18" Type="http://schemas.openxmlformats.org/officeDocument/2006/relationships/hyperlink" Target="https://podminky.urs.cz/item/CS_URS_2024_02/212792212" TargetMode="External"/><Relationship Id="rId39" Type="http://schemas.openxmlformats.org/officeDocument/2006/relationships/hyperlink" Target="https://podminky.urs.cz/item/CS_URS_2024_02/421371131" TargetMode="External"/><Relationship Id="rId34" Type="http://schemas.openxmlformats.org/officeDocument/2006/relationships/hyperlink" Target="https://podminky.urs.cz/item/CS_URS_2024_02/334361236" TargetMode="External"/><Relationship Id="rId50" Type="http://schemas.openxmlformats.org/officeDocument/2006/relationships/hyperlink" Target="https://podminky.urs.cz/item/CS_URS_2024_02/113156201" TargetMode="External"/><Relationship Id="rId55" Type="http://schemas.openxmlformats.org/officeDocument/2006/relationships/hyperlink" Target="https://podminky.urs.cz/item/CS_URS_2024_02/931941112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812035" TargetMode="External"/><Relationship Id="rId13" Type="http://schemas.openxmlformats.org/officeDocument/2006/relationships/hyperlink" Target="https://podminky.urs.cz/item/CS_URS_2024_02/210280712" TargetMode="External"/><Relationship Id="rId3" Type="http://schemas.openxmlformats.org/officeDocument/2006/relationships/hyperlink" Target="https://podminky.urs.cz/item/CS_URS_2024_02/210100422" TargetMode="External"/><Relationship Id="rId7" Type="http://schemas.openxmlformats.org/officeDocument/2006/relationships/hyperlink" Target="https://podminky.urs.cz/item/CS_URS_2024_02/210812011" TargetMode="External"/><Relationship Id="rId12" Type="http://schemas.openxmlformats.org/officeDocument/2006/relationships/hyperlink" Target="https://podminky.urs.cz/item/CS_URS_2024_02/210280351" TargetMode="External"/><Relationship Id="rId2" Type="http://schemas.openxmlformats.org/officeDocument/2006/relationships/hyperlink" Target="https://podminky.urs.cz/item/CS_URS_2024_02/210100001" TargetMode="External"/><Relationship Id="rId1" Type="http://schemas.openxmlformats.org/officeDocument/2006/relationships/hyperlink" Target="https://podminky.urs.cz/item/CS_URS_2024_02/997221611" TargetMode="External"/><Relationship Id="rId6" Type="http://schemas.openxmlformats.org/officeDocument/2006/relationships/hyperlink" Target="https://podminky.urs.cz/item/CS_URS_2024_02/210280003" TargetMode="External"/><Relationship Id="rId11" Type="http://schemas.openxmlformats.org/officeDocument/2006/relationships/hyperlink" Target="https://podminky.urs.cz/item/CS_URS_2024_02/220180301" TargetMode="External"/><Relationship Id="rId5" Type="http://schemas.openxmlformats.org/officeDocument/2006/relationships/hyperlink" Target="https://podminky.urs.cz/item/CS_URS_2024_02/210220361" TargetMode="External"/><Relationship Id="rId15" Type="http://schemas.openxmlformats.org/officeDocument/2006/relationships/drawing" Target="../drawings/drawing13.xml"/><Relationship Id="rId10" Type="http://schemas.openxmlformats.org/officeDocument/2006/relationships/hyperlink" Target="https://podminky.urs.cz/item/CS_URS_2024_02/220110641" TargetMode="External"/><Relationship Id="rId4" Type="http://schemas.openxmlformats.org/officeDocument/2006/relationships/hyperlink" Target="https://podminky.urs.cz/item/CS_URS_2024_02/210220001" TargetMode="External"/><Relationship Id="rId9" Type="http://schemas.openxmlformats.org/officeDocument/2006/relationships/hyperlink" Target="https://podminky.urs.cz/item/CS_URS_2024_02/580108021" TargetMode="External"/><Relationship Id="rId14" Type="http://schemas.openxmlformats.org/officeDocument/2006/relationships/hyperlink" Target="https://podminky.urs.cz/item/CS_URS_2024_02/580106015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273321118" TargetMode="External"/><Relationship Id="rId21" Type="http://schemas.openxmlformats.org/officeDocument/2006/relationships/hyperlink" Target="https://podminky.urs.cz/item/CS_URS_2024_02/212972113" TargetMode="External"/><Relationship Id="rId42" Type="http://schemas.openxmlformats.org/officeDocument/2006/relationships/hyperlink" Target="https://podminky.urs.cz/item/CS_URS_2024_02/334351214" TargetMode="External"/><Relationship Id="rId47" Type="http://schemas.openxmlformats.org/officeDocument/2006/relationships/hyperlink" Target="https://podminky.urs.cz/item/CS_URS_2024_02/334791112" TargetMode="External"/><Relationship Id="rId63" Type="http://schemas.openxmlformats.org/officeDocument/2006/relationships/hyperlink" Target="https://podminky.urs.cz/item/CS_URS_2024_02/462512270" TargetMode="External"/><Relationship Id="rId68" Type="http://schemas.openxmlformats.org/officeDocument/2006/relationships/hyperlink" Target="https://podminky.urs.cz/item/CS_URS_2024_02/113156204" TargetMode="External"/><Relationship Id="rId84" Type="http://schemas.openxmlformats.org/officeDocument/2006/relationships/hyperlink" Target="https://podminky.urs.cz/item/CS_URS_2024_02/711141559" TargetMode="External"/><Relationship Id="rId1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162751137" TargetMode="External"/><Relationship Id="rId32" Type="http://schemas.openxmlformats.org/officeDocument/2006/relationships/hyperlink" Target="https://podminky.urs.cz/item/CS_URS_2024_02/283111123" TargetMode="External"/><Relationship Id="rId37" Type="http://schemas.openxmlformats.org/officeDocument/2006/relationships/hyperlink" Target="https://podminky.urs.cz/item/CS_URS_2024_02/317353121" TargetMode="External"/><Relationship Id="rId53" Type="http://schemas.openxmlformats.org/officeDocument/2006/relationships/hyperlink" Target="https://podminky.urs.cz/item/CS_URS_2024_02/421371133" TargetMode="External"/><Relationship Id="rId58" Type="http://schemas.openxmlformats.org/officeDocument/2006/relationships/hyperlink" Target="https://podminky.urs.cz/item/CS_URS_2024_02/421955112" TargetMode="External"/><Relationship Id="rId74" Type="http://schemas.openxmlformats.org/officeDocument/2006/relationships/hyperlink" Target="https://podminky.urs.cz/item/CS_URS_2024_02/936942122" TargetMode="External"/><Relationship Id="rId79" Type="http://schemas.openxmlformats.org/officeDocument/2006/relationships/hyperlink" Target="https://podminky.urs.cz/item/CS_URS_2024_02/R%20p%20001" TargetMode="External"/><Relationship Id="rId5" Type="http://schemas.openxmlformats.org/officeDocument/2006/relationships/hyperlink" Target="https://podminky.urs.cz/item/CS_URS_2024_02/122251106" TargetMode="External"/><Relationship Id="rId19" Type="http://schemas.openxmlformats.org/officeDocument/2006/relationships/hyperlink" Target="https://podminky.urs.cz/item/CS_URS_2024_02/212792212" TargetMode="External"/><Relationship Id="rId14" Type="http://schemas.openxmlformats.org/officeDocument/2006/relationships/hyperlink" Target="https://podminky.urs.cz/item/CS_URS_2024_02/171151131" TargetMode="External"/><Relationship Id="rId22" Type="http://schemas.openxmlformats.org/officeDocument/2006/relationships/hyperlink" Target="https://podminky.urs.cz/item/CS_URS_2024_02/212972114" TargetMode="External"/><Relationship Id="rId27" Type="http://schemas.openxmlformats.org/officeDocument/2006/relationships/hyperlink" Target="https://podminky.urs.cz/item/CS_URS_2024_02/273354111" TargetMode="External"/><Relationship Id="rId30" Type="http://schemas.openxmlformats.org/officeDocument/2006/relationships/hyperlink" Target="https://podminky.urs.cz/item/CS_URS_2024_02/281602111" TargetMode="External"/><Relationship Id="rId35" Type="http://schemas.openxmlformats.org/officeDocument/2006/relationships/hyperlink" Target="https://podminky.urs.cz/item/CS_URS_2024_02/317171126" TargetMode="External"/><Relationship Id="rId43" Type="http://schemas.openxmlformats.org/officeDocument/2006/relationships/hyperlink" Target="https://podminky.urs.cz/item/CS_URS_2024_02/334352112" TargetMode="External"/><Relationship Id="rId48" Type="http://schemas.openxmlformats.org/officeDocument/2006/relationships/hyperlink" Target="https://podminky.urs.cz/item/CS_URS_2024_02/334951113" TargetMode="External"/><Relationship Id="rId56" Type="http://schemas.openxmlformats.org/officeDocument/2006/relationships/hyperlink" Target="https://podminky.urs.cz/item/CS_URS_2024_02/421376334" TargetMode="External"/><Relationship Id="rId64" Type="http://schemas.openxmlformats.org/officeDocument/2006/relationships/hyperlink" Target="https://podminky.urs.cz/item/CS_URS_2024_02/567951111" TargetMode="External"/><Relationship Id="rId69" Type="http://schemas.openxmlformats.org/officeDocument/2006/relationships/hyperlink" Target="https://podminky.urs.cz/item/CS_URS_2024_02/915111121" TargetMode="External"/><Relationship Id="rId77" Type="http://schemas.openxmlformats.org/officeDocument/2006/relationships/hyperlink" Target="https://podminky.urs.cz/item/CS_URS_2024_02/946231111" TargetMode="External"/><Relationship Id="rId8" Type="http://schemas.openxmlformats.org/officeDocument/2006/relationships/hyperlink" Target="https://podminky.urs.cz/item/CS_URS_2024_02/153112122" TargetMode="External"/><Relationship Id="rId51" Type="http://schemas.openxmlformats.org/officeDocument/2006/relationships/hyperlink" Target="https://podminky.urs.cz/item/CS_URS_2024_02/421331141" TargetMode="External"/><Relationship Id="rId72" Type="http://schemas.openxmlformats.org/officeDocument/2006/relationships/hyperlink" Target="https://podminky.urs.cz/item/CS_URS_2024_02/931992121" TargetMode="External"/><Relationship Id="rId80" Type="http://schemas.openxmlformats.org/officeDocument/2006/relationships/hyperlink" Target="https://podminky.urs.cz/item/CS_URS_2024_02/998212111" TargetMode="External"/><Relationship Id="rId85" Type="http://schemas.openxmlformats.org/officeDocument/2006/relationships/hyperlink" Target="https://podminky.urs.cz/item/CS_URS_2024_02/711491272" TargetMode="External"/><Relationship Id="rId3" Type="http://schemas.openxmlformats.org/officeDocument/2006/relationships/hyperlink" Target="https://podminky.urs.cz/item/CS_URS_2024_02/113151111" TargetMode="External"/><Relationship Id="rId12" Type="http://schemas.openxmlformats.org/officeDocument/2006/relationships/hyperlink" Target="https://podminky.urs.cz/item/CS_URS_2024_02/162751139" TargetMode="External"/><Relationship Id="rId17" Type="http://schemas.openxmlformats.org/officeDocument/2006/relationships/hyperlink" Target="https://podminky.urs.cz/item/CS_URS_2024_02/174151102" TargetMode="External"/><Relationship Id="rId25" Type="http://schemas.openxmlformats.org/officeDocument/2006/relationships/hyperlink" Target="https://podminky.urs.cz/item/CS_URS_2024_02/273321117" TargetMode="External"/><Relationship Id="rId33" Type="http://schemas.openxmlformats.org/officeDocument/2006/relationships/hyperlink" Target="https://podminky.urs.cz/item/CS_URS_2024_02/283131113" TargetMode="External"/><Relationship Id="rId38" Type="http://schemas.openxmlformats.org/officeDocument/2006/relationships/hyperlink" Target="https://podminky.urs.cz/item/CS_URS_2024_02/317353221" TargetMode="External"/><Relationship Id="rId46" Type="http://schemas.openxmlformats.org/officeDocument/2006/relationships/hyperlink" Target="https://podminky.urs.cz/item/CS_URS_2024_02/334791111" TargetMode="External"/><Relationship Id="rId59" Type="http://schemas.openxmlformats.org/officeDocument/2006/relationships/hyperlink" Target="https://podminky.urs.cz/item/CS_URS_2024_02/421955212" TargetMode="External"/><Relationship Id="rId67" Type="http://schemas.openxmlformats.org/officeDocument/2006/relationships/hyperlink" Target="https://podminky.urs.cz/item/CS_URS_2024_02/596992121" TargetMode="External"/><Relationship Id="rId20" Type="http://schemas.openxmlformats.org/officeDocument/2006/relationships/hyperlink" Target="https://podminky.urs.cz/item/CS_URS_2024_02/212792313" TargetMode="External"/><Relationship Id="rId41" Type="http://schemas.openxmlformats.org/officeDocument/2006/relationships/hyperlink" Target="https://podminky.urs.cz/item/CS_URS_2024_02/334351115" TargetMode="External"/><Relationship Id="rId54" Type="http://schemas.openxmlformats.org/officeDocument/2006/relationships/hyperlink" Target="https://podminky.urs.cz/item/CS_URS_2024_02/421374223" TargetMode="External"/><Relationship Id="rId62" Type="http://schemas.openxmlformats.org/officeDocument/2006/relationships/hyperlink" Target="https://podminky.urs.cz/item/CS_URS_2024_02/428941143" TargetMode="External"/><Relationship Id="rId70" Type="http://schemas.openxmlformats.org/officeDocument/2006/relationships/hyperlink" Target="https://podminky.urs.cz/item/CS_URS_2024_02/916231213" TargetMode="External"/><Relationship Id="rId75" Type="http://schemas.openxmlformats.org/officeDocument/2006/relationships/hyperlink" Target="https://podminky.urs.cz/item/CS_URS_2024_02/936942322" TargetMode="External"/><Relationship Id="rId83" Type="http://schemas.openxmlformats.org/officeDocument/2006/relationships/hyperlink" Target="https://podminky.urs.cz/item/CS_URS_2024_02/711131111" TargetMode="External"/><Relationship Id="rId88" Type="http://schemas.openxmlformats.org/officeDocument/2006/relationships/drawing" Target="../drawings/drawing14.xml"/><Relationship Id="rId1" Type="http://schemas.openxmlformats.org/officeDocument/2006/relationships/hyperlink" Target="https://podminky.urs.cz/item/CS_URS_2024_02/115101202" TargetMode="External"/><Relationship Id="rId6" Type="http://schemas.openxmlformats.org/officeDocument/2006/relationships/hyperlink" Target="https://podminky.urs.cz/item/CS_URS_2024_02/153111114" TargetMode="External"/><Relationship Id="rId15" Type="http://schemas.openxmlformats.org/officeDocument/2006/relationships/hyperlink" Target="https://podminky.urs.cz/item/CS_URS_2024_02/171201231" TargetMode="External"/><Relationship Id="rId23" Type="http://schemas.openxmlformats.org/officeDocument/2006/relationships/hyperlink" Target="https://podminky.urs.cz/item/CS_URS_2024_02/225311114" TargetMode="External"/><Relationship Id="rId28" Type="http://schemas.openxmlformats.org/officeDocument/2006/relationships/hyperlink" Target="https://podminky.urs.cz/item/CS_URS_2024_02/273354211" TargetMode="External"/><Relationship Id="rId36" Type="http://schemas.openxmlformats.org/officeDocument/2006/relationships/hyperlink" Target="https://podminky.urs.cz/item/CS_URS_2024_02/317321118" TargetMode="External"/><Relationship Id="rId49" Type="http://schemas.openxmlformats.org/officeDocument/2006/relationships/hyperlink" Target="https://podminky.urs.cz/item/CS_URS_2024_02/334952113" TargetMode="External"/><Relationship Id="rId57" Type="http://schemas.openxmlformats.org/officeDocument/2006/relationships/hyperlink" Target="https://podminky.urs.cz/item/CS_URS_2024_02/421378121" TargetMode="External"/><Relationship Id="rId10" Type="http://schemas.openxmlformats.org/officeDocument/2006/relationships/hyperlink" Target="https://podminky.urs.cz/item/CS_URS_2024_02/162651132" TargetMode="External"/><Relationship Id="rId31" Type="http://schemas.openxmlformats.org/officeDocument/2006/relationships/hyperlink" Target="https://podminky.urs.cz/item/CS_URS_2024_02/283111113" TargetMode="External"/><Relationship Id="rId44" Type="http://schemas.openxmlformats.org/officeDocument/2006/relationships/hyperlink" Target="https://podminky.urs.cz/item/CS_URS_2024_02/334352212" TargetMode="External"/><Relationship Id="rId52" Type="http://schemas.openxmlformats.org/officeDocument/2006/relationships/hyperlink" Target="https://podminky.urs.cz/item/CS_URS_2024_02/421361226" TargetMode="External"/><Relationship Id="rId60" Type="http://schemas.openxmlformats.org/officeDocument/2006/relationships/hyperlink" Target="https://podminky.urs.cz/item/CS_URS_2024_02/428351111" TargetMode="External"/><Relationship Id="rId65" Type="http://schemas.openxmlformats.org/officeDocument/2006/relationships/hyperlink" Target="https://podminky.urs.cz/item/CS_URS_2024_02/573231106" TargetMode="External"/><Relationship Id="rId73" Type="http://schemas.openxmlformats.org/officeDocument/2006/relationships/hyperlink" Target="https://podminky.urs.cz/item/CS_URS_2024_02/931994103" TargetMode="External"/><Relationship Id="rId78" Type="http://schemas.openxmlformats.org/officeDocument/2006/relationships/hyperlink" Target="https://podminky.urs.cz/item/CS_URS_2024_02/946231121" TargetMode="External"/><Relationship Id="rId81" Type="http://schemas.openxmlformats.org/officeDocument/2006/relationships/hyperlink" Target="https://podminky.urs.cz/item/CS_URS_2024_02/711112001" TargetMode="External"/><Relationship Id="rId86" Type="http://schemas.openxmlformats.org/officeDocument/2006/relationships/hyperlink" Target="https://podminky.urs.cz/item/CS_URS_2024_02/998711101" TargetMode="External"/><Relationship Id="rId4" Type="http://schemas.openxmlformats.org/officeDocument/2006/relationships/hyperlink" Target="https://podminky.urs.cz/item/CS_URS_2024_02/122251105" TargetMode="External"/><Relationship Id="rId9" Type="http://schemas.openxmlformats.org/officeDocument/2006/relationships/hyperlink" Target="https://podminky.urs.cz/item/CS_URS_2024_02/162451126" TargetMode="External"/><Relationship Id="rId13" Type="http://schemas.openxmlformats.org/officeDocument/2006/relationships/hyperlink" Target="https://podminky.urs.cz/item/CS_URS_2024_02/167151112" TargetMode="External"/><Relationship Id="rId18" Type="http://schemas.openxmlformats.org/officeDocument/2006/relationships/hyperlink" Target="https://podminky.urs.cz/item/CS_URS_2024_02/175151201" TargetMode="External"/><Relationship Id="rId39" Type="http://schemas.openxmlformats.org/officeDocument/2006/relationships/hyperlink" Target="https://podminky.urs.cz/item/CS_URS_2024_02/317361116" TargetMode="External"/><Relationship Id="rId34" Type="http://schemas.openxmlformats.org/officeDocument/2006/relationships/hyperlink" Target="https://podminky.urs.cz/item/CS_URS_2024_02/291211111" TargetMode="External"/><Relationship Id="rId50" Type="http://schemas.openxmlformats.org/officeDocument/2006/relationships/hyperlink" Target="https://podminky.urs.cz/item/CS_URS_2024_02/348171111" TargetMode="External"/><Relationship Id="rId55" Type="http://schemas.openxmlformats.org/officeDocument/2006/relationships/hyperlink" Target="https://podminky.urs.cz/item/CS_URS_2024_02/421375113" TargetMode="External"/><Relationship Id="rId76" Type="http://schemas.openxmlformats.org/officeDocument/2006/relationships/hyperlink" Target="https://podminky.urs.cz/item/CS_URS_2024_02/985131111" TargetMode="External"/><Relationship Id="rId7" Type="http://schemas.openxmlformats.org/officeDocument/2006/relationships/hyperlink" Target="https://podminky.urs.cz/item/CS_URS_2024_02/153112111" TargetMode="External"/><Relationship Id="rId71" Type="http://schemas.openxmlformats.org/officeDocument/2006/relationships/hyperlink" Target="https://podminky.urs.cz/item/CS_URS_2024_02/919121132" TargetMode="External"/><Relationship Id="rId2" Type="http://schemas.openxmlformats.org/officeDocument/2006/relationships/hyperlink" Target="https://podminky.urs.cz/item/CS_URS_2024_02/115101302" TargetMode="External"/><Relationship Id="rId29" Type="http://schemas.openxmlformats.org/officeDocument/2006/relationships/hyperlink" Target="https://podminky.urs.cz/item/CS_URS_2024_02/273361116" TargetMode="External"/><Relationship Id="rId24" Type="http://schemas.openxmlformats.org/officeDocument/2006/relationships/hyperlink" Target="https://podminky.urs.cz/item/CS_URS_2024_02/273311125" TargetMode="External"/><Relationship Id="rId40" Type="http://schemas.openxmlformats.org/officeDocument/2006/relationships/hyperlink" Target="https://podminky.urs.cz/item/CS_URS_2024_02/334323118" TargetMode="External"/><Relationship Id="rId45" Type="http://schemas.openxmlformats.org/officeDocument/2006/relationships/hyperlink" Target="https://podminky.urs.cz/item/CS_URS_2024_02/334361216" TargetMode="External"/><Relationship Id="rId66" Type="http://schemas.openxmlformats.org/officeDocument/2006/relationships/hyperlink" Target="https://podminky.urs.cz/item/CS_URS_2024_02/577144141" TargetMode="External"/><Relationship Id="rId87" Type="http://schemas.openxmlformats.org/officeDocument/2006/relationships/hyperlink" Target="https://podminky.urs.cz/item/CS_URS_2024_02/783913151" TargetMode="External"/><Relationship Id="rId61" Type="http://schemas.openxmlformats.org/officeDocument/2006/relationships/hyperlink" Target="https://podminky.urs.cz/item/CS_URS_2024_02/428386225" TargetMode="External"/><Relationship Id="rId82" Type="http://schemas.openxmlformats.org/officeDocument/2006/relationships/hyperlink" Target="https://podminky.urs.cz/item/CS_URS_2024_02/711112002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280003" TargetMode="External"/><Relationship Id="rId13" Type="http://schemas.openxmlformats.org/officeDocument/2006/relationships/hyperlink" Target="https://podminky.urs.cz/item/CS_URS_2024_02/220180301" TargetMode="External"/><Relationship Id="rId3" Type="http://schemas.openxmlformats.org/officeDocument/2006/relationships/hyperlink" Target="https://podminky.urs.cz/item/CS_URS_2024_02/210100422" TargetMode="External"/><Relationship Id="rId7" Type="http://schemas.openxmlformats.org/officeDocument/2006/relationships/hyperlink" Target="https://podminky.urs.cz/item/CS_URS_2024_02/210220361" TargetMode="External"/><Relationship Id="rId12" Type="http://schemas.openxmlformats.org/officeDocument/2006/relationships/hyperlink" Target="https://podminky.urs.cz/item/CS_URS_2024_02/220110641" TargetMode="External"/><Relationship Id="rId17" Type="http://schemas.openxmlformats.org/officeDocument/2006/relationships/drawing" Target="../drawings/drawing15.xml"/><Relationship Id="rId2" Type="http://schemas.openxmlformats.org/officeDocument/2006/relationships/hyperlink" Target="https://podminky.urs.cz/item/CS_URS_2024_02/210100001" TargetMode="External"/><Relationship Id="rId16" Type="http://schemas.openxmlformats.org/officeDocument/2006/relationships/hyperlink" Target="https://podminky.urs.cz/item/CS_URS_2024_02/580106015" TargetMode="External"/><Relationship Id="rId1" Type="http://schemas.openxmlformats.org/officeDocument/2006/relationships/hyperlink" Target="https://podminky.urs.cz/item/CS_URS_2024_02/997221611" TargetMode="External"/><Relationship Id="rId6" Type="http://schemas.openxmlformats.org/officeDocument/2006/relationships/hyperlink" Target="https://podminky.urs.cz/item/CS_URS_2024_02/210220001" TargetMode="External"/><Relationship Id="rId11" Type="http://schemas.openxmlformats.org/officeDocument/2006/relationships/hyperlink" Target="https://podminky.urs.cz/item/CS_URS_2024_02/580108021" TargetMode="External"/><Relationship Id="rId5" Type="http://schemas.openxmlformats.org/officeDocument/2006/relationships/hyperlink" Target="https://podminky.urs.cz/item/CS_URS_2024_02/210204201" TargetMode="External"/><Relationship Id="rId15" Type="http://schemas.openxmlformats.org/officeDocument/2006/relationships/hyperlink" Target="https://podminky.urs.cz/item/CS_URS_2024_02/210280712" TargetMode="External"/><Relationship Id="rId10" Type="http://schemas.openxmlformats.org/officeDocument/2006/relationships/hyperlink" Target="https://podminky.urs.cz/item/CS_URS_2024_02/210812035" TargetMode="External"/><Relationship Id="rId4" Type="http://schemas.openxmlformats.org/officeDocument/2006/relationships/hyperlink" Target="https://podminky.urs.cz/item/CS_URS_2024_02/210204011" TargetMode="External"/><Relationship Id="rId9" Type="http://schemas.openxmlformats.org/officeDocument/2006/relationships/hyperlink" Target="https://podminky.urs.cz/item/CS_URS_2024_02/210812011" TargetMode="External"/><Relationship Id="rId14" Type="http://schemas.openxmlformats.org/officeDocument/2006/relationships/hyperlink" Target="https://podminky.urs.cz/item/CS_URS_2024_02/21028035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62051111" TargetMode="External"/><Relationship Id="rId13" Type="http://schemas.openxmlformats.org/officeDocument/2006/relationships/hyperlink" Target="https://podminky.urs.cz/item/CS_URS_2024_02/997211511" TargetMode="External"/><Relationship Id="rId18" Type="http://schemas.openxmlformats.org/officeDocument/2006/relationships/hyperlink" Target="https://podminky.urs.cz/item/CS_URS_2024_02/711141821" TargetMode="External"/><Relationship Id="rId3" Type="http://schemas.openxmlformats.org/officeDocument/2006/relationships/hyperlink" Target="https://podminky.urs.cz/item/CS_URS_2024_02/113201112" TargetMode="External"/><Relationship Id="rId21" Type="http://schemas.openxmlformats.org/officeDocument/2006/relationships/drawing" Target="../drawings/drawing16.xml"/><Relationship Id="rId7" Type="http://schemas.openxmlformats.org/officeDocument/2006/relationships/hyperlink" Target="https://podminky.urs.cz/item/CS_URS_2024_02/961051111" TargetMode="External"/><Relationship Id="rId12" Type="http://schemas.openxmlformats.org/officeDocument/2006/relationships/hyperlink" Target="https://podminky.urs.cz/item/CS_URS_2024_02/997211111" TargetMode="External"/><Relationship Id="rId17" Type="http://schemas.openxmlformats.org/officeDocument/2006/relationships/hyperlink" Target="https://podminky.urs.cz/item/CS_URS_2024_02/997013631" TargetMode="External"/><Relationship Id="rId2" Type="http://schemas.openxmlformats.org/officeDocument/2006/relationships/hyperlink" Target="https://podminky.urs.cz/item/CS_URS_2024_02/113155523" TargetMode="External"/><Relationship Id="rId16" Type="http://schemas.openxmlformats.org/officeDocument/2006/relationships/hyperlink" Target="https://podminky.urs.cz/item/CS_URS_2024_02/997211612" TargetMode="External"/><Relationship Id="rId20" Type="http://schemas.openxmlformats.org/officeDocument/2006/relationships/hyperlink" Target="https://podminky.urs.cz/item/CS_URS_2024_02/711162811" TargetMode="External"/><Relationship Id="rId1" Type="http://schemas.openxmlformats.org/officeDocument/2006/relationships/hyperlink" Target="https://podminky.urs.cz/item/CS_URS_2024_02/113155522" TargetMode="External"/><Relationship Id="rId6" Type="http://schemas.openxmlformats.org/officeDocument/2006/relationships/hyperlink" Target="https://podminky.urs.cz/item/CS_URS_2024_02/919735124" TargetMode="External"/><Relationship Id="rId11" Type="http://schemas.openxmlformats.org/officeDocument/2006/relationships/hyperlink" Target="https://podminky.urs.cz/item/CS_URS_2024_02/966077121" TargetMode="External"/><Relationship Id="rId5" Type="http://schemas.openxmlformats.org/officeDocument/2006/relationships/hyperlink" Target="https://podminky.urs.cz/item/CS_URS_2024_02/153113112" TargetMode="External"/><Relationship Id="rId15" Type="http://schemas.openxmlformats.org/officeDocument/2006/relationships/hyperlink" Target="https://podminky.urs.cz/item/CS_URS_2024_02/997211611" TargetMode="External"/><Relationship Id="rId10" Type="http://schemas.openxmlformats.org/officeDocument/2006/relationships/hyperlink" Target="https://podminky.urs.cz/item/CS_URS_2024_02/966075141" TargetMode="External"/><Relationship Id="rId19" Type="http://schemas.openxmlformats.org/officeDocument/2006/relationships/hyperlink" Target="https://podminky.urs.cz/item/CS_URS_2024_02/711142811" TargetMode="External"/><Relationship Id="rId4" Type="http://schemas.openxmlformats.org/officeDocument/2006/relationships/hyperlink" Target="https://podminky.urs.cz/item/CS_URS_2024_02/114203104" TargetMode="External"/><Relationship Id="rId9" Type="http://schemas.openxmlformats.org/officeDocument/2006/relationships/hyperlink" Target="https://podminky.urs.cz/item/CS_URS_2024_02/963051111" TargetMode="External"/><Relationship Id="rId14" Type="http://schemas.openxmlformats.org/officeDocument/2006/relationships/hyperlink" Target="https://podminky.urs.cz/item/CS_URS_2024_02/997211519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1451131" TargetMode="External"/><Relationship Id="rId18" Type="http://schemas.openxmlformats.org/officeDocument/2006/relationships/hyperlink" Target="https://podminky.urs.cz/item/CS_URS_2024_02/561081111" TargetMode="External"/><Relationship Id="rId26" Type="http://schemas.openxmlformats.org/officeDocument/2006/relationships/hyperlink" Target="https://podminky.urs.cz/item/CS_URS_2024_02/914511113" TargetMode="External"/><Relationship Id="rId39" Type="http://schemas.openxmlformats.org/officeDocument/2006/relationships/hyperlink" Target="https://podminky.urs.cz/item/CS_URS_2024_02/767161812" TargetMode="External"/><Relationship Id="rId21" Type="http://schemas.openxmlformats.org/officeDocument/2006/relationships/hyperlink" Target="https://podminky.urs.cz/item/CS_URS_2024_02/569831111" TargetMode="External"/><Relationship Id="rId34" Type="http://schemas.openxmlformats.org/officeDocument/2006/relationships/hyperlink" Target="https://podminky.urs.cz/item/CS_URS_2024_02/997221551" TargetMode="External"/><Relationship Id="rId7" Type="http://schemas.openxmlformats.org/officeDocument/2006/relationships/hyperlink" Target="https://podminky.urs.cz/item/CS_URS_2024_02/162351104" TargetMode="External"/><Relationship Id="rId12" Type="http://schemas.openxmlformats.org/officeDocument/2006/relationships/hyperlink" Target="https://podminky.urs.cz/item/CS_URS_2024_02/181351113" TargetMode="External"/><Relationship Id="rId17" Type="http://schemas.openxmlformats.org/officeDocument/2006/relationships/hyperlink" Target="https://podminky.urs.cz/item/CS_URS_2024_02/185804312" TargetMode="External"/><Relationship Id="rId25" Type="http://schemas.openxmlformats.org/officeDocument/2006/relationships/hyperlink" Target="https://podminky.urs.cz/item/CS_URS_2024_02/914111111" TargetMode="External"/><Relationship Id="rId33" Type="http://schemas.openxmlformats.org/officeDocument/2006/relationships/hyperlink" Target="https://podminky.urs.cz/item/CS_URS_2024_02/966006211" TargetMode="External"/><Relationship Id="rId38" Type="http://schemas.openxmlformats.org/officeDocument/2006/relationships/hyperlink" Target="https://podminky.urs.cz/item/CS_URS_2024_02/998225111" TargetMode="External"/><Relationship Id="rId2" Type="http://schemas.openxmlformats.org/officeDocument/2006/relationships/hyperlink" Target="https://podminky.urs.cz/item/CS_URS_2024_02/113107222" TargetMode="External"/><Relationship Id="rId16" Type="http://schemas.openxmlformats.org/officeDocument/2006/relationships/hyperlink" Target="https://podminky.urs.cz/item/CS_URS_2024_02/182351123" TargetMode="External"/><Relationship Id="rId20" Type="http://schemas.openxmlformats.org/officeDocument/2006/relationships/hyperlink" Target="https://podminky.urs.cz/item/CS_URS_2024_02/565155111" TargetMode="External"/><Relationship Id="rId29" Type="http://schemas.openxmlformats.org/officeDocument/2006/relationships/hyperlink" Target="https://podminky.urs.cz/item/CS_URS_2024_02/919112233" TargetMode="External"/><Relationship Id="rId1" Type="http://schemas.openxmlformats.org/officeDocument/2006/relationships/hyperlink" Target="https://podminky.urs.cz/item/CS_URS_2024_02/111251101" TargetMode="External"/><Relationship Id="rId6" Type="http://schemas.openxmlformats.org/officeDocument/2006/relationships/hyperlink" Target="https://podminky.urs.cz/item/CS_URS_2024_02/122351102" TargetMode="External"/><Relationship Id="rId11" Type="http://schemas.openxmlformats.org/officeDocument/2006/relationships/hyperlink" Target="https://podminky.urs.cz/item/CS_URS_2024_02/171152501" TargetMode="External"/><Relationship Id="rId24" Type="http://schemas.openxmlformats.org/officeDocument/2006/relationships/hyperlink" Target="https://podminky.urs.cz/item/CS_URS_2024_02/577134121" TargetMode="External"/><Relationship Id="rId32" Type="http://schemas.openxmlformats.org/officeDocument/2006/relationships/hyperlink" Target="https://podminky.urs.cz/item/CS_URS_2024_02/919735112" TargetMode="External"/><Relationship Id="rId37" Type="http://schemas.openxmlformats.org/officeDocument/2006/relationships/hyperlink" Target="https://podminky.urs.cz/item/CS_URS_2024_02/997221645" TargetMode="External"/><Relationship Id="rId40" Type="http://schemas.openxmlformats.org/officeDocument/2006/relationships/drawing" Target="../drawings/drawing17.xml"/><Relationship Id="rId5" Type="http://schemas.openxmlformats.org/officeDocument/2006/relationships/hyperlink" Target="https://podminky.urs.cz/item/CS_URS_2024_02/121151113" TargetMode="External"/><Relationship Id="rId15" Type="http://schemas.openxmlformats.org/officeDocument/2006/relationships/hyperlink" Target="https://podminky.urs.cz/item/CS_URS_2024_02/181951114" TargetMode="External"/><Relationship Id="rId23" Type="http://schemas.openxmlformats.org/officeDocument/2006/relationships/hyperlink" Target="https://podminky.urs.cz/item/CS_URS_2024_02/573231108" TargetMode="External"/><Relationship Id="rId28" Type="http://schemas.openxmlformats.org/officeDocument/2006/relationships/hyperlink" Target="https://podminky.urs.cz/item/CS_URS_2024_02/916131213" TargetMode="External"/><Relationship Id="rId36" Type="http://schemas.openxmlformats.org/officeDocument/2006/relationships/hyperlink" Target="https://podminky.urs.cz/item/CS_URS_2024_02/997221615" TargetMode="External"/><Relationship Id="rId10" Type="http://schemas.openxmlformats.org/officeDocument/2006/relationships/hyperlink" Target="https://podminky.urs.cz/item/CS_URS_2024_02/171152111" TargetMode="External"/><Relationship Id="rId19" Type="http://schemas.openxmlformats.org/officeDocument/2006/relationships/hyperlink" Target="https://podminky.urs.cz/item/CS_URS_2024_02/564851111" TargetMode="External"/><Relationship Id="rId31" Type="http://schemas.openxmlformats.org/officeDocument/2006/relationships/hyperlink" Target="https://podminky.urs.cz/item/CS_URS_2024_02/919726122" TargetMode="External"/><Relationship Id="rId4" Type="http://schemas.openxmlformats.org/officeDocument/2006/relationships/hyperlink" Target="https://podminky.urs.cz/item/CS_URS_2024_02/113154528" TargetMode="External"/><Relationship Id="rId9" Type="http://schemas.openxmlformats.org/officeDocument/2006/relationships/hyperlink" Target="https://podminky.urs.cz/item/CS_URS_2024_02/167151111" TargetMode="External"/><Relationship Id="rId14" Type="http://schemas.openxmlformats.org/officeDocument/2006/relationships/hyperlink" Target="https://podminky.urs.cz/item/CS_URS_2024_02/181451132" TargetMode="External"/><Relationship Id="rId22" Type="http://schemas.openxmlformats.org/officeDocument/2006/relationships/hyperlink" Target="https://podminky.urs.cz/item/CS_URS_2024_02/573191111" TargetMode="External"/><Relationship Id="rId27" Type="http://schemas.openxmlformats.org/officeDocument/2006/relationships/hyperlink" Target="https://podminky.urs.cz/item/CS_URS_2024_02/914531111" TargetMode="External"/><Relationship Id="rId30" Type="http://schemas.openxmlformats.org/officeDocument/2006/relationships/hyperlink" Target="https://podminky.urs.cz/item/CS_URS_2024_02/919121233" TargetMode="External"/><Relationship Id="rId35" Type="http://schemas.openxmlformats.org/officeDocument/2006/relationships/hyperlink" Target="https://podminky.urs.cz/item/CS_URS_2024_02/997221559" TargetMode="External"/><Relationship Id="rId8" Type="http://schemas.openxmlformats.org/officeDocument/2006/relationships/hyperlink" Target="https://podminky.urs.cz/item/CS_URS_2024_02/162651112" TargetMode="External"/><Relationship Id="rId3" Type="http://schemas.openxmlformats.org/officeDocument/2006/relationships/hyperlink" Target="https://podminky.urs.cz/item/CS_URS_2024_02/113107235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1351113" TargetMode="External"/><Relationship Id="rId18" Type="http://schemas.openxmlformats.org/officeDocument/2006/relationships/hyperlink" Target="https://podminky.urs.cz/item/CS_URS_2024_02/185804312" TargetMode="External"/><Relationship Id="rId26" Type="http://schemas.openxmlformats.org/officeDocument/2006/relationships/hyperlink" Target="https://podminky.urs.cz/item/CS_URS_2024_02/317353121" TargetMode="External"/><Relationship Id="rId39" Type="http://schemas.openxmlformats.org/officeDocument/2006/relationships/hyperlink" Target="https://podminky.urs.cz/item/CS_URS_2024_02/911121111" TargetMode="External"/><Relationship Id="rId21" Type="http://schemas.openxmlformats.org/officeDocument/2006/relationships/hyperlink" Target="https://podminky.urs.cz/item/CS_URS_2024_02/274351121" TargetMode="External"/><Relationship Id="rId34" Type="http://schemas.openxmlformats.org/officeDocument/2006/relationships/hyperlink" Target="https://podminky.urs.cz/item/CS_URS_2024_02/569831111" TargetMode="External"/><Relationship Id="rId42" Type="http://schemas.openxmlformats.org/officeDocument/2006/relationships/hyperlink" Target="https://podminky.urs.cz/item/CS_URS_2024_02/919121132" TargetMode="External"/><Relationship Id="rId47" Type="http://schemas.openxmlformats.org/officeDocument/2006/relationships/hyperlink" Target="https://podminky.urs.cz/item/CS_URS_2024_02/985331216" TargetMode="External"/><Relationship Id="rId50" Type="http://schemas.openxmlformats.org/officeDocument/2006/relationships/hyperlink" Target="https://podminky.urs.cz/item/CS_URS_2024_02/997221861" TargetMode="External"/><Relationship Id="rId55" Type="http://schemas.openxmlformats.org/officeDocument/2006/relationships/drawing" Target="../drawings/drawing18.xml"/><Relationship Id="rId7" Type="http://schemas.openxmlformats.org/officeDocument/2006/relationships/hyperlink" Target="https://podminky.urs.cz/item/CS_URS_2024_02/132251101" TargetMode="External"/><Relationship Id="rId2" Type="http://schemas.openxmlformats.org/officeDocument/2006/relationships/hyperlink" Target="https://podminky.urs.cz/item/CS_URS_2024_02/113107162" TargetMode="External"/><Relationship Id="rId16" Type="http://schemas.openxmlformats.org/officeDocument/2006/relationships/hyperlink" Target="https://podminky.urs.cz/item/CS_URS_2024_02/182251101" TargetMode="External"/><Relationship Id="rId29" Type="http://schemas.openxmlformats.org/officeDocument/2006/relationships/hyperlink" Target="https://podminky.urs.cz/item/CS_URS_2024_02/339921132" TargetMode="External"/><Relationship Id="rId11" Type="http://schemas.openxmlformats.org/officeDocument/2006/relationships/hyperlink" Target="https://podminky.urs.cz/item/CS_URS_2024_02/171152111" TargetMode="External"/><Relationship Id="rId24" Type="http://schemas.openxmlformats.org/officeDocument/2006/relationships/hyperlink" Target="https://podminky.urs.cz/item/CS_URS_2024_02/275321311" TargetMode="External"/><Relationship Id="rId32" Type="http://schemas.openxmlformats.org/officeDocument/2006/relationships/hyperlink" Target="https://podminky.urs.cz/item/CS_URS_2024_02/564851111" TargetMode="External"/><Relationship Id="rId37" Type="http://schemas.openxmlformats.org/officeDocument/2006/relationships/hyperlink" Target="https://podminky.urs.cz/item/CS_URS_2024_02/577134111" TargetMode="External"/><Relationship Id="rId40" Type="http://schemas.openxmlformats.org/officeDocument/2006/relationships/hyperlink" Target="https://podminky.urs.cz/item/CS_URS_2024_02/916131213" TargetMode="External"/><Relationship Id="rId45" Type="http://schemas.openxmlformats.org/officeDocument/2006/relationships/hyperlink" Target="https://podminky.urs.cz/item/CS_URS_2024_02/919735112" TargetMode="External"/><Relationship Id="rId53" Type="http://schemas.openxmlformats.org/officeDocument/2006/relationships/hyperlink" Target="https://podminky.urs.cz/item/CS_URS_2024_02/767161813" TargetMode="External"/><Relationship Id="rId5" Type="http://schemas.openxmlformats.org/officeDocument/2006/relationships/hyperlink" Target="https://podminky.urs.cz/item/CS_URS_2024_02/121151113" TargetMode="External"/><Relationship Id="rId10" Type="http://schemas.openxmlformats.org/officeDocument/2006/relationships/hyperlink" Target="https://podminky.urs.cz/item/CS_URS_2024_02/167151111" TargetMode="External"/><Relationship Id="rId19" Type="http://schemas.openxmlformats.org/officeDocument/2006/relationships/hyperlink" Target="https://podminky.urs.cz/item/CS_URS_2024_02/273321411" TargetMode="External"/><Relationship Id="rId31" Type="http://schemas.openxmlformats.org/officeDocument/2006/relationships/hyperlink" Target="https://podminky.urs.cz/item/CS_URS_2024_02/561081111" TargetMode="External"/><Relationship Id="rId44" Type="http://schemas.openxmlformats.org/officeDocument/2006/relationships/hyperlink" Target="https://podminky.urs.cz/item/CS_URS_2024_02/919726122" TargetMode="External"/><Relationship Id="rId52" Type="http://schemas.openxmlformats.org/officeDocument/2006/relationships/hyperlink" Target="https://podminky.urs.cz/item/CS_URS_2024_02/998225111" TargetMode="External"/><Relationship Id="rId4" Type="http://schemas.openxmlformats.org/officeDocument/2006/relationships/hyperlink" Target="https://podminky.urs.cz/item/CS_URS_2024_02/113154528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81451131" TargetMode="External"/><Relationship Id="rId22" Type="http://schemas.openxmlformats.org/officeDocument/2006/relationships/hyperlink" Target="https://podminky.urs.cz/item/CS_URS_2024_02/274351122" TargetMode="External"/><Relationship Id="rId27" Type="http://schemas.openxmlformats.org/officeDocument/2006/relationships/hyperlink" Target="https://podminky.urs.cz/item/CS_URS_2024_02/317353221" TargetMode="External"/><Relationship Id="rId30" Type="http://schemas.openxmlformats.org/officeDocument/2006/relationships/hyperlink" Target="https://podminky.urs.cz/item/CS_URS_2024_02/434313115" TargetMode="External"/><Relationship Id="rId35" Type="http://schemas.openxmlformats.org/officeDocument/2006/relationships/hyperlink" Target="https://podminky.urs.cz/item/CS_URS_2024_02/573191111" TargetMode="External"/><Relationship Id="rId43" Type="http://schemas.openxmlformats.org/officeDocument/2006/relationships/hyperlink" Target="https://podminky.urs.cz/item/CS_URS_2024_02/919121233" TargetMode="External"/><Relationship Id="rId48" Type="http://schemas.openxmlformats.org/officeDocument/2006/relationships/hyperlink" Target="https://podminky.urs.cz/item/CS_URS_2024_02/997221551" TargetMode="External"/><Relationship Id="rId8" Type="http://schemas.openxmlformats.org/officeDocument/2006/relationships/hyperlink" Target="https://podminky.urs.cz/item/CS_URS_2024_02/162351104" TargetMode="External"/><Relationship Id="rId51" Type="http://schemas.openxmlformats.org/officeDocument/2006/relationships/hyperlink" Target="https://podminky.urs.cz/item/CS_URS_2024_02/997221875" TargetMode="External"/><Relationship Id="rId3" Type="http://schemas.openxmlformats.org/officeDocument/2006/relationships/hyperlink" Target="https://podminky.urs.cz/item/CS_URS_2024_02/113151111" TargetMode="External"/><Relationship Id="rId12" Type="http://schemas.openxmlformats.org/officeDocument/2006/relationships/hyperlink" Target="https://podminky.urs.cz/item/CS_URS_2024_02/171152501" TargetMode="External"/><Relationship Id="rId17" Type="http://schemas.openxmlformats.org/officeDocument/2006/relationships/hyperlink" Target="https://podminky.urs.cz/item/CS_URS_2024_02/182351023" TargetMode="External"/><Relationship Id="rId25" Type="http://schemas.openxmlformats.org/officeDocument/2006/relationships/hyperlink" Target="https://podminky.urs.cz/item/CS_URS_2024_02/317321116" TargetMode="External"/><Relationship Id="rId33" Type="http://schemas.openxmlformats.org/officeDocument/2006/relationships/hyperlink" Target="https://podminky.urs.cz/item/CS_URS_2024_02/565145111" TargetMode="External"/><Relationship Id="rId38" Type="http://schemas.openxmlformats.org/officeDocument/2006/relationships/hyperlink" Target="https://podminky.urs.cz/item/CS_URS_2024_02/596211111" TargetMode="External"/><Relationship Id="rId46" Type="http://schemas.openxmlformats.org/officeDocument/2006/relationships/hyperlink" Target="https://podminky.urs.cz/item/CS_URS_2024_02/963042819" TargetMode="External"/><Relationship Id="rId20" Type="http://schemas.openxmlformats.org/officeDocument/2006/relationships/hyperlink" Target="https://podminky.urs.cz/item/CS_URS_2024_02/274321411" TargetMode="External"/><Relationship Id="rId41" Type="http://schemas.openxmlformats.org/officeDocument/2006/relationships/hyperlink" Target="https://podminky.urs.cz/item/CS_URS_2024_02/919112233" TargetMode="External"/><Relationship Id="rId54" Type="http://schemas.openxmlformats.org/officeDocument/2006/relationships/hyperlink" Target="https://podminky.urs.cz/item/CS_URS_2024_02/767165111" TargetMode="External"/><Relationship Id="rId1" Type="http://schemas.openxmlformats.org/officeDocument/2006/relationships/hyperlink" Target="https://podminky.urs.cz/item/CS_URS_2024_02/113107330" TargetMode="External"/><Relationship Id="rId6" Type="http://schemas.openxmlformats.org/officeDocument/2006/relationships/hyperlink" Target="https://podminky.urs.cz/item/CS_URS_2024_02/122351101" TargetMode="External"/><Relationship Id="rId15" Type="http://schemas.openxmlformats.org/officeDocument/2006/relationships/hyperlink" Target="https://podminky.urs.cz/item/CS_URS_2024_02/181451132" TargetMode="External"/><Relationship Id="rId23" Type="http://schemas.openxmlformats.org/officeDocument/2006/relationships/hyperlink" Target="https://podminky.urs.cz/item/CS_URS_2024_02/274361821" TargetMode="External"/><Relationship Id="rId28" Type="http://schemas.openxmlformats.org/officeDocument/2006/relationships/hyperlink" Target="https://podminky.urs.cz/item/CS_URS_2024_02/317361116" TargetMode="External"/><Relationship Id="rId36" Type="http://schemas.openxmlformats.org/officeDocument/2006/relationships/hyperlink" Target="https://podminky.urs.cz/item/CS_URS_2024_02/573231108" TargetMode="External"/><Relationship Id="rId49" Type="http://schemas.openxmlformats.org/officeDocument/2006/relationships/hyperlink" Target="https://podminky.urs.cz/item/CS_URS_2024_02/997221559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1152501" TargetMode="External"/><Relationship Id="rId18" Type="http://schemas.openxmlformats.org/officeDocument/2006/relationships/hyperlink" Target="https://podminky.urs.cz/item/CS_URS_2024_02/185804312" TargetMode="External"/><Relationship Id="rId26" Type="http://schemas.openxmlformats.org/officeDocument/2006/relationships/hyperlink" Target="https://podminky.urs.cz/item/CS_URS_2024_02/564861111" TargetMode="External"/><Relationship Id="rId39" Type="http://schemas.openxmlformats.org/officeDocument/2006/relationships/hyperlink" Target="https://podminky.urs.cz/item/CS_URS_2024_02/899201211" TargetMode="External"/><Relationship Id="rId21" Type="http://schemas.openxmlformats.org/officeDocument/2006/relationships/hyperlink" Target="https://podminky.urs.cz/item/CS_URS_2024_02/212755214" TargetMode="External"/><Relationship Id="rId34" Type="http://schemas.openxmlformats.org/officeDocument/2006/relationships/hyperlink" Target="https://podminky.urs.cz/item/CS_URS_2024_02/871313121" TargetMode="External"/><Relationship Id="rId42" Type="http://schemas.openxmlformats.org/officeDocument/2006/relationships/hyperlink" Target="https://podminky.urs.cz/item/CS_URS_2024_02/914531111" TargetMode="External"/><Relationship Id="rId47" Type="http://schemas.openxmlformats.org/officeDocument/2006/relationships/hyperlink" Target="https://podminky.urs.cz/item/CS_URS_2024_02/919121132" TargetMode="External"/><Relationship Id="rId50" Type="http://schemas.openxmlformats.org/officeDocument/2006/relationships/hyperlink" Target="https://podminky.urs.cz/item/CS_URS_2024_02/966006211" TargetMode="External"/><Relationship Id="rId55" Type="http://schemas.openxmlformats.org/officeDocument/2006/relationships/drawing" Target="../drawings/drawing19.xml"/><Relationship Id="rId7" Type="http://schemas.openxmlformats.org/officeDocument/2006/relationships/hyperlink" Target="https://podminky.urs.cz/item/CS_URS_2024_02/121151113" TargetMode="External"/><Relationship Id="rId2" Type="http://schemas.openxmlformats.org/officeDocument/2006/relationships/hyperlink" Target="https://podminky.urs.cz/item/CS_URS_2024_02/113107162" TargetMode="External"/><Relationship Id="rId16" Type="http://schemas.openxmlformats.org/officeDocument/2006/relationships/hyperlink" Target="https://podminky.urs.cz/item/CS_URS_2024_02/181451132" TargetMode="External"/><Relationship Id="rId29" Type="http://schemas.openxmlformats.org/officeDocument/2006/relationships/hyperlink" Target="https://podminky.urs.cz/item/CS_URS_2024_02/569831111" TargetMode="External"/><Relationship Id="rId11" Type="http://schemas.openxmlformats.org/officeDocument/2006/relationships/hyperlink" Target="https://podminky.urs.cz/item/CS_URS_2024_02/167151111" TargetMode="External"/><Relationship Id="rId24" Type="http://schemas.openxmlformats.org/officeDocument/2006/relationships/hyperlink" Target="https://podminky.urs.cz/item/CS_URS_2024_02/564750101" TargetMode="External"/><Relationship Id="rId32" Type="http://schemas.openxmlformats.org/officeDocument/2006/relationships/hyperlink" Target="https://podminky.urs.cz/item/CS_URS_2024_02/577134111" TargetMode="External"/><Relationship Id="rId37" Type="http://schemas.openxmlformats.org/officeDocument/2006/relationships/hyperlink" Target="https://podminky.urs.cz/item/CS_URS_2024_02/895941362" TargetMode="External"/><Relationship Id="rId40" Type="http://schemas.openxmlformats.org/officeDocument/2006/relationships/hyperlink" Target="https://podminky.urs.cz/item/CS_URS_2024_02/914111111" TargetMode="External"/><Relationship Id="rId45" Type="http://schemas.openxmlformats.org/officeDocument/2006/relationships/hyperlink" Target="https://podminky.urs.cz/item/CS_URS_2024_02/916231213" TargetMode="External"/><Relationship Id="rId53" Type="http://schemas.openxmlformats.org/officeDocument/2006/relationships/hyperlink" Target="https://podminky.urs.cz/item/CS_URS_2024_02/997221875" TargetMode="External"/><Relationship Id="rId5" Type="http://schemas.openxmlformats.org/officeDocument/2006/relationships/hyperlink" Target="https://podminky.urs.cz/item/CS_URS_2024_02/113154523" TargetMode="External"/><Relationship Id="rId10" Type="http://schemas.openxmlformats.org/officeDocument/2006/relationships/hyperlink" Target="https://podminky.urs.cz/item/CS_URS_2024_02/162651112" TargetMode="External"/><Relationship Id="rId19" Type="http://schemas.openxmlformats.org/officeDocument/2006/relationships/hyperlink" Target="https://podminky.urs.cz/item/CS_URS_2024_02/211531111" TargetMode="External"/><Relationship Id="rId31" Type="http://schemas.openxmlformats.org/officeDocument/2006/relationships/hyperlink" Target="https://podminky.urs.cz/item/CS_URS_2024_02/573231106" TargetMode="External"/><Relationship Id="rId44" Type="http://schemas.openxmlformats.org/officeDocument/2006/relationships/hyperlink" Target="https://podminky.urs.cz/item/CS_URS_2024_02/916131213" TargetMode="External"/><Relationship Id="rId52" Type="http://schemas.openxmlformats.org/officeDocument/2006/relationships/hyperlink" Target="https://podminky.urs.cz/item/CS_URS_2024_02/997221559" TargetMode="External"/><Relationship Id="rId4" Type="http://schemas.openxmlformats.org/officeDocument/2006/relationships/hyperlink" Target="https://podminky.urs.cz/item/CS_URS_2024_02/113107224" TargetMode="External"/><Relationship Id="rId9" Type="http://schemas.openxmlformats.org/officeDocument/2006/relationships/hyperlink" Target="https://podminky.urs.cz/item/CS_URS_2024_02/162351104" TargetMode="External"/><Relationship Id="rId14" Type="http://schemas.openxmlformats.org/officeDocument/2006/relationships/hyperlink" Target="https://podminky.urs.cz/item/CS_URS_2024_02/175151101" TargetMode="External"/><Relationship Id="rId22" Type="http://schemas.openxmlformats.org/officeDocument/2006/relationships/hyperlink" Target="https://podminky.urs.cz/item/CS_URS_2024_02/561081111" TargetMode="External"/><Relationship Id="rId27" Type="http://schemas.openxmlformats.org/officeDocument/2006/relationships/hyperlink" Target="https://podminky.urs.cz/item/CS_URS_2024_02/565155111" TargetMode="External"/><Relationship Id="rId30" Type="http://schemas.openxmlformats.org/officeDocument/2006/relationships/hyperlink" Target="https://podminky.urs.cz/item/CS_URS_2024_02/573191111" TargetMode="External"/><Relationship Id="rId35" Type="http://schemas.openxmlformats.org/officeDocument/2006/relationships/hyperlink" Target="https://podminky.urs.cz/item/CS_URS_2024_02/890411851" TargetMode="External"/><Relationship Id="rId43" Type="http://schemas.openxmlformats.org/officeDocument/2006/relationships/hyperlink" Target="https://podminky.urs.cz/item/CS_URS_2024_02/915111112" TargetMode="External"/><Relationship Id="rId48" Type="http://schemas.openxmlformats.org/officeDocument/2006/relationships/hyperlink" Target="https://podminky.urs.cz/item/CS_URS_2024_02/919735112" TargetMode="External"/><Relationship Id="rId8" Type="http://schemas.openxmlformats.org/officeDocument/2006/relationships/hyperlink" Target="https://podminky.urs.cz/item/CS_URS_2024_02/122251102" TargetMode="External"/><Relationship Id="rId51" Type="http://schemas.openxmlformats.org/officeDocument/2006/relationships/hyperlink" Target="https://podminky.urs.cz/item/CS_URS_2024_02/997221551" TargetMode="External"/><Relationship Id="rId3" Type="http://schemas.openxmlformats.org/officeDocument/2006/relationships/hyperlink" Target="https://podminky.urs.cz/item/CS_URS_2024_02/113107223" TargetMode="External"/><Relationship Id="rId12" Type="http://schemas.openxmlformats.org/officeDocument/2006/relationships/hyperlink" Target="https://podminky.urs.cz/item/CS_URS_2024_02/171152111" TargetMode="External"/><Relationship Id="rId17" Type="http://schemas.openxmlformats.org/officeDocument/2006/relationships/hyperlink" Target="https://podminky.urs.cz/item/CS_URS_2024_02/181951114" TargetMode="External"/><Relationship Id="rId25" Type="http://schemas.openxmlformats.org/officeDocument/2006/relationships/hyperlink" Target="https://podminky.urs.cz/item/CS_URS_2024_02/564851111" TargetMode="External"/><Relationship Id="rId33" Type="http://schemas.openxmlformats.org/officeDocument/2006/relationships/hyperlink" Target="https://podminky.urs.cz/item/CS_URS_2024_02/596211111" TargetMode="External"/><Relationship Id="rId38" Type="http://schemas.openxmlformats.org/officeDocument/2006/relationships/hyperlink" Target="https://podminky.urs.cz/item/CS_URS_2024_02/919726122" TargetMode="External"/><Relationship Id="rId46" Type="http://schemas.openxmlformats.org/officeDocument/2006/relationships/hyperlink" Target="https://podminky.urs.cz/item/CS_URS_2024_02/919112233" TargetMode="External"/><Relationship Id="rId20" Type="http://schemas.openxmlformats.org/officeDocument/2006/relationships/hyperlink" Target="https://podminky.urs.cz/item/CS_URS_2024_02/211971110" TargetMode="External"/><Relationship Id="rId41" Type="http://schemas.openxmlformats.org/officeDocument/2006/relationships/hyperlink" Target="https://podminky.urs.cz/item/CS_URS_2024_02/914511113" TargetMode="External"/><Relationship Id="rId54" Type="http://schemas.openxmlformats.org/officeDocument/2006/relationships/hyperlink" Target="https://podminky.urs.cz/item/CS_URS_2024_02/998225111" TargetMode="External"/><Relationship Id="rId1" Type="http://schemas.openxmlformats.org/officeDocument/2006/relationships/hyperlink" Target="https://podminky.urs.cz/item/CS_URS_2024_02/111251101" TargetMode="External"/><Relationship Id="rId6" Type="http://schemas.openxmlformats.org/officeDocument/2006/relationships/hyperlink" Target="https://podminky.urs.cz/item/CS_URS_2024_02/113154528" TargetMode="External"/><Relationship Id="rId15" Type="http://schemas.openxmlformats.org/officeDocument/2006/relationships/hyperlink" Target="https://podminky.urs.cz/item/CS_URS_2024_02/181351113" TargetMode="External"/><Relationship Id="rId23" Type="http://schemas.openxmlformats.org/officeDocument/2006/relationships/hyperlink" Target="https://podminky.urs.cz/item/CS_URS_2024_02/564730001" TargetMode="External"/><Relationship Id="rId28" Type="http://schemas.openxmlformats.org/officeDocument/2006/relationships/hyperlink" Target="https://podminky.urs.cz/item/CS_URS_2024_02/565165111" TargetMode="External"/><Relationship Id="rId36" Type="http://schemas.openxmlformats.org/officeDocument/2006/relationships/hyperlink" Target="https://podminky.urs.cz/item/CS_URS_2024_02/895941341" TargetMode="External"/><Relationship Id="rId49" Type="http://schemas.openxmlformats.org/officeDocument/2006/relationships/hyperlink" Target="https://podminky.urs.cz/item/CS_URS_2024_02/919735113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1351003" TargetMode="External"/><Relationship Id="rId13" Type="http://schemas.openxmlformats.org/officeDocument/2006/relationships/hyperlink" Target="https://podminky.urs.cz/item/CS_URS_2024_02/275351121" TargetMode="External"/><Relationship Id="rId18" Type="http://schemas.openxmlformats.org/officeDocument/2006/relationships/hyperlink" Target="https://podminky.urs.cz/item/CS_URS_2024_02/961044111" TargetMode="External"/><Relationship Id="rId26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2/162251102" TargetMode="External"/><Relationship Id="rId21" Type="http://schemas.openxmlformats.org/officeDocument/2006/relationships/hyperlink" Target="https://podminky.urs.cz/item/CS_URS_2024_02/997013501" TargetMode="External"/><Relationship Id="rId7" Type="http://schemas.openxmlformats.org/officeDocument/2006/relationships/hyperlink" Target="https://podminky.urs.cz/item/CS_URS_2024_02/174151101" TargetMode="External"/><Relationship Id="rId12" Type="http://schemas.openxmlformats.org/officeDocument/2006/relationships/hyperlink" Target="https://podminky.urs.cz/item/CS_URS_2024_02/275321411" TargetMode="External"/><Relationship Id="rId17" Type="http://schemas.openxmlformats.org/officeDocument/2006/relationships/hyperlink" Target="https://podminky.urs.cz/item/CS_URS_2024_02/564972111" TargetMode="External"/><Relationship Id="rId25" Type="http://schemas.openxmlformats.org/officeDocument/2006/relationships/hyperlink" Target="https://podminky.urs.cz/item/CS_URS_2024_02/783218111" TargetMode="External"/><Relationship Id="rId2" Type="http://schemas.openxmlformats.org/officeDocument/2006/relationships/hyperlink" Target="https://podminky.urs.cz/item/CS_URS_2024_02/131351100" TargetMode="External"/><Relationship Id="rId16" Type="http://schemas.openxmlformats.org/officeDocument/2006/relationships/hyperlink" Target="https://podminky.urs.cz/item/CS_URS_2024_02/564251011" TargetMode="External"/><Relationship Id="rId20" Type="http://schemas.openxmlformats.org/officeDocument/2006/relationships/hyperlink" Target="https://podminky.urs.cz/item/CS_URS_2024_02/966071711" TargetMode="External"/><Relationship Id="rId1" Type="http://schemas.openxmlformats.org/officeDocument/2006/relationships/hyperlink" Target="https://podminky.urs.cz/item/CS_URS_2024_02/121151103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185804312" TargetMode="External"/><Relationship Id="rId24" Type="http://schemas.openxmlformats.org/officeDocument/2006/relationships/hyperlink" Target="https://podminky.urs.cz/item/CS_URS_2024_02/998232110" TargetMode="External"/><Relationship Id="rId5" Type="http://schemas.openxmlformats.org/officeDocument/2006/relationships/hyperlink" Target="https://podminky.urs.cz/item/CS_URS_2024_02/162751119" TargetMode="External"/><Relationship Id="rId15" Type="http://schemas.openxmlformats.org/officeDocument/2006/relationships/hyperlink" Target="https://podminky.urs.cz/item/CS_URS_2024_02/348501212" TargetMode="External"/><Relationship Id="rId23" Type="http://schemas.openxmlformats.org/officeDocument/2006/relationships/hyperlink" Target="https://podminky.urs.cz/item/CS_URS_2024_02/997013861" TargetMode="External"/><Relationship Id="rId10" Type="http://schemas.openxmlformats.org/officeDocument/2006/relationships/hyperlink" Target="https://podminky.urs.cz/item/CS_URS_2024_02/181951112" TargetMode="External"/><Relationship Id="rId19" Type="http://schemas.openxmlformats.org/officeDocument/2006/relationships/hyperlink" Target="https://podminky.urs.cz/item/CS_URS_2024_02/966003810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81411131" TargetMode="External"/><Relationship Id="rId14" Type="http://schemas.openxmlformats.org/officeDocument/2006/relationships/hyperlink" Target="https://podminky.urs.cz/item/CS_URS_2024_02/275351122" TargetMode="External"/><Relationship Id="rId22" Type="http://schemas.openxmlformats.org/officeDocument/2006/relationships/hyperlink" Target="https://podminky.urs.cz/item/CS_URS_2024_02/997013509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39" TargetMode="External"/><Relationship Id="rId18" Type="http://schemas.openxmlformats.org/officeDocument/2006/relationships/hyperlink" Target="https://podminky.urs.cz/item/CS_URS_2024_02/273313611" TargetMode="External"/><Relationship Id="rId26" Type="http://schemas.openxmlformats.org/officeDocument/2006/relationships/hyperlink" Target="https://podminky.urs.cz/item/CS_URS_2024_02/451316122" TargetMode="External"/><Relationship Id="rId21" Type="http://schemas.openxmlformats.org/officeDocument/2006/relationships/hyperlink" Target="https://podminky.urs.cz/item/CS_URS_2024_02/321351020" TargetMode="External"/><Relationship Id="rId34" Type="http://schemas.openxmlformats.org/officeDocument/2006/relationships/hyperlink" Target="https://podminky.urs.cz/item/CS_URS_2024_02/997321511" TargetMode="External"/><Relationship Id="rId7" Type="http://schemas.openxmlformats.org/officeDocument/2006/relationships/hyperlink" Target="https://podminky.urs.cz/item/CS_URS_2024_02/151101211" TargetMode="External"/><Relationship Id="rId12" Type="http://schemas.openxmlformats.org/officeDocument/2006/relationships/hyperlink" Target="https://podminky.urs.cz/item/CS_URS_2024_01/162751137" TargetMode="External"/><Relationship Id="rId17" Type="http://schemas.openxmlformats.org/officeDocument/2006/relationships/hyperlink" Target="https://podminky.urs.cz/item/CS_URS_2024_02/175151101" TargetMode="External"/><Relationship Id="rId25" Type="http://schemas.openxmlformats.org/officeDocument/2006/relationships/hyperlink" Target="https://podminky.urs.cz/item/CS_URS_2024_02/321368211" TargetMode="External"/><Relationship Id="rId33" Type="http://schemas.openxmlformats.org/officeDocument/2006/relationships/hyperlink" Target="https://podminky.urs.cz/item/CS_URS_2024_02/997013862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4151101" TargetMode="External"/><Relationship Id="rId20" Type="http://schemas.openxmlformats.org/officeDocument/2006/relationships/hyperlink" Target="https://podminky.urs.cz/item/CS_URS_2024_02/321351010" TargetMode="External"/><Relationship Id="rId29" Type="http://schemas.openxmlformats.org/officeDocument/2006/relationships/hyperlink" Target="https://podminky.urs.cz/item/CS_URS_2023_02/87137524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101201" TargetMode="External"/><Relationship Id="rId11" Type="http://schemas.openxmlformats.org/officeDocument/2006/relationships/hyperlink" Target="https://podminky.urs.cz/item/CS_URS_2024_02/162651112" TargetMode="External"/><Relationship Id="rId24" Type="http://schemas.openxmlformats.org/officeDocument/2006/relationships/hyperlink" Target="https://podminky.urs.cz/item/CS_URS_2024_02/321366111" TargetMode="External"/><Relationship Id="rId32" Type="http://schemas.openxmlformats.org/officeDocument/2006/relationships/hyperlink" Target="https://podminky.urs.cz/item/CS_URS_2024_02/899623151" TargetMode="External"/><Relationship Id="rId37" Type="http://schemas.openxmlformats.org/officeDocument/2006/relationships/drawing" Target="../drawings/drawing21.xml"/><Relationship Id="rId5" Type="http://schemas.openxmlformats.org/officeDocument/2006/relationships/hyperlink" Target="https://podminky.urs.cz/item/CS_URS_2024_02/127751111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321352020" TargetMode="External"/><Relationship Id="rId28" Type="http://schemas.openxmlformats.org/officeDocument/2006/relationships/hyperlink" Target="https://podminky.urs.cz/item/CS_URS_2024_02/820491811" TargetMode="External"/><Relationship Id="rId36" Type="http://schemas.openxmlformats.org/officeDocument/2006/relationships/hyperlink" Target="https://podminky.urs.cz/item/CS_URS_2024_02/998332011" TargetMode="External"/><Relationship Id="rId10" Type="http://schemas.openxmlformats.org/officeDocument/2006/relationships/hyperlink" Target="https://podminky.urs.cz/item/CS_URS_2024_02/162451106" TargetMode="External"/><Relationship Id="rId19" Type="http://schemas.openxmlformats.org/officeDocument/2006/relationships/hyperlink" Target="https://podminky.urs.cz/item/CS_URS_2024_02/321321116" TargetMode="External"/><Relationship Id="rId31" Type="http://schemas.openxmlformats.org/officeDocument/2006/relationships/hyperlink" Target="https://podminky.urs.cz/item/CS_URS_2024_02/891372421" TargetMode="External"/><Relationship Id="rId4" Type="http://schemas.openxmlformats.org/officeDocument/2006/relationships/hyperlink" Target="https://podminky.urs.cz/item/CS_URS_2024_02/124253101" TargetMode="External"/><Relationship Id="rId9" Type="http://schemas.openxmlformats.org/officeDocument/2006/relationships/hyperlink" Target="https://podminky.urs.cz/item/CS_URS_2024_02/151811232" TargetMode="External"/><Relationship Id="rId14" Type="http://schemas.openxmlformats.org/officeDocument/2006/relationships/hyperlink" Target="https://podminky.urs.cz/item/CS_URS_2024_02/167151111" TargetMode="External"/><Relationship Id="rId22" Type="http://schemas.openxmlformats.org/officeDocument/2006/relationships/hyperlink" Target="https://podminky.urs.cz/item/CS_URS_2024_02/321352010" TargetMode="External"/><Relationship Id="rId27" Type="http://schemas.openxmlformats.org/officeDocument/2006/relationships/hyperlink" Target="https://podminky.urs.cz/item/CS_URS_2024_02/465513127" TargetMode="External"/><Relationship Id="rId30" Type="http://schemas.openxmlformats.org/officeDocument/2006/relationships/hyperlink" Target="https://podminky.urs.cz/item/CS_URS_2024_02/877370440" TargetMode="External"/><Relationship Id="rId35" Type="http://schemas.openxmlformats.org/officeDocument/2006/relationships/hyperlink" Target="https://podminky.urs.cz/item/CS_URS_2024_02/997321519" TargetMode="External"/><Relationship Id="rId8" Type="http://schemas.openxmlformats.org/officeDocument/2006/relationships/hyperlink" Target="https://podminky.urs.cz/item/CS_URS_2024_02/151811132" TargetMode="External"/><Relationship Id="rId3" Type="http://schemas.openxmlformats.org/officeDocument/2006/relationships/hyperlink" Target="https://podminky.urs.cz/item/CS_URS_2024_02/121151113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4151101" TargetMode="External"/><Relationship Id="rId18" Type="http://schemas.openxmlformats.org/officeDocument/2006/relationships/hyperlink" Target="https://podminky.urs.cz/item/CS_URS_2024_02/185804312" TargetMode="External"/><Relationship Id="rId26" Type="http://schemas.openxmlformats.org/officeDocument/2006/relationships/hyperlink" Target="https://podminky.urs.cz/item/CS_URS_2024_02/321368211" TargetMode="External"/><Relationship Id="rId21" Type="http://schemas.openxmlformats.org/officeDocument/2006/relationships/hyperlink" Target="https://podminky.urs.cz/item/CS_URS_2024_02/321351010" TargetMode="External"/><Relationship Id="rId34" Type="http://schemas.openxmlformats.org/officeDocument/2006/relationships/hyperlink" Target="https://podminky.urs.cz/item/CS_URS_2024_02/894410303" TargetMode="External"/><Relationship Id="rId7" Type="http://schemas.openxmlformats.org/officeDocument/2006/relationships/hyperlink" Target="https://podminky.urs.cz/item/CS_URS_2024_02/151101211" TargetMode="External"/><Relationship Id="rId12" Type="http://schemas.openxmlformats.org/officeDocument/2006/relationships/hyperlink" Target="https://podminky.urs.cz/item/CS_URS_2024_02/171251201" TargetMode="External"/><Relationship Id="rId17" Type="http://schemas.openxmlformats.org/officeDocument/2006/relationships/hyperlink" Target="https://podminky.urs.cz/item/CS_URS_2024_02/181951114" TargetMode="External"/><Relationship Id="rId25" Type="http://schemas.openxmlformats.org/officeDocument/2006/relationships/hyperlink" Target="https://podminky.urs.cz/item/CS_URS_2024_02/321366111" TargetMode="External"/><Relationship Id="rId33" Type="http://schemas.openxmlformats.org/officeDocument/2006/relationships/hyperlink" Target="https://podminky.urs.cz/item/CS_URS_2024_02/894410114" TargetMode="External"/><Relationship Id="rId38" Type="http://schemas.openxmlformats.org/officeDocument/2006/relationships/drawing" Target="../drawings/drawing22.xm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81411132" TargetMode="External"/><Relationship Id="rId20" Type="http://schemas.openxmlformats.org/officeDocument/2006/relationships/hyperlink" Target="https://podminky.urs.cz/item/CS_URS_2024_02/321321116" TargetMode="External"/><Relationship Id="rId29" Type="http://schemas.openxmlformats.org/officeDocument/2006/relationships/hyperlink" Target="https://podminky.urs.cz/item/CS_URS_2023_02/87137524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101201" TargetMode="External"/><Relationship Id="rId11" Type="http://schemas.openxmlformats.org/officeDocument/2006/relationships/hyperlink" Target="https://podminky.urs.cz/item/CS_URS_2024_02/167151111" TargetMode="External"/><Relationship Id="rId24" Type="http://schemas.openxmlformats.org/officeDocument/2006/relationships/hyperlink" Target="https://podminky.urs.cz/item/CS_URS_2024_02/321352020" TargetMode="External"/><Relationship Id="rId32" Type="http://schemas.openxmlformats.org/officeDocument/2006/relationships/hyperlink" Target="https://podminky.urs.cz/item/CS_URS_2024_02/891442421" TargetMode="External"/><Relationship Id="rId37" Type="http://schemas.openxmlformats.org/officeDocument/2006/relationships/hyperlink" Target="https://podminky.urs.cz/item/CS_URS_2024_02/998332011" TargetMode="External"/><Relationship Id="rId5" Type="http://schemas.openxmlformats.org/officeDocument/2006/relationships/hyperlink" Target="https://podminky.urs.cz/item/CS_URS_2024_02/127751111" TargetMode="External"/><Relationship Id="rId15" Type="http://schemas.openxmlformats.org/officeDocument/2006/relationships/hyperlink" Target="https://podminky.urs.cz/item/CS_URS_2024_02/181351103" TargetMode="External"/><Relationship Id="rId23" Type="http://schemas.openxmlformats.org/officeDocument/2006/relationships/hyperlink" Target="https://podminky.urs.cz/item/CS_URS_2024_02/321352010" TargetMode="External"/><Relationship Id="rId28" Type="http://schemas.openxmlformats.org/officeDocument/2006/relationships/hyperlink" Target="https://podminky.urs.cz/item/CS_URS_2024_02/465513127" TargetMode="External"/><Relationship Id="rId36" Type="http://schemas.openxmlformats.org/officeDocument/2006/relationships/hyperlink" Target="https://podminky.urs.cz/item/CS_URS_2024_02/899623151" TargetMode="External"/><Relationship Id="rId10" Type="http://schemas.openxmlformats.org/officeDocument/2006/relationships/hyperlink" Target="https://podminky.urs.cz/item/CS_URS_2024_02/162651112" TargetMode="External"/><Relationship Id="rId19" Type="http://schemas.openxmlformats.org/officeDocument/2006/relationships/hyperlink" Target="https://podminky.urs.cz/item/CS_URS_2024_02/273313611" TargetMode="External"/><Relationship Id="rId31" Type="http://schemas.openxmlformats.org/officeDocument/2006/relationships/hyperlink" Target="https://podminky.urs.cz/item/CS_URS_2024_02/877440440" TargetMode="External"/><Relationship Id="rId4" Type="http://schemas.openxmlformats.org/officeDocument/2006/relationships/hyperlink" Target="https://podminky.urs.cz/item/CS_URS_2024_02/124253101" TargetMode="External"/><Relationship Id="rId9" Type="http://schemas.openxmlformats.org/officeDocument/2006/relationships/hyperlink" Target="https://podminky.urs.cz/item/CS_URS_2024_02/151811232" TargetMode="External"/><Relationship Id="rId14" Type="http://schemas.openxmlformats.org/officeDocument/2006/relationships/hyperlink" Target="https://podminky.urs.cz/item/CS_URS_2024_02/175151101" TargetMode="External"/><Relationship Id="rId22" Type="http://schemas.openxmlformats.org/officeDocument/2006/relationships/hyperlink" Target="https://podminky.urs.cz/item/CS_URS_2024_02/321351020" TargetMode="External"/><Relationship Id="rId27" Type="http://schemas.openxmlformats.org/officeDocument/2006/relationships/hyperlink" Target="https://podminky.urs.cz/item/CS_URS_2024_02/451316122" TargetMode="External"/><Relationship Id="rId30" Type="http://schemas.openxmlformats.org/officeDocument/2006/relationships/hyperlink" Target="https://podminky.urs.cz/item/CS_URS_2024_02/871440410" TargetMode="External"/><Relationship Id="rId35" Type="http://schemas.openxmlformats.org/officeDocument/2006/relationships/hyperlink" Target="https://podminky.urs.cz/item/CS_URS_2024_02/899103112" TargetMode="External"/><Relationship Id="rId8" Type="http://schemas.openxmlformats.org/officeDocument/2006/relationships/hyperlink" Target="https://podminky.urs.cz/item/CS_URS_2024_02/151811132" TargetMode="External"/><Relationship Id="rId3" Type="http://schemas.openxmlformats.org/officeDocument/2006/relationships/hyperlink" Target="https://podminky.urs.cz/item/CS_URS_2024_02/121151113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1251201" TargetMode="External"/><Relationship Id="rId18" Type="http://schemas.openxmlformats.org/officeDocument/2006/relationships/hyperlink" Target="https://podminky.urs.cz/item/CS_URS_2024_02/181951114" TargetMode="External"/><Relationship Id="rId26" Type="http://schemas.openxmlformats.org/officeDocument/2006/relationships/hyperlink" Target="https://podminky.urs.cz/item/CS_URS_2024_02/321366111" TargetMode="External"/><Relationship Id="rId3" Type="http://schemas.openxmlformats.org/officeDocument/2006/relationships/hyperlink" Target="https://podminky.urs.cz/item/CS_URS_2024_02/121151113" TargetMode="External"/><Relationship Id="rId21" Type="http://schemas.openxmlformats.org/officeDocument/2006/relationships/hyperlink" Target="https://podminky.urs.cz/item/CS_URS_2024_02/321321116" TargetMode="External"/><Relationship Id="rId34" Type="http://schemas.openxmlformats.org/officeDocument/2006/relationships/hyperlink" Target="https://podminky.urs.cz/item/CS_URS_2024_02/998332011" TargetMode="External"/><Relationship Id="rId7" Type="http://schemas.openxmlformats.org/officeDocument/2006/relationships/hyperlink" Target="https://podminky.urs.cz/item/CS_URS_2024_02/151811232" TargetMode="External"/><Relationship Id="rId12" Type="http://schemas.openxmlformats.org/officeDocument/2006/relationships/hyperlink" Target="https://podminky.urs.cz/item/CS_URS_2024_02/167151111" TargetMode="External"/><Relationship Id="rId17" Type="http://schemas.openxmlformats.org/officeDocument/2006/relationships/hyperlink" Target="https://podminky.urs.cz/item/CS_URS_2024_02/181411132" TargetMode="External"/><Relationship Id="rId25" Type="http://schemas.openxmlformats.org/officeDocument/2006/relationships/hyperlink" Target="https://podminky.urs.cz/item/CS_URS_2024_02/321352020" TargetMode="External"/><Relationship Id="rId33" Type="http://schemas.openxmlformats.org/officeDocument/2006/relationships/hyperlink" Target="https://podminky.urs.cz/item/CS_URS_2024_02/89962315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81351103" TargetMode="External"/><Relationship Id="rId20" Type="http://schemas.openxmlformats.org/officeDocument/2006/relationships/hyperlink" Target="https://podminky.urs.cz/item/CS_URS_2024_02/273313611" TargetMode="External"/><Relationship Id="rId29" Type="http://schemas.openxmlformats.org/officeDocument/2006/relationships/hyperlink" Target="https://podminky.urs.cz/item/CS_URS_2024_02/465513127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811132" TargetMode="External"/><Relationship Id="rId11" Type="http://schemas.openxmlformats.org/officeDocument/2006/relationships/hyperlink" Target="https://podminky.urs.cz/item/CS_URS_2024_01/162751139" TargetMode="External"/><Relationship Id="rId24" Type="http://schemas.openxmlformats.org/officeDocument/2006/relationships/hyperlink" Target="https://podminky.urs.cz/item/CS_URS_2024_02/321352010" TargetMode="External"/><Relationship Id="rId32" Type="http://schemas.openxmlformats.org/officeDocument/2006/relationships/hyperlink" Target="https://podminky.urs.cz/item/CS_URS_2024_02/891442421" TargetMode="External"/><Relationship Id="rId5" Type="http://schemas.openxmlformats.org/officeDocument/2006/relationships/hyperlink" Target="https://podminky.urs.cz/item/CS_URS_2024_02/127451111" TargetMode="External"/><Relationship Id="rId15" Type="http://schemas.openxmlformats.org/officeDocument/2006/relationships/hyperlink" Target="https://podminky.urs.cz/item/CS_URS_2024_02/175151101" TargetMode="External"/><Relationship Id="rId23" Type="http://schemas.openxmlformats.org/officeDocument/2006/relationships/hyperlink" Target="https://podminky.urs.cz/item/CS_URS_2024_02/321351020" TargetMode="External"/><Relationship Id="rId28" Type="http://schemas.openxmlformats.org/officeDocument/2006/relationships/hyperlink" Target="https://podminky.urs.cz/item/CS_URS_2024_02/451316122" TargetMode="External"/><Relationship Id="rId10" Type="http://schemas.openxmlformats.org/officeDocument/2006/relationships/hyperlink" Target="https://podminky.urs.cz/item/CS_URS_2024_01/162751137" TargetMode="External"/><Relationship Id="rId19" Type="http://schemas.openxmlformats.org/officeDocument/2006/relationships/hyperlink" Target="https://podminky.urs.cz/item/CS_URS_2024_02/185804312" TargetMode="External"/><Relationship Id="rId31" Type="http://schemas.openxmlformats.org/officeDocument/2006/relationships/hyperlink" Target="https://podminky.urs.cz/item/CS_URS_2024_02/877440440" TargetMode="External"/><Relationship Id="rId4" Type="http://schemas.openxmlformats.org/officeDocument/2006/relationships/hyperlink" Target="https://podminky.urs.cz/item/CS_URS_2024_02/124353101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74151101" TargetMode="External"/><Relationship Id="rId22" Type="http://schemas.openxmlformats.org/officeDocument/2006/relationships/hyperlink" Target="https://podminky.urs.cz/item/CS_URS_2024_02/321351010" TargetMode="External"/><Relationship Id="rId27" Type="http://schemas.openxmlformats.org/officeDocument/2006/relationships/hyperlink" Target="https://podminky.urs.cz/item/CS_URS_2024_02/321368211" TargetMode="External"/><Relationship Id="rId30" Type="http://schemas.openxmlformats.org/officeDocument/2006/relationships/hyperlink" Target="https://podminky.urs.cz/item/CS_URS_2024_02/871440410" TargetMode="External"/><Relationship Id="rId35" Type="http://schemas.openxmlformats.org/officeDocument/2006/relationships/drawing" Target="../drawings/drawing23.xml"/><Relationship Id="rId8" Type="http://schemas.openxmlformats.org/officeDocument/2006/relationships/hyperlink" Target="https://podminky.urs.cz/item/CS_URS_2024_02/162451106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39" TargetMode="External"/><Relationship Id="rId18" Type="http://schemas.openxmlformats.org/officeDocument/2006/relationships/hyperlink" Target="https://podminky.urs.cz/item/CS_URS_2024_02/181351103" TargetMode="External"/><Relationship Id="rId26" Type="http://schemas.openxmlformats.org/officeDocument/2006/relationships/hyperlink" Target="https://podminky.urs.cz/item/CS_URS_2024_02/321352010" TargetMode="External"/><Relationship Id="rId21" Type="http://schemas.openxmlformats.org/officeDocument/2006/relationships/hyperlink" Target="https://podminky.urs.cz/item/CS_URS_2024_02/185804312" TargetMode="External"/><Relationship Id="rId34" Type="http://schemas.openxmlformats.org/officeDocument/2006/relationships/hyperlink" Target="https://podminky.urs.cz/item/CS_URS_2024_02/891372421" TargetMode="External"/><Relationship Id="rId7" Type="http://schemas.openxmlformats.org/officeDocument/2006/relationships/hyperlink" Target="https://podminky.urs.cz/item/CS_URS_2024_02/151101211" TargetMode="External"/><Relationship Id="rId12" Type="http://schemas.openxmlformats.org/officeDocument/2006/relationships/hyperlink" Target="https://podminky.urs.cz/item/CS_URS_2024_01/162751137" TargetMode="External"/><Relationship Id="rId17" Type="http://schemas.openxmlformats.org/officeDocument/2006/relationships/hyperlink" Target="https://podminky.urs.cz/item/CS_URS_2024_02/175151101" TargetMode="External"/><Relationship Id="rId25" Type="http://schemas.openxmlformats.org/officeDocument/2006/relationships/hyperlink" Target="https://podminky.urs.cz/item/CS_URS_2024_02/321351020" TargetMode="External"/><Relationship Id="rId33" Type="http://schemas.openxmlformats.org/officeDocument/2006/relationships/hyperlink" Target="https://podminky.urs.cz/item/CS_URS_2024_02/877370440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4151101" TargetMode="External"/><Relationship Id="rId20" Type="http://schemas.openxmlformats.org/officeDocument/2006/relationships/hyperlink" Target="https://podminky.urs.cz/item/CS_URS_2024_02/181951114" TargetMode="External"/><Relationship Id="rId29" Type="http://schemas.openxmlformats.org/officeDocument/2006/relationships/hyperlink" Target="https://podminky.urs.cz/item/CS_URS_2024_02/32136821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101201" TargetMode="External"/><Relationship Id="rId11" Type="http://schemas.openxmlformats.org/officeDocument/2006/relationships/hyperlink" Target="https://podminky.urs.cz/item/CS_URS_2024_02/162651112" TargetMode="External"/><Relationship Id="rId24" Type="http://schemas.openxmlformats.org/officeDocument/2006/relationships/hyperlink" Target="https://podminky.urs.cz/item/CS_URS_2024_02/321351010" TargetMode="External"/><Relationship Id="rId32" Type="http://schemas.openxmlformats.org/officeDocument/2006/relationships/hyperlink" Target="https://podminky.urs.cz/item/CS_URS_2023_02/871375241" TargetMode="External"/><Relationship Id="rId37" Type="http://schemas.openxmlformats.org/officeDocument/2006/relationships/drawing" Target="../drawings/drawing24.xml"/><Relationship Id="rId5" Type="http://schemas.openxmlformats.org/officeDocument/2006/relationships/hyperlink" Target="https://podminky.urs.cz/item/CS_URS_2024_02/127451111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321321116" TargetMode="External"/><Relationship Id="rId28" Type="http://schemas.openxmlformats.org/officeDocument/2006/relationships/hyperlink" Target="https://podminky.urs.cz/item/CS_URS_2024_02/321366111" TargetMode="External"/><Relationship Id="rId36" Type="http://schemas.openxmlformats.org/officeDocument/2006/relationships/hyperlink" Target="https://podminky.urs.cz/item/CS_URS_2024_02/998332011" TargetMode="External"/><Relationship Id="rId10" Type="http://schemas.openxmlformats.org/officeDocument/2006/relationships/hyperlink" Target="https://podminky.urs.cz/item/CS_URS_2024_02/162451106" TargetMode="External"/><Relationship Id="rId19" Type="http://schemas.openxmlformats.org/officeDocument/2006/relationships/hyperlink" Target="https://podminky.urs.cz/item/CS_URS_2024_02/181411132" TargetMode="External"/><Relationship Id="rId31" Type="http://schemas.openxmlformats.org/officeDocument/2006/relationships/hyperlink" Target="https://podminky.urs.cz/item/CS_URS_2024_02/465513127" TargetMode="External"/><Relationship Id="rId4" Type="http://schemas.openxmlformats.org/officeDocument/2006/relationships/hyperlink" Target="https://podminky.urs.cz/item/CS_URS_2024_02/124353101" TargetMode="External"/><Relationship Id="rId9" Type="http://schemas.openxmlformats.org/officeDocument/2006/relationships/hyperlink" Target="https://podminky.urs.cz/item/CS_URS_2024_02/151811232" TargetMode="External"/><Relationship Id="rId14" Type="http://schemas.openxmlformats.org/officeDocument/2006/relationships/hyperlink" Target="https://podminky.urs.cz/item/CS_URS_2024_02/167151111" TargetMode="External"/><Relationship Id="rId22" Type="http://schemas.openxmlformats.org/officeDocument/2006/relationships/hyperlink" Target="https://podminky.urs.cz/item/CS_URS_2024_02/273313611" TargetMode="External"/><Relationship Id="rId27" Type="http://schemas.openxmlformats.org/officeDocument/2006/relationships/hyperlink" Target="https://podminky.urs.cz/item/CS_URS_2024_02/321352020" TargetMode="External"/><Relationship Id="rId30" Type="http://schemas.openxmlformats.org/officeDocument/2006/relationships/hyperlink" Target="https://podminky.urs.cz/item/CS_URS_2024_02/451316122" TargetMode="External"/><Relationship Id="rId35" Type="http://schemas.openxmlformats.org/officeDocument/2006/relationships/hyperlink" Target="https://podminky.urs.cz/item/CS_URS_2024_02/899623151" TargetMode="External"/><Relationship Id="rId8" Type="http://schemas.openxmlformats.org/officeDocument/2006/relationships/hyperlink" Target="https://podminky.urs.cz/item/CS_URS_2024_02/151811132" TargetMode="External"/><Relationship Id="rId3" Type="http://schemas.openxmlformats.org/officeDocument/2006/relationships/hyperlink" Target="https://podminky.urs.cz/item/CS_URS_2024_02/121151113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37" TargetMode="External"/><Relationship Id="rId13" Type="http://schemas.openxmlformats.org/officeDocument/2006/relationships/hyperlink" Target="https://podminky.urs.cz/item/CS_URS_2024_02/181351103" TargetMode="External"/><Relationship Id="rId18" Type="http://schemas.openxmlformats.org/officeDocument/2006/relationships/hyperlink" Target="https://podminky.urs.cz/item/CS_URS_2024_02/321321116" TargetMode="External"/><Relationship Id="rId26" Type="http://schemas.openxmlformats.org/officeDocument/2006/relationships/hyperlink" Target="https://podminky.urs.cz/item/CS_URS_2024_02/465513127" TargetMode="External"/><Relationship Id="rId3" Type="http://schemas.openxmlformats.org/officeDocument/2006/relationships/hyperlink" Target="https://podminky.urs.cz/item/CS_URS_2024_02/121151113" TargetMode="External"/><Relationship Id="rId21" Type="http://schemas.openxmlformats.org/officeDocument/2006/relationships/hyperlink" Target="https://podminky.urs.cz/item/CS_URS_2024_02/321352010" TargetMode="External"/><Relationship Id="rId7" Type="http://schemas.openxmlformats.org/officeDocument/2006/relationships/hyperlink" Target="https://podminky.urs.cz/item/CS_URS_2024_02/162651112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273313611" TargetMode="External"/><Relationship Id="rId25" Type="http://schemas.openxmlformats.org/officeDocument/2006/relationships/hyperlink" Target="https://podminky.urs.cz/item/CS_URS_2024_02/451316122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85804312" TargetMode="External"/><Relationship Id="rId20" Type="http://schemas.openxmlformats.org/officeDocument/2006/relationships/hyperlink" Target="https://podminky.urs.cz/item/CS_URS_2024_02/321351020" TargetMode="External"/><Relationship Id="rId29" Type="http://schemas.openxmlformats.org/officeDocument/2006/relationships/hyperlink" Target="https://podminky.urs.cz/item/CS_URS_2024_02/89144242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62451106" TargetMode="External"/><Relationship Id="rId11" Type="http://schemas.openxmlformats.org/officeDocument/2006/relationships/hyperlink" Target="https://podminky.urs.cz/item/CS_URS_2024_02/171251201" TargetMode="External"/><Relationship Id="rId24" Type="http://schemas.openxmlformats.org/officeDocument/2006/relationships/hyperlink" Target="https://podminky.urs.cz/item/CS_URS_2024_02/321368211" TargetMode="External"/><Relationship Id="rId32" Type="http://schemas.openxmlformats.org/officeDocument/2006/relationships/drawing" Target="../drawings/drawing25.xml"/><Relationship Id="rId5" Type="http://schemas.openxmlformats.org/officeDocument/2006/relationships/hyperlink" Target="https://podminky.urs.cz/item/CS_URS_2024_02/127751111" TargetMode="External"/><Relationship Id="rId15" Type="http://schemas.openxmlformats.org/officeDocument/2006/relationships/hyperlink" Target="https://podminky.urs.cz/item/CS_URS_2024_02/181951114" TargetMode="External"/><Relationship Id="rId23" Type="http://schemas.openxmlformats.org/officeDocument/2006/relationships/hyperlink" Target="https://podminky.urs.cz/item/CS_URS_2024_02/321366111" TargetMode="External"/><Relationship Id="rId28" Type="http://schemas.openxmlformats.org/officeDocument/2006/relationships/hyperlink" Target="https://podminky.urs.cz/item/CS_URS_2024_02/877440440" TargetMode="External"/><Relationship Id="rId10" Type="http://schemas.openxmlformats.org/officeDocument/2006/relationships/hyperlink" Target="https://podminky.urs.cz/item/CS_URS_2024_02/167151111" TargetMode="External"/><Relationship Id="rId19" Type="http://schemas.openxmlformats.org/officeDocument/2006/relationships/hyperlink" Target="https://podminky.urs.cz/item/CS_URS_2024_02/321351010" TargetMode="External"/><Relationship Id="rId31" Type="http://schemas.openxmlformats.org/officeDocument/2006/relationships/hyperlink" Target="https://podminky.urs.cz/item/CS_URS_2024_02/998332011" TargetMode="External"/><Relationship Id="rId4" Type="http://schemas.openxmlformats.org/officeDocument/2006/relationships/hyperlink" Target="https://podminky.urs.cz/item/CS_URS_2024_02/124253101" TargetMode="External"/><Relationship Id="rId9" Type="http://schemas.openxmlformats.org/officeDocument/2006/relationships/hyperlink" Target="https://podminky.urs.cz/item/CS_URS_2024_01/162751139" TargetMode="External"/><Relationship Id="rId14" Type="http://schemas.openxmlformats.org/officeDocument/2006/relationships/hyperlink" Target="https://podminky.urs.cz/item/CS_URS_2024_02/181411132" TargetMode="External"/><Relationship Id="rId22" Type="http://schemas.openxmlformats.org/officeDocument/2006/relationships/hyperlink" Target="https://podminky.urs.cz/item/CS_URS_2024_02/321352020" TargetMode="External"/><Relationship Id="rId27" Type="http://schemas.openxmlformats.org/officeDocument/2006/relationships/hyperlink" Target="https://podminky.urs.cz/item/CS_URS_2024_02/871440410" TargetMode="External"/><Relationship Id="rId30" Type="http://schemas.openxmlformats.org/officeDocument/2006/relationships/hyperlink" Target="https://podminky.urs.cz/item/CS_URS_2024_02/899623151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39" TargetMode="External"/><Relationship Id="rId18" Type="http://schemas.openxmlformats.org/officeDocument/2006/relationships/hyperlink" Target="https://podminky.urs.cz/item/CS_URS_2024_02/181351103" TargetMode="External"/><Relationship Id="rId26" Type="http://schemas.openxmlformats.org/officeDocument/2006/relationships/hyperlink" Target="https://podminky.urs.cz/item/CS_URS_2024_02/321352010" TargetMode="External"/><Relationship Id="rId39" Type="http://schemas.openxmlformats.org/officeDocument/2006/relationships/hyperlink" Target="https://podminky.urs.cz/item/CS_URS_2024_02/998332011" TargetMode="External"/><Relationship Id="rId21" Type="http://schemas.openxmlformats.org/officeDocument/2006/relationships/hyperlink" Target="https://podminky.urs.cz/item/CS_URS_2024_02/185804312" TargetMode="External"/><Relationship Id="rId34" Type="http://schemas.openxmlformats.org/officeDocument/2006/relationships/hyperlink" Target="https://podminky.urs.cz/item/CS_URS_2024_02/894410101" TargetMode="External"/><Relationship Id="rId7" Type="http://schemas.openxmlformats.org/officeDocument/2006/relationships/hyperlink" Target="https://podminky.urs.cz/item/CS_URS_2024_02/151101211" TargetMode="External"/><Relationship Id="rId12" Type="http://schemas.openxmlformats.org/officeDocument/2006/relationships/hyperlink" Target="https://podminky.urs.cz/item/CS_URS_2024_01/162751137" TargetMode="External"/><Relationship Id="rId17" Type="http://schemas.openxmlformats.org/officeDocument/2006/relationships/hyperlink" Target="https://podminky.urs.cz/item/CS_URS_2024_02/175151101" TargetMode="External"/><Relationship Id="rId25" Type="http://schemas.openxmlformats.org/officeDocument/2006/relationships/hyperlink" Target="https://podminky.urs.cz/item/CS_URS_2024_02/321351020" TargetMode="External"/><Relationship Id="rId33" Type="http://schemas.openxmlformats.org/officeDocument/2006/relationships/hyperlink" Target="https://podminky.urs.cz/item/CS_URS_2024_02/891372421" TargetMode="External"/><Relationship Id="rId38" Type="http://schemas.openxmlformats.org/officeDocument/2006/relationships/hyperlink" Target="https://podminky.urs.cz/item/CS_URS_2024_02/89962315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74151101" TargetMode="External"/><Relationship Id="rId20" Type="http://schemas.openxmlformats.org/officeDocument/2006/relationships/hyperlink" Target="https://podminky.urs.cz/item/CS_URS_2024_02/181951114" TargetMode="External"/><Relationship Id="rId29" Type="http://schemas.openxmlformats.org/officeDocument/2006/relationships/hyperlink" Target="https://podminky.urs.cz/item/CS_URS_2024_02/32136821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101201" TargetMode="External"/><Relationship Id="rId11" Type="http://schemas.openxmlformats.org/officeDocument/2006/relationships/hyperlink" Target="https://podminky.urs.cz/item/CS_URS_2024_02/162651112" TargetMode="External"/><Relationship Id="rId24" Type="http://schemas.openxmlformats.org/officeDocument/2006/relationships/hyperlink" Target="https://podminky.urs.cz/item/CS_URS_2024_02/321351010" TargetMode="External"/><Relationship Id="rId32" Type="http://schemas.openxmlformats.org/officeDocument/2006/relationships/hyperlink" Target="https://podminky.urs.cz/item/CS_URS_2024_02/877370440" TargetMode="External"/><Relationship Id="rId37" Type="http://schemas.openxmlformats.org/officeDocument/2006/relationships/hyperlink" Target="https://podminky.urs.cz/item/CS_URS_2024_02/899103112" TargetMode="External"/><Relationship Id="rId40" Type="http://schemas.openxmlformats.org/officeDocument/2006/relationships/drawing" Target="../drawings/drawing26.xml"/><Relationship Id="rId5" Type="http://schemas.openxmlformats.org/officeDocument/2006/relationships/hyperlink" Target="https://podminky.urs.cz/item/CS_URS_2024_02/127751111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321321116" TargetMode="External"/><Relationship Id="rId28" Type="http://schemas.openxmlformats.org/officeDocument/2006/relationships/hyperlink" Target="https://podminky.urs.cz/item/CS_URS_2024_02/321366111" TargetMode="External"/><Relationship Id="rId36" Type="http://schemas.openxmlformats.org/officeDocument/2006/relationships/hyperlink" Target="https://podminky.urs.cz/item/CS_URS_2024_02/894410232" TargetMode="External"/><Relationship Id="rId10" Type="http://schemas.openxmlformats.org/officeDocument/2006/relationships/hyperlink" Target="https://podminky.urs.cz/item/CS_URS_2024_02/162451106" TargetMode="External"/><Relationship Id="rId19" Type="http://schemas.openxmlformats.org/officeDocument/2006/relationships/hyperlink" Target="https://podminky.urs.cz/item/CS_URS_2024_02/181411132" TargetMode="External"/><Relationship Id="rId31" Type="http://schemas.openxmlformats.org/officeDocument/2006/relationships/hyperlink" Target="https://podminky.urs.cz/item/CS_URS_2024_02/877370330" TargetMode="External"/><Relationship Id="rId4" Type="http://schemas.openxmlformats.org/officeDocument/2006/relationships/hyperlink" Target="https://podminky.urs.cz/item/CS_URS_2024_02/124253101" TargetMode="External"/><Relationship Id="rId9" Type="http://schemas.openxmlformats.org/officeDocument/2006/relationships/hyperlink" Target="https://podminky.urs.cz/item/CS_URS_2024_02/151811232" TargetMode="External"/><Relationship Id="rId14" Type="http://schemas.openxmlformats.org/officeDocument/2006/relationships/hyperlink" Target="https://podminky.urs.cz/item/CS_URS_2024_02/167151111" TargetMode="External"/><Relationship Id="rId22" Type="http://schemas.openxmlformats.org/officeDocument/2006/relationships/hyperlink" Target="https://podminky.urs.cz/item/CS_URS_2024_02/273313611" TargetMode="External"/><Relationship Id="rId27" Type="http://schemas.openxmlformats.org/officeDocument/2006/relationships/hyperlink" Target="https://podminky.urs.cz/item/CS_URS_2024_02/321352020" TargetMode="External"/><Relationship Id="rId30" Type="http://schemas.openxmlformats.org/officeDocument/2006/relationships/hyperlink" Target="https://podminky.urs.cz/item/CS_URS_2023_02/871375241" TargetMode="External"/><Relationship Id="rId35" Type="http://schemas.openxmlformats.org/officeDocument/2006/relationships/hyperlink" Target="https://podminky.urs.cz/item/CS_URS_2024_02/894410212" TargetMode="External"/><Relationship Id="rId8" Type="http://schemas.openxmlformats.org/officeDocument/2006/relationships/hyperlink" Target="https://podminky.urs.cz/item/CS_URS_2024_02/151811132" TargetMode="External"/><Relationship Id="rId3" Type="http://schemas.openxmlformats.org/officeDocument/2006/relationships/hyperlink" Target="https://podminky.urs.cz/item/CS_URS_2024_02/121151113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351124" TargetMode="External"/><Relationship Id="rId13" Type="http://schemas.openxmlformats.org/officeDocument/2006/relationships/hyperlink" Target="https://podminky.urs.cz/item/CS_URS_2024_02/162751139" TargetMode="External"/><Relationship Id="rId18" Type="http://schemas.openxmlformats.org/officeDocument/2006/relationships/hyperlink" Target="https://podminky.urs.cz/item/CS_URS_2024_02/182351123" TargetMode="External"/><Relationship Id="rId26" Type="http://schemas.openxmlformats.org/officeDocument/2006/relationships/hyperlink" Target="https://podminky.urs.cz/item/CS_URS_2024_02/997221875" TargetMode="External"/><Relationship Id="rId3" Type="http://schemas.openxmlformats.org/officeDocument/2006/relationships/hyperlink" Target="https://podminky.urs.cz/item/CS_URS_2024_02/113107241" TargetMode="External"/><Relationship Id="rId21" Type="http://schemas.openxmlformats.org/officeDocument/2006/relationships/hyperlink" Target="https://podminky.urs.cz/item/CS_URS_2024_02/185804312" TargetMode="External"/><Relationship Id="rId7" Type="http://schemas.openxmlformats.org/officeDocument/2006/relationships/hyperlink" Target="https://podminky.urs.cz/item/CS_URS_2024_02/127751111" TargetMode="External"/><Relationship Id="rId12" Type="http://schemas.openxmlformats.org/officeDocument/2006/relationships/hyperlink" Target="https://podminky.urs.cz/item/CS_URS_2024_02/162751137" TargetMode="External"/><Relationship Id="rId17" Type="http://schemas.openxmlformats.org/officeDocument/2006/relationships/hyperlink" Target="https://podminky.urs.cz/item/CS_URS_2024_02/181951114" TargetMode="External"/><Relationship Id="rId25" Type="http://schemas.openxmlformats.org/officeDocument/2006/relationships/hyperlink" Target="https://podminky.urs.cz/item/CS_URS_2024_02/997221861" TargetMode="External"/><Relationship Id="rId2" Type="http://schemas.openxmlformats.org/officeDocument/2006/relationships/hyperlink" Target="https://podminky.urs.cz/item/CS_URS_2024_02/113107230" TargetMode="External"/><Relationship Id="rId16" Type="http://schemas.openxmlformats.org/officeDocument/2006/relationships/hyperlink" Target="https://podminky.urs.cz/item/CS_URS_2024_02/174151101" TargetMode="External"/><Relationship Id="rId20" Type="http://schemas.openxmlformats.org/officeDocument/2006/relationships/hyperlink" Target="https://podminky.urs.cz/item/CS_URS_2024_02/182151111" TargetMode="External"/><Relationship Id="rId1" Type="http://schemas.openxmlformats.org/officeDocument/2006/relationships/hyperlink" Target="https://podminky.urs.cz/item/CS_URS_2024_02/113107223" TargetMode="External"/><Relationship Id="rId6" Type="http://schemas.openxmlformats.org/officeDocument/2006/relationships/hyperlink" Target="https://podminky.urs.cz/item/CS_URS_2024_02/124353101" TargetMode="External"/><Relationship Id="rId11" Type="http://schemas.openxmlformats.org/officeDocument/2006/relationships/hyperlink" Target="https://podminky.urs.cz/item/CS_URS_2024_02/167151112" TargetMode="External"/><Relationship Id="rId24" Type="http://schemas.openxmlformats.org/officeDocument/2006/relationships/hyperlink" Target="https://podminky.urs.cz/item/CS_URS_2024_02/997221559" TargetMode="External"/><Relationship Id="rId5" Type="http://schemas.openxmlformats.org/officeDocument/2006/relationships/hyperlink" Target="https://podminky.urs.cz/item/CS_URS_2024_02/122351104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997221551" TargetMode="External"/><Relationship Id="rId28" Type="http://schemas.openxmlformats.org/officeDocument/2006/relationships/drawing" Target="../drawings/drawing27.xml"/><Relationship Id="rId10" Type="http://schemas.openxmlformats.org/officeDocument/2006/relationships/hyperlink" Target="https://podminky.urs.cz/item/CS_URS_2024_02/162651132" TargetMode="External"/><Relationship Id="rId19" Type="http://schemas.openxmlformats.org/officeDocument/2006/relationships/hyperlink" Target="https://podminky.urs.cz/item/CS_URS_2024_02/181451132" TargetMode="External"/><Relationship Id="rId4" Type="http://schemas.openxmlformats.org/officeDocument/2006/relationships/hyperlink" Target="https://podminky.urs.cz/item/CS_URS_2024_02/121151123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71201231" TargetMode="External"/><Relationship Id="rId22" Type="http://schemas.openxmlformats.org/officeDocument/2006/relationships/hyperlink" Target="https://podminky.urs.cz/item/CS_URS_2024_02/462519002" TargetMode="External"/><Relationship Id="rId27" Type="http://schemas.openxmlformats.org/officeDocument/2006/relationships/hyperlink" Target="https://podminky.urs.cz/item/CS_URS_2024_02/998332011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39" TargetMode="External"/><Relationship Id="rId13" Type="http://schemas.openxmlformats.org/officeDocument/2006/relationships/hyperlink" Target="https://podminky.urs.cz/item/CS_URS_2024_02/181451132" TargetMode="External"/><Relationship Id="rId18" Type="http://schemas.openxmlformats.org/officeDocument/2006/relationships/hyperlink" Target="https://podminky.urs.cz/item/CS_URS_2024_02/462519002" TargetMode="External"/><Relationship Id="rId3" Type="http://schemas.openxmlformats.org/officeDocument/2006/relationships/hyperlink" Target="https://podminky.urs.cz/item/CS_URS_2024_02/127751111" TargetMode="External"/><Relationship Id="rId7" Type="http://schemas.openxmlformats.org/officeDocument/2006/relationships/hyperlink" Target="https://podminky.urs.cz/item/CS_URS_2024_02/162751137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24353101" TargetMode="External"/><Relationship Id="rId16" Type="http://schemas.openxmlformats.org/officeDocument/2006/relationships/hyperlink" Target="https://podminky.urs.cz/item/CS_URS_2024_02/182351123" TargetMode="External"/><Relationship Id="rId20" Type="http://schemas.openxmlformats.org/officeDocument/2006/relationships/drawing" Target="../drawings/drawing28.xml"/><Relationship Id="rId1" Type="http://schemas.openxmlformats.org/officeDocument/2006/relationships/hyperlink" Target="https://podminky.urs.cz/item/CS_URS_2024_02/121151123" TargetMode="External"/><Relationship Id="rId6" Type="http://schemas.openxmlformats.org/officeDocument/2006/relationships/hyperlink" Target="https://podminky.urs.cz/item/CS_URS_2024_02/162651132" TargetMode="External"/><Relationship Id="rId11" Type="http://schemas.openxmlformats.org/officeDocument/2006/relationships/hyperlink" Target="https://podminky.urs.cz/item/CS_URS_2024_02/171251201" TargetMode="External"/><Relationship Id="rId5" Type="http://schemas.openxmlformats.org/officeDocument/2006/relationships/hyperlink" Target="https://podminky.urs.cz/item/CS_URS_2024_02/162651112" TargetMode="External"/><Relationship Id="rId15" Type="http://schemas.openxmlformats.org/officeDocument/2006/relationships/hyperlink" Target="https://podminky.urs.cz/item/CS_URS_2024_02/182151111" TargetMode="External"/><Relationship Id="rId10" Type="http://schemas.openxmlformats.org/officeDocument/2006/relationships/hyperlink" Target="https://podminky.urs.cz/item/CS_URS_2024_02/167151112" TargetMode="External"/><Relationship Id="rId19" Type="http://schemas.openxmlformats.org/officeDocument/2006/relationships/hyperlink" Target="https://podminky.urs.cz/item/CS_URS_2024_02/998332011" TargetMode="External"/><Relationship Id="rId4" Type="http://schemas.openxmlformats.org/officeDocument/2006/relationships/hyperlink" Target="https://podminky.urs.cz/item/CS_URS_2024_02/162351124" TargetMode="External"/><Relationship Id="rId9" Type="http://schemas.openxmlformats.org/officeDocument/2006/relationships/hyperlink" Target="https://podminky.urs.cz/item/CS_URS_2024_02/171201231" TargetMode="External"/><Relationship Id="rId14" Type="http://schemas.openxmlformats.org/officeDocument/2006/relationships/hyperlink" Target="https://podminky.urs.cz/item/CS_URS_2024_02/181951114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37" TargetMode="External"/><Relationship Id="rId13" Type="http://schemas.openxmlformats.org/officeDocument/2006/relationships/hyperlink" Target="https://podminky.urs.cz/item/CS_URS_2024_02/181451132" TargetMode="External"/><Relationship Id="rId18" Type="http://schemas.openxmlformats.org/officeDocument/2006/relationships/hyperlink" Target="https://podminky.urs.cz/item/CS_URS_2024_02/462519002" TargetMode="External"/><Relationship Id="rId3" Type="http://schemas.openxmlformats.org/officeDocument/2006/relationships/hyperlink" Target="https://podminky.urs.cz/item/CS_URS_2024_02/127751111" TargetMode="External"/><Relationship Id="rId7" Type="http://schemas.openxmlformats.org/officeDocument/2006/relationships/hyperlink" Target="https://podminky.urs.cz/item/CS_URS_2024_02/167151112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24353101" TargetMode="External"/><Relationship Id="rId16" Type="http://schemas.openxmlformats.org/officeDocument/2006/relationships/hyperlink" Target="https://podminky.urs.cz/item/CS_URS_2024_02/182351123" TargetMode="External"/><Relationship Id="rId20" Type="http://schemas.openxmlformats.org/officeDocument/2006/relationships/drawing" Target="../drawings/drawing29.xml"/><Relationship Id="rId1" Type="http://schemas.openxmlformats.org/officeDocument/2006/relationships/hyperlink" Target="https://podminky.urs.cz/item/CS_URS_2024_02/121151113" TargetMode="External"/><Relationship Id="rId6" Type="http://schemas.openxmlformats.org/officeDocument/2006/relationships/hyperlink" Target="https://podminky.urs.cz/item/CS_URS_2024_02/162651132" TargetMode="External"/><Relationship Id="rId11" Type="http://schemas.openxmlformats.org/officeDocument/2006/relationships/hyperlink" Target="https://podminky.urs.cz/item/CS_URS_2024_02/171251201" TargetMode="External"/><Relationship Id="rId5" Type="http://schemas.openxmlformats.org/officeDocument/2006/relationships/hyperlink" Target="https://podminky.urs.cz/item/CS_URS_2024_02/162651112" TargetMode="External"/><Relationship Id="rId15" Type="http://schemas.openxmlformats.org/officeDocument/2006/relationships/hyperlink" Target="https://podminky.urs.cz/item/CS_URS_2024_02/182151111" TargetMode="External"/><Relationship Id="rId10" Type="http://schemas.openxmlformats.org/officeDocument/2006/relationships/hyperlink" Target="https://podminky.urs.cz/item/CS_URS_2024_02/171201231" TargetMode="External"/><Relationship Id="rId19" Type="http://schemas.openxmlformats.org/officeDocument/2006/relationships/hyperlink" Target="https://podminky.urs.cz/item/CS_URS_2024_02/998332011" TargetMode="External"/><Relationship Id="rId4" Type="http://schemas.openxmlformats.org/officeDocument/2006/relationships/hyperlink" Target="https://podminky.urs.cz/item/CS_URS_2024_02/162351124" TargetMode="External"/><Relationship Id="rId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81951114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39" TargetMode="External"/><Relationship Id="rId13" Type="http://schemas.openxmlformats.org/officeDocument/2006/relationships/hyperlink" Target="https://podminky.urs.cz/item/CS_URS_2024_02/181951114" TargetMode="External"/><Relationship Id="rId18" Type="http://schemas.openxmlformats.org/officeDocument/2006/relationships/hyperlink" Target="https://podminky.urs.cz/item/CS_URS_2024_02/998332011" TargetMode="External"/><Relationship Id="rId3" Type="http://schemas.openxmlformats.org/officeDocument/2006/relationships/hyperlink" Target="https://podminky.urs.cz/item/CS_URS_2024_02/162351124" TargetMode="External"/><Relationship Id="rId7" Type="http://schemas.openxmlformats.org/officeDocument/2006/relationships/hyperlink" Target="https://podminky.urs.cz/item/CS_URS_2024_02/162751137" TargetMode="External"/><Relationship Id="rId12" Type="http://schemas.openxmlformats.org/officeDocument/2006/relationships/hyperlink" Target="https://podminky.urs.cz/item/CS_URS_2024_02/181451132" TargetMode="External"/><Relationship Id="rId17" Type="http://schemas.openxmlformats.org/officeDocument/2006/relationships/hyperlink" Target="https://podminky.urs.cz/item/CS_URS_2024_02/462519002" TargetMode="External"/><Relationship Id="rId2" Type="http://schemas.openxmlformats.org/officeDocument/2006/relationships/hyperlink" Target="https://podminky.urs.cz/item/CS_URS_2024_02/127751111" TargetMode="External"/><Relationship Id="rId16" Type="http://schemas.openxmlformats.org/officeDocument/2006/relationships/hyperlink" Target="https://podminky.urs.cz/item/CS_URS_2024_02/185804312" TargetMode="External"/><Relationship Id="rId1" Type="http://schemas.openxmlformats.org/officeDocument/2006/relationships/hyperlink" Target="https://podminky.urs.cz/item/CS_URS_2024_02/124353101" TargetMode="External"/><Relationship Id="rId6" Type="http://schemas.openxmlformats.org/officeDocument/2006/relationships/hyperlink" Target="https://podminky.urs.cz/item/CS_URS_2024_02/167151112" TargetMode="External"/><Relationship Id="rId11" Type="http://schemas.openxmlformats.org/officeDocument/2006/relationships/hyperlink" Target="https://podminky.urs.cz/item/CS_URS_2024_02/174151101" TargetMode="External"/><Relationship Id="rId5" Type="http://schemas.openxmlformats.org/officeDocument/2006/relationships/hyperlink" Target="https://podminky.urs.cz/item/CS_URS_2024_02/162651132" TargetMode="External"/><Relationship Id="rId15" Type="http://schemas.openxmlformats.org/officeDocument/2006/relationships/hyperlink" Target="https://podminky.urs.cz/item/CS_URS_2024_02/182351123" TargetMode="External"/><Relationship Id="rId10" Type="http://schemas.openxmlformats.org/officeDocument/2006/relationships/hyperlink" Target="https://podminky.urs.cz/item/CS_URS_2024_02/171251201" TargetMode="External"/><Relationship Id="rId19" Type="http://schemas.openxmlformats.org/officeDocument/2006/relationships/drawing" Target="../drawings/drawing30.xml"/><Relationship Id="rId4" Type="http://schemas.openxmlformats.org/officeDocument/2006/relationships/hyperlink" Target="https://podminky.urs.cz/item/CS_URS_2024_02/162651112" TargetMode="External"/><Relationship Id="rId9" Type="http://schemas.openxmlformats.org/officeDocument/2006/relationships/hyperlink" Target="https://podminky.urs.cz/item/CS_URS_2024_02/171201231" TargetMode="External"/><Relationship Id="rId14" Type="http://schemas.openxmlformats.org/officeDocument/2006/relationships/hyperlink" Target="https://podminky.urs.cz/item/CS_URS_2024_02/182151111" TargetMode="Externa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5151101" TargetMode="External"/><Relationship Id="rId18" Type="http://schemas.openxmlformats.org/officeDocument/2006/relationships/hyperlink" Target="https://podminky.urs.cz/item/CS_URS_2024_02/275321311" TargetMode="External"/><Relationship Id="rId26" Type="http://schemas.openxmlformats.org/officeDocument/2006/relationships/hyperlink" Target="https://podminky.urs.cz/item/CS_URS_2024_02/871251141" TargetMode="External"/><Relationship Id="rId39" Type="http://schemas.openxmlformats.org/officeDocument/2006/relationships/hyperlink" Target="https://podminky.urs.cz/item/CS_URS_2024_02/998276101" TargetMode="External"/><Relationship Id="rId21" Type="http://schemas.openxmlformats.org/officeDocument/2006/relationships/hyperlink" Target="https://podminky.urs.cz/item/CS_URS_2024_02/321368211" TargetMode="External"/><Relationship Id="rId34" Type="http://schemas.openxmlformats.org/officeDocument/2006/relationships/hyperlink" Target="https://podminky.urs.cz/item/CS_URS_2024_02/892372111" TargetMode="External"/><Relationship Id="rId7" Type="http://schemas.openxmlformats.org/officeDocument/2006/relationships/hyperlink" Target="https://podminky.urs.cz/item/CS_URS_2024_02/162351104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185804312" TargetMode="External"/><Relationship Id="rId25" Type="http://schemas.openxmlformats.org/officeDocument/2006/relationships/hyperlink" Target="https://podminky.urs.cz/item/CS_URS_2024_02/857263131" TargetMode="External"/><Relationship Id="rId33" Type="http://schemas.openxmlformats.org/officeDocument/2006/relationships/hyperlink" Target="https://podminky.urs.cz/item/CS_URS_2024_02/892273122" TargetMode="External"/><Relationship Id="rId38" Type="http://schemas.openxmlformats.org/officeDocument/2006/relationships/hyperlink" Target="https://podminky.urs.cz/item/CS_URS_2024_02/899722114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181951112" TargetMode="External"/><Relationship Id="rId20" Type="http://schemas.openxmlformats.org/officeDocument/2006/relationships/hyperlink" Target="https://podminky.urs.cz/item/CS_URS_2024_02/321352010" TargetMode="External"/><Relationship Id="rId29" Type="http://schemas.openxmlformats.org/officeDocument/2006/relationships/hyperlink" Target="https://podminky.urs.cz/item/CS_URS_2024_02/891241112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51811231" TargetMode="External"/><Relationship Id="rId11" Type="http://schemas.openxmlformats.org/officeDocument/2006/relationships/hyperlink" Target="https://podminky.urs.cz/item/CS_URS_2024_02/171201231" TargetMode="External"/><Relationship Id="rId24" Type="http://schemas.openxmlformats.org/officeDocument/2006/relationships/hyperlink" Target="https://podminky.urs.cz/item/CS_URS_2024_02/857262122" TargetMode="External"/><Relationship Id="rId32" Type="http://schemas.openxmlformats.org/officeDocument/2006/relationships/hyperlink" Target="https://podminky.urs.cz/item/CS_URS_2024_02/892271111" TargetMode="External"/><Relationship Id="rId37" Type="http://schemas.openxmlformats.org/officeDocument/2006/relationships/hyperlink" Target="https://podminky.urs.cz/item/CS_URS_2024_02/899721111" TargetMode="External"/><Relationship Id="rId40" Type="http://schemas.openxmlformats.org/officeDocument/2006/relationships/drawing" Target="../drawings/drawing31.xml"/><Relationship Id="rId5" Type="http://schemas.openxmlformats.org/officeDocument/2006/relationships/hyperlink" Target="https://podminky.urs.cz/item/CS_URS_2024_02/151811131" TargetMode="External"/><Relationship Id="rId15" Type="http://schemas.openxmlformats.org/officeDocument/2006/relationships/hyperlink" Target="https://podminky.urs.cz/item/CS_URS_2024_02/181411131" TargetMode="External"/><Relationship Id="rId23" Type="http://schemas.openxmlformats.org/officeDocument/2006/relationships/hyperlink" Target="https://podminky.urs.cz/item/CS_URS_2024_02/857242122" TargetMode="External"/><Relationship Id="rId28" Type="http://schemas.openxmlformats.org/officeDocument/2006/relationships/hyperlink" Target="https://podminky.urs.cz/item/CS_URS_2024_02/877251110" TargetMode="External"/><Relationship Id="rId36" Type="http://schemas.openxmlformats.org/officeDocument/2006/relationships/hyperlink" Target="https://podminky.urs.cz/item/CS_URS_2024_02/899401113" TargetMode="External"/><Relationship Id="rId10" Type="http://schemas.openxmlformats.org/officeDocument/2006/relationships/hyperlink" Target="https://podminky.urs.cz/item/CS_URS_2024_02/167151101" TargetMode="External"/><Relationship Id="rId19" Type="http://schemas.openxmlformats.org/officeDocument/2006/relationships/hyperlink" Target="https://podminky.urs.cz/item/CS_URS_2024_02/321351010" TargetMode="External"/><Relationship Id="rId31" Type="http://schemas.openxmlformats.org/officeDocument/2006/relationships/hyperlink" Target="https://podminky.urs.cz/item/CS_URS_2024_02/891261112" TargetMode="External"/><Relationship Id="rId4" Type="http://schemas.openxmlformats.org/officeDocument/2006/relationships/hyperlink" Target="https://podminky.urs.cz/item/CS_URS_2024_02/131213701" TargetMode="External"/><Relationship Id="rId9" Type="http://schemas.openxmlformats.org/officeDocument/2006/relationships/hyperlink" Target="https://podminky.urs.cz/item/CS_URS_2024_02/162751139" TargetMode="External"/><Relationship Id="rId14" Type="http://schemas.openxmlformats.org/officeDocument/2006/relationships/hyperlink" Target="https://podminky.urs.cz/item/CS_URS_2024_02/181351003" TargetMode="External"/><Relationship Id="rId22" Type="http://schemas.openxmlformats.org/officeDocument/2006/relationships/hyperlink" Target="https://podminky.urs.cz/item/CS_URS_2024_02/591141111" TargetMode="External"/><Relationship Id="rId27" Type="http://schemas.openxmlformats.org/officeDocument/2006/relationships/hyperlink" Target="https://podminky.urs.cz/item/CS_URS_2024_02/871351142" TargetMode="External"/><Relationship Id="rId30" Type="http://schemas.openxmlformats.org/officeDocument/2006/relationships/hyperlink" Target="https://podminky.urs.cz/item/CS_URS_2024_02/891247112" TargetMode="External"/><Relationship Id="rId35" Type="http://schemas.openxmlformats.org/officeDocument/2006/relationships/hyperlink" Target="https://podminky.urs.cz/item/CS_URS_2024_02/899401112" TargetMode="External"/><Relationship Id="rId8" Type="http://schemas.openxmlformats.org/officeDocument/2006/relationships/hyperlink" Target="https://podminky.urs.cz/item/CS_URS_2024_02/162751137" TargetMode="External"/><Relationship Id="rId3" Type="http://schemas.openxmlformats.org/officeDocument/2006/relationships/hyperlink" Target="https://podminky.urs.cz/item/CS_URS_2024_02/121151103" TargetMode="External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32112131" TargetMode="External"/><Relationship Id="rId21" Type="http://schemas.openxmlformats.org/officeDocument/2006/relationships/hyperlink" Target="https://podminky.urs.cz/item/CS_URS_2024_02/129001101" TargetMode="External"/><Relationship Id="rId42" Type="http://schemas.openxmlformats.org/officeDocument/2006/relationships/hyperlink" Target="https://podminky.urs.cz/item/CS_URS_2024_02/151102211" TargetMode="External"/><Relationship Id="rId47" Type="http://schemas.openxmlformats.org/officeDocument/2006/relationships/hyperlink" Target="https://podminky.urs.cz/item/CS_URS_2024_02/162751119" TargetMode="External"/><Relationship Id="rId63" Type="http://schemas.openxmlformats.org/officeDocument/2006/relationships/hyperlink" Target="https://podminky.urs.cz/item/CS_URS_2024_02/899722112" TargetMode="External"/><Relationship Id="rId68" Type="http://schemas.openxmlformats.org/officeDocument/2006/relationships/hyperlink" Target="https://podminky.urs.cz/item/CS_URS_2024_02/997221873" TargetMode="External"/><Relationship Id="rId84" Type="http://schemas.openxmlformats.org/officeDocument/2006/relationships/hyperlink" Target="https://podminky.urs.cz/item/CS_URS_2024_02/230205035" TargetMode="External"/><Relationship Id="rId89" Type="http://schemas.openxmlformats.org/officeDocument/2006/relationships/hyperlink" Target="https://podminky.urs.cz/item/CS_URS_2024_02/230208513" TargetMode="External"/><Relationship Id="rId16" Type="http://schemas.openxmlformats.org/officeDocument/2006/relationships/hyperlink" Target="https://podminky.urs.cz/item/CS_URS_2024_02/119003227" TargetMode="External"/><Relationship Id="rId11" Type="http://schemas.openxmlformats.org/officeDocument/2006/relationships/hyperlink" Target="https://podminky.urs.cz/item/CS_URS_2024_02/119001421" TargetMode="External"/><Relationship Id="rId32" Type="http://schemas.openxmlformats.org/officeDocument/2006/relationships/hyperlink" Target="https://podminky.urs.cz/item/CS_URS_2024_02/132251103" TargetMode="External"/><Relationship Id="rId37" Type="http://schemas.openxmlformats.org/officeDocument/2006/relationships/hyperlink" Target="https://podminky.urs.cz/item/CS_URS_2024_02/151101202" TargetMode="External"/><Relationship Id="rId53" Type="http://schemas.openxmlformats.org/officeDocument/2006/relationships/hyperlink" Target="https://podminky.urs.cz/item/CS_URS_2024_02/723150314" TargetMode="External"/><Relationship Id="rId58" Type="http://schemas.openxmlformats.org/officeDocument/2006/relationships/hyperlink" Target="https://podminky.urs.cz/item/CS_URS_2024_02/567132115" TargetMode="External"/><Relationship Id="rId74" Type="http://schemas.openxmlformats.org/officeDocument/2006/relationships/hyperlink" Target="https://podminky.urs.cz/item/CS_URS_2024_02/230170002" TargetMode="External"/><Relationship Id="rId79" Type="http://schemas.openxmlformats.org/officeDocument/2006/relationships/hyperlink" Target="https://podminky.urs.cz/item/CS_URS_2024_02/230200321" TargetMode="External"/><Relationship Id="rId5" Type="http://schemas.openxmlformats.org/officeDocument/2006/relationships/hyperlink" Target="https://podminky.urs.cz/item/CS_URS_2024_02/113154513" TargetMode="External"/><Relationship Id="rId90" Type="http://schemas.openxmlformats.org/officeDocument/2006/relationships/hyperlink" Target="https://podminky.urs.cz/item/CS_URS_2024_02/230220001" TargetMode="External"/><Relationship Id="rId95" Type="http://schemas.openxmlformats.org/officeDocument/2006/relationships/hyperlink" Target="https://podminky.urs.cz/item/CS_URS_2024_02/230250002" TargetMode="External"/><Relationship Id="rId22" Type="http://schemas.openxmlformats.org/officeDocument/2006/relationships/hyperlink" Target="https://podminky.urs.cz/item/CS_URS_2024_02/131113701" TargetMode="External"/><Relationship Id="rId27" Type="http://schemas.openxmlformats.org/officeDocument/2006/relationships/hyperlink" Target="https://podminky.urs.cz/item/CS_URS_2024_02/132112331" TargetMode="External"/><Relationship Id="rId43" Type="http://schemas.openxmlformats.org/officeDocument/2006/relationships/hyperlink" Target="https://podminky.urs.cz/item/CS_URS_2024_02/151102301" TargetMode="External"/><Relationship Id="rId48" Type="http://schemas.openxmlformats.org/officeDocument/2006/relationships/hyperlink" Target="https://podminky.urs.cz/item/CS_URS_2024_02/167151111" TargetMode="External"/><Relationship Id="rId64" Type="http://schemas.openxmlformats.org/officeDocument/2006/relationships/hyperlink" Target="https://podminky.urs.cz/item/CS_URS_2024_02/919732211" TargetMode="External"/><Relationship Id="rId69" Type="http://schemas.openxmlformats.org/officeDocument/2006/relationships/hyperlink" Target="https://podminky.urs.cz/item/CS_URS_2024_02/998225111" TargetMode="External"/><Relationship Id="rId80" Type="http://schemas.openxmlformats.org/officeDocument/2006/relationships/hyperlink" Target="https://podminky.urs.cz/item/CS_URS_2024_02/230202033" TargetMode="External"/><Relationship Id="rId85" Type="http://schemas.openxmlformats.org/officeDocument/2006/relationships/hyperlink" Target="https://podminky.urs.cz/item/CS_URS_2024_02/230205052" TargetMode="External"/><Relationship Id="rId3" Type="http://schemas.openxmlformats.org/officeDocument/2006/relationships/hyperlink" Target="https://podminky.urs.cz/item/CS_URS_2024_02/113107342" TargetMode="External"/><Relationship Id="rId12" Type="http://schemas.openxmlformats.org/officeDocument/2006/relationships/hyperlink" Target="https://podminky.urs.cz/item/CS_URS_2024_02/119002121" TargetMode="External"/><Relationship Id="rId17" Type="http://schemas.openxmlformats.org/officeDocument/2006/relationships/hyperlink" Target="https://podminky.urs.cz/item/CS_URS_2024_02/119003228" TargetMode="External"/><Relationship Id="rId25" Type="http://schemas.openxmlformats.org/officeDocument/2006/relationships/hyperlink" Target="https://podminky.urs.cz/item/CS_URS_2024_02/131251103" TargetMode="External"/><Relationship Id="rId33" Type="http://schemas.openxmlformats.org/officeDocument/2006/relationships/hyperlink" Target="https://podminky.urs.cz/item/CS_URS_2024_02/132251253" TargetMode="External"/><Relationship Id="rId38" Type="http://schemas.openxmlformats.org/officeDocument/2006/relationships/hyperlink" Target="https://podminky.urs.cz/item/CS_URS_2024_02/151101212" TargetMode="External"/><Relationship Id="rId46" Type="http://schemas.openxmlformats.org/officeDocument/2006/relationships/hyperlink" Target="https://podminky.urs.cz/item/CS_URS_2024_02/162751117" TargetMode="External"/><Relationship Id="rId59" Type="http://schemas.openxmlformats.org/officeDocument/2006/relationships/hyperlink" Target="https://podminky.urs.cz/item/CS_URS_2024_02/573111111" TargetMode="External"/><Relationship Id="rId67" Type="http://schemas.openxmlformats.org/officeDocument/2006/relationships/hyperlink" Target="https://podminky.urs.cz/item/CS_URS_2024_02/997221559" TargetMode="External"/><Relationship Id="rId20" Type="http://schemas.openxmlformats.org/officeDocument/2006/relationships/hyperlink" Target="https://podminky.urs.cz/item/CS_URS_2024_02/121151106" TargetMode="External"/><Relationship Id="rId41" Type="http://schemas.openxmlformats.org/officeDocument/2006/relationships/hyperlink" Target="https://podminky.urs.cz/item/CS_URS_2024_02/151102201" TargetMode="External"/><Relationship Id="rId54" Type="http://schemas.openxmlformats.org/officeDocument/2006/relationships/hyperlink" Target="https://podminky.urs.cz/item/CS_URS_2024_02/211971110" TargetMode="External"/><Relationship Id="rId62" Type="http://schemas.openxmlformats.org/officeDocument/2006/relationships/hyperlink" Target="https://podminky.urs.cz/item/CS_URS_2024_02/899722111" TargetMode="External"/><Relationship Id="rId70" Type="http://schemas.openxmlformats.org/officeDocument/2006/relationships/hyperlink" Target="https://podminky.urs.cz/item/CS_URS_2024_02/783614561" TargetMode="External"/><Relationship Id="rId75" Type="http://schemas.openxmlformats.org/officeDocument/2006/relationships/hyperlink" Target="https://podminky.urs.cz/item/CS_URS_2024_02/230170003" TargetMode="External"/><Relationship Id="rId83" Type="http://schemas.openxmlformats.org/officeDocument/2006/relationships/hyperlink" Target="https://podminky.urs.cz/item/CS_URS_2024_02/230202225" TargetMode="External"/><Relationship Id="rId88" Type="http://schemas.openxmlformats.org/officeDocument/2006/relationships/hyperlink" Target="https://podminky.urs.cz/item/CS_URS_2024_02/230205255" TargetMode="External"/><Relationship Id="rId91" Type="http://schemas.openxmlformats.org/officeDocument/2006/relationships/hyperlink" Target="https://podminky.urs.cz/item/CS_URS_2024_02/230220006" TargetMode="External"/><Relationship Id="rId96" Type="http://schemas.openxmlformats.org/officeDocument/2006/relationships/hyperlink" Target="https://podminky.urs.cz/item/CS_URS_2024_02/460751111" TargetMode="External"/><Relationship Id="rId1" Type="http://schemas.openxmlformats.org/officeDocument/2006/relationships/hyperlink" Target="https://podminky.urs.cz/item/CS_URS_2024_02/113107322" TargetMode="External"/><Relationship Id="rId6" Type="http://schemas.openxmlformats.org/officeDocument/2006/relationships/hyperlink" Target="https://podminky.urs.cz/item/CS_URS_2024_02/113202111" TargetMode="External"/><Relationship Id="rId15" Type="http://schemas.openxmlformats.org/officeDocument/2006/relationships/hyperlink" Target="https://podminky.urs.cz/item/CS_URS_2024_02/119003132" TargetMode="External"/><Relationship Id="rId23" Type="http://schemas.openxmlformats.org/officeDocument/2006/relationships/hyperlink" Target="https://podminky.urs.cz/item/CS_URS_2024_02/131151103" TargetMode="External"/><Relationship Id="rId28" Type="http://schemas.openxmlformats.org/officeDocument/2006/relationships/hyperlink" Target="https://podminky.urs.cz/item/CS_URS_2024_02/132151103" TargetMode="External"/><Relationship Id="rId36" Type="http://schemas.openxmlformats.org/officeDocument/2006/relationships/hyperlink" Target="https://podminky.urs.cz/item/CS_URS_2024_02/151101111" TargetMode="External"/><Relationship Id="rId49" Type="http://schemas.openxmlformats.org/officeDocument/2006/relationships/hyperlink" Target="https://podminky.urs.cz/item/CS_URS_2024_02/171201231" TargetMode="External"/><Relationship Id="rId57" Type="http://schemas.openxmlformats.org/officeDocument/2006/relationships/hyperlink" Target="https://podminky.urs.cz/item/CS_URS_2024_02/565176101" TargetMode="External"/><Relationship Id="rId10" Type="http://schemas.openxmlformats.org/officeDocument/2006/relationships/hyperlink" Target="https://podminky.urs.cz/item/CS_URS_2024_02/119001401" TargetMode="External"/><Relationship Id="rId31" Type="http://schemas.openxmlformats.org/officeDocument/2006/relationships/hyperlink" Target="https://podminky.urs.cz/item/CS_URS_2024_02/132212331" TargetMode="External"/><Relationship Id="rId44" Type="http://schemas.openxmlformats.org/officeDocument/2006/relationships/hyperlink" Target="https://podminky.urs.cz/item/CS_URS_2024_02/151102311" TargetMode="External"/><Relationship Id="rId52" Type="http://schemas.openxmlformats.org/officeDocument/2006/relationships/hyperlink" Target="https://podminky.urs.cz/item/CS_URS_2024_02/175151101" TargetMode="External"/><Relationship Id="rId60" Type="http://schemas.openxmlformats.org/officeDocument/2006/relationships/hyperlink" Target="https://podminky.urs.cz/item/CS_URS_2024_02/573211112" TargetMode="External"/><Relationship Id="rId65" Type="http://schemas.openxmlformats.org/officeDocument/2006/relationships/hyperlink" Target="https://podminky.urs.cz/item/CS_URS_2024_02/919735111" TargetMode="External"/><Relationship Id="rId73" Type="http://schemas.openxmlformats.org/officeDocument/2006/relationships/hyperlink" Target="https://podminky.urs.cz/item/CS_URS_2024_02/230086115" TargetMode="External"/><Relationship Id="rId78" Type="http://schemas.openxmlformats.org/officeDocument/2006/relationships/hyperlink" Target="https://podminky.urs.cz/item/CS_URS_2024_02/230200271" TargetMode="External"/><Relationship Id="rId81" Type="http://schemas.openxmlformats.org/officeDocument/2006/relationships/hyperlink" Target="https://podminky.urs.cz/item/CS_URS_2024_02/230202072" TargetMode="External"/><Relationship Id="rId86" Type="http://schemas.openxmlformats.org/officeDocument/2006/relationships/hyperlink" Target="https://podminky.urs.cz/item/CS_URS_2024_02/230205056" TargetMode="External"/><Relationship Id="rId94" Type="http://schemas.openxmlformats.org/officeDocument/2006/relationships/hyperlink" Target="https://podminky.urs.cz/item/CS_URS_2024_02/230230076" TargetMode="External"/><Relationship Id="rId4" Type="http://schemas.openxmlformats.org/officeDocument/2006/relationships/hyperlink" Target="https://podminky.urs.cz/item/CS_URS_2024_02/113107343" TargetMode="External"/><Relationship Id="rId9" Type="http://schemas.openxmlformats.org/officeDocument/2006/relationships/hyperlink" Target="https://podminky.urs.cz/item/CS_URS_2024_02/115101301" TargetMode="External"/><Relationship Id="rId13" Type="http://schemas.openxmlformats.org/officeDocument/2006/relationships/hyperlink" Target="https://podminky.urs.cz/item/CS_URS_2024_02/119002122" TargetMode="External"/><Relationship Id="rId18" Type="http://schemas.openxmlformats.org/officeDocument/2006/relationships/hyperlink" Target="https://podminky.urs.cz/item/CS_URS_2024_02/119004111" TargetMode="External"/><Relationship Id="rId39" Type="http://schemas.openxmlformats.org/officeDocument/2006/relationships/hyperlink" Target="https://podminky.urs.cz/item/CS_URS_2024_02/151101302" TargetMode="External"/><Relationship Id="rId34" Type="http://schemas.openxmlformats.org/officeDocument/2006/relationships/hyperlink" Target="https://podminky.urs.cz/item/CS_URS_2024_02/141721214" TargetMode="External"/><Relationship Id="rId50" Type="http://schemas.openxmlformats.org/officeDocument/2006/relationships/hyperlink" Target="https://podminky.urs.cz/item/CS_URS_2024_02/174151101" TargetMode="External"/><Relationship Id="rId55" Type="http://schemas.openxmlformats.org/officeDocument/2006/relationships/hyperlink" Target="https://podminky.urs.cz/item/CS_URS_2024_02/564251011" TargetMode="External"/><Relationship Id="rId76" Type="http://schemas.openxmlformats.org/officeDocument/2006/relationships/hyperlink" Target="https://podminky.urs.cz/item/CS_URS_2024_02/230170012" TargetMode="External"/><Relationship Id="rId97" Type="http://schemas.openxmlformats.org/officeDocument/2006/relationships/drawing" Target="../drawings/drawing32.xml"/><Relationship Id="rId7" Type="http://schemas.openxmlformats.org/officeDocument/2006/relationships/hyperlink" Target="https://podminky.urs.cz/item/CS_URS_2024_02/113311171" TargetMode="External"/><Relationship Id="rId71" Type="http://schemas.openxmlformats.org/officeDocument/2006/relationships/hyperlink" Target="https://podminky.urs.cz/item/CS_URS_2024_02/210801311" TargetMode="External"/><Relationship Id="rId92" Type="http://schemas.openxmlformats.org/officeDocument/2006/relationships/hyperlink" Target="https://podminky.urs.cz/item/CS_URS_2024_02/230220011" TargetMode="External"/><Relationship Id="rId2" Type="http://schemas.openxmlformats.org/officeDocument/2006/relationships/hyperlink" Target="https://podminky.urs.cz/item/CS_URS_2024_02/113107332" TargetMode="External"/><Relationship Id="rId29" Type="http://schemas.openxmlformats.org/officeDocument/2006/relationships/hyperlink" Target="https://podminky.urs.cz/item/CS_URS_2024_02/132151253" TargetMode="External"/><Relationship Id="rId24" Type="http://schemas.openxmlformats.org/officeDocument/2006/relationships/hyperlink" Target="https://podminky.urs.cz/item/CS_URS_2024_02/131213701" TargetMode="External"/><Relationship Id="rId40" Type="http://schemas.openxmlformats.org/officeDocument/2006/relationships/hyperlink" Target="https://podminky.urs.cz/item/CS_URS_2024_02/151101312" TargetMode="External"/><Relationship Id="rId45" Type="http://schemas.openxmlformats.org/officeDocument/2006/relationships/hyperlink" Target="https://podminky.urs.cz/item/CS_URS_2024_02/162351103" TargetMode="External"/><Relationship Id="rId66" Type="http://schemas.openxmlformats.org/officeDocument/2006/relationships/hyperlink" Target="https://podminky.urs.cz/item/CS_URS_2024_02/997221551" TargetMode="External"/><Relationship Id="rId87" Type="http://schemas.openxmlformats.org/officeDocument/2006/relationships/hyperlink" Target="https://podminky.urs.cz/item/CS_URS_2024_02/230205235" TargetMode="External"/><Relationship Id="rId61" Type="http://schemas.openxmlformats.org/officeDocument/2006/relationships/hyperlink" Target="https://podminky.urs.cz/item/CS_URS_2024_02/577144111" TargetMode="External"/><Relationship Id="rId82" Type="http://schemas.openxmlformats.org/officeDocument/2006/relationships/hyperlink" Target="https://podminky.urs.cz/item/CS_URS_2024_02/230202114" TargetMode="External"/><Relationship Id="rId19" Type="http://schemas.openxmlformats.org/officeDocument/2006/relationships/hyperlink" Target="https://podminky.urs.cz/item/CS_URS_2024_02/119004112" TargetMode="External"/><Relationship Id="rId14" Type="http://schemas.openxmlformats.org/officeDocument/2006/relationships/hyperlink" Target="https://podminky.urs.cz/item/CS_URS_2024_02/119003131" TargetMode="External"/><Relationship Id="rId30" Type="http://schemas.openxmlformats.org/officeDocument/2006/relationships/hyperlink" Target="https://podminky.urs.cz/item/CS_URS_2024_02/132212131" TargetMode="External"/><Relationship Id="rId35" Type="http://schemas.openxmlformats.org/officeDocument/2006/relationships/hyperlink" Target="https://podminky.urs.cz/item/CS_URS_2024_02/151101101" TargetMode="External"/><Relationship Id="rId56" Type="http://schemas.openxmlformats.org/officeDocument/2006/relationships/hyperlink" Target="https://podminky.urs.cz/item/CS_URS_2024_02/564960215" TargetMode="External"/><Relationship Id="rId77" Type="http://schemas.openxmlformats.org/officeDocument/2006/relationships/hyperlink" Target="https://podminky.urs.cz/item/CS_URS_2024_02/230170013" TargetMode="External"/><Relationship Id="rId8" Type="http://schemas.openxmlformats.org/officeDocument/2006/relationships/hyperlink" Target="https://podminky.urs.cz/item/CS_URS_2024_02/115101201" TargetMode="External"/><Relationship Id="rId51" Type="http://schemas.openxmlformats.org/officeDocument/2006/relationships/hyperlink" Target="https://podminky.urs.cz/item/CS_URS_2024_02/175111101" TargetMode="External"/><Relationship Id="rId72" Type="http://schemas.openxmlformats.org/officeDocument/2006/relationships/hyperlink" Target="https://podminky.urs.cz/item/CS_URS_2024_02/230081055" TargetMode="External"/><Relationship Id="rId93" Type="http://schemas.openxmlformats.org/officeDocument/2006/relationships/hyperlink" Target="https://podminky.urs.cz/item/CS_URS_2024_02/230220031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31113701" TargetMode="External"/><Relationship Id="rId18" Type="http://schemas.openxmlformats.org/officeDocument/2006/relationships/hyperlink" Target="https://podminky.urs.cz/item/CS_URS_2024_02/132151251" TargetMode="External"/><Relationship Id="rId26" Type="http://schemas.openxmlformats.org/officeDocument/2006/relationships/hyperlink" Target="https://podminky.urs.cz/item/CS_URS_2024_02/151102311" TargetMode="External"/><Relationship Id="rId39" Type="http://schemas.openxmlformats.org/officeDocument/2006/relationships/hyperlink" Target="https://podminky.urs.cz/item/CS_URS_2024_02/899722112" TargetMode="External"/><Relationship Id="rId21" Type="http://schemas.openxmlformats.org/officeDocument/2006/relationships/hyperlink" Target="https://podminky.urs.cz/item/CS_URS_2024_02/151101101" TargetMode="External"/><Relationship Id="rId34" Type="http://schemas.openxmlformats.org/officeDocument/2006/relationships/hyperlink" Target="https://podminky.urs.cz/item/CS_URS_2024_02/564861111" TargetMode="External"/><Relationship Id="rId42" Type="http://schemas.openxmlformats.org/officeDocument/2006/relationships/hyperlink" Target="https://podminky.urs.cz/item/CS_URS_2024_02/998225111" TargetMode="External"/><Relationship Id="rId47" Type="http://schemas.openxmlformats.org/officeDocument/2006/relationships/hyperlink" Target="https://podminky.urs.cz/item/CS_URS_2024_02/230170002" TargetMode="External"/><Relationship Id="rId50" Type="http://schemas.openxmlformats.org/officeDocument/2006/relationships/hyperlink" Target="https://podminky.urs.cz/item/CS_URS_2024_02/230202033" TargetMode="External"/><Relationship Id="rId55" Type="http://schemas.openxmlformats.org/officeDocument/2006/relationships/hyperlink" Target="https://podminky.urs.cz/item/CS_URS_2024_02/230205252" TargetMode="External"/><Relationship Id="rId63" Type="http://schemas.openxmlformats.org/officeDocument/2006/relationships/drawing" Target="../drawings/drawing33.xml"/><Relationship Id="rId7" Type="http://schemas.openxmlformats.org/officeDocument/2006/relationships/hyperlink" Target="https://podminky.urs.cz/item/CS_URS_2024_02/119001421" TargetMode="External"/><Relationship Id="rId2" Type="http://schemas.openxmlformats.org/officeDocument/2006/relationships/hyperlink" Target="https://podminky.urs.cz/item/CS_URS_2024_02/113107332" TargetMode="External"/><Relationship Id="rId16" Type="http://schemas.openxmlformats.org/officeDocument/2006/relationships/hyperlink" Target="https://podminky.urs.cz/item/CS_URS_2024_02/131251100" TargetMode="External"/><Relationship Id="rId29" Type="http://schemas.openxmlformats.org/officeDocument/2006/relationships/hyperlink" Target="https://podminky.urs.cz/item/CS_URS_2024_02/174151101" TargetMode="External"/><Relationship Id="rId11" Type="http://schemas.openxmlformats.org/officeDocument/2006/relationships/hyperlink" Target="https://podminky.urs.cz/item/CS_URS_2024_02/119004112" TargetMode="External"/><Relationship Id="rId24" Type="http://schemas.openxmlformats.org/officeDocument/2006/relationships/hyperlink" Target="https://podminky.urs.cz/item/CS_URS_2024_02/151102211" TargetMode="External"/><Relationship Id="rId32" Type="http://schemas.openxmlformats.org/officeDocument/2006/relationships/hyperlink" Target="https://podminky.urs.cz/item/CS_URS_2024_02/723150312" TargetMode="External"/><Relationship Id="rId37" Type="http://schemas.openxmlformats.org/officeDocument/2006/relationships/hyperlink" Target="https://podminky.urs.cz/item/CS_URS_2024_02/573231106" TargetMode="External"/><Relationship Id="rId40" Type="http://schemas.openxmlformats.org/officeDocument/2006/relationships/hyperlink" Target="https://podminky.urs.cz/item/CS_URS_2024_02/997221551" TargetMode="External"/><Relationship Id="rId45" Type="http://schemas.openxmlformats.org/officeDocument/2006/relationships/hyperlink" Target="https://podminky.urs.cz/item/CS_URS_2024_02/230081044" TargetMode="External"/><Relationship Id="rId53" Type="http://schemas.openxmlformats.org/officeDocument/2006/relationships/hyperlink" Target="https://podminky.urs.cz/item/CS_URS_2024_02/230202225" TargetMode="External"/><Relationship Id="rId58" Type="http://schemas.openxmlformats.org/officeDocument/2006/relationships/hyperlink" Target="https://podminky.urs.cz/item/CS_URS_2024_02/230220011" TargetMode="External"/><Relationship Id="rId5" Type="http://schemas.openxmlformats.org/officeDocument/2006/relationships/hyperlink" Target="https://podminky.urs.cz/item/CS_URS_2024_02/115101201" TargetMode="External"/><Relationship Id="rId61" Type="http://schemas.openxmlformats.org/officeDocument/2006/relationships/hyperlink" Target="https://podminky.urs.cz/item/CS_URS_2024_02/230250002" TargetMode="External"/><Relationship Id="rId19" Type="http://schemas.openxmlformats.org/officeDocument/2006/relationships/hyperlink" Target="https://podminky.urs.cz/item/CS_URS_2024_02/132212331" TargetMode="External"/><Relationship Id="rId14" Type="http://schemas.openxmlformats.org/officeDocument/2006/relationships/hyperlink" Target="https://podminky.urs.cz/item/CS_URS_2024_02/131151100" TargetMode="External"/><Relationship Id="rId22" Type="http://schemas.openxmlformats.org/officeDocument/2006/relationships/hyperlink" Target="https://podminky.urs.cz/item/CS_URS_2024_02/151101111" TargetMode="External"/><Relationship Id="rId27" Type="http://schemas.openxmlformats.org/officeDocument/2006/relationships/hyperlink" Target="https://podminky.urs.cz/item/CS_URS_2024_02/162751117" TargetMode="External"/><Relationship Id="rId30" Type="http://schemas.openxmlformats.org/officeDocument/2006/relationships/hyperlink" Target="https://podminky.urs.cz/item/CS_URS_2024_02/175111101" TargetMode="External"/><Relationship Id="rId35" Type="http://schemas.openxmlformats.org/officeDocument/2006/relationships/hyperlink" Target="https://podminky.urs.cz/item/CS_URS_2024_02/564960215" TargetMode="External"/><Relationship Id="rId43" Type="http://schemas.openxmlformats.org/officeDocument/2006/relationships/hyperlink" Target="https://podminky.urs.cz/item/CS_URS_2024_02/783614551" TargetMode="External"/><Relationship Id="rId48" Type="http://schemas.openxmlformats.org/officeDocument/2006/relationships/hyperlink" Target="https://podminky.urs.cz/item/CS_URS_2024_02/230170012" TargetMode="External"/><Relationship Id="rId56" Type="http://schemas.openxmlformats.org/officeDocument/2006/relationships/hyperlink" Target="https://podminky.urs.cz/item/CS_URS_2024_02/230208513" TargetMode="External"/><Relationship Id="rId8" Type="http://schemas.openxmlformats.org/officeDocument/2006/relationships/hyperlink" Target="https://podminky.urs.cz/item/CS_URS_2024_02/119003227" TargetMode="External"/><Relationship Id="rId51" Type="http://schemas.openxmlformats.org/officeDocument/2006/relationships/hyperlink" Target="https://podminky.urs.cz/item/CS_URS_2024_02/230202072" TargetMode="External"/><Relationship Id="rId3" Type="http://schemas.openxmlformats.org/officeDocument/2006/relationships/hyperlink" Target="https://podminky.urs.cz/item/CS_URS_2024_02/113107342" TargetMode="External"/><Relationship Id="rId12" Type="http://schemas.openxmlformats.org/officeDocument/2006/relationships/hyperlink" Target="https://podminky.urs.cz/item/CS_URS_2024_02/129001101" TargetMode="External"/><Relationship Id="rId17" Type="http://schemas.openxmlformats.org/officeDocument/2006/relationships/hyperlink" Target="https://podminky.urs.cz/item/CS_URS_2024_02/132112331" TargetMode="External"/><Relationship Id="rId25" Type="http://schemas.openxmlformats.org/officeDocument/2006/relationships/hyperlink" Target="https://podminky.urs.cz/item/CS_URS_2024_02/151102301" TargetMode="External"/><Relationship Id="rId33" Type="http://schemas.openxmlformats.org/officeDocument/2006/relationships/hyperlink" Target="https://podminky.urs.cz/item/CS_URS_2024_02/564851111" TargetMode="External"/><Relationship Id="rId38" Type="http://schemas.openxmlformats.org/officeDocument/2006/relationships/hyperlink" Target="https://podminky.urs.cz/item/CS_URS_2024_02/577134111" TargetMode="External"/><Relationship Id="rId46" Type="http://schemas.openxmlformats.org/officeDocument/2006/relationships/hyperlink" Target="https://podminky.urs.cz/item/CS_URS_2024_02/230086115" TargetMode="External"/><Relationship Id="rId59" Type="http://schemas.openxmlformats.org/officeDocument/2006/relationships/hyperlink" Target="https://podminky.urs.cz/item/CS_URS_2024_02/230220031" TargetMode="External"/><Relationship Id="rId20" Type="http://schemas.openxmlformats.org/officeDocument/2006/relationships/hyperlink" Target="https://podminky.urs.cz/item/CS_URS_2024_02/132251251" TargetMode="External"/><Relationship Id="rId41" Type="http://schemas.openxmlformats.org/officeDocument/2006/relationships/hyperlink" Target="https://podminky.urs.cz/item/CS_URS_2024_02/997221559" TargetMode="External"/><Relationship Id="rId54" Type="http://schemas.openxmlformats.org/officeDocument/2006/relationships/hyperlink" Target="https://podminky.urs.cz/item/CS_URS_2024_02/230205052" TargetMode="External"/><Relationship Id="rId62" Type="http://schemas.openxmlformats.org/officeDocument/2006/relationships/hyperlink" Target="https://podminky.urs.cz/item/CS_URS_2024_02/460751111" TargetMode="External"/><Relationship Id="rId1" Type="http://schemas.openxmlformats.org/officeDocument/2006/relationships/hyperlink" Target="https://podminky.urs.cz/item/CS_URS_2024_02/113107322" TargetMode="External"/><Relationship Id="rId6" Type="http://schemas.openxmlformats.org/officeDocument/2006/relationships/hyperlink" Target="https://podminky.urs.cz/item/CS_URS_2024_02/115101301" TargetMode="External"/><Relationship Id="rId15" Type="http://schemas.openxmlformats.org/officeDocument/2006/relationships/hyperlink" Target="https://podminky.urs.cz/item/CS_URS_2024_02/131213701" TargetMode="External"/><Relationship Id="rId23" Type="http://schemas.openxmlformats.org/officeDocument/2006/relationships/hyperlink" Target="https://podminky.urs.cz/item/CS_URS_2024_02/151102201" TargetMode="External"/><Relationship Id="rId28" Type="http://schemas.openxmlformats.org/officeDocument/2006/relationships/hyperlink" Target="https://podminky.urs.cz/item/CS_URS_2024_02/162751119" TargetMode="External"/><Relationship Id="rId36" Type="http://schemas.openxmlformats.org/officeDocument/2006/relationships/hyperlink" Target="https://podminky.urs.cz/item/CS_URS_2024_02/573191111" TargetMode="External"/><Relationship Id="rId49" Type="http://schemas.openxmlformats.org/officeDocument/2006/relationships/hyperlink" Target="https://podminky.urs.cz/item/CS_URS_2024_02/230200321" TargetMode="External"/><Relationship Id="rId57" Type="http://schemas.openxmlformats.org/officeDocument/2006/relationships/hyperlink" Target="https://podminky.urs.cz/item/CS_URS_2024_02/230220006" TargetMode="External"/><Relationship Id="rId10" Type="http://schemas.openxmlformats.org/officeDocument/2006/relationships/hyperlink" Target="https://podminky.urs.cz/item/CS_URS_2024_02/119004111" TargetMode="External"/><Relationship Id="rId31" Type="http://schemas.openxmlformats.org/officeDocument/2006/relationships/hyperlink" Target="https://podminky.urs.cz/item/CS_URS_2024_02/175151101" TargetMode="External"/><Relationship Id="rId44" Type="http://schemas.openxmlformats.org/officeDocument/2006/relationships/hyperlink" Target="https://podminky.urs.cz/item/CS_URS_2024_02/210801311" TargetMode="External"/><Relationship Id="rId52" Type="http://schemas.openxmlformats.org/officeDocument/2006/relationships/hyperlink" Target="https://podminky.urs.cz/item/CS_URS_2024_02/230202121" TargetMode="External"/><Relationship Id="rId60" Type="http://schemas.openxmlformats.org/officeDocument/2006/relationships/hyperlink" Target="https://podminky.urs.cz/item/CS_URS_2024_02/230230076" TargetMode="External"/><Relationship Id="rId4" Type="http://schemas.openxmlformats.org/officeDocument/2006/relationships/hyperlink" Target="https://podminky.urs.cz/item/CS_URS_2024_02/113154513" TargetMode="External"/><Relationship Id="rId9" Type="http://schemas.openxmlformats.org/officeDocument/2006/relationships/hyperlink" Target="https://podminky.urs.cz/item/CS_URS_2024_02/119003228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100422" TargetMode="External"/><Relationship Id="rId13" Type="http://schemas.openxmlformats.org/officeDocument/2006/relationships/hyperlink" Target="https://podminky.urs.cz/item/CS_URS_2024_02/210812011" TargetMode="External"/><Relationship Id="rId18" Type="http://schemas.openxmlformats.org/officeDocument/2006/relationships/hyperlink" Target="https://podminky.urs.cz/item/CS_URS_2024_02/460171272" TargetMode="External"/><Relationship Id="rId26" Type="http://schemas.openxmlformats.org/officeDocument/2006/relationships/hyperlink" Target="https://podminky.urs.cz/item/CS_URS_2024_02/460431684" TargetMode="External"/><Relationship Id="rId3" Type="http://schemas.openxmlformats.org/officeDocument/2006/relationships/hyperlink" Target="https://podminky.urs.cz/item/CS_URS_2024_02/469972121" TargetMode="External"/><Relationship Id="rId21" Type="http://schemas.openxmlformats.org/officeDocument/2006/relationships/hyperlink" Target="https://podminky.urs.cz/item/CS_URS_2024_02/460671114" TargetMode="External"/><Relationship Id="rId7" Type="http://schemas.openxmlformats.org/officeDocument/2006/relationships/hyperlink" Target="https://podminky.urs.cz/item/CS_URS_2024_02/210100001" TargetMode="External"/><Relationship Id="rId12" Type="http://schemas.openxmlformats.org/officeDocument/2006/relationships/hyperlink" Target="https://podminky.urs.cz/item/CS_URS_2024_02/210280003" TargetMode="External"/><Relationship Id="rId17" Type="http://schemas.openxmlformats.org/officeDocument/2006/relationships/hyperlink" Target="https://podminky.urs.cz/item/CS_URS_2024_02/220180301" TargetMode="External"/><Relationship Id="rId25" Type="http://schemas.openxmlformats.org/officeDocument/2006/relationships/hyperlink" Target="https://podminky.urs.cz/item/CS_URS_2024_02/460431262" TargetMode="External"/><Relationship Id="rId2" Type="http://schemas.openxmlformats.org/officeDocument/2006/relationships/hyperlink" Target="https://podminky.urs.cz/item/CS_URS_2024_02/469971111" TargetMode="External"/><Relationship Id="rId16" Type="http://schemas.openxmlformats.org/officeDocument/2006/relationships/hyperlink" Target="https://podminky.urs.cz/item/CS_URS_2024_02/220110641" TargetMode="External"/><Relationship Id="rId20" Type="http://schemas.openxmlformats.org/officeDocument/2006/relationships/hyperlink" Target="https://podminky.urs.cz/item/CS_URS_2024_02/460661115" TargetMode="External"/><Relationship Id="rId29" Type="http://schemas.openxmlformats.org/officeDocument/2006/relationships/hyperlink" Target="https://podminky.urs.cz/item/CS_URS_2024_02/580106015" TargetMode="External"/><Relationship Id="rId1" Type="http://schemas.openxmlformats.org/officeDocument/2006/relationships/hyperlink" Target="https://podminky.urs.cz/item/CS_URS_2024_02/460101113" TargetMode="External"/><Relationship Id="rId6" Type="http://schemas.openxmlformats.org/officeDocument/2006/relationships/hyperlink" Target="https://podminky.urs.cz/item/CS_URS_2024_02/997221873" TargetMode="External"/><Relationship Id="rId11" Type="http://schemas.openxmlformats.org/officeDocument/2006/relationships/hyperlink" Target="https://podminky.urs.cz/item/CS_URS_2024_02/210220361" TargetMode="External"/><Relationship Id="rId24" Type="http://schemas.openxmlformats.org/officeDocument/2006/relationships/hyperlink" Target="https://podminky.urs.cz/item/CS_URS_2024_02/460741132" TargetMode="External"/><Relationship Id="rId5" Type="http://schemas.openxmlformats.org/officeDocument/2006/relationships/hyperlink" Target="https://podminky.urs.cz/item/CS_URS_2024_02/997221861" TargetMode="External"/><Relationship Id="rId15" Type="http://schemas.openxmlformats.org/officeDocument/2006/relationships/hyperlink" Target="https://podminky.urs.cz/item/CS_URS_2024_02/580108021" TargetMode="External"/><Relationship Id="rId23" Type="http://schemas.openxmlformats.org/officeDocument/2006/relationships/hyperlink" Target="https://podminky.urs.cz/item/CS_URS_2024_02/460741131" TargetMode="External"/><Relationship Id="rId28" Type="http://schemas.openxmlformats.org/officeDocument/2006/relationships/hyperlink" Target="https://podminky.urs.cz/item/CS_URS_2024_02/210280712" TargetMode="External"/><Relationship Id="rId10" Type="http://schemas.openxmlformats.org/officeDocument/2006/relationships/hyperlink" Target="https://podminky.urs.cz/item/CS_URS_2024_02/210220001" TargetMode="External"/><Relationship Id="rId19" Type="http://schemas.openxmlformats.org/officeDocument/2006/relationships/hyperlink" Target="https://podminky.urs.cz/item/CS_URS_2024_02/460161684" TargetMode="External"/><Relationship Id="rId4" Type="http://schemas.openxmlformats.org/officeDocument/2006/relationships/hyperlink" Target="https://podminky.urs.cz/item/CS_URS_2024_02/997221611" TargetMode="External"/><Relationship Id="rId9" Type="http://schemas.openxmlformats.org/officeDocument/2006/relationships/hyperlink" Target="https://podminky.urs.cz/item/CS_URS_2024_02/210204011" TargetMode="External"/><Relationship Id="rId14" Type="http://schemas.openxmlformats.org/officeDocument/2006/relationships/hyperlink" Target="https://podminky.urs.cz/item/CS_URS_2024_02/210812035" TargetMode="External"/><Relationship Id="rId22" Type="http://schemas.openxmlformats.org/officeDocument/2006/relationships/hyperlink" Target="https://podminky.urs.cz/item/CS_URS_2024_02/460752112" TargetMode="External"/><Relationship Id="rId27" Type="http://schemas.openxmlformats.org/officeDocument/2006/relationships/hyperlink" Target="https://podminky.urs.cz/item/CS_URS_2024_02/210280351" TargetMode="External"/><Relationship Id="rId30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4151101" TargetMode="External"/><Relationship Id="rId18" Type="http://schemas.openxmlformats.org/officeDocument/2006/relationships/hyperlink" Target="https://podminky.urs.cz/item/CS_URS_2024_02/185804312" TargetMode="External"/><Relationship Id="rId26" Type="http://schemas.openxmlformats.org/officeDocument/2006/relationships/hyperlink" Target="https://podminky.urs.cz/item/CS_URS_2024_02/463212111" TargetMode="External"/><Relationship Id="rId39" Type="http://schemas.openxmlformats.org/officeDocument/2006/relationships/hyperlink" Target="https://podminky.urs.cz/item/CS_URS_2024_02/899101811" TargetMode="External"/><Relationship Id="rId21" Type="http://schemas.openxmlformats.org/officeDocument/2006/relationships/hyperlink" Target="https://podminky.urs.cz/item/CS_URS_2024_02/321351010" TargetMode="External"/><Relationship Id="rId34" Type="http://schemas.openxmlformats.org/officeDocument/2006/relationships/hyperlink" Target="https://podminky.urs.cz/item/CS_URS_2024_02/894812202" TargetMode="External"/><Relationship Id="rId42" Type="http://schemas.openxmlformats.org/officeDocument/2006/relationships/hyperlink" Target="https://podminky.urs.cz/item/CS_URS_2024_02/998276101" TargetMode="External"/><Relationship Id="rId47" Type="http://schemas.openxmlformats.org/officeDocument/2006/relationships/hyperlink" Target="https://podminky.urs.cz/item/CS_URS_2024_02/460661111" TargetMode="External"/><Relationship Id="rId50" Type="http://schemas.openxmlformats.org/officeDocument/2006/relationships/drawing" Target="../drawings/drawing35.xml"/><Relationship Id="rId7" Type="http://schemas.openxmlformats.org/officeDocument/2006/relationships/hyperlink" Target="https://podminky.urs.cz/item/CS_URS_2024_02/162651112" TargetMode="External"/><Relationship Id="rId2" Type="http://schemas.openxmlformats.org/officeDocument/2006/relationships/hyperlink" Target="https://podminky.urs.cz/item/CS_URS_2024_02/131251102" TargetMode="External"/><Relationship Id="rId16" Type="http://schemas.openxmlformats.org/officeDocument/2006/relationships/hyperlink" Target="https://podminky.urs.cz/item/CS_URS_2024_02/181411131" TargetMode="External"/><Relationship Id="rId29" Type="http://schemas.openxmlformats.org/officeDocument/2006/relationships/hyperlink" Target="https://podminky.urs.cz/item/CS_URS_2023_02/871315221" TargetMode="External"/><Relationship Id="rId11" Type="http://schemas.openxmlformats.org/officeDocument/2006/relationships/hyperlink" Target="https://podminky.urs.cz/item/CS_URS_2024_01/171201231" TargetMode="External"/><Relationship Id="rId24" Type="http://schemas.openxmlformats.org/officeDocument/2006/relationships/hyperlink" Target="https://podminky.urs.cz/item/CS_URS_2024_02/321368211" TargetMode="External"/><Relationship Id="rId32" Type="http://schemas.openxmlformats.org/officeDocument/2006/relationships/hyperlink" Target="https://podminky.urs.cz/item/CS_URS_2024_02/890831851" TargetMode="External"/><Relationship Id="rId37" Type="http://schemas.openxmlformats.org/officeDocument/2006/relationships/hyperlink" Target="https://podminky.urs.cz/item/CS_URS_2024_02/894812249" TargetMode="External"/><Relationship Id="rId40" Type="http://schemas.openxmlformats.org/officeDocument/2006/relationships/hyperlink" Target="https://podminky.urs.cz/item/CS_URS_2024_02/899623151" TargetMode="External"/><Relationship Id="rId45" Type="http://schemas.openxmlformats.org/officeDocument/2006/relationships/hyperlink" Target="https://podminky.urs.cz/item/CS_URS_2024_02/460431183" TargetMode="External"/><Relationship Id="rId5" Type="http://schemas.openxmlformats.org/officeDocument/2006/relationships/hyperlink" Target="https://podminky.urs.cz/item/CS_URS_2024_02/151101211" TargetMode="External"/><Relationship Id="rId15" Type="http://schemas.openxmlformats.org/officeDocument/2006/relationships/hyperlink" Target="https://podminky.urs.cz/item/CS_URS_2024_02/181351103" TargetMode="External"/><Relationship Id="rId23" Type="http://schemas.openxmlformats.org/officeDocument/2006/relationships/hyperlink" Target="https://podminky.urs.cz/item/CS_URS_2024_02/321366111" TargetMode="External"/><Relationship Id="rId28" Type="http://schemas.openxmlformats.org/officeDocument/2006/relationships/hyperlink" Target="https://podminky.urs.cz/item/CS_URS_2024_02/871275811" TargetMode="External"/><Relationship Id="rId36" Type="http://schemas.openxmlformats.org/officeDocument/2006/relationships/hyperlink" Target="https://podminky.urs.cz/item/CS_URS_2024_02/894812241" TargetMode="External"/><Relationship Id="rId49" Type="http://schemas.openxmlformats.org/officeDocument/2006/relationships/hyperlink" Target="https://podminky.urs.cz/item/CS_URS_2024_02/460791213" TargetMode="External"/><Relationship Id="rId10" Type="http://schemas.openxmlformats.org/officeDocument/2006/relationships/hyperlink" Target="https://podminky.urs.cz/item/CS_URS_2024_02/167151101" TargetMode="External"/><Relationship Id="rId19" Type="http://schemas.openxmlformats.org/officeDocument/2006/relationships/hyperlink" Target="https://podminky.urs.cz/item/CS_URS_2024_02/212750101" TargetMode="External"/><Relationship Id="rId31" Type="http://schemas.openxmlformats.org/officeDocument/2006/relationships/hyperlink" Target="https://podminky.urs.cz/item/CS_URS_2024_02/877310440" TargetMode="External"/><Relationship Id="rId44" Type="http://schemas.openxmlformats.org/officeDocument/2006/relationships/hyperlink" Target="https://podminky.urs.cz/item/CS_URS_2024_02/460161173" TargetMode="External"/><Relationship Id="rId4" Type="http://schemas.openxmlformats.org/officeDocument/2006/relationships/hyperlink" Target="https://podminky.urs.cz/item/CS_URS_2024_02/151101201" TargetMode="External"/><Relationship Id="rId9" Type="http://schemas.openxmlformats.org/officeDocument/2006/relationships/hyperlink" Target="https://podminky.urs.cz/item/CS_URS_2024_01/162751139" TargetMode="External"/><Relationship Id="rId14" Type="http://schemas.openxmlformats.org/officeDocument/2006/relationships/hyperlink" Target="https://podminky.urs.cz/item/CS_URS_2024_02/175151101" TargetMode="External"/><Relationship Id="rId22" Type="http://schemas.openxmlformats.org/officeDocument/2006/relationships/hyperlink" Target="https://podminky.urs.cz/item/CS_URS_2024_02/321352010" TargetMode="External"/><Relationship Id="rId27" Type="http://schemas.openxmlformats.org/officeDocument/2006/relationships/hyperlink" Target="https://podminky.urs.cz/item/CS_URS_2024_02/463212191" TargetMode="External"/><Relationship Id="rId30" Type="http://schemas.openxmlformats.org/officeDocument/2006/relationships/hyperlink" Target="https://podminky.urs.cz/item/CS_URS_2024_02/877310330" TargetMode="External"/><Relationship Id="rId35" Type="http://schemas.openxmlformats.org/officeDocument/2006/relationships/hyperlink" Target="https://podminky.urs.cz/item/CS_URS_2024_02/894812231" TargetMode="External"/><Relationship Id="rId43" Type="http://schemas.openxmlformats.org/officeDocument/2006/relationships/hyperlink" Target="https://podminky.urs.cz/item/CS_URS_2024_02/460010023" TargetMode="External"/><Relationship Id="rId48" Type="http://schemas.openxmlformats.org/officeDocument/2006/relationships/hyperlink" Target="https://podminky.urs.cz/item/CS_URS_2024_02/460671112" TargetMode="External"/><Relationship Id="rId8" Type="http://schemas.openxmlformats.org/officeDocument/2006/relationships/hyperlink" Target="https://podminky.urs.cz/item/CS_URS_2024_01/162751137" TargetMode="External"/><Relationship Id="rId3" Type="http://schemas.openxmlformats.org/officeDocument/2006/relationships/hyperlink" Target="https://podminky.urs.cz/item/CS_URS_2024_02/132251101" TargetMode="External"/><Relationship Id="rId12" Type="http://schemas.openxmlformats.org/officeDocument/2006/relationships/hyperlink" Target="https://podminky.urs.cz/item/CS_URS_2024_02/171251201" TargetMode="External"/><Relationship Id="rId17" Type="http://schemas.openxmlformats.org/officeDocument/2006/relationships/hyperlink" Target="https://podminky.urs.cz/item/CS_URS_2024_02/181951114" TargetMode="External"/><Relationship Id="rId25" Type="http://schemas.openxmlformats.org/officeDocument/2006/relationships/hyperlink" Target="https://podminky.urs.cz/item/CS_URS_2024_02/386411112" TargetMode="External"/><Relationship Id="rId33" Type="http://schemas.openxmlformats.org/officeDocument/2006/relationships/hyperlink" Target="https://podminky.urs.cz/item/CS_URS_2024_02/891312421" TargetMode="External"/><Relationship Id="rId38" Type="http://schemas.openxmlformats.org/officeDocument/2006/relationships/hyperlink" Target="https://podminky.urs.cz/item/CS_URS_2024_02/894812261" TargetMode="External"/><Relationship Id="rId46" Type="http://schemas.openxmlformats.org/officeDocument/2006/relationships/hyperlink" Target="https://podminky.urs.cz/item/CS_URS_2024_02/460581121" TargetMode="External"/><Relationship Id="rId20" Type="http://schemas.openxmlformats.org/officeDocument/2006/relationships/hyperlink" Target="https://podminky.urs.cz/item/CS_URS_2024_02/321321116" TargetMode="External"/><Relationship Id="rId41" Type="http://schemas.openxmlformats.org/officeDocument/2006/relationships/hyperlink" Target="https://podminky.urs.cz/item/CS_URS_2024_02/961044111" TargetMode="External"/><Relationship Id="rId1" Type="http://schemas.openxmlformats.org/officeDocument/2006/relationships/hyperlink" Target="https://podminky.urs.cz/item/CS_URS_2024_02/121151113" TargetMode="External"/><Relationship Id="rId6" Type="http://schemas.openxmlformats.org/officeDocument/2006/relationships/hyperlink" Target="https://podminky.urs.cz/item/CS_URS_2024_02/162451106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4102113" TargetMode="External"/><Relationship Id="rId13" Type="http://schemas.openxmlformats.org/officeDocument/2006/relationships/hyperlink" Target="https://podminky.urs.cz/item/CS_URS_2024_02/184813134" TargetMode="External"/><Relationship Id="rId18" Type="http://schemas.openxmlformats.org/officeDocument/2006/relationships/hyperlink" Target="https://podminky.urs.cz/item/CS_URS_2024_02/185804312" TargetMode="External"/><Relationship Id="rId3" Type="http://schemas.openxmlformats.org/officeDocument/2006/relationships/hyperlink" Target="https://podminky.urs.cz/item/CS_URS_2024_02/183101113" TargetMode="External"/><Relationship Id="rId21" Type="http://schemas.openxmlformats.org/officeDocument/2006/relationships/hyperlink" Target="https://podminky.urs.cz/item/CS_URS_2024_02/998231311" TargetMode="External"/><Relationship Id="rId7" Type="http://schemas.openxmlformats.org/officeDocument/2006/relationships/hyperlink" Target="https://podminky.urs.cz/item/CS_URS_2024_02/184102111" TargetMode="External"/><Relationship Id="rId12" Type="http://schemas.openxmlformats.org/officeDocument/2006/relationships/hyperlink" Target="https://podminky.urs.cz/item/CS_URS_2024_02/184813133" TargetMode="External"/><Relationship Id="rId17" Type="http://schemas.openxmlformats.org/officeDocument/2006/relationships/hyperlink" Target="https://podminky.urs.cz/item/CS_URS_2024_02/185802114" TargetMode="External"/><Relationship Id="rId2" Type="http://schemas.openxmlformats.org/officeDocument/2006/relationships/hyperlink" Target="https://podminky.urs.cz/item/CS_URS_2024_02/181451121" TargetMode="External"/><Relationship Id="rId16" Type="http://schemas.openxmlformats.org/officeDocument/2006/relationships/hyperlink" Target="https://podminky.urs.cz/item/CS_URS_2024_02/185802113" TargetMode="External"/><Relationship Id="rId20" Type="http://schemas.openxmlformats.org/officeDocument/2006/relationships/hyperlink" Target="https://podminky.urs.cz/item/CS_URS_2024_02/185851129" TargetMode="External"/><Relationship Id="rId1" Type="http://schemas.openxmlformats.org/officeDocument/2006/relationships/hyperlink" Target="https://podminky.urs.cz/item/CS_URS_2024_02/111151231" TargetMode="External"/><Relationship Id="rId6" Type="http://schemas.openxmlformats.org/officeDocument/2006/relationships/hyperlink" Target="https://podminky.urs.cz/item/CS_URS_2024_02/184102110" TargetMode="External"/><Relationship Id="rId11" Type="http://schemas.openxmlformats.org/officeDocument/2006/relationships/hyperlink" Target="https://podminky.urs.cz/item/CS_URS_2024_02/184813121" TargetMode="External"/><Relationship Id="rId5" Type="http://schemas.openxmlformats.org/officeDocument/2006/relationships/hyperlink" Target="https://podminky.urs.cz/item/CS_URS_2024_02/183403213" TargetMode="External"/><Relationship Id="rId15" Type="http://schemas.openxmlformats.org/officeDocument/2006/relationships/hyperlink" Target="https://podminky.urs.cz/item/CS_URS_2024_02/184911421" TargetMode="External"/><Relationship Id="rId10" Type="http://schemas.openxmlformats.org/officeDocument/2006/relationships/hyperlink" Target="https://podminky.urs.cz/item/CS_URS_2024_02/184801121" TargetMode="External"/><Relationship Id="rId19" Type="http://schemas.openxmlformats.org/officeDocument/2006/relationships/hyperlink" Target="https://podminky.urs.cz/item/CS_URS_2024_02/185851121" TargetMode="External"/><Relationship Id="rId4" Type="http://schemas.openxmlformats.org/officeDocument/2006/relationships/hyperlink" Target="https://podminky.urs.cz/item/CS_URS_2024_02/183101114" TargetMode="External"/><Relationship Id="rId9" Type="http://schemas.openxmlformats.org/officeDocument/2006/relationships/hyperlink" Target="https://podminky.urs.cz/item/CS_URS_2024_02/184215133" TargetMode="External"/><Relationship Id="rId14" Type="http://schemas.openxmlformats.org/officeDocument/2006/relationships/hyperlink" Target="https://podminky.urs.cz/item/CS_URS_2024_02/184813512" TargetMode="External"/><Relationship Id="rId22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51121" TargetMode="External"/><Relationship Id="rId3" Type="http://schemas.openxmlformats.org/officeDocument/2006/relationships/hyperlink" Target="https://podminky.urs.cz/item/CS_URS_2024_02/184813121" TargetMode="External"/><Relationship Id="rId7" Type="http://schemas.openxmlformats.org/officeDocument/2006/relationships/hyperlink" Target="https://podminky.urs.cz/item/CS_URS_2024_02/185804312" TargetMode="External"/><Relationship Id="rId2" Type="http://schemas.openxmlformats.org/officeDocument/2006/relationships/hyperlink" Target="https://podminky.urs.cz/item/CS_URS_2024_02/184102111" TargetMode="External"/><Relationship Id="rId1" Type="http://schemas.openxmlformats.org/officeDocument/2006/relationships/hyperlink" Target="https://podminky.urs.cz/item/CS_URS_2024_02/183101113" TargetMode="External"/><Relationship Id="rId6" Type="http://schemas.openxmlformats.org/officeDocument/2006/relationships/hyperlink" Target="https://podminky.urs.cz/item/CS_URS_2024_02/185802114" TargetMode="External"/><Relationship Id="rId11" Type="http://schemas.openxmlformats.org/officeDocument/2006/relationships/drawing" Target="../drawings/drawing37.xml"/><Relationship Id="rId5" Type="http://schemas.openxmlformats.org/officeDocument/2006/relationships/hyperlink" Target="https://podminky.urs.cz/item/CS_URS_2024_02/185802113" TargetMode="External"/><Relationship Id="rId10" Type="http://schemas.openxmlformats.org/officeDocument/2006/relationships/hyperlink" Target="https://podminky.urs.cz/item/CS_URS_2024_02/998231311" TargetMode="External"/><Relationship Id="rId4" Type="http://schemas.openxmlformats.org/officeDocument/2006/relationships/hyperlink" Target="https://podminky.urs.cz/item/CS_URS_2024_02/184911421" TargetMode="External"/><Relationship Id="rId9" Type="http://schemas.openxmlformats.org/officeDocument/2006/relationships/hyperlink" Target="https://podminky.urs.cz/item/CS_URS_2024_02/185851129" TargetMode="External"/></Relationships>
</file>

<file path=xl/worksheets/_rels/sheet3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62201405" TargetMode="External"/><Relationship Id="rId21" Type="http://schemas.openxmlformats.org/officeDocument/2006/relationships/hyperlink" Target="https://podminky.urs.cz/item/CS_URS_2024_02/162201402" TargetMode="External"/><Relationship Id="rId42" Type="http://schemas.openxmlformats.org/officeDocument/2006/relationships/hyperlink" Target="https://podminky.urs.cz/item/CS_URS_2024_02/162201421" TargetMode="External"/><Relationship Id="rId47" Type="http://schemas.openxmlformats.org/officeDocument/2006/relationships/hyperlink" Target="https://podminky.urs.cz/item/CS_URS_2024_02/162201521" TargetMode="External"/><Relationship Id="rId63" Type="http://schemas.openxmlformats.org/officeDocument/2006/relationships/hyperlink" Target="https://podminky.urs.cz/item/CS_URS_2024_02/162301954" TargetMode="External"/><Relationship Id="rId68" Type="http://schemas.openxmlformats.org/officeDocument/2006/relationships/hyperlink" Target="https://podminky.urs.cz/item/CS_URS_2024_02/162301963" TargetMode="External"/><Relationship Id="rId84" Type="http://schemas.openxmlformats.org/officeDocument/2006/relationships/drawing" Target="../drawings/drawing38.xml"/><Relationship Id="rId16" Type="http://schemas.openxmlformats.org/officeDocument/2006/relationships/hyperlink" Target="https://podminky.urs.cz/item/CS_URS_2024_02/112251103" TargetMode="External"/><Relationship Id="rId11" Type="http://schemas.openxmlformats.org/officeDocument/2006/relationships/hyperlink" Target="https://podminky.urs.cz/item/CS_URS_2024_02/112101123" TargetMode="External"/><Relationship Id="rId32" Type="http://schemas.openxmlformats.org/officeDocument/2006/relationships/hyperlink" Target="https://podminky.urs.cz/item/CS_URS_2024_02/162201412" TargetMode="External"/><Relationship Id="rId37" Type="http://schemas.openxmlformats.org/officeDocument/2006/relationships/hyperlink" Target="https://podminky.urs.cz/item/CS_URS_2024_02/162201415" TargetMode="External"/><Relationship Id="rId53" Type="http://schemas.openxmlformats.org/officeDocument/2006/relationships/hyperlink" Target="https://podminky.urs.cz/item/CS_URS_2024_02/162301935" TargetMode="External"/><Relationship Id="rId58" Type="http://schemas.openxmlformats.org/officeDocument/2006/relationships/hyperlink" Target="https://podminky.urs.cz/item/CS_URS_2024_02/162301944" TargetMode="External"/><Relationship Id="rId74" Type="http://schemas.openxmlformats.org/officeDocument/2006/relationships/hyperlink" Target="https://podminky.urs.cz/item/CS_URS_2024_02/162301974" TargetMode="External"/><Relationship Id="rId79" Type="http://schemas.openxmlformats.org/officeDocument/2006/relationships/hyperlink" Target="https://podminky.urs.cz/item/CS_URS_2024_02/174251203" TargetMode="External"/><Relationship Id="rId5" Type="http://schemas.openxmlformats.org/officeDocument/2006/relationships/hyperlink" Target="https://podminky.urs.cz/item/CS_URS_2024_02/112101103" TargetMode="External"/><Relationship Id="rId61" Type="http://schemas.openxmlformats.org/officeDocument/2006/relationships/hyperlink" Target="https://podminky.urs.cz/item/CS_URS_2024_02/162301952" TargetMode="External"/><Relationship Id="rId82" Type="http://schemas.openxmlformats.org/officeDocument/2006/relationships/hyperlink" Target="https://podminky.urs.cz/item/CS_URS_2024_02/174251206" TargetMode="External"/><Relationship Id="rId19" Type="http://schemas.openxmlformats.org/officeDocument/2006/relationships/hyperlink" Target="https://podminky.urs.cz/item/CS_URS_2024_02/112251107" TargetMode="External"/><Relationship Id="rId14" Type="http://schemas.openxmlformats.org/officeDocument/2006/relationships/hyperlink" Target="https://podminky.urs.cz/item/CS_URS_2024_02/112251101" TargetMode="External"/><Relationship Id="rId22" Type="http://schemas.openxmlformats.org/officeDocument/2006/relationships/hyperlink" Target="https://podminky.urs.cz/item/CS_URS_2024_02/162201403" TargetMode="External"/><Relationship Id="rId27" Type="http://schemas.openxmlformats.org/officeDocument/2006/relationships/hyperlink" Target="https://podminky.urs.cz/item/CS_URS_2024_02/162201406" TargetMode="External"/><Relationship Id="rId30" Type="http://schemas.openxmlformats.org/officeDocument/2006/relationships/hyperlink" Target="https://podminky.urs.cz/item/CS_URS_2024_02/162201504" TargetMode="External"/><Relationship Id="rId35" Type="http://schemas.openxmlformats.org/officeDocument/2006/relationships/hyperlink" Target="https://podminky.urs.cz/item/CS_URS_2024_02/162201510" TargetMode="External"/><Relationship Id="rId43" Type="http://schemas.openxmlformats.org/officeDocument/2006/relationships/hyperlink" Target="https://podminky.urs.cz/item/CS_URS_2024_02/162201422" TargetMode="External"/><Relationship Id="rId48" Type="http://schemas.openxmlformats.org/officeDocument/2006/relationships/hyperlink" Target="https://podminky.urs.cz/item/CS_URS_2024_02/162301501" TargetMode="External"/><Relationship Id="rId56" Type="http://schemas.openxmlformats.org/officeDocument/2006/relationships/hyperlink" Target="https://podminky.urs.cz/item/CS_URS_2024_02/162301942" TargetMode="External"/><Relationship Id="rId64" Type="http://schemas.openxmlformats.org/officeDocument/2006/relationships/hyperlink" Target="https://podminky.urs.cz/item/CS_URS_2024_02/162301955" TargetMode="External"/><Relationship Id="rId69" Type="http://schemas.openxmlformats.org/officeDocument/2006/relationships/hyperlink" Target="https://podminky.urs.cz/item/CS_URS_2024_02/162301964" TargetMode="External"/><Relationship Id="rId77" Type="http://schemas.openxmlformats.org/officeDocument/2006/relationships/hyperlink" Target="https://podminky.urs.cz/item/CS_URS_2024_02/174251201" TargetMode="External"/><Relationship Id="rId8" Type="http://schemas.openxmlformats.org/officeDocument/2006/relationships/hyperlink" Target="https://podminky.urs.cz/item/CS_URS_2024_02/112101106" TargetMode="External"/><Relationship Id="rId51" Type="http://schemas.openxmlformats.org/officeDocument/2006/relationships/hyperlink" Target="https://podminky.urs.cz/item/CS_URS_2024_02/162301933" TargetMode="External"/><Relationship Id="rId72" Type="http://schemas.openxmlformats.org/officeDocument/2006/relationships/hyperlink" Target="https://podminky.urs.cz/item/CS_URS_2024_02/162301972" TargetMode="External"/><Relationship Id="rId80" Type="http://schemas.openxmlformats.org/officeDocument/2006/relationships/hyperlink" Target="https://podminky.urs.cz/item/CS_URS_2024_02/174251204" TargetMode="External"/><Relationship Id="rId3" Type="http://schemas.openxmlformats.org/officeDocument/2006/relationships/hyperlink" Target="https://podminky.urs.cz/item/CS_URS_2024_02/112101101" TargetMode="External"/><Relationship Id="rId12" Type="http://schemas.openxmlformats.org/officeDocument/2006/relationships/hyperlink" Target="https://podminky.urs.cz/item/CS_URS_2024_02/112101124" TargetMode="External"/><Relationship Id="rId17" Type="http://schemas.openxmlformats.org/officeDocument/2006/relationships/hyperlink" Target="https://podminky.urs.cz/item/CS_URS_2024_02/112251104" TargetMode="External"/><Relationship Id="rId25" Type="http://schemas.openxmlformats.org/officeDocument/2006/relationships/hyperlink" Target="https://podminky.urs.cz/item/CS_URS_2024_02/162201501" TargetMode="External"/><Relationship Id="rId33" Type="http://schemas.openxmlformats.org/officeDocument/2006/relationships/hyperlink" Target="https://podminky.urs.cz/item/CS_URS_2024_02/162201413" TargetMode="External"/><Relationship Id="rId38" Type="http://schemas.openxmlformats.org/officeDocument/2006/relationships/hyperlink" Target="https://podminky.urs.cz/item/CS_URS_2024_02/162201416" TargetMode="External"/><Relationship Id="rId46" Type="http://schemas.openxmlformats.org/officeDocument/2006/relationships/hyperlink" Target="https://podminky.urs.cz/item/CS_URS_2024_02/162201520" TargetMode="External"/><Relationship Id="rId59" Type="http://schemas.openxmlformats.org/officeDocument/2006/relationships/hyperlink" Target="https://podminky.urs.cz/item/CS_URS_2024_02/162301945" TargetMode="External"/><Relationship Id="rId67" Type="http://schemas.openxmlformats.org/officeDocument/2006/relationships/hyperlink" Target="https://podminky.urs.cz/item/CS_URS_2024_02/162301962" TargetMode="External"/><Relationship Id="rId20" Type="http://schemas.openxmlformats.org/officeDocument/2006/relationships/hyperlink" Target="https://podminky.urs.cz/item/CS_URS_2024_02/162201401" TargetMode="External"/><Relationship Id="rId41" Type="http://schemas.openxmlformats.org/officeDocument/2006/relationships/hyperlink" Target="https://podminky.urs.cz/item/CS_URS_2024_02/162201514" TargetMode="External"/><Relationship Id="rId54" Type="http://schemas.openxmlformats.org/officeDocument/2006/relationships/hyperlink" Target="https://podminky.urs.cz/item/CS_URS_2024_02/162301936" TargetMode="External"/><Relationship Id="rId62" Type="http://schemas.openxmlformats.org/officeDocument/2006/relationships/hyperlink" Target="https://podminky.urs.cz/item/CS_URS_2024_02/162301953" TargetMode="External"/><Relationship Id="rId70" Type="http://schemas.openxmlformats.org/officeDocument/2006/relationships/hyperlink" Target="https://podminky.urs.cz/item/CS_URS_2024_02/162301965" TargetMode="External"/><Relationship Id="rId75" Type="http://schemas.openxmlformats.org/officeDocument/2006/relationships/hyperlink" Target="https://podminky.urs.cz/item/CS_URS_2024_02/162301975" TargetMode="External"/><Relationship Id="rId83" Type="http://schemas.openxmlformats.org/officeDocument/2006/relationships/hyperlink" Target="https://podminky.urs.cz/item/CS_URS_2024_02/184818233" TargetMode="External"/><Relationship Id="rId1" Type="http://schemas.openxmlformats.org/officeDocument/2006/relationships/hyperlink" Target="https://podminky.urs.cz/item/CS_URS_2024_02/111209111" TargetMode="External"/><Relationship Id="rId6" Type="http://schemas.openxmlformats.org/officeDocument/2006/relationships/hyperlink" Target="https://podminky.urs.cz/item/CS_URS_2024_02/112101104" TargetMode="External"/><Relationship Id="rId15" Type="http://schemas.openxmlformats.org/officeDocument/2006/relationships/hyperlink" Target="https://podminky.urs.cz/item/CS_URS_2024_02/112251102" TargetMode="External"/><Relationship Id="rId23" Type="http://schemas.openxmlformats.org/officeDocument/2006/relationships/hyperlink" Target="https://podminky.urs.cz/item/CS_URS_2024_02/162201404" TargetMode="External"/><Relationship Id="rId28" Type="http://schemas.openxmlformats.org/officeDocument/2006/relationships/hyperlink" Target="https://podminky.urs.cz/item/CS_URS_2024_02/162201407" TargetMode="External"/><Relationship Id="rId36" Type="http://schemas.openxmlformats.org/officeDocument/2006/relationships/hyperlink" Target="https://podminky.urs.cz/item/CS_URS_2024_02/162201511" TargetMode="External"/><Relationship Id="rId49" Type="http://schemas.openxmlformats.org/officeDocument/2006/relationships/hyperlink" Target="https://podminky.urs.cz/item/CS_URS_2024_02/162301931" TargetMode="External"/><Relationship Id="rId57" Type="http://schemas.openxmlformats.org/officeDocument/2006/relationships/hyperlink" Target="https://podminky.urs.cz/item/CS_URS_2024_02/162301943" TargetMode="External"/><Relationship Id="rId10" Type="http://schemas.openxmlformats.org/officeDocument/2006/relationships/hyperlink" Target="https://podminky.urs.cz/item/CS_URS_2024_02/112101122" TargetMode="External"/><Relationship Id="rId31" Type="http://schemas.openxmlformats.org/officeDocument/2006/relationships/hyperlink" Target="https://podminky.urs.cz/item/CS_URS_2024_02/162201411" TargetMode="External"/><Relationship Id="rId44" Type="http://schemas.openxmlformats.org/officeDocument/2006/relationships/hyperlink" Target="https://podminky.urs.cz/item/CS_URS_2024_02/162201423" TargetMode="External"/><Relationship Id="rId52" Type="http://schemas.openxmlformats.org/officeDocument/2006/relationships/hyperlink" Target="https://podminky.urs.cz/item/CS_URS_2024_02/162301934" TargetMode="External"/><Relationship Id="rId60" Type="http://schemas.openxmlformats.org/officeDocument/2006/relationships/hyperlink" Target="https://podminky.urs.cz/item/CS_URS_2024_02/162301951" TargetMode="External"/><Relationship Id="rId65" Type="http://schemas.openxmlformats.org/officeDocument/2006/relationships/hyperlink" Target="https://podminky.urs.cz/item/CS_URS_2024_02/162301956" TargetMode="External"/><Relationship Id="rId73" Type="http://schemas.openxmlformats.org/officeDocument/2006/relationships/hyperlink" Target="https://podminky.urs.cz/item/CS_URS_2024_02/162301973" TargetMode="External"/><Relationship Id="rId78" Type="http://schemas.openxmlformats.org/officeDocument/2006/relationships/hyperlink" Target="https://podminky.urs.cz/item/CS_URS_2024_02/174251202" TargetMode="External"/><Relationship Id="rId81" Type="http://schemas.openxmlformats.org/officeDocument/2006/relationships/hyperlink" Target="https://podminky.urs.cz/item/CS_URS_2024_02/174251205" TargetMode="External"/><Relationship Id="rId4" Type="http://schemas.openxmlformats.org/officeDocument/2006/relationships/hyperlink" Target="https://podminky.urs.cz/item/CS_URS_2024_02/112101102" TargetMode="External"/><Relationship Id="rId9" Type="http://schemas.openxmlformats.org/officeDocument/2006/relationships/hyperlink" Target="https://podminky.urs.cz/item/CS_URS_2024_02/112101121" TargetMode="External"/><Relationship Id="rId13" Type="http://schemas.openxmlformats.org/officeDocument/2006/relationships/hyperlink" Target="https://podminky.urs.cz/item/CS_URS_2024_02/112101125" TargetMode="External"/><Relationship Id="rId18" Type="http://schemas.openxmlformats.org/officeDocument/2006/relationships/hyperlink" Target="https://podminky.urs.cz/item/CS_URS_2024_02/112251105" TargetMode="External"/><Relationship Id="rId39" Type="http://schemas.openxmlformats.org/officeDocument/2006/relationships/hyperlink" Target="https://podminky.urs.cz/item/CS_URS_2024_02/162201417" TargetMode="External"/><Relationship Id="rId34" Type="http://schemas.openxmlformats.org/officeDocument/2006/relationships/hyperlink" Target="https://podminky.urs.cz/item/CS_URS_2024_02/162201414" TargetMode="External"/><Relationship Id="rId50" Type="http://schemas.openxmlformats.org/officeDocument/2006/relationships/hyperlink" Target="https://podminky.urs.cz/item/CS_URS_2024_02/162301932" TargetMode="External"/><Relationship Id="rId55" Type="http://schemas.openxmlformats.org/officeDocument/2006/relationships/hyperlink" Target="https://podminky.urs.cz/item/CS_URS_2024_02/162301941" TargetMode="External"/><Relationship Id="rId76" Type="http://schemas.openxmlformats.org/officeDocument/2006/relationships/hyperlink" Target="https://podminky.urs.cz/item/CS_URS_2024_02/162301976" TargetMode="External"/><Relationship Id="rId7" Type="http://schemas.openxmlformats.org/officeDocument/2006/relationships/hyperlink" Target="https://podminky.urs.cz/item/CS_URS_2024_02/112101105" TargetMode="External"/><Relationship Id="rId71" Type="http://schemas.openxmlformats.org/officeDocument/2006/relationships/hyperlink" Target="https://podminky.urs.cz/item/CS_URS_2024_02/162301971" TargetMode="External"/><Relationship Id="rId2" Type="http://schemas.openxmlformats.org/officeDocument/2006/relationships/hyperlink" Target="https://podminky.urs.cz/item/CS_URS_2024_02/111251203" TargetMode="External"/><Relationship Id="rId29" Type="http://schemas.openxmlformats.org/officeDocument/2006/relationships/hyperlink" Target="https://podminky.urs.cz/item/CS_URS_2024_02/162201408" TargetMode="External"/><Relationship Id="rId24" Type="http://schemas.openxmlformats.org/officeDocument/2006/relationships/hyperlink" Target="https://podminky.urs.cz/item/CS_URS_2024_02/162201500" TargetMode="External"/><Relationship Id="rId40" Type="http://schemas.openxmlformats.org/officeDocument/2006/relationships/hyperlink" Target="https://podminky.urs.cz/item/CS_URS_2024_02/162201418" TargetMode="External"/><Relationship Id="rId45" Type="http://schemas.openxmlformats.org/officeDocument/2006/relationships/hyperlink" Target="https://podminky.urs.cz/item/CS_URS_2024_02/162201424" TargetMode="External"/><Relationship Id="rId66" Type="http://schemas.openxmlformats.org/officeDocument/2006/relationships/hyperlink" Target="https://podminky.urs.cz/item/CS_URS_2024_02/162301961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30001000" TargetMode="External"/><Relationship Id="rId2" Type="http://schemas.openxmlformats.org/officeDocument/2006/relationships/hyperlink" Target="https://podminky.urs.cz/item/CS_URS_2024_02/01200R002" TargetMode="External"/><Relationship Id="rId1" Type="http://schemas.openxmlformats.org/officeDocument/2006/relationships/hyperlink" Target="https://podminky.urs.cz/item/CS_URS_2024_02/012002000" TargetMode="External"/><Relationship Id="rId4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24" width="2.6640625" customWidth="1"/>
    <col min="25" max="25" width="7.6640625" customWidth="1"/>
    <col min="26" max="26" width="12.6640625" customWidth="1"/>
    <col min="27" max="33" width="2.6640625" customWidth="1"/>
    <col min="34" max="34" width="3.33203125" customWidth="1"/>
    <col min="35" max="35" width="8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27" t="s">
        <v>14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R5" s="21"/>
      <c r="BE5" s="32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28" t="s">
        <v>17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R6" s="21"/>
      <c r="BE6" s="32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25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3">
        <v>45897</v>
      </c>
      <c r="AR8" s="21"/>
      <c r="BE8" s="325"/>
      <c r="BS8" s="18" t="s">
        <v>6</v>
      </c>
    </row>
    <row r="9" spans="1:74" ht="29.25" customHeight="1">
      <c r="B9" s="21"/>
      <c r="AK9" s="25" t="s">
        <v>25</v>
      </c>
      <c r="AN9" s="30" t="s">
        <v>26</v>
      </c>
      <c r="AR9" s="21"/>
      <c r="BE9" s="325"/>
      <c r="BS9" s="18" t="s">
        <v>6</v>
      </c>
    </row>
    <row r="10" spans="1:74" ht="12" customHeight="1">
      <c r="B10" s="21"/>
      <c r="D10" s="28" t="s">
        <v>27</v>
      </c>
      <c r="AK10" s="28" t="s">
        <v>28</v>
      </c>
      <c r="AN10" s="26" t="s">
        <v>29</v>
      </c>
      <c r="AR10" s="21"/>
      <c r="BE10" s="325"/>
      <c r="BS10" s="18" t="s">
        <v>6</v>
      </c>
    </row>
    <row r="11" spans="1:74" ht="18.399999999999999" customHeight="1">
      <c r="B11" s="21"/>
      <c r="E11" s="26" t="s">
        <v>30</v>
      </c>
      <c r="AK11" s="28" t="s">
        <v>31</v>
      </c>
      <c r="AN11" s="26" t="s">
        <v>29</v>
      </c>
      <c r="AR11" s="21"/>
      <c r="BE11" s="325"/>
      <c r="BS11" s="18" t="s">
        <v>6</v>
      </c>
    </row>
    <row r="12" spans="1:74" ht="6.95" customHeight="1">
      <c r="B12" s="21"/>
      <c r="AR12" s="21"/>
      <c r="BE12" s="325"/>
      <c r="BS12" s="18" t="s">
        <v>6</v>
      </c>
    </row>
    <row r="13" spans="1:74" ht="12" customHeight="1">
      <c r="B13" s="21"/>
      <c r="D13" s="28" t="s">
        <v>32</v>
      </c>
      <c r="AK13" s="28" t="s">
        <v>28</v>
      </c>
      <c r="AN13" s="31" t="s">
        <v>33</v>
      </c>
      <c r="AR13" s="21"/>
      <c r="BE13" s="325"/>
      <c r="BS13" s="18" t="s">
        <v>6</v>
      </c>
    </row>
    <row r="14" spans="1:74" ht="12.75">
      <c r="B14" s="21"/>
      <c r="E14" s="329" t="s">
        <v>33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8" t="s">
        <v>31</v>
      </c>
      <c r="AN14" s="31" t="s">
        <v>33</v>
      </c>
      <c r="AR14" s="21"/>
      <c r="BE14" s="325"/>
      <c r="BS14" s="18" t="s">
        <v>6</v>
      </c>
    </row>
    <row r="15" spans="1:74" ht="6.95" customHeight="1">
      <c r="B15" s="21"/>
      <c r="AR15" s="21"/>
      <c r="BE15" s="325"/>
      <c r="BS15" s="18" t="s">
        <v>4</v>
      </c>
    </row>
    <row r="16" spans="1:74" ht="12" customHeight="1">
      <c r="B16" s="21"/>
      <c r="D16" s="28" t="s">
        <v>34</v>
      </c>
      <c r="AK16" s="28" t="s">
        <v>28</v>
      </c>
      <c r="AN16" s="26" t="s">
        <v>29</v>
      </c>
      <c r="AR16" s="21"/>
      <c r="BE16" s="325"/>
      <c r="BS16" s="18" t="s">
        <v>4</v>
      </c>
    </row>
    <row r="17" spans="2:71" ht="18.399999999999999" customHeight="1">
      <c r="B17" s="21"/>
      <c r="E17" s="26" t="s">
        <v>35</v>
      </c>
      <c r="AK17" s="28" t="s">
        <v>31</v>
      </c>
      <c r="AN17" s="26" t="s">
        <v>29</v>
      </c>
      <c r="AR17" s="21"/>
      <c r="BE17" s="325"/>
      <c r="BS17" s="18" t="s">
        <v>36</v>
      </c>
    </row>
    <row r="18" spans="2:71" ht="6.95" customHeight="1">
      <c r="B18" s="21"/>
      <c r="AR18" s="21"/>
      <c r="BE18" s="325"/>
      <c r="BS18" s="18" t="s">
        <v>6</v>
      </c>
    </row>
    <row r="19" spans="2:71" ht="12" customHeight="1">
      <c r="B19" s="21"/>
      <c r="D19" s="28" t="s">
        <v>37</v>
      </c>
      <c r="AK19" s="28" t="s">
        <v>28</v>
      </c>
      <c r="AN19" s="26" t="s">
        <v>29</v>
      </c>
      <c r="AR19" s="21"/>
      <c r="BE19" s="325"/>
      <c r="BS19" s="18" t="s">
        <v>6</v>
      </c>
    </row>
    <row r="20" spans="2:71" ht="18.399999999999999" customHeight="1">
      <c r="B20" s="21"/>
      <c r="E20" s="26" t="s">
        <v>38</v>
      </c>
      <c r="AK20" s="28" t="s">
        <v>31</v>
      </c>
      <c r="AN20" s="26" t="s">
        <v>29</v>
      </c>
      <c r="AR20" s="21"/>
      <c r="BE20" s="325"/>
      <c r="BS20" s="18" t="s">
        <v>36</v>
      </c>
    </row>
    <row r="21" spans="2:71" ht="6.95" customHeight="1">
      <c r="B21" s="21"/>
      <c r="AR21" s="21"/>
      <c r="BE21" s="325"/>
    </row>
    <row r="22" spans="2:71" ht="12" customHeight="1">
      <c r="B22" s="21"/>
      <c r="D22" s="28" t="s">
        <v>39</v>
      </c>
      <c r="AR22" s="21"/>
      <c r="BE22" s="325"/>
    </row>
    <row r="23" spans="2:71" ht="47.25" customHeight="1">
      <c r="B23" s="21"/>
      <c r="E23" s="331" t="s">
        <v>40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R23" s="21"/>
      <c r="BE23" s="325"/>
    </row>
    <row r="24" spans="2:71" ht="6.95" customHeight="1">
      <c r="B24" s="21"/>
      <c r="AR24" s="21"/>
      <c r="BE24" s="325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325"/>
    </row>
    <row r="26" spans="2:71" s="1" customFormat="1" ht="25.9" customHeight="1">
      <c r="B26" s="34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32">
        <f>ROUND(AG54,2)</f>
        <v>0</v>
      </c>
      <c r="AL26" s="333"/>
      <c r="AM26" s="333"/>
      <c r="AN26" s="333"/>
      <c r="AO26" s="333"/>
      <c r="AR26" s="34"/>
      <c r="BE26" s="325"/>
    </row>
    <row r="27" spans="2:71" s="1" customFormat="1" ht="6.95" customHeight="1">
      <c r="B27" s="34"/>
      <c r="AR27" s="34"/>
      <c r="BE27" s="325"/>
    </row>
    <row r="28" spans="2:71" s="1" customFormat="1" ht="12.75">
      <c r="B28" s="34"/>
      <c r="L28" s="334" t="s">
        <v>42</v>
      </c>
      <c r="M28" s="334"/>
      <c r="N28" s="334"/>
      <c r="O28" s="334"/>
      <c r="P28" s="334"/>
      <c r="W28" s="334" t="s">
        <v>43</v>
      </c>
      <c r="X28" s="334"/>
      <c r="Y28" s="334"/>
      <c r="Z28" s="334"/>
      <c r="AA28" s="334"/>
      <c r="AB28" s="334"/>
      <c r="AC28" s="334"/>
      <c r="AD28" s="334"/>
      <c r="AE28" s="334"/>
      <c r="AK28" s="334" t="s">
        <v>44</v>
      </c>
      <c r="AL28" s="334"/>
      <c r="AM28" s="334"/>
      <c r="AN28" s="334"/>
      <c r="AO28" s="334"/>
      <c r="AR28" s="34"/>
      <c r="BE28" s="325"/>
    </row>
    <row r="29" spans="2:71" s="2" customFormat="1" ht="14.45" customHeight="1">
      <c r="B29" s="38"/>
      <c r="D29" s="28" t="s">
        <v>45</v>
      </c>
      <c r="F29" s="28" t="s">
        <v>46</v>
      </c>
      <c r="L29" s="318">
        <v>0.21</v>
      </c>
      <c r="M29" s="317"/>
      <c r="N29" s="317"/>
      <c r="O29" s="317"/>
      <c r="P29" s="317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K29" s="316">
        <f>ROUND(AV54, 2)</f>
        <v>0</v>
      </c>
      <c r="AL29" s="317"/>
      <c r="AM29" s="317"/>
      <c r="AN29" s="317"/>
      <c r="AO29" s="317"/>
      <c r="AR29" s="38"/>
      <c r="BE29" s="326"/>
    </row>
    <row r="30" spans="2:71" s="2" customFormat="1" ht="14.45" customHeight="1">
      <c r="B30" s="38"/>
      <c r="F30" s="28" t="s">
        <v>47</v>
      </c>
      <c r="L30" s="318">
        <v>0.15</v>
      </c>
      <c r="M30" s="317"/>
      <c r="N30" s="317"/>
      <c r="O30" s="317"/>
      <c r="P30" s="317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K30" s="316">
        <f>ROUND(AW54, 2)</f>
        <v>0</v>
      </c>
      <c r="AL30" s="317"/>
      <c r="AM30" s="317"/>
      <c r="AN30" s="317"/>
      <c r="AO30" s="317"/>
      <c r="AR30" s="38"/>
      <c r="BE30" s="326"/>
    </row>
    <row r="31" spans="2:71" s="2" customFormat="1" ht="14.45" hidden="1" customHeight="1">
      <c r="B31" s="38"/>
      <c r="F31" s="28" t="s">
        <v>48</v>
      </c>
      <c r="L31" s="318">
        <v>0.21</v>
      </c>
      <c r="M31" s="317"/>
      <c r="N31" s="317"/>
      <c r="O31" s="317"/>
      <c r="P31" s="317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K31" s="316">
        <v>0</v>
      </c>
      <c r="AL31" s="317"/>
      <c r="AM31" s="317"/>
      <c r="AN31" s="317"/>
      <c r="AO31" s="317"/>
      <c r="AR31" s="38"/>
      <c r="BE31" s="326"/>
    </row>
    <row r="32" spans="2:71" s="2" customFormat="1" ht="14.45" hidden="1" customHeight="1">
      <c r="B32" s="38"/>
      <c r="F32" s="28" t="s">
        <v>49</v>
      </c>
      <c r="L32" s="318">
        <v>0.15</v>
      </c>
      <c r="M32" s="317"/>
      <c r="N32" s="317"/>
      <c r="O32" s="317"/>
      <c r="P32" s="317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K32" s="316">
        <v>0</v>
      </c>
      <c r="AL32" s="317"/>
      <c r="AM32" s="317"/>
      <c r="AN32" s="317"/>
      <c r="AO32" s="317"/>
      <c r="AR32" s="38"/>
      <c r="BE32" s="326"/>
    </row>
    <row r="33" spans="2:44" s="2" customFormat="1" ht="14.45" hidden="1" customHeight="1">
      <c r="B33" s="38"/>
      <c r="F33" s="28" t="s">
        <v>50</v>
      </c>
      <c r="L33" s="318">
        <v>0</v>
      </c>
      <c r="M33" s="317"/>
      <c r="N33" s="317"/>
      <c r="O33" s="317"/>
      <c r="P33" s="317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K33" s="316">
        <v>0</v>
      </c>
      <c r="AL33" s="317"/>
      <c r="AM33" s="317"/>
      <c r="AN33" s="317"/>
      <c r="AO33" s="317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52</v>
      </c>
      <c r="U35" s="41"/>
      <c r="V35" s="41"/>
      <c r="W35" s="41"/>
      <c r="X35" s="322" t="s">
        <v>53</v>
      </c>
      <c r="Y35" s="320"/>
      <c r="Z35" s="320"/>
      <c r="AA35" s="320"/>
      <c r="AB35" s="320"/>
      <c r="AC35" s="41"/>
      <c r="AD35" s="41"/>
      <c r="AE35" s="41"/>
      <c r="AF35" s="41"/>
      <c r="AG35" s="41"/>
      <c r="AH35" s="41"/>
      <c r="AI35" s="41"/>
      <c r="AJ35" s="41"/>
      <c r="AK35" s="319">
        <f>SUM(AK26:AK33)</f>
        <v>0</v>
      </c>
      <c r="AL35" s="320"/>
      <c r="AM35" s="320"/>
      <c r="AN35" s="320"/>
      <c r="AO35" s="321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54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122155A_040</v>
      </c>
      <c r="AR44" s="47"/>
    </row>
    <row r="45" spans="2:44" s="4" customFormat="1" ht="36.950000000000003" customHeight="1">
      <c r="B45" s="48"/>
      <c r="C45" s="49" t="s">
        <v>16</v>
      </c>
      <c r="L45" s="310" t="str">
        <f>K6</f>
        <v>Opatření Zátor-Loučky, OHO, Dílčí stavba 02.040 Opatření v úseku Zátor - Loučky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Zátor</v>
      </c>
      <c r="AI47" s="28" t="s">
        <v>24</v>
      </c>
      <c r="AM47" s="296">
        <f>IF(AN8= "","",AN8)</f>
        <v>45897</v>
      </c>
      <c r="AN47" s="296"/>
      <c r="AR47" s="34"/>
    </row>
    <row r="48" spans="2:44" s="1" customFormat="1" ht="6.95" customHeight="1">
      <c r="B48" s="34"/>
      <c r="AR48" s="34"/>
    </row>
    <row r="49" spans="1:91" s="1" customFormat="1" ht="15.2" customHeight="1">
      <c r="B49" s="34"/>
      <c r="C49" s="28" t="s">
        <v>27</v>
      </c>
      <c r="L49" s="3" t="str">
        <f>IF(E11= "","",E11)</f>
        <v>Povodí Odry, státní podnik</v>
      </c>
      <c r="AI49" s="28" t="s">
        <v>34</v>
      </c>
      <c r="AM49" s="297" t="str">
        <f>IF(E17="","",E17)</f>
        <v>AQUATIS, a.s.</v>
      </c>
      <c r="AN49" s="298"/>
      <c r="AO49" s="298"/>
      <c r="AP49" s="298"/>
      <c r="AR49" s="34"/>
      <c r="AS49" s="299" t="s">
        <v>55</v>
      </c>
      <c r="AT49" s="300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32</v>
      </c>
      <c r="L50" s="3" t="str">
        <f>IF(E14= "Vyplň údaj","",E14)</f>
        <v/>
      </c>
      <c r="AI50" s="28" t="s">
        <v>37</v>
      </c>
      <c r="AM50" s="297" t="str">
        <f>IF(E20="","",E20)</f>
        <v>Ing. Michal Jendruščák</v>
      </c>
      <c r="AN50" s="298"/>
      <c r="AO50" s="298"/>
      <c r="AP50" s="298"/>
      <c r="AR50" s="34"/>
      <c r="AS50" s="301"/>
      <c r="AT50" s="302"/>
      <c r="BD50" s="55"/>
    </row>
    <row r="51" spans="1:91" s="1" customFormat="1" ht="10.9" customHeight="1">
      <c r="B51" s="34"/>
      <c r="AR51" s="34"/>
      <c r="AS51" s="301"/>
      <c r="AT51" s="302"/>
      <c r="BD51" s="55"/>
    </row>
    <row r="52" spans="1:91" s="1" customFormat="1" ht="29.25" customHeight="1">
      <c r="B52" s="34"/>
      <c r="C52" s="312" t="s">
        <v>56</v>
      </c>
      <c r="D52" s="304"/>
      <c r="E52" s="304"/>
      <c r="F52" s="304"/>
      <c r="G52" s="304"/>
      <c r="H52" s="56"/>
      <c r="I52" s="305" t="s">
        <v>57</v>
      </c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3" t="s">
        <v>58</v>
      </c>
      <c r="AH52" s="304"/>
      <c r="AI52" s="304"/>
      <c r="AJ52" s="304"/>
      <c r="AK52" s="304"/>
      <c r="AL52" s="304"/>
      <c r="AM52" s="304"/>
      <c r="AN52" s="305" t="s">
        <v>59</v>
      </c>
      <c r="AO52" s="304"/>
      <c r="AP52" s="304"/>
      <c r="AQ52" s="57" t="s">
        <v>60</v>
      </c>
      <c r="AR52" s="34"/>
      <c r="AS52" s="58" t="s">
        <v>61</v>
      </c>
      <c r="AT52" s="59" t="s">
        <v>62</v>
      </c>
      <c r="AU52" s="59" t="s">
        <v>63</v>
      </c>
      <c r="AV52" s="59" t="s">
        <v>64</v>
      </c>
      <c r="AW52" s="59" t="s">
        <v>65</v>
      </c>
      <c r="AX52" s="59" t="s">
        <v>66</v>
      </c>
      <c r="AY52" s="59" t="s">
        <v>67</v>
      </c>
      <c r="AZ52" s="59" t="s">
        <v>68</v>
      </c>
      <c r="BA52" s="59" t="s">
        <v>69</v>
      </c>
      <c r="BB52" s="59" t="s">
        <v>70</v>
      </c>
      <c r="BC52" s="59" t="s">
        <v>71</v>
      </c>
      <c r="BD52" s="60" t="s">
        <v>72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73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08">
        <f>ROUND(AG55+SUM(AG56:AG63)+AG66+AG69+SUM(AG73:AG77)+SUM(AG85:AG94)+AG98+AG99,2)</f>
        <v>0</v>
      </c>
      <c r="AH54" s="308"/>
      <c r="AI54" s="308"/>
      <c r="AJ54" s="308"/>
      <c r="AK54" s="308"/>
      <c r="AL54" s="308"/>
      <c r="AM54" s="308"/>
      <c r="AN54" s="309">
        <f t="shared" ref="AN54:AN99" si="0">SUM(AG54,AT54)</f>
        <v>0</v>
      </c>
      <c r="AO54" s="309"/>
      <c r="AP54" s="309"/>
      <c r="AQ54" s="66" t="s">
        <v>29</v>
      </c>
      <c r="AR54" s="62"/>
      <c r="AS54" s="67">
        <f>ROUND(AS55+SUM(AS56:AS63)+AS66+AS69+SUM(AS73:AS77)+SUM(AS85:AS94)+AS98+AS99,2)</f>
        <v>0</v>
      </c>
      <c r="AT54" s="68">
        <f t="shared" ref="AT54:AT99" si="1">ROUND(SUM(AV54:AW54),2)</f>
        <v>0</v>
      </c>
      <c r="AU54" s="69">
        <f>ROUND(AU55+SUM(AU56:AU63)+AU66+AU69+SUM(AU73:AU77)+SUM(AU85:AU94)+AU98+AU99,5)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ROUND(AZ55+SUM(AZ56:AZ63)+AZ66+AZ69+SUM(AZ73:AZ77)+SUM(AZ85:AZ94)+AZ98+AZ99,2)</f>
        <v>0</v>
      </c>
      <c r="BA54" s="68">
        <f>ROUND(BA55+SUM(BA56:BA63)+BA66+BA69+SUM(BA73:BA77)+SUM(BA85:BA94)+BA98+BA99,2)</f>
        <v>0</v>
      </c>
      <c r="BB54" s="68">
        <f>ROUND(BB55+SUM(BB56:BB63)+BB66+BB69+SUM(BB73:BB77)+SUM(BB85:BB94)+BB98+BB99,2)</f>
        <v>0</v>
      </c>
      <c r="BC54" s="68">
        <f>ROUND(BC55+SUM(BC56:BC63)+BC66+BC69+SUM(BC73:BC77)+SUM(BC85:BC94)+BC98+BC99,2)</f>
        <v>0</v>
      </c>
      <c r="BD54" s="70">
        <f>ROUND(BD55+SUM(BD56:BD63)+BD66+BD69+SUM(BD73:BD77)+SUM(BD85:BD94)+BD98+BD99,2)</f>
        <v>0</v>
      </c>
      <c r="BS54" s="71" t="s">
        <v>74</v>
      </c>
      <c r="BT54" s="71" t="s">
        <v>75</v>
      </c>
      <c r="BU54" s="72" t="s">
        <v>76</v>
      </c>
      <c r="BV54" s="71" t="s">
        <v>77</v>
      </c>
      <c r="BW54" s="71" t="s">
        <v>5</v>
      </c>
      <c r="BX54" s="71" t="s">
        <v>78</v>
      </c>
      <c r="CL54" s="71" t="s">
        <v>19</v>
      </c>
    </row>
    <row r="55" spans="1:91" s="6" customFormat="1" ht="24.75" customHeight="1">
      <c r="A55" s="73" t="s">
        <v>79</v>
      </c>
      <c r="B55" s="74"/>
      <c r="C55" s="75"/>
      <c r="D55" s="295" t="s">
        <v>80</v>
      </c>
      <c r="E55" s="295"/>
      <c r="F55" s="295"/>
      <c r="G55" s="295"/>
      <c r="H55" s="295"/>
      <c r="I55" s="76"/>
      <c r="J55" s="295" t="s">
        <v>81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306">
        <f>'040.11.1 - Úprava koryta ...'!J30</f>
        <v>0</v>
      </c>
      <c r="AH55" s="307"/>
      <c r="AI55" s="307"/>
      <c r="AJ55" s="307"/>
      <c r="AK55" s="307"/>
      <c r="AL55" s="307"/>
      <c r="AM55" s="307"/>
      <c r="AN55" s="306">
        <f t="shared" si="0"/>
        <v>0</v>
      </c>
      <c r="AO55" s="307"/>
      <c r="AP55" s="307"/>
      <c r="AQ55" s="77" t="s">
        <v>82</v>
      </c>
      <c r="AR55" s="74"/>
      <c r="AS55" s="78">
        <v>0</v>
      </c>
      <c r="AT55" s="79">
        <f t="shared" si="1"/>
        <v>0</v>
      </c>
      <c r="AU55" s="80">
        <f>'040.11.1 - Úprava koryta ...'!P92</f>
        <v>0</v>
      </c>
      <c r="AV55" s="79">
        <f>'040.11.1 - Úprava koryta ...'!J33</f>
        <v>0</v>
      </c>
      <c r="AW55" s="79">
        <f>'040.11.1 - Úprava koryta ...'!J34</f>
        <v>0</v>
      </c>
      <c r="AX55" s="79">
        <f>'040.11.1 - Úprava koryta ...'!J35</f>
        <v>0</v>
      </c>
      <c r="AY55" s="79">
        <f>'040.11.1 - Úprava koryta ...'!J36</f>
        <v>0</v>
      </c>
      <c r="AZ55" s="79">
        <f>'040.11.1 - Úprava koryta ...'!F33</f>
        <v>0</v>
      </c>
      <c r="BA55" s="79">
        <f>'040.11.1 - Úprava koryta ...'!F34</f>
        <v>0</v>
      </c>
      <c r="BB55" s="79">
        <f>'040.11.1 - Úprava koryta ...'!F35</f>
        <v>0</v>
      </c>
      <c r="BC55" s="79">
        <f>'040.11.1 - Úprava koryta ...'!F36</f>
        <v>0</v>
      </c>
      <c r="BD55" s="81">
        <f>'040.11.1 - Úprava koryta ...'!F37</f>
        <v>0</v>
      </c>
      <c r="BT55" s="82" t="s">
        <v>83</v>
      </c>
      <c r="BV55" s="82" t="s">
        <v>77</v>
      </c>
      <c r="BW55" s="82" t="s">
        <v>84</v>
      </c>
      <c r="BX55" s="82" t="s">
        <v>5</v>
      </c>
      <c r="CL55" s="82" t="s">
        <v>19</v>
      </c>
      <c r="CM55" s="82" t="s">
        <v>21</v>
      </c>
    </row>
    <row r="56" spans="1:91" s="6" customFormat="1" ht="24.75" customHeight="1">
      <c r="A56" s="73" t="s">
        <v>79</v>
      </c>
      <c r="B56" s="74"/>
      <c r="C56" s="75"/>
      <c r="D56" s="295" t="s">
        <v>85</v>
      </c>
      <c r="E56" s="295"/>
      <c r="F56" s="295"/>
      <c r="G56" s="295"/>
      <c r="H56" s="295"/>
      <c r="I56" s="76"/>
      <c r="J56" s="295" t="s">
        <v>86</v>
      </c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306">
        <f>'040.11.2 - Úprava koryta ...'!J30</f>
        <v>0</v>
      </c>
      <c r="AH56" s="307"/>
      <c r="AI56" s="307"/>
      <c r="AJ56" s="307"/>
      <c r="AK56" s="307"/>
      <c r="AL56" s="307"/>
      <c r="AM56" s="307"/>
      <c r="AN56" s="306">
        <f t="shared" si="0"/>
        <v>0</v>
      </c>
      <c r="AO56" s="307"/>
      <c r="AP56" s="307"/>
      <c r="AQ56" s="77" t="s">
        <v>82</v>
      </c>
      <c r="AR56" s="74"/>
      <c r="AS56" s="78">
        <v>0</v>
      </c>
      <c r="AT56" s="79">
        <f t="shared" si="1"/>
        <v>0</v>
      </c>
      <c r="AU56" s="80">
        <f>'040.11.2 - Úprava koryta ...'!P88</f>
        <v>0</v>
      </c>
      <c r="AV56" s="79">
        <f>'040.11.2 - Úprava koryta ...'!J33</f>
        <v>0</v>
      </c>
      <c r="AW56" s="79">
        <f>'040.11.2 - Úprava koryta ...'!J34</f>
        <v>0</v>
      </c>
      <c r="AX56" s="79">
        <f>'040.11.2 - Úprava koryta ...'!J35</f>
        <v>0</v>
      </c>
      <c r="AY56" s="79">
        <f>'040.11.2 - Úprava koryta ...'!J36</f>
        <v>0</v>
      </c>
      <c r="AZ56" s="79">
        <f>'040.11.2 - Úprava koryta ...'!F33</f>
        <v>0</v>
      </c>
      <c r="BA56" s="79">
        <f>'040.11.2 - Úprava koryta ...'!F34</f>
        <v>0</v>
      </c>
      <c r="BB56" s="79">
        <f>'040.11.2 - Úprava koryta ...'!F35</f>
        <v>0</v>
      </c>
      <c r="BC56" s="79">
        <f>'040.11.2 - Úprava koryta ...'!F36</f>
        <v>0</v>
      </c>
      <c r="BD56" s="81">
        <f>'040.11.2 - Úprava koryta ...'!F37</f>
        <v>0</v>
      </c>
      <c r="BT56" s="82" t="s">
        <v>83</v>
      </c>
      <c r="BV56" s="82" t="s">
        <v>77</v>
      </c>
      <c r="BW56" s="82" t="s">
        <v>87</v>
      </c>
      <c r="BX56" s="82" t="s">
        <v>5</v>
      </c>
      <c r="CL56" s="82" t="s">
        <v>19</v>
      </c>
      <c r="CM56" s="82" t="s">
        <v>21</v>
      </c>
    </row>
    <row r="57" spans="1:91" s="6" customFormat="1" ht="24.75" customHeight="1">
      <c r="A57" s="73" t="s">
        <v>79</v>
      </c>
      <c r="B57" s="74"/>
      <c r="C57" s="75"/>
      <c r="D57" s="295" t="s">
        <v>88</v>
      </c>
      <c r="E57" s="295"/>
      <c r="F57" s="295"/>
      <c r="G57" s="295"/>
      <c r="H57" s="295"/>
      <c r="I57" s="76"/>
      <c r="J57" s="295" t="s">
        <v>89</v>
      </c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306">
        <f>'040.11.3 - Úprava koryta ...'!J30</f>
        <v>0</v>
      </c>
      <c r="AH57" s="307"/>
      <c r="AI57" s="307"/>
      <c r="AJ57" s="307"/>
      <c r="AK57" s="307"/>
      <c r="AL57" s="307"/>
      <c r="AM57" s="307"/>
      <c r="AN57" s="306">
        <f t="shared" si="0"/>
        <v>0</v>
      </c>
      <c r="AO57" s="307"/>
      <c r="AP57" s="307"/>
      <c r="AQ57" s="77" t="s">
        <v>82</v>
      </c>
      <c r="AR57" s="74"/>
      <c r="AS57" s="78">
        <v>0</v>
      </c>
      <c r="AT57" s="79">
        <f t="shared" si="1"/>
        <v>0</v>
      </c>
      <c r="AU57" s="80">
        <f>'040.11.3 - Úprava koryta ...'!P87</f>
        <v>0</v>
      </c>
      <c r="AV57" s="79">
        <f>'040.11.3 - Úprava koryta ...'!J33</f>
        <v>0</v>
      </c>
      <c r="AW57" s="79">
        <f>'040.11.3 - Úprava koryta ...'!J34</f>
        <v>0</v>
      </c>
      <c r="AX57" s="79">
        <f>'040.11.3 - Úprava koryta ...'!J35</f>
        <v>0</v>
      </c>
      <c r="AY57" s="79">
        <f>'040.11.3 - Úprava koryta ...'!J36</f>
        <v>0</v>
      </c>
      <c r="AZ57" s="79">
        <f>'040.11.3 - Úprava koryta ...'!F33</f>
        <v>0</v>
      </c>
      <c r="BA57" s="79">
        <f>'040.11.3 - Úprava koryta ...'!F34</f>
        <v>0</v>
      </c>
      <c r="BB57" s="79">
        <f>'040.11.3 - Úprava koryta ...'!F35</f>
        <v>0</v>
      </c>
      <c r="BC57" s="79">
        <f>'040.11.3 - Úprava koryta ...'!F36</f>
        <v>0</v>
      </c>
      <c r="BD57" s="81">
        <f>'040.11.3 - Úprava koryta ...'!F37</f>
        <v>0</v>
      </c>
      <c r="BT57" s="82" t="s">
        <v>83</v>
      </c>
      <c r="BV57" s="82" t="s">
        <v>77</v>
      </c>
      <c r="BW57" s="82" t="s">
        <v>90</v>
      </c>
      <c r="BX57" s="82" t="s">
        <v>5</v>
      </c>
      <c r="CL57" s="82" t="s">
        <v>19</v>
      </c>
      <c r="CM57" s="82" t="s">
        <v>21</v>
      </c>
    </row>
    <row r="58" spans="1:91" s="6" customFormat="1" ht="24.75" customHeight="1">
      <c r="A58" s="73" t="s">
        <v>79</v>
      </c>
      <c r="B58" s="74"/>
      <c r="C58" s="75"/>
      <c r="D58" s="295" t="s">
        <v>91</v>
      </c>
      <c r="E58" s="295"/>
      <c r="F58" s="295"/>
      <c r="G58" s="295"/>
      <c r="H58" s="295"/>
      <c r="I58" s="76"/>
      <c r="J58" s="295" t="s">
        <v>92</v>
      </c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306">
        <f>'040.11.4 - Úprava koryta ...'!J30</f>
        <v>0</v>
      </c>
      <c r="AH58" s="307"/>
      <c r="AI58" s="307"/>
      <c r="AJ58" s="307"/>
      <c r="AK58" s="307"/>
      <c r="AL58" s="307"/>
      <c r="AM58" s="307"/>
      <c r="AN58" s="306">
        <f t="shared" si="0"/>
        <v>0</v>
      </c>
      <c r="AO58" s="307"/>
      <c r="AP58" s="307"/>
      <c r="AQ58" s="77" t="s">
        <v>82</v>
      </c>
      <c r="AR58" s="74"/>
      <c r="AS58" s="78">
        <v>0</v>
      </c>
      <c r="AT58" s="79">
        <f t="shared" si="1"/>
        <v>0</v>
      </c>
      <c r="AU58" s="80">
        <f>'040.11.4 - Úprava koryta ...'!P85</f>
        <v>0</v>
      </c>
      <c r="AV58" s="79">
        <f>'040.11.4 - Úprava koryta ...'!J33</f>
        <v>0</v>
      </c>
      <c r="AW58" s="79">
        <f>'040.11.4 - Úprava koryta ...'!J34</f>
        <v>0</v>
      </c>
      <c r="AX58" s="79">
        <f>'040.11.4 - Úprava koryta ...'!J35</f>
        <v>0</v>
      </c>
      <c r="AY58" s="79">
        <f>'040.11.4 - Úprava koryta ...'!J36</f>
        <v>0</v>
      </c>
      <c r="AZ58" s="79">
        <f>'040.11.4 - Úprava koryta ...'!F33</f>
        <v>0</v>
      </c>
      <c r="BA58" s="79">
        <f>'040.11.4 - Úprava koryta ...'!F34</f>
        <v>0</v>
      </c>
      <c r="BB58" s="79">
        <f>'040.11.4 - Úprava koryta ...'!F35</f>
        <v>0</v>
      </c>
      <c r="BC58" s="79">
        <f>'040.11.4 - Úprava koryta ...'!F36</f>
        <v>0</v>
      </c>
      <c r="BD58" s="81">
        <f>'040.11.4 - Úprava koryta ...'!F37</f>
        <v>0</v>
      </c>
      <c r="BT58" s="82" t="s">
        <v>83</v>
      </c>
      <c r="BV58" s="82" t="s">
        <v>77</v>
      </c>
      <c r="BW58" s="82" t="s">
        <v>93</v>
      </c>
      <c r="BX58" s="82" t="s">
        <v>5</v>
      </c>
      <c r="CL58" s="82" t="s">
        <v>19</v>
      </c>
      <c r="CM58" s="82" t="s">
        <v>21</v>
      </c>
    </row>
    <row r="59" spans="1:91" s="6" customFormat="1" ht="24.75" customHeight="1">
      <c r="A59" s="73" t="s">
        <v>79</v>
      </c>
      <c r="B59" s="74"/>
      <c r="C59" s="75"/>
      <c r="D59" s="295" t="s">
        <v>94</v>
      </c>
      <c r="E59" s="295"/>
      <c r="F59" s="295"/>
      <c r="G59" s="295"/>
      <c r="H59" s="295"/>
      <c r="I59" s="76"/>
      <c r="J59" s="295" t="s">
        <v>95</v>
      </c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306">
        <f>'040.11.5 - Provizorní nav...'!J30</f>
        <v>0</v>
      </c>
      <c r="AH59" s="307"/>
      <c r="AI59" s="307"/>
      <c r="AJ59" s="307"/>
      <c r="AK59" s="307"/>
      <c r="AL59" s="307"/>
      <c r="AM59" s="307"/>
      <c r="AN59" s="306">
        <f t="shared" si="0"/>
        <v>0</v>
      </c>
      <c r="AO59" s="307"/>
      <c r="AP59" s="307"/>
      <c r="AQ59" s="77" t="s">
        <v>82</v>
      </c>
      <c r="AR59" s="74"/>
      <c r="AS59" s="78">
        <v>0</v>
      </c>
      <c r="AT59" s="79">
        <f t="shared" si="1"/>
        <v>0</v>
      </c>
      <c r="AU59" s="80">
        <f>'040.11.5 - Provizorní nav...'!P85</f>
        <v>0</v>
      </c>
      <c r="AV59" s="79">
        <f>'040.11.5 - Provizorní nav...'!J33</f>
        <v>0</v>
      </c>
      <c r="AW59" s="79">
        <f>'040.11.5 - Provizorní nav...'!J34</f>
        <v>0</v>
      </c>
      <c r="AX59" s="79">
        <f>'040.11.5 - Provizorní nav...'!J35</f>
        <v>0</v>
      </c>
      <c r="AY59" s="79">
        <f>'040.11.5 - Provizorní nav...'!J36</f>
        <v>0</v>
      </c>
      <c r="AZ59" s="79">
        <f>'040.11.5 - Provizorní nav...'!F33</f>
        <v>0</v>
      </c>
      <c r="BA59" s="79">
        <f>'040.11.5 - Provizorní nav...'!F34</f>
        <v>0</v>
      </c>
      <c r="BB59" s="79">
        <f>'040.11.5 - Provizorní nav...'!F35</f>
        <v>0</v>
      </c>
      <c r="BC59" s="79">
        <f>'040.11.5 - Provizorní nav...'!F36</f>
        <v>0</v>
      </c>
      <c r="BD59" s="81">
        <f>'040.11.5 - Provizorní nav...'!F37</f>
        <v>0</v>
      </c>
      <c r="BT59" s="82" t="s">
        <v>83</v>
      </c>
      <c r="BV59" s="82" t="s">
        <v>77</v>
      </c>
      <c r="BW59" s="82" t="s">
        <v>96</v>
      </c>
      <c r="BX59" s="82" t="s">
        <v>5</v>
      </c>
      <c r="CL59" s="82" t="s">
        <v>19</v>
      </c>
      <c r="CM59" s="82" t="s">
        <v>21</v>
      </c>
    </row>
    <row r="60" spans="1:91" s="6" customFormat="1" ht="24.75" customHeight="1">
      <c r="A60" s="73" t="s">
        <v>79</v>
      </c>
      <c r="B60" s="74"/>
      <c r="C60" s="75"/>
      <c r="D60" s="295" t="s">
        <v>97</v>
      </c>
      <c r="E60" s="295"/>
      <c r="F60" s="295"/>
      <c r="G60" s="295"/>
      <c r="H60" s="295"/>
      <c r="I60" s="76"/>
      <c r="J60" s="295" t="s">
        <v>98</v>
      </c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306">
        <f>'040.13.1 - Levostranná ná...'!J30</f>
        <v>0</v>
      </c>
      <c r="AH60" s="307"/>
      <c r="AI60" s="307"/>
      <c r="AJ60" s="307"/>
      <c r="AK60" s="307"/>
      <c r="AL60" s="307"/>
      <c r="AM60" s="307"/>
      <c r="AN60" s="306">
        <f t="shared" si="0"/>
        <v>0</v>
      </c>
      <c r="AO60" s="307"/>
      <c r="AP60" s="307"/>
      <c r="AQ60" s="77" t="s">
        <v>82</v>
      </c>
      <c r="AR60" s="74"/>
      <c r="AS60" s="78">
        <v>0</v>
      </c>
      <c r="AT60" s="79">
        <f t="shared" si="1"/>
        <v>0</v>
      </c>
      <c r="AU60" s="80">
        <f>'040.13.1 - Levostranná ná...'!P95</f>
        <v>0</v>
      </c>
      <c r="AV60" s="79">
        <f>'040.13.1 - Levostranná ná...'!J33</f>
        <v>0</v>
      </c>
      <c r="AW60" s="79">
        <f>'040.13.1 - Levostranná ná...'!J34</f>
        <v>0</v>
      </c>
      <c r="AX60" s="79">
        <f>'040.13.1 - Levostranná ná...'!J35</f>
        <v>0</v>
      </c>
      <c r="AY60" s="79">
        <f>'040.13.1 - Levostranná ná...'!J36</f>
        <v>0</v>
      </c>
      <c r="AZ60" s="79">
        <f>'040.13.1 - Levostranná ná...'!F33</f>
        <v>0</v>
      </c>
      <c r="BA60" s="79">
        <f>'040.13.1 - Levostranná ná...'!F34</f>
        <v>0</v>
      </c>
      <c r="BB60" s="79">
        <f>'040.13.1 - Levostranná ná...'!F35</f>
        <v>0</v>
      </c>
      <c r="BC60" s="79">
        <f>'040.13.1 - Levostranná ná...'!F36</f>
        <v>0</v>
      </c>
      <c r="BD60" s="81">
        <f>'040.13.1 - Levostranná ná...'!F37</f>
        <v>0</v>
      </c>
      <c r="BT60" s="82" t="s">
        <v>83</v>
      </c>
      <c r="BV60" s="82" t="s">
        <v>77</v>
      </c>
      <c r="BW60" s="82" t="s">
        <v>99</v>
      </c>
      <c r="BX60" s="82" t="s">
        <v>5</v>
      </c>
      <c r="CL60" s="82" t="s">
        <v>19</v>
      </c>
      <c r="CM60" s="82" t="s">
        <v>21</v>
      </c>
    </row>
    <row r="61" spans="1:91" s="6" customFormat="1" ht="24.75" customHeight="1">
      <c r="A61" s="73" t="s">
        <v>79</v>
      </c>
      <c r="B61" s="74"/>
      <c r="C61" s="75"/>
      <c r="D61" s="295" t="s">
        <v>100</v>
      </c>
      <c r="E61" s="295"/>
      <c r="F61" s="295"/>
      <c r="G61" s="295"/>
      <c r="H61" s="295"/>
      <c r="I61" s="76"/>
      <c r="J61" s="295" t="s">
        <v>101</v>
      </c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306">
        <f>'040.13.2 - Pravostranná n...'!J30</f>
        <v>0</v>
      </c>
      <c r="AH61" s="307"/>
      <c r="AI61" s="307"/>
      <c r="AJ61" s="307"/>
      <c r="AK61" s="307"/>
      <c r="AL61" s="307"/>
      <c r="AM61" s="307"/>
      <c r="AN61" s="306">
        <f t="shared" si="0"/>
        <v>0</v>
      </c>
      <c r="AO61" s="307"/>
      <c r="AP61" s="307"/>
      <c r="AQ61" s="77" t="s">
        <v>82</v>
      </c>
      <c r="AR61" s="74"/>
      <c r="AS61" s="78">
        <v>0</v>
      </c>
      <c r="AT61" s="79">
        <f t="shared" si="1"/>
        <v>0</v>
      </c>
      <c r="AU61" s="80">
        <f>'040.13.2 - Pravostranná n...'!P95</f>
        <v>0</v>
      </c>
      <c r="AV61" s="79">
        <f>'040.13.2 - Pravostranná n...'!J33</f>
        <v>0</v>
      </c>
      <c r="AW61" s="79">
        <f>'040.13.2 - Pravostranná n...'!J34</f>
        <v>0</v>
      </c>
      <c r="AX61" s="79">
        <f>'040.13.2 - Pravostranná n...'!J35</f>
        <v>0</v>
      </c>
      <c r="AY61" s="79">
        <f>'040.13.2 - Pravostranná n...'!J36</f>
        <v>0</v>
      </c>
      <c r="AZ61" s="79">
        <f>'040.13.2 - Pravostranná n...'!F33</f>
        <v>0</v>
      </c>
      <c r="BA61" s="79">
        <f>'040.13.2 - Pravostranná n...'!F34</f>
        <v>0</v>
      </c>
      <c r="BB61" s="79">
        <f>'040.13.2 - Pravostranná n...'!F35</f>
        <v>0</v>
      </c>
      <c r="BC61" s="79">
        <f>'040.13.2 - Pravostranná n...'!F36</f>
        <v>0</v>
      </c>
      <c r="BD61" s="81">
        <f>'040.13.2 - Pravostranná n...'!F37</f>
        <v>0</v>
      </c>
      <c r="BT61" s="82" t="s">
        <v>83</v>
      </c>
      <c r="BV61" s="82" t="s">
        <v>77</v>
      </c>
      <c r="BW61" s="82" t="s">
        <v>102</v>
      </c>
      <c r="BX61" s="82" t="s">
        <v>5</v>
      </c>
      <c r="CL61" s="82" t="s">
        <v>19</v>
      </c>
      <c r="CM61" s="82" t="s">
        <v>21</v>
      </c>
    </row>
    <row r="62" spans="1:91" s="6" customFormat="1" ht="16.5" customHeight="1">
      <c r="A62" s="73" t="s">
        <v>79</v>
      </c>
      <c r="B62" s="74"/>
      <c r="C62" s="75"/>
      <c r="D62" s="295" t="s">
        <v>103</v>
      </c>
      <c r="E62" s="295"/>
      <c r="F62" s="295"/>
      <c r="G62" s="295"/>
      <c r="H62" s="295"/>
      <c r="I62" s="76"/>
      <c r="J62" s="295" t="s">
        <v>104</v>
      </c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306">
        <f>'040.21.1 - Dočasné zajišt...'!J30</f>
        <v>0</v>
      </c>
      <c r="AH62" s="307"/>
      <c r="AI62" s="307"/>
      <c r="AJ62" s="307"/>
      <c r="AK62" s="307"/>
      <c r="AL62" s="307"/>
      <c r="AM62" s="307"/>
      <c r="AN62" s="306">
        <f t="shared" si="0"/>
        <v>0</v>
      </c>
      <c r="AO62" s="307"/>
      <c r="AP62" s="307"/>
      <c r="AQ62" s="77" t="s">
        <v>82</v>
      </c>
      <c r="AR62" s="74"/>
      <c r="AS62" s="78">
        <v>0</v>
      </c>
      <c r="AT62" s="79">
        <f t="shared" si="1"/>
        <v>0</v>
      </c>
      <c r="AU62" s="80">
        <f>'040.21.1 - Dočasné zajišt...'!P84</f>
        <v>0</v>
      </c>
      <c r="AV62" s="79">
        <f>'040.21.1 - Dočasné zajišt...'!J33</f>
        <v>0</v>
      </c>
      <c r="AW62" s="79">
        <f>'040.21.1 - Dočasné zajišt...'!J34</f>
        <v>0</v>
      </c>
      <c r="AX62" s="79">
        <f>'040.21.1 - Dočasné zajišt...'!J35</f>
        <v>0</v>
      </c>
      <c r="AY62" s="79">
        <f>'040.21.1 - Dočasné zajišt...'!J36</f>
        <v>0</v>
      </c>
      <c r="AZ62" s="79">
        <f>'040.21.1 - Dočasné zajišt...'!F33</f>
        <v>0</v>
      </c>
      <c r="BA62" s="79">
        <f>'040.21.1 - Dočasné zajišt...'!F34</f>
        <v>0</v>
      </c>
      <c r="BB62" s="79">
        <f>'040.21.1 - Dočasné zajišt...'!F35</f>
        <v>0</v>
      </c>
      <c r="BC62" s="79">
        <f>'040.21.1 - Dočasné zajišt...'!F36</f>
        <v>0</v>
      </c>
      <c r="BD62" s="81">
        <f>'040.21.1 - Dočasné zajišt...'!F37</f>
        <v>0</v>
      </c>
      <c r="BT62" s="82" t="s">
        <v>83</v>
      </c>
      <c r="BV62" s="82" t="s">
        <v>77</v>
      </c>
      <c r="BW62" s="82" t="s">
        <v>105</v>
      </c>
      <c r="BX62" s="82" t="s">
        <v>5</v>
      </c>
      <c r="CL62" s="82" t="s">
        <v>19</v>
      </c>
      <c r="CM62" s="82" t="s">
        <v>21</v>
      </c>
    </row>
    <row r="63" spans="1:91" s="6" customFormat="1" ht="24.75" customHeight="1">
      <c r="B63" s="74"/>
      <c r="C63" s="75"/>
      <c r="D63" s="295" t="s">
        <v>106</v>
      </c>
      <c r="E63" s="295"/>
      <c r="F63" s="295"/>
      <c r="G63" s="295"/>
      <c r="H63" s="295"/>
      <c r="I63" s="76"/>
      <c r="J63" s="295" t="s">
        <v>107</v>
      </c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313">
        <f>ROUND(SUM(AG64:AG65),2)</f>
        <v>0</v>
      </c>
      <c r="AH63" s="307"/>
      <c r="AI63" s="307"/>
      <c r="AJ63" s="307"/>
      <c r="AK63" s="307"/>
      <c r="AL63" s="307"/>
      <c r="AM63" s="307"/>
      <c r="AN63" s="306">
        <f t="shared" si="0"/>
        <v>0</v>
      </c>
      <c r="AO63" s="307"/>
      <c r="AP63" s="307"/>
      <c r="AQ63" s="77" t="s">
        <v>82</v>
      </c>
      <c r="AR63" s="74"/>
      <c r="AS63" s="78">
        <f>ROUND(SUM(AS64:AS65),2)</f>
        <v>0</v>
      </c>
      <c r="AT63" s="79">
        <f t="shared" si="1"/>
        <v>0</v>
      </c>
      <c r="AU63" s="80">
        <f>ROUND(SUM(AU64:AU65),5)</f>
        <v>0</v>
      </c>
      <c r="AV63" s="79">
        <f>ROUND(AZ63*L29,2)</f>
        <v>0</v>
      </c>
      <c r="AW63" s="79">
        <f>ROUND(BA63*L30,2)</f>
        <v>0</v>
      </c>
      <c r="AX63" s="79">
        <f>ROUND(BB63*L29,2)</f>
        <v>0</v>
      </c>
      <c r="AY63" s="79">
        <f>ROUND(BC63*L30,2)</f>
        <v>0</v>
      </c>
      <c r="AZ63" s="79">
        <f>ROUND(SUM(AZ64:AZ65),2)</f>
        <v>0</v>
      </c>
      <c r="BA63" s="79">
        <f>ROUND(SUM(BA64:BA65),2)</f>
        <v>0</v>
      </c>
      <c r="BB63" s="79">
        <f>ROUND(SUM(BB64:BB65),2)</f>
        <v>0</v>
      </c>
      <c r="BC63" s="79">
        <f>ROUND(SUM(BC64:BC65),2)</f>
        <v>0</v>
      </c>
      <c r="BD63" s="81">
        <f>ROUND(SUM(BD64:BD65),2)</f>
        <v>0</v>
      </c>
      <c r="BS63" s="82" t="s">
        <v>74</v>
      </c>
      <c r="BT63" s="82" t="s">
        <v>83</v>
      </c>
      <c r="BV63" s="82" t="s">
        <v>77</v>
      </c>
      <c r="BW63" s="82" t="s">
        <v>108</v>
      </c>
      <c r="BX63" s="82" t="s">
        <v>5</v>
      </c>
      <c r="CL63" s="82" t="s">
        <v>19</v>
      </c>
      <c r="CM63" s="82" t="s">
        <v>21</v>
      </c>
    </row>
    <row r="64" spans="1:91" s="3" customFormat="1" ht="23.25" customHeight="1">
      <c r="A64" s="73" t="s">
        <v>79</v>
      </c>
      <c r="B64" s="47"/>
      <c r="C64" s="9"/>
      <c r="D64" s="9"/>
      <c r="E64" s="294" t="s">
        <v>106</v>
      </c>
      <c r="F64" s="294"/>
      <c r="G64" s="294"/>
      <c r="H64" s="294"/>
      <c r="I64" s="294"/>
      <c r="J64" s="9"/>
      <c r="K64" s="294" t="s">
        <v>107</v>
      </c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314">
        <f>'040.31.1 - Nová lávka v k...'!J30</f>
        <v>0</v>
      </c>
      <c r="AH64" s="315"/>
      <c r="AI64" s="315"/>
      <c r="AJ64" s="315"/>
      <c r="AK64" s="315"/>
      <c r="AL64" s="315"/>
      <c r="AM64" s="315"/>
      <c r="AN64" s="314">
        <f t="shared" si="0"/>
        <v>0</v>
      </c>
      <c r="AO64" s="315"/>
      <c r="AP64" s="315"/>
      <c r="AQ64" s="83" t="s">
        <v>109</v>
      </c>
      <c r="AR64" s="47"/>
      <c r="AS64" s="84">
        <v>0</v>
      </c>
      <c r="AT64" s="85">
        <f t="shared" si="1"/>
        <v>0</v>
      </c>
      <c r="AU64" s="86">
        <f>'040.31.1 - Nová lávka v k...'!P95</f>
        <v>0</v>
      </c>
      <c r="AV64" s="85">
        <f>'040.31.1 - Nová lávka v k...'!J33</f>
        <v>0</v>
      </c>
      <c r="AW64" s="85">
        <f>'040.31.1 - Nová lávka v k...'!J34</f>
        <v>0</v>
      </c>
      <c r="AX64" s="85">
        <f>'040.31.1 - Nová lávka v k...'!J35</f>
        <v>0</v>
      </c>
      <c r="AY64" s="85">
        <f>'040.31.1 - Nová lávka v k...'!J36</f>
        <v>0</v>
      </c>
      <c r="AZ64" s="85">
        <f>'040.31.1 - Nová lávka v k...'!F33</f>
        <v>0</v>
      </c>
      <c r="BA64" s="85">
        <f>'040.31.1 - Nová lávka v k...'!F34</f>
        <v>0</v>
      </c>
      <c r="BB64" s="85">
        <f>'040.31.1 - Nová lávka v k...'!F35</f>
        <v>0</v>
      </c>
      <c r="BC64" s="85">
        <f>'040.31.1 - Nová lávka v k...'!F36</f>
        <v>0</v>
      </c>
      <c r="BD64" s="87">
        <f>'040.31.1 - Nová lávka v k...'!F37</f>
        <v>0</v>
      </c>
      <c r="BT64" s="26" t="s">
        <v>21</v>
      </c>
      <c r="BU64" s="26" t="s">
        <v>110</v>
      </c>
      <c r="BV64" s="26" t="s">
        <v>77</v>
      </c>
      <c r="BW64" s="26" t="s">
        <v>108</v>
      </c>
      <c r="BX64" s="26" t="s">
        <v>5</v>
      </c>
      <c r="CL64" s="26" t="s">
        <v>19</v>
      </c>
      <c r="CM64" s="26" t="s">
        <v>21</v>
      </c>
    </row>
    <row r="65" spans="1:91" s="3" customFormat="1" ht="23.25" customHeight="1">
      <c r="A65" s="73" t="s">
        <v>79</v>
      </c>
      <c r="B65" s="47"/>
      <c r="C65" s="9"/>
      <c r="D65" s="9"/>
      <c r="E65" s="294" t="s">
        <v>111</v>
      </c>
      <c r="F65" s="294"/>
      <c r="G65" s="294"/>
      <c r="H65" s="294"/>
      <c r="I65" s="294"/>
      <c r="J65" s="9"/>
      <c r="K65" s="294" t="s">
        <v>112</v>
      </c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314">
        <f>'040.31.1.1 - Nová lávka v...'!J32</f>
        <v>0</v>
      </c>
      <c r="AH65" s="315"/>
      <c r="AI65" s="315"/>
      <c r="AJ65" s="315"/>
      <c r="AK65" s="315"/>
      <c r="AL65" s="315"/>
      <c r="AM65" s="315"/>
      <c r="AN65" s="314">
        <f t="shared" si="0"/>
        <v>0</v>
      </c>
      <c r="AO65" s="315"/>
      <c r="AP65" s="315"/>
      <c r="AQ65" s="83" t="s">
        <v>109</v>
      </c>
      <c r="AR65" s="47"/>
      <c r="AS65" s="84">
        <v>0</v>
      </c>
      <c r="AT65" s="85">
        <f t="shared" si="1"/>
        <v>0</v>
      </c>
      <c r="AU65" s="86">
        <f>'040.31.1.1 - Nová lávka v...'!P96</f>
        <v>0</v>
      </c>
      <c r="AV65" s="85">
        <f>'040.31.1.1 - Nová lávka v...'!J35</f>
        <v>0</v>
      </c>
      <c r="AW65" s="85">
        <f>'040.31.1.1 - Nová lávka v...'!J36</f>
        <v>0</v>
      </c>
      <c r="AX65" s="85">
        <f>'040.31.1.1 - Nová lávka v...'!J37</f>
        <v>0</v>
      </c>
      <c r="AY65" s="85">
        <f>'040.31.1.1 - Nová lávka v...'!J38</f>
        <v>0</v>
      </c>
      <c r="AZ65" s="85">
        <f>'040.31.1.1 - Nová lávka v...'!F35</f>
        <v>0</v>
      </c>
      <c r="BA65" s="85">
        <f>'040.31.1.1 - Nová lávka v...'!F36</f>
        <v>0</v>
      </c>
      <c r="BB65" s="85">
        <f>'040.31.1.1 - Nová lávka v...'!F37</f>
        <v>0</v>
      </c>
      <c r="BC65" s="85">
        <f>'040.31.1.1 - Nová lávka v...'!F38</f>
        <v>0</v>
      </c>
      <c r="BD65" s="87">
        <f>'040.31.1.1 - Nová lávka v...'!F39</f>
        <v>0</v>
      </c>
      <c r="BT65" s="26" t="s">
        <v>21</v>
      </c>
      <c r="BV65" s="26" t="s">
        <v>77</v>
      </c>
      <c r="BW65" s="26" t="s">
        <v>113</v>
      </c>
      <c r="BX65" s="26" t="s">
        <v>108</v>
      </c>
      <c r="CL65" s="26" t="s">
        <v>19</v>
      </c>
    </row>
    <row r="66" spans="1:91" s="6" customFormat="1" ht="24.75" customHeight="1">
      <c r="B66" s="74"/>
      <c r="C66" s="75"/>
      <c r="D66" s="295" t="s">
        <v>114</v>
      </c>
      <c r="E66" s="295"/>
      <c r="F66" s="295"/>
      <c r="G66" s="295"/>
      <c r="H66" s="295"/>
      <c r="I66" s="76"/>
      <c r="J66" s="295" t="s">
        <v>115</v>
      </c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313">
        <f>ROUND(SUM(AG67:AG68),2)</f>
        <v>0</v>
      </c>
      <c r="AH66" s="307"/>
      <c r="AI66" s="307"/>
      <c r="AJ66" s="307"/>
      <c r="AK66" s="307"/>
      <c r="AL66" s="307"/>
      <c r="AM66" s="307"/>
      <c r="AN66" s="306">
        <f t="shared" si="0"/>
        <v>0</v>
      </c>
      <c r="AO66" s="307"/>
      <c r="AP66" s="307"/>
      <c r="AQ66" s="77" t="s">
        <v>82</v>
      </c>
      <c r="AR66" s="74"/>
      <c r="AS66" s="78">
        <f>ROUND(SUM(AS67:AS68),2)</f>
        <v>0</v>
      </c>
      <c r="AT66" s="79">
        <f t="shared" si="1"/>
        <v>0</v>
      </c>
      <c r="AU66" s="80">
        <f>ROUND(SUM(AU67:AU68),5)</f>
        <v>0</v>
      </c>
      <c r="AV66" s="79">
        <f>ROUND(AZ66*L29,2)</f>
        <v>0</v>
      </c>
      <c r="AW66" s="79">
        <f>ROUND(BA66*L30,2)</f>
        <v>0</v>
      </c>
      <c r="AX66" s="79">
        <f>ROUND(BB66*L29,2)</f>
        <v>0</v>
      </c>
      <c r="AY66" s="79">
        <f>ROUND(BC66*L30,2)</f>
        <v>0</v>
      </c>
      <c r="AZ66" s="79">
        <f>ROUND(SUM(AZ67:AZ68),2)</f>
        <v>0</v>
      </c>
      <c r="BA66" s="79">
        <f>ROUND(SUM(BA67:BA68),2)</f>
        <v>0</v>
      </c>
      <c r="BB66" s="79">
        <f>ROUND(SUM(BB67:BB68),2)</f>
        <v>0</v>
      </c>
      <c r="BC66" s="79">
        <f>ROUND(SUM(BC67:BC68),2)</f>
        <v>0</v>
      </c>
      <c r="BD66" s="81">
        <f>ROUND(SUM(BD67:BD68),2)</f>
        <v>0</v>
      </c>
      <c r="BS66" s="82" t="s">
        <v>74</v>
      </c>
      <c r="BT66" s="82" t="s">
        <v>83</v>
      </c>
      <c r="BV66" s="82" t="s">
        <v>77</v>
      </c>
      <c r="BW66" s="82" t="s">
        <v>116</v>
      </c>
      <c r="BX66" s="82" t="s">
        <v>5</v>
      </c>
      <c r="CL66" s="82" t="s">
        <v>19</v>
      </c>
      <c r="CM66" s="82" t="s">
        <v>21</v>
      </c>
    </row>
    <row r="67" spans="1:91" s="3" customFormat="1" ht="23.25" customHeight="1">
      <c r="A67" s="73" t="s">
        <v>79</v>
      </c>
      <c r="B67" s="47"/>
      <c r="C67" s="9"/>
      <c r="D67" s="9"/>
      <c r="E67" s="294" t="s">
        <v>114</v>
      </c>
      <c r="F67" s="294"/>
      <c r="G67" s="294"/>
      <c r="H67" s="294"/>
      <c r="I67" s="294"/>
      <c r="J67" s="9"/>
      <c r="K67" s="294" t="s">
        <v>115</v>
      </c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314">
        <f>'040.31.2 - Nová pěší lávk...'!J30</f>
        <v>0</v>
      </c>
      <c r="AH67" s="315"/>
      <c r="AI67" s="315"/>
      <c r="AJ67" s="315"/>
      <c r="AK67" s="315"/>
      <c r="AL67" s="315"/>
      <c r="AM67" s="315"/>
      <c r="AN67" s="314">
        <f t="shared" si="0"/>
        <v>0</v>
      </c>
      <c r="AO67" s="315"/>
      <c r="AP67" s="315"/>
      <c r="AQ67" s="83" t="s">
        <v>109</v>
      </c>
      <c r="AR67" s="47"/>
      <c r="AS67" s="84">
        <v>0</v>
      </c>
      <c r="AT67" s="85">
        <f t="shared" si="1"/>
        <v>0</v>
      </c>
      <c r="AU67" s="86">
        <f>'040.31.2 - Nová pěší lávk...'!P92</f>
        <v>0</v>
      </c>
      <c r="AV67" s="85">
        <f>'040.31.2 - Nová pěší lávk...'!J33</f>
        <v>0</v>
      </c>
      <c r="AW67" s="85">
        <f>'040.31.2 - Nová pěší lávk...'!J34</f>
        <v>0</v>
      </c>
      <c r="AX67" s="85">
        <f>'040.31.2 - Nová pěší lávk...'!J35</f>
        <v>0</v>
      </c>
      <c r="AY67" s="85">
        <f>'040.31.2 - Nová pěší lávk...'!J36</f>
        <v>0</v>
      </c>
      <c r="AZ67" s="85">
        <f>'040.31.2 - Nová pěší lávk...'!F33</f>
        <v>0</v>
      </c>
      <c r="BA67" s="85">
        <f>'040.31.2 - Nová pěší lávk...'!F34</f>
        <v>0</v>
      </c>
      <c r="BB67" s="85">
        <f>'040.31.2 - Nová pěší lávk...'!F35</f>
        <v>0</v>
      </c>
      <c r="BC67" s="85">
        <f>'040.31.2 - Nová pěší lávk...'!F36</f>
        <v>0</v>
      </c>
      <c r="BD67" s="87">
        <f>'040.31.2 - Nová pěší lávk...'!F37</f>
        <v>0</v>
      </c>
      <c r="BT67" s="26" t="s">
        <v>21</v>
      </c>
      <c r="BU67" s="26" t="s">
        <v>110</v>
      </c>
      <c r="BV67" s="26" t="s">
        <v>77</v>
      </c>
      <c r="BW67" s="26" t="s">
        <v>116</v>
      </c>
      <c r="BX67" s="26" t="s">
        <v>5</v>
      </c>
      <c r="CL67" s="26" t="s">
        <v>19</v>
      </c>
      <c r="CM67" s="26" t="s">
        <v>21</v>
      </c>
    </row>
    <row r="68" spans="1:91" s="3" customFormat="1" ht="23.25" customHeight="1">
      <c r="A68" s="73" t="s">
        <v>79</v>
      </c>
      <c r="B68" s="47"/>
      <c r="C68" s="9"/>
      <c r="D68" s="9"/>
      <c r="E68" s="294" t="s">
        <v>117</v>
      </c>
      <c r="F68" s="294"/>
      <c r="G68" s="294"/>
      <c r="H68" s="294"/>
      <c r="I68" s="294"/>
      <c r="J68" s="9"/>
      <c r="K68" s="294" t="s">
        <v>118</v>
      </c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314">
        <f>'040.31.2.1 - Nová pěší lá...'!J32</f>
        <v>0</v>
      </c>
      <c r="AH68" s="315"/>
      <c r="AI68" s="315"/>
      <c r="AJ68" s="315"/>
      <c r="AK68" s="315"/>
      <c r="AL68" s="315"/>
      <c r="AM68" s="315"/>
      <c r="AN68" s="314">
        <f t="shared" si="0"/>
        <v>0</v>
      </c>
      <c r="AO68" s="315"/>
      <c r="AP68" s="315"/>
      <c r="AQ68" s="83" t="s">
        <v>109</v>
      </c>
      <c r="AR68" s="47"/>
      <c r="AS68" s="84">
        <v>0</v>
      </c>
      <c r="AT68" s="85">
        <f t="shared" si="1"/>
        <v>0</v>
      </c>
      <c r="AU68" s="86">
        <f>'040.31.2.1 - Nová pěší lá...'!P95</f>
        <v>0</v>
      </c>
      <c r="AV68" s="85">
        <f>'040.31.2.1 - Nová pěší lá...'!J35</f>
        <v>0</v>
      </c>
      <c r="AW68" s="85">
        <f>'040.31.2.1 - Nová pěší lá...'!J36</f>
        <v>0</v>
      </c>
      <c r="AX68" s="85">
        <f>'040.31.2.1 - Nová pěší lá...'!J37</f>
        <v>0</v>
      </c>
      <c r="AY68" s="85">
        <f>'040.31.2.1 - Nová pěší lá...'!J38</f>
        <v>0</v>
      </c>
      <c r="AZ68" s="85">
        <f>'040.31.2.1 - Nová pěší lá...'!F35</f>
        <v>0</v>
      </c>
      <c r="BA68" s="85">
        <f>'040.31.2.1 - Nová pěší lá...'!F36</f>
        <v>0</v>
      </c>
      <c r="BB68" s="85">
        <f>'040.31.2.1 - Nová pěší lá...'!F37</f>
        <v>0</v>
      </c>
      <c r="BC68" s="85">
        <f>'040.31.2.1 - Nová pěší lá...'!F38</f>
        <v>0</v>
      </c>
      <c r="BD68" s="87">
        <f>'040.31.2.1 - Nová pěší lá...'!F39</f>
        <v>0</v>
      </c>
      <c r="BT68" s="26" t="s">
        <v>21</v>
      </c>
      <c r="BV68" s="26" t="s">
        <v>77</v>
      </c>
      <c r="BW68" s="26" t="s">
        <v>119</v>
      </c>
      <c r="BX68" s="26" t="s">
        <v>116</v>
      </c>
      <c r="CL68" s="26" t="s">
        <v>19</v>
      </c>
    </row>
    <row r="69" spans="1:91" s="6" customFormat="1" ht="24.75" customHeight="1">
      <c r="B69" s="74"/>
      <c r="C69" s="75"/>
      <c r="D69" s="295" t="s">
        <v>120</v>
      </c>
      <c r="E69" s="295"/>
      <c r="F69" s="295"/>
      <c r="G69" s="295"/>
      <c r="H69" s="295"/>
      <c r="I69" s="76"/>
      <c r="J69" s="295" t="s">
        <v>121</v>
      </c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313">
        <f>ROUND(SUM(AG70:AG72),2)</f>
        <v>0</v>
      </c>
      <c r="AH69" s="307"/>
      <c r="AI69" s="307"/>
      <c r="AJ69" s="307"/>
      <c r="AK69" s="307"/>
      <c r="AL69" s="307"/>
      <c r="AM69" s="307"/>
      <c r="AN69" s="306">
        <f t="shared" si="0"/>
        <v>0</v>
      </c>
      <c r="AO69" s="307"/>
      <c r="AP69" s="307"/>
      <c r="AQ69" s="77" t="s">
        <v>82</v>
      </c>
      <c r="AR69" s="74"/>
      <c r="AS69" s="78">
        <f>ROUND(SUM(AS70:AS72),2)</f>
        <v>0</v>
      </c>
      <c r="AT69" s="79">
        <f t="shared" si="1"/>
        <v>0</v>
      </c>
      <c r="AU69" s="80">
        <f>ROUND(SUM(AU70:AU72),5)</f>
        <v>0</v>
      </c>
      <c r="AV69" s="79">
        <f>ROUND(AZ69*L29,2)</f>
        <v>0</v>
      </c>
      <c r="AW69" s="79">
        <f>ROUND(BA69*L30,2)</f>
        <v>0</v>
      </c>
      <c r="AX69" s="79">
        <f>ROUND(BB69*L29,2)</f>
        <v>0</v>
      </c>
      <c r="AY69" s="79">
        <f>ROUND(BC69*L30,2)</f>
        <v>0</v>
      </c>
      <c r="AZ69" s="79">
        <f>ROUND(SUM(AZ70:AZ72),2)</f>
        <v>0</v>
      </c>
      <c r="BA69" s="79">
        <f>ROUND(SUM(BA70:BA72),2)</f>
        <v>0</v>
      </c>
      <c r="BB69" s="79">
        <f>ROUND(SUM(BB70:BB72),2)</f>
        <v>0</v>
      </c>
      <c r="BC69" s="79">
        <f>ROUND(SUM(BC70:BC72),2)</f>
        <v>0</v>
      </c>
      <c r="BD69" s="81">
        <f>ROUND(SUM(BD70:BD72),2)</f>
        <v>0</v>
      </c>
      <c r="BS69" s="82" t="s">
        <v>74</v>
      </c>
      <c r="BT69" s="82" t="s">
        <v>83</v>
      </c>
      <c r="BV69" s="82" t="s">
        <v>77</v>
      </c>
      <c r="BW69" s="82" t="s">
        <v>122</v>
      </c>
      <c r="BX69" s="82" t="s">
        <v>5</v>
      </c>
      <c r="CL69" s="82" t="s">
        <v>19</v>
      </c>
      <c r="CM69" s="82" t="s">
        <v>21</v>
      </c>
    </row>
    <row r="70" spans="1:91" s="3" customFormat="1" ht="23.25" customHeight="1">
      <c r="A70" s="73" t="s">
        <v>79</v>
      </c>
      <c r="B70" s="47"/>
      <c r="C70" s="9"/>
      <c r="D70" s="9"/>
      <c r="E70" s="294" t="s">
        <v>120</v>
      </c>
      <c r="F70" s="294"/>
      <c r="G70" s="294"/>
      <c r="H70" s="294"/>
      <c r="I70" s="294"/>
      <c r="J70" s="9"/>
      <c r="K70" s="294" t="s">
        <v>121</v>
      </c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314">
        <f>'040.31.3 - Nový silniční ...'!J30</f>
        <v>0</v>
      </c>
      <c r="AH70" s="315"/>
      <c r="AI70" s="315"/>
      <c r="AJ70" s="315"/>
      <c r="AK70" s="315"/>
      <c r="AL70" s="315"/>
      <c r="AM70" s="315"/>
      <c r="AN70" s="314">
        <f t="shared" si="0"/>
        <v>0</v>
      </c>
      <c r="AO70" s="315"/>
      <c r="AP70" s="315"/>
      <c r="AQ70" s="83" t="s">
        <v>109</v>
      </c>
      <c r="AR70" s="47"/>
      <c r="AS70" s="84">
        <v>0</v>
      </c>
      <c r="AT70" s="85">
        <f t="shared" si="1"/>
        <v>0</v>
      </c>
      <c r="AU70" s="86">
        <f>'040.31.3 - Nový silniční ...'!P95</f>
        <v>0</v>
      </c>
      <c r="AV70" s="85">
        <f>'040.31.3 - Nový silniční ...'!J33</f>
        <v>0</v>
      </c>
      <c r="AW70" s="85">
        <f>'040.31.3 - Nový silniční ...'!J34</f>
        <v>0</v>
      </c>
      <c r="AX70" s="85">
        <f>'040.31.3 - Nový silniční ...'!J35</f>
        <v>0</v>
      </c>
      <c r="AY70" s="85">
        <f>'040.31.3 - Nový silniční ...'!J36</f>
        <v>0</v>
      </c>
      <c r="AZ70" s="85">
        <f>'040.31.3 - Nový silniční ...'!F33</f>
        <v>0</v>
      </c>
      <c r="BA70" s="85">
        <f>'040.31.3 - Nový silniční ...'!F34</f>
        <v>0</v>
      </c>
      <c r="BB70" s="85">
        <f>'040.31.3 - Nový silniční ...'!F35</f>
        <v>0</v>
      </c>
      <c r="BC70" s="85">
        <f>'040.31.3 - Nový silniční ...'!F36</f>
        <v>0</v>
      </c>
      <c r="BD70" s="87">
        <f>'040.31.3 - Nový silniční ...'!F37</f>
        <v>0</v>
      </c>
      <c r="BT70" s="26" t="s">
        <v>21</v>
      </c>
      <c r="BU70" s="26" t="s">
        <v>110</v>
      </c>
      <c r="BV70" s="26" t="s">
        <v>77</v>
      </c>
      <c r="BW70" s="26" t="s">
        <v>122</v>
      </c>
      <c r="BX70" s="26" t="s">
        <v>5</v>
      </c>
      <c r="CL70" s="26" t="s">
        <v>19</v>
      </c>
      <c r="CM70" s="26" t="s">
        <v>21</v>
      </c>
    </row>
    <row r="71" spans="1:91" s="3" customFormat="1" ht="23.25" customHeight="1">
      <c r="A71" s="73" t="s">
        <v>79</v>
      </c>
      <c r="B71" s="47"/>
      <c r="C71" s="9"/>
      <c r="D71" s="9"/>
      <c r="E71" s="294" t="s">
        <v>120</v>
      </c>
      <c r="F71" s="294"/>
      <c r="G71" s="294"/>
      <c r="H71" s="294"/>
      <c r="I71" s="294"/>
      <c r="J71" s="9"/>
      <c r="K71" s="294" t="s">
        <v>123</v>
      </c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314">
        <f>'040.31.3 - Nový silniční ..._01'!J32</f>
        <v>0</v>
      </c>
      <c r="AH71" s="315"/>
      <c r="AI71" s="315"/>
      <c r="AJ71" s="315"/>
      <c r="AK71" s="315"/>
      <c r="AL71" s="315"/>
      <c r="AM71" s="315"/>
      <c r="AN71" s="314">
        <f t="shared" si="0"/>
        <v>0</v>
      </c>
      <c r="AO71" s="315"/>
      <c r="AP71" s="315"/>
      <c r="AQ71" s="83" t="s">
        <v>109</v>
      </c>
      <c r="AR71" s="47"/>
      <c r="AS71" s="84">
        <v>0</v>
      </c>
      <c r="AT71" s="85">
        <f t="shared" si="1"/>
        <v>0</v>
      </c>
      <c r="AU71" s="86">
        <f>'040.31.3 - Nový silniční ..._01'!P96</f>
        <v>0</v>
      </c>
      <c r="AV71" s="85">
        <f>'040.31.3 - Nový silniční ..._01'!J35</f>
        <v>0</v>
      </c>
      <c r="AW71" s="85">
        <f>'040.31.3 - Nový silniční ..._01'!J36</f>
        <v>0</v>
      </c>
      <c r="AX71" s="85">
        <f>'040.31.3 - Nový silniční ..._01'!J37</f>
        <v>0</v>
      </c>
      <c r="AY71" s="85">
        <f>'040.31.3 - Nový silniční ..._01'!J38</f>
        <v>0</v>
      </c>
      <c r="AZ71" s="85">
        <f>'040.31.3 - Nový silniční ..._01'!F35</f>
        <v>0</v>
      </c>
      <c r="BA71" s="85">
        <f>'040.31.3 - Nový silniční ..._01'!F36</f>
        <v>0</v>
      </c>
      <c r="BB71" s="85">
        <f>'040.31.3 - Nový silniční ..._01'!F37</f>
        <v>0</v>
      </c>
      <c r="BC71" s="85">
        <f>'040.31.3 - Nový silniční ..._01'!F38</f>
        <v>0</v>
      </c>
      <c r="BD71" s="87">
        <f>'040.31.3 - Nový silniční ..._01'!F39</f>
        <v>0</v>
      </c>
      <c r="BT71" s="26" t="s">
        <v>21</v>
      </c>
      <c r="BV71" s="26" t="s">
        <v>77</v>
      </c>
      <c r="BW71" s="26" t="s">
        <v>124</v>
      </c>
      <c r="BX71" s="26" t="s">
        <v>122</v>
      </c>
      <c r="CL71" s="26" t="s">
        <v>19</v>
      </c>
    </row>
    <row r="72" spans="1:91" s="3" customFormat="1" ht="23.25" customHeight="1">
      <c r="A72" s="73" t="s">
        <v>79</v>
      </c>
      <c r="B72" s="47"/>
      <c r="C72" s="9"/>
      <c r="D72" s="9"/>
      <c r="E72" s="294" t="s">
        <v>125</v>
      </c>
      <c r="F72" s="294"/>
      <c r="G72" s="294"/>
      <c r="H72" s="294"/>
      <c r="I72" s="294"/>
      <c r="J72" s="9"/>
      <c r="K72" s="294" t="s">
        <v>126</v>
      </c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314">
        <f>'040.31.3 B - Nový silničn...'!J32</f>
        <v>0</v>
      </c>
      <c r="AH72" s="315"/>
      <c r="AI72" s="315"/>
      <c r="AJ72" s="315"/>
      <c r="AK72" s="315"/>
      <c r="AL72" s="315"/>
      <c r="AM72" s="315"/>
      <c r="AN72" s="314">
        <f t="shared" si="0"/>
        <v>0</v>
      </c>
      <c r="AO72" s="315"/>
      <c r="AP72" s="315"/>
      <c r="AQ72" s="83" t="s">
        <v>109</v>
      </c>
      <c r="AR72" s="47"/>
      <c r="AS72" s="84">
        <v>0</v>
      </c>
      <c r="AT72" s="85">
        <f t="shared" si="1"/>
        <v>0</v>
      </c>
      <c r="AU72" s="86">
        <f>'040.31.3 B - Nový silničn...'!P91</f>
        <v>0</v>
      </c>
      <c r="AV72" s="85">
        <f>'040.31.3 B - Nový silničn...'!J35</f>
        <v>0</v>
      </c>
      <c r="AW72" s="85">
        <f>'040.31.3 B - Nový silničn...'!J36</f>
        <v>0</v>
      </c>
      <c r="AX72" s="85">
        <f>'040.31.3 B - Nový silničn...'!J37</f>
        <v>0</v>
      </c>
      <c r="AY72" s="85">
        <f>'040.31.3 B - Nový silničn...'!J38</f>
        <v>0</v>
      </c>
      <c r="AZ72" s="85">
        <f>'040.31.3 B - Nový silničn...'!F35</f>
        <v>0</v>
      </c>
      <c r="BA72" s="85">
        <f>'040.31.3 B - Nový silničn...'!F36</f>
        <v>0</v>
      </c>
      <c r="BB72" s="85">
        <f>'040.31.3 B - Nový silničn...'!F37</f>
        <v>0</v>
      </c>
      <c r="BC72" s="85">
        <f>'040.31.3 B - Nový silničn...'!F38</f>
        <v>0</v>
      </c>
      <c r="BD72" s="87">
        <f>'040.31.3 B - Nový silničn...'!F39</f>
        <v>0</v>
      </c>
      <c r="BT72" s="26" t="s">
        <v>21</v>
      </c>
      <c r="BV72" s="26" t="s">
        <v>77</v>
      </c>
      <c r="BW72" s="26" t="s">
        <v>127</v>
      </c>
      <c r="BX72" s="26" t="s">
        <v>122</v>
      </c>
      <c r="CL72" s="26" t="s">
        <v>29</v>
      </c>
    </row>
    <row r="73" spans="1:91" s="6" customFormat="1" ht="24.75" customHeight="1">
      <c r="A73" s="73" t="s">
        <v>79</v>
      </c>
      <c r="B73" s="74"/>
      <c r="C73" s="75"/>
      <c r="D73" s="295" t="s">
        <v>128</v>
      </c>
      <c r="E73" s="295"/>
      <c r="F73" s="295"/>
      <c r="G73" s="295"/>
      <c r="H73" s="295"/>
      <c r="I73" s="76"/>
      <c r="J73" s="295" t="s">
        <v>129</v>
      </c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306">
        <f>'040.32.1 - Úprava nájezdů...'!J30</f>
        <v>0</v>
      </c>
      <c r="AH73" s="307"/>
      <c r="AI73" s="307"/>
      <c r="AJ73" s="307"/>
      <c r="AK73" s="307"/>
      <c r="AL73" s="307"/>
      <c r="AM73" s="307"/>
      <c r="AN73" s="306">
        <f t="shared" si="0"/>
        <v>0</v>
      </c>
      <c r="AO73" s="307"/>
      <c r="AP73" s="307"/>
      <c r="AQ73" s="77" t="s">
        <v>82</v>
      </c>
      <c r="AR73" s="74"/>
      <c r="AS73" s="78">
        <v>0</v>
      </c>
      <c r="AT73" s="79">
        <f t="shared" si="1"/>
        <v>0</v>
      </c>
      <c r="AU73" s="80">
        <f>'040.32.1 - Úprava nájezdů...'!P88</f>
        <v>0</v>
      </c>
      <c r="AV73" s="79">
        <f>'040.32.1 - Úprava nájezdů...'!J33</f>
        <v>0</v>
      </c>
      <c r="AW73" s="79">
        <f>'040.32.1 - Úprava nájezdů...'!J34</f>
        <v>0</v>
      </c>
      <c r="AX73" s="79">
        <f>'040.32.1 - Úprava nájezdů...'!J35</f>
        <v>0</v>
      </c>
      <c r="AY73" s="79">
        <f>'040.32.1 - Úprava nájezdů...'!J36</f>
        <v>0</v>
      </c>
      <c r="AZ73" s="79">
        <f>'040.32.1 - Úprava nájezdů...'!F33</f>
        <v>0</v>
      </c>
      <c r="BA73" s="79">
        <f>'040.32.1 - Úprava nájezdů...'!F34</f>
        <v>0</v>
      </c>
      <c r="BB73" s="79">
        <f>'040.32.1 - Úprava nájezdů...'!F35</f>
        <v>0</v>
      </c>
      <c r="BC73" s="79">
        <f>'040.32.1 - Úprava nájezdů...'!F36</f>
        <v>0</v>
      </c>
      <c r="BD73" s="81">
        <f>'040.32.1 - Úprava nájezdů...'!F37</f>
        <v>0</v>
      </c>
      <c r="BT73" s="82" t="s">
        <v>83</v>
      </c>
      <c r="BV73" s="82" t="s">
        <v>77</v>
      </c>
      <c r="BW73" s="82" t="s">
        <v>130</v>
      </c>
      <c r="BX73" s="82" t="s">
        <v>5</v>
      </c>
      <c r="CL73" s="82" t="s">
        <v>19</v>
      </c>
      <c r="CM73" s="82" t="s">
        <v>21</v>
      </c>
    </row>
    <row r="74" spans="1:91" s="6" customFormat="1" ht="24.75" customHeight="1">
      <c r="A74" s="73" t="s">
        <v>79</v>
      </c>
      <c r="B74" s="74"/>
      <c r="C74" s="75"/>
      <c r="D74" s="295" t="s">
        <v>131</v>
      </c>
      <c r="E74" s="295"/>
      <c r="F74" s="295"/>
      <c r="G74" s="295"/>
      <c r="H74" s="295"/>
      <c r="I74" s="76"/>
      <c r="J74" s="295" t="s">
        <v>132</v>
      </c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306">
        <f>'040.32.2 - Úprava napojen...'!J30</f>
        <v>0</v>
      </c>
      <c r="AH74" s="307"/>
      <c r="AI74" s="307"/>
      <c r="AJ74" s="307"/>
      <c r="AK74" s="307"/>
      <c r="AL74" s="307"/>
      <c r="AM74" s="307"/>
      <c r="AN74" s="306">
        <f t="shared" si="0"/>
        <v>0</v>
      </c>
      <c r="AO74" s="307"/>
      <c r="AP74" s="307"/>
      <c r="AQ74" s="77" t="s">
        <v>82</v>
      </c>
      <c r="AR74" s="74"/>
      <c r="AS74" s="78">
        <v>0</v>
      </c>
      <c r="AT74" s="79">
        <f t="shared" si="1"/>
        <v>0</v>
      </c>
      <c r="AU74" s="80">
        <f>'040.32.2 - Úprava napojen...'!P91</f>
        <v>0</v>
      </c>
      <c r="AV74" s="79">
        <f>'040.32.2 - Úprava napojen...'!J33</f>
        <v>0</v>
      </c>
      <c r="AW74" s="79">
        <f>'040.32.2 - Úprava napojen...'!J34</f>
        <v>0</v>
      </c>
      <c r="AX74" s="79">
        <f>'040.32.2 - Úprava napojen...'!J35</f>
        <v>0</v>
      </c>
      <c r="AY74" s="79">
        <f>'040.32.2 - Úprava napojen...'!J36</f>
        <v>0</v>
      </c>
      <c r="AZ74" s="79">
        <f>'040.32.2 - Úprava napojen...'!F33</f>
        <v>0</v>
      </c>
      <c r="BA74" s="79">
        <f>'040.32.2 - Úprava napojen...'!F34</f>
        <v>0</v>
      </c>
      <c r="BB74" s="79">
        <f>'040.32.2 - Úprava napojen...'!F35</f>
        <v>0</v>
      </c>
      <c r="BC74" s="79">
        <f>'040.32.2 - Úprava napojen...'!F36</f>
        <v>0</v>
      </c>
      <c r="BD74" s="81">
        <f>'040.32.2 - Úprava napojen...'!F37</f>
        <v>0</v>
      </c>
      <c r="BT74" s="82" t="s">
        <v>83</v>
      </c>
      <c r="BV74" s="82" t="s">
        <v>77</v>
      </c>
      <c r="BW74" s="82" t="s">
        <v>133</v>
      </c>
      <c r="BX74" s="82" t="s">
        <v>5</v>
      </c>
      <c r="CL74" s="82" t="s">
        <v>19</v>
      </c>
      <c r="CM74" s="82" t="s">
        <v>21</v>
      </c>
    </row>
    <row r="75" spans="1:91" s="6" customFormat="1" ht="24.75" customHeight="1">
      <c r="A75" s="73" t="s">
        <v>79</v>
      </c>
      <c r="B75" s="74"/>
      <c r="C75" s="75"/>
      <c r="D75" s="295" t="s">
        <v>134</v>
      </c>
      <c r="E75" s="295"/>
      <c r="F75" s="295"/>
      <c r="G75" s="295"/>
      <c r="H75" s="295"/>
      <c r="I75" s="76"/>
      <c r="J75" s="295" t="s">
        <v>135</v>
      </c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306">
        <f>'040.32.3 - Sjezdy  ze sil...'!J30</f>
        <v>0</v>
      </c>
      <c r="AH75" s="307"/>
      <c r="AI75" s="307"/>
      <c r="AJ75" s="307"/>
      <c r="AK75" s="307"/>
      <c r="AL75" s="307"/>
      <c r="AM75" s="307"/>
      <c r="AN75" s="306">
        <f t="shared" si="0"/>
        <v>0</v>
      </c>
      <c r="AO75" s="307"/>
      <c r="AP75" s="307"/>
      <c r="AQ75" s="77" t="s">
        <v>82</v>
      </c>
      <c r="AR75" s="74"/>
      <c r="AS75" s="78">
        <v>0</v>
      </c>
      <c r="AT75" s="79">
        <f t="shared" si="1"/>
        <v>0</v>
      </c>
      <c r="AU75" s="80">
        <f>'040.32.3 - Sjezdy  ze sil...'!P88</f>
        <v>0</v>
      </c>
      <c r="AV75" s="79">
        <f>'040.32.3 - Sjezdy  ze sil...'!J33</f>
        <v>0</v>
      </c>
      <c r="AW75" s="79">
        <f>'040.32.3 - Sjezdy  ze sil...'!J34</f>
        <v>0</v>
      </c>
      <c r="AX75" s="79">
        <f>'040.32.3 - Sjezdy  ze sil...'!J35</f>
        <v>0</v>
      </c>
      <c r="AY75" s="79">
        <f>'040.32.3 - Sjezdy  ze sil...'!J36</f>
        <v>0</v>
      </c>
      <c r="AZ75" s="79">
        <f>'040.32.3 - Sjezdy  ze sil...'!F33</f>
        <v>0</v>
      </c>
      <c r="BA75" s="79">
        <f>'040.32.3 - Sjezdy  ze sil...'!F34</f>
        <v>0</v>
      </c>
      <c r="BB75" s="79">
        <f>'040.32.3 - Sjezdy  ze sil...'!F35</f>
        <v>0</v>
      </c>
      <c r="BC75" s="79">
        <f>'040.32.3 - Sjezdy  ze sil...'!F36</f>
        <v>0</v>
      </c>
      <c r="BD75" s="81">
        <f>'040.32.3 - Sjezdy  ze sil...'!F37</f>
        <v>0</v>
      </c>
      <c r="BT75" s="82" t="s">
        <v>83</v>
      </c>
      <c r="BV75" s="82" t="s">
        <v>77</v>
      </c>
      <c r="BW75" s="82" t="s">
        <v>136</v>
      </c>
      <c r="BX75" s="82" t="s">
        <v>5</v>
      </c>
      <c r="CL75" s="82" t="s">
        <v>19</v>
      </c>
      <c r="CM75" s="82" t="s">
        <v>21</v>
      </c>
    </row>
    <row r="76" spans="1:91" s="6" customFormat="1" ht="24.75" customHeight="1">
      <c r="A76" s="73" t="s">
        <v>79</v>
      </c>
      <c r="B76" s="74"/>
      <c r="C76" s="75"/>
      <c r="D76" s="295" t="s">
        <v>137</v>
      </c>
      <c r="E76" s="295"/>
      <c r="F76" s="295"/>
      <c r="G76" s="295"/>
      <c r="H76" s="295"/>
      <c r="I76" s="76"/>
      <c r="J76" s="295" t="s">
        <v>138</v>
      </c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306">
        <f>'040.33.1 - Nová brána pro...'!J30</f>
        <v>0</v>
      </c>
      <c r="AH76" s="307"/>
      <c r="AI76" s="307"/>
      <c r="AJ76" s="307"/>
      <c r="AK76" s="307"/>
      <c r="AL76" s="307"/>
      <c r="AM76" s="307"/>
      <c r="AN76" s="306">
        <f t="shared" si="0"/>
        <v>0</v>
      </c>
      <c r="AO76" s="307"/>
      <c r="AP76" s="307"/>
      <c r="AQ76" s="77" t="s">
        <v>82</v>
      </c>
      <c r="AR76" s="74"/>
      <c r="AS76" s="78">
        <v>0</v>
      </c>
      <c r="AT76" s="79">
        <f t="shared" si="1"/>
        <v>0</v>
      </c>
      <c r="AU76" s="80">
        <f>'040.33.1 - Nová brána pro...'!P91</f>
        <v>0</v>
      </c>
      <c r="AV76" s="79">
        <f>'040.33.1 - Nová brána pro...'!J33</f>
        <v>0</v>
      </c>
      <c r="AW76" s="79">
        <f>'040.33.1 - Nová brána pro...'!J34</f>
        <v>0</v>
      </c>
      <c r="AX76" s="79">
        <f>'040.33.1 - Nová brána pro...'!J35</f>
        <v>0</v>
      </c>
      <c r="AY76" s="79">
        <f>'040.33.1 - Nová brána pro...'!J36</f>
        <v>0</v>
      </c>
      <c r="AZ76" s="79">
        <f>'040.33.1 - Nová brána pro...'!F33</f>
        <v>0</v>
      </c>
      <c r="BA76" s="79">
        <f>'040.33.1 - Nová brána pro...'!F34</f>
        <v>0</v>
      </c>
      <c r="BB76" s="79">
        <f>'040.33.1 - Nová brána pro...'!F35</f>
        <v>0</v>
      </c>
      <c r="BC76" s="79">
        <f>'040.33.1 - Nová brána pro...'!F36</f>
        <v>0</v>
      </c>
      <c r="BD76" s="81">
        <f>'040.33.1 - Nová brána pro...'!F37</f>
        <v>0</v>
      </c>
      <c r="BT76" s="82" t="s">
        <v>83</v>
      </c>
      <c r="BV76" s="82" t="s">
        <v>77</v>
      </c>
      <c r="BW76" s="82" t="s">
        <v>139</v>
      </c>
      <c r="BX76" s="82" t="s">
        <v>5</v>
      </c>
      <c r="CL76" s="82" t="s">
        <v>19</v>
      </c>
      <c r="CM76" s="82" t="s">
        <v>21</v>
      </c>
    </row>
    <row r="77" spans="1:91" s="6" customFormat="1" ht="16.5" customHeight="1">
      <c r="B77" s="74"/>
      <c r="C77" s="75"/>
      <c r="D77" s="295" t="s">
        <v>140</v>
      </c>
      <c r="E77" s="295"/>
      <c r="F77" s="295"/>
      <c r="G77" s="295"/>
      <c r="H77" s="295"/>
      <c r="I77" s="76"/>
      <c r="J77" s="295" t="s">
        <v>141</v>
      </c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313">
        <f>ROUND(SUM(AG78:AG84),2)</f>
        <v>0</v>
      </c>
      <c r="AH77" s="307"/>
      <c r="AI77" s="307"/>
      <c r="AJ77" s="307"/>
      <c r="AK77" s="307"/>
      <c r="AL77" s="307"/>
      <c r="AM77" s="307"/>
      <c r="AN77" s="306">
        <f t="shared" si="0"/>
        <v>0</v>
      </c>
      <c r="AO77" s="307"/>
      <c r="AP77" s="307"/>
      <c r="AQ77" s="77" t="s">
        <v>82</v>
      </c>
      <c r="AR77" s="74"/>
      <c r="AS77" s="78">
        <f>ROUND(SUM(AS78:AS84),2)</f>
        <v>0</v>
      </c>
      <c r="AT77" s="79">
        <f t="shared" si="1"/>
        <v>0</v>
      </c>
      <c r="AU77" s="80">
        <f>ROUND(SUM(AU78:AU84),5)</f>
        <v>0</v>
      </c>
      <c r="AV77" s="79">
        <f>ROUND(AZ77*L29,2)</f>
        <v>0</v>
      </c>
      <c r="AW77" s="79">
        <f>ROUND(BA77*L30,2)</f>
        <v>0</v>
      </c>
      <c r="AX77" s="79">
        <f>ROUND(BB77*L29,2)</f>
        <v>0</v>
      </c>
      <c r="AY77" s="79">
        <f>ROUND(BC77*L30,2)</f>
        <v>0</v>
      </c>
      <c r="AZ77" s="79">
        <f>ROUND(SUM(AZ78:AZ84),2)</f>
        <v>0</v>
      </c>
      <c r="BA77" s="79">
        <f>ROUND(SUM(BA78:BA84),2)</f>
        <v>0</v>
      </c>
      <c r="BB77" s="79">
        <f>ROUND(SUM(BB78:BB84),2)</f>
        <v>0</v>
      </c>
      <c r="BC77" s="79">
        <f>ROUND(SUM(BC78:BC84),2)</f>
        <v>0</v>
      </c>
      <c r="BD77" s="81">
        <f>ROUND(SUM(BD78:BD84),2)</f>
        <v>0</v>
      </c>
      <c r="BS77" s="82" t="s">
        <v>74</v>
      </c>
      <c r="BT77" s="82" t="s">
        <v>83</v>
      </c>
      <c r="BV77" s="82" t="s">
        <v>77</v>
      </c>
      <c r="BW77" s="82" t="s">
        <v>142</v>
      </c>
      <c r="BX77" s="82" t="s">
        <v>5</v>
      </c>
      <c r="CL77" s="82" t="s">
        <v>19</v>
      </c>
      <c r="CM77" s="82" t="s">
        <v>21</v>
      </c>
    </row>
    <row r="78" spans="1:91" s="3" customFormat="1" ht="16.5" customHeight="1">
      <c r="B78" s="47"/>
      <c r="C78" s="9"/>
      <c r="D78" s="9"/>
      <c r="E78" s="294" t="s">
        <v>140</v>
      </c>
      <c r="F78" s="294"/>
      <c r="G78" s="294"/>
      <c r="H78" s="294"/>
      <c r="I78" s="294"/>
      <c r="J78" s="9"/>
      <c r="K78" s="294" t="s">
        <v>141</v>
      </c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314">
        <v>0</v>
      </c>
      <c r="AH78" s="315"/>
      <c r="AI78" s="315"/>
      <c r="AJ78" s="315"/>
      <c r="AK78" s="315"/>
      <c r="AL78" s="315"/>
      <c r="AM78" s="315"/>
      <c r="AN78" s="314">
        <f t="shared" si="0"/>
        <v>0</v>
      </c>
      <c r="AO78" s="315"/>
      <c r="AP78" s="315"/>
      <c r="AQ78" s="83" t="s">
        <v>109</v>
      </c>
      <c r="AR78" s="47"/>
      <c r="AS78" s="84">
        <v>0</v>
      </c>
      <c r="AT78" s="85">
        <f t="shared" si="1"/>
        <v>0</v>
      </c>
      <c r="AU78" s="86"/>
      <c r="AV78" s="85"/>
      <c r="AW78" s="85"/>
      <c r="AX78" s="85"/>
      <c r="AY78" s="85"/>
      <c r="AZ78" s="85"/>
      <c r="BA78" s="85"/>
      <c r="BB78" s="85"/>
      <c r="BC78" s="85"/>
      <c r="BD78" s="87"/>
      <c r="BT78" s="26" t="s">
        <v>21</v>
      </c>
      <c r="BU78" s="26" t="s">
        <v>110</v>
      </c>
      <c r="BV78" s="26" t="s">
        <v>77</v>
      </c>
      <c r="BW78" s="26" t="s">
        <v>142</v>
      </c>
      <c r="BX78" s="26" t="s">
        <v>5</v>
      </c>
      <c r="CL78" s="26" t="s">
        <v>19</v>
      </c>
      <c r="CM78" s="26" t="s">
        <v>21</v>
      </c>
    </row>
    <row r="79" spans="1:91" s="3" customFormat="1" ht="23.25" customHeight="1">
      <c r="A79" s="73" t="s">
        <v>79</v>
      </c>
      <c r="B79" s="47"/>
      <c r="C79" s="9"/>
      <c r="D79" s="9"/>
      <c r="E79" s="294" t="s">
        <v>143</v>
      </c>
      <c r="F79" s="294"/>
      <c r="G79" s="294"/>
      <c r="H79" s="294"/>
      <c r="I79" s="294"/>
      <c r="J79" s="9"/>
      <c r="K79" s="294" t="s">
        <v>144</v>
      </c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314">
        <f>'SO 040.42.1 - Vyústění vn...'!J32</f>
        <v>0</v>
      </c>
      <c r="AH79" s="315"/>
      <c r="AI79" s="315"/>
      <c r="AJ79" s="315"/>
      <c r="AK79" s="315"/>
      <c r="AL79" s="315"/>
      <c r="AM79" s="315"/>
      <c r="AN79" s="314">
        <f t="shared" si="0"/>
        <v>0</v>
      </c>
      <c r="AO79" s="315"/>
      <c r="AP79" s="315"/>
      <c r="AQ79" s="83" t="s">
        <v>109</v>
      </c>
      <c r="AR79" s="47"/>
      <c r="AS79" s="84">
        <v>0</v>
      </c>
      <c r="AT79" s="85">
        <f t="shared" si="1"/>
        <v>0</v>
      </c>
      <c r="AU79" s="86">
        <f>'SO 040.42.1 - Vyústění vn...'!P93</f>
        <v>0</v>
      </c>
      <c r="AV79" s="85">
        <f>'SO 040.42.1 - Vyústění vn...'!J35</f>
        <v>0</v>
      </c>
      <c r="AW79" s="85">
        <f>'SO 040.42.1 - Vyústění vn...'!J36</f>
        <v>0</v>
      </c>
      <c r="AX79" s="85">
        <f>'SO 040.42.1 - Vyústění vn...'!J37</f>
        <v>0</v>
      </c>
      <c r="AY79" s="85">
        <f>'SO 040.42.1 - Vyústění vn...'!J38</f>
        <v>0</v>
      </c>
      <c r="AZ79" s="85">
        <f>'SO 040.42.1 - Vyústění vn...'!F35</f>
        <v>0</v>
      </c>
      <c r="BA79" s="85">
        <f>'SO 040.42.1 - Vyústění vn...'!F36</f>
        <v>0</v>
      </c>
      <c r="BB79" s="85">
        <f>'SO 040.42.1 - Vyústění vn...'!F37</f>
        <v>0</v>
      </c>
      <c r="BC79" s="85">
        <f>'SO 040.42.1 - Vyústění vn...'!F38</f>
        <v>0</v>
      </c>
      <c r="BD79" s="87">
        <f>'SO 040.42.1 - Vyústění vn...'!F39</f>
        <v>0</v>
      </c>
      <c r="BT79" s="26" t="s">
        <v>21</v>
      </c>
      <c r="BV79" s="26" t="s">
        <v>77</v>
      </c>
      <c r="BW79" s="26" t="s">
        <v>145</v>
      </c>
      <c r="BX79" s="26" t="s">
        <v>142</v>
      </c>
      <c r="CL79" s="26" t="s">
        <v>19</v>
      </c>
    </row>
    <row r="80" spans="1:91" s="3" customFormat="1" ht="23.25" customHeight="1">
      <c r="A80" s="73" t="s">
        <v>79</v>
      </c>
      <c r="B80" s="47"/>
      <c r="C80" s="9"/>
      <c r="D80" s="9"/>
      <c r="E80" s="294" t="s">
        <v>146</v>
      </c>
      <c r="F80" s="294"/>
      <c r="G80" s="294"/>
      <c r="H80" s="294"/>
      <c r="I80" s="294"/>
      <c r="J80" s="9"/>
      <c r="K80" s="294" t="s">
        <v>147</v>
      </c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314">
        <f>'SO 040.42.2 - Vyústění vn...'!J32</f>
        <v>0</v>
      </c>
      <c r="AH80" s="315"/>
      <c r="AI80" s="315"/>
      <c r="AJ80" s="315"/>
      <c r="AK80" s="315"/>
      <c r="AL80" s="315"/>
      <c r="AM80" s="315"/>
      <c r="AN80" s="314">
        <f t="shared" si="0"/>
        <v>0</v>
      </c>
      <c r="AO80" s="315"/>
      <c r="AP80" s="315"/>
      <c r="AQ80" s="83" t="s">
        <v>109</v>
      </c>
      <c r="AR80" s="47"/>
      <c r="AS80" s="84">
        <v>0</v>
      </c>
      <c r="AT80" s="85">
        <f t="shared" si="1"/>
        <v>0</v>
      </c>
      <c r="AU80" s="86">
        <f>'SO 040.42.2 - Vyústění vn...'!P92</f>
        <v>0</v>
      </c>
      <c r="AV80" s="85">
        <f>'SO 040.42.2 - Vyústění vn...'!J35</f>
        <v>0</v>
      </c>
      <c r="AW80" s="85">
        <f>'SO 040.42.2 - Vyústění vn...'!J36</f>
        <v>0</v>
      </c>
      <c r="AX80" s="85">
        <f>'SO 040.42.2 - Vyústění vn...'!J37</f>
        <v>0</v>
      </c>
      <c r="AY80" s="85">
        <f>'SO 040.42.2 - Vyústění vn...'!J38</f>
        <v>0</v>
      </c>
      <c r="AZ80" s="85">
        <f>'SO 040.42.2 - Vyústění vn...'!F35</f>
        <v>0</v>
      </c>
      <c r="BA80" s="85">
        <f>'SO 040.42.2 - Vyústění vn...'!F36</f>
        <v>0</v>
      </c>
      <c r="BB80" s="85">
        <f>'SO 040.42.2 - Vyústění vn...'!F37</f>
        <v>0</v>
      </c>
      <c r="BC80" s="85">
        <f>'SO 040.42.2 - Vyústění vn...'!F38</f>
        <v>0</v>
      </c>
      <c r="BD80" s="87">
        <f>'SO 040.42.2 - Vyústění vn...'!F39</f>
        <v>0</v>
      </c>
      <c r="BT80" s="26" t="s">
        <v>21</v>
      </c>
      <c r="BV80" s="26" t="s">
        <v>77</v>
      </c>
      <c r="BW80" s="26" t="s">
        <v>148</v>
      </c>
      <c r="BX80" s="26" t="s">
        <v>142</v>
      </c>
      <c r="CL80" s="26" t="s">
        <v>19</v>
      </c>
    </row>
    <row r="81" spans="1:91" s="3" customFormat="1" ht="23.25" customHeight="1">
      <c r="A81" s="73" t="s">
        <v>79</v>
      </c>
      <c r="B81" s="47"/>
      <c r="C81" s="9"/>
      <c r="D81" s="9"/>
      <c r="E81" s="294" t="s">
        <v>149</v>
      </c>
      <c r="F81" s="294"/>
      <c r="G81" s="294"/>
      <c r="H81" s="294"/>
      <c r="I81" s="294"/>
      <c r="J81" s="9"/>
      <c r="K81" s="294" t="s">
        <v>150</v>
      </c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314">
        <f>'SO 040.42.7 - Vyústění vn...'!J32</f>
        <v>0</v>
      </c>
      <c r="AH81" s="315"/>
      <c r="AI81" s="315"/>
      <c r="AJ81" s="315"/>
      <c r="AK81" s="315"/>
      <c r="AL81" s="315"/>
      <c r="AM81" s="315"/>
      <c r="AN81" s="314">
        <f t="shared" si="0"/>
        <v>0</v>
      </c>
      <c r="AO81" s="315"/>
      <c r="AP81" s="315"/>
      <c r="AQ81" s="83" t="s">
        <v>109</v>
      </c>
      <c r="AR81" s="47"/>
      <c r="AS81" s="84">
        <v>0</v>
      </c>
      <c r="AT81" s="85">
        <f t="shared" si="1"/>
        <v>0</v>
      </c>
      <c r="AU81" s="86">
        <f>'SO 040.42.7 - Vyústění vn...'!P92</f>
        <v>0</v>
      </c>
      <c r="AV81" s="85">
        <f>'SO 040.42.7 - Vyústění vn...'!J35</f>
        <v>0</v>
      </c>
      <c r="AW81" s="85">
        <f>'SO 040.42.7 - Vyústění vn...'!J36</f>
        <v>0</v>
      </c>
      <c r="AX81" s="85">
        <f>'SO 040.42.7 - Vyústění vn...'!J37</f>
        <v>0</v>
      </c>
      <c r="AY81" s="85">
        <f>'SO 040.42.7 - Vyústění vn...'!J38</f>
        <v>0</v>
      </c>
      <c r="AZ81" s="85">
        <f>'SO 040.42.7 - Vyústění vn...'!F35</f>
        <v>0</v>
      </c>
      <c r="BA81" s="85">
        <f>'SO 040.42.7 - Vyústění vn...'!F36</f>
        <v>0</v>
      </c>
      <c r="BB81" s="85">
        <f>'SO 040.42.7 - Vyústění vn...'!F37</f>
        <v>0</v>
      </c>
      <c r="BC81" s="85">
        <f>'SO 040.42.7 - Vyústění vn...'!F38</f>
        <v>0</v>
      </c>
      <c r="BD81" s="87">
        <f>'SO 040.42.7 - Vyústění vn...'!F39</f>
        <v>0</v>
      </c>
      <c r="BT81" s="26" t="s">
        <v>21</v>
      </c>
      <c r="BV81" s="26" t="s">
        <v>77</v>
      </c>
      <c r="BW81" s="26" t="s">
        <v>151</v>
      </c>
      <c r="BX81" s="26" t="s">
        <v>142</v>
      </c>
      <c r="CL81" s="26" t="s">
        <v>19</v>
      </c>
    </row>
    <row r="82" spans="1:91" s="3" customFormat="1" ht="23.25" customHeight="1">
      <c r="A82" s="73" t="s">
        <v>79</v>
      </c>
      <c r="B82" s="47"/>
      <c r="C82" s="9"/>
      <c r="D82" s="9"/>
      <c r="E82" s="294" t="s">
        <v>152</v>
      </c>
      <c r="F82" s="294"/>
      <c r="G82" s="294"/>
      <c r="H82" s="294"/>
      <c r="I82" s="294"/>
      <c r="J82" s="9"/>
      <c r="K82" s="294" t="s">
        <v>153</v>
      </c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314">
        <f>'SO 040.42.8 - Vyústění vn...'!J32</f>
        <v>0</v>
      </c>
      <c r="AH82" s="315"/>
      <c r="AI82" s="315"/>
      <c r="AJ82" s="315"/>
      <c r="AK82" s="315"/>
      <c r="AL82" s="315"/>
      <c r="AM82" s="315"/>
      <c r="AN82" s="314">
        <f t="shared" si="0"/>
        <v>0</v>
      </c>
      <c r="AO82" s="315"/>
      <c r="AP82" s="315"/>
      <c r="AQ82" s="83" t="s">
        <v>109</v>
      </c>
      <c r="AR82" s="47"/>
      <c r="AS82" s="84">
        <v>0</v>
      </c>
      <c r="AT82" s="85">
        <f t="shared" si="1"/>
        <v>0</v>
      </c>
      <c r="AU82" s="86">
        <f>'SO 040.42.8 - Vyústění vn...'!P92</f>
        <v>0</v>
      </c>
      <c r="AV82" s="85">
        <f>'SO 040.42.8 - Vyústění vn...'!J35</f>
        <v>0</v>
      </c>
      <c r="AW82" s="85">
        <f>'SO 040.42.8 - Vyústění vn...'!J36</f>
        <v>0</v>
      </c>
      <c r="AX82" s="85">
        <f>'SO 040.42.8 - Vyústění vn...'!J37</f>
        <v>0</v>
      </c>
      <c r="AY82" s="85">
        <f>'SO 040.42.8 - Vyústění vn...'!J38</f>
        <v>0</v>
      </c>
      <c r="AZ82" s="85">
        <f>'SO 040.42.8 - Vyústění vn...'!F35</f>
        <v>0</v>
      </c>
      <c r="BA82" s="85">
        <f>'SO 040.42.8 - Vyústění vn...'!F36</f>
        <v>0</v>
      </c>
      <c r="BB82" s="85">
        <f>'SO 040.42.8 - Vyústění vn...'!F37</f>
        <v>0</v>
      </c>
      <c r="BC82" s="85">
        <f>'SO 040.42.8 - Vyústění vn...'!F38</f>
        <v>0</v>
      </c>
      <c r="BD82" s="87">
        <f>'SO 040.42.8 - Vyústění vn...'!F39</f>
        <v>0</v>
      </c>
      <c r="BT82" s="26" t="s">
        <v>21</v>
      </c>
      <c r="BV82" s="26" t="s">
        <v>77</v>
      </c>
      <c r="BW82" s="26" t="s">
        <v>154</v>
      </c>
      <c r="BX82" s="26" t="s">
        <v>142</v>
      </c>
      <c r="CL82" s="26" t="s">
        <v>19</v>
      </c>
    </row>
    <row r="83" spans="1:91" s="3" customFormat="1" ht="23.25" customHeight="1">
      <c r="A83" s="73" t="s">
        <v>79</v>
      </c>
      <c r="B83" s="47"/>
      <c r="C83" s="9"/>
      <c r="D83" s="9"/>
      <c r="E83" s="294" t="s">
        <v>155</v>
      </c>
      <c r="F83" s="294"/>
      <c r="G83" s="294"/>
      <c r="H83" s="294"/>
      <c r="I83" s="294"/>
      <c r="J83" s="9"/>
      <c r="K83" s="294" t="s">
        <v>156</v>
      </c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314">
        <f>'SO 040.42.9 - Vyústění vn...'!J32</f>
        <v>0</v>
      </c>
      <c r="AH83" s="315"/>
      <c r="AI83" s="315"/>
      <c r="AJ83" s="315"/>
      <c r="AK83" s="315"/>
      <c r="AL83" s="315"/>
      <c r="AM83" s="315"/>
      <c r="AN83" s="314">
        <f t="shared" si="0"/>
        <v>0</v>
      </c>
      <c r="AO83" s="315"/>
      <c r="AP83" s="315"/>
      <c r="AQ83" s="83" t="s">
        <v>109</v>
      </c>
      <c r="AR83" s="47"/>
      <c r="AS83" s="84">
        <v>0</v>
      </c>
      <c r="AT83" s="85">
        <f t="shared" si="1"/>
        <v>0</v>
      </c>
      <c r="AU83" s="86">
        <f>'SO 040.42.9 - Vyústění vn...'!P92</f>
        <v>0</v>
      </c>
      <c r="AV83" s="85">
        <f>'SO 040.42.9 - Vyústění vn...'!J35</f>
        <v>0</v>
      </c>
      <c r="AW83" s="85">
        <f>'SO 040.42.9 - Vyústění vn...'!J36</f>
        <v>0</v>
      </c>
      <c r="AX83" s="85">
        <f>'SO 040.42.9 - Vyústění vn...'!J37</f>
        <v>0</v>
      </c>
      <c r="AY83" s="85">
        <f>'SO 040.42.9 - Vyústění vn...'!J38</f>
        <v>0</v>
      </c>
      <c r="AZ83" s="85">
        <f>'SO 040.42.9 - Vyústění vn...'!F35</f>
        <v>0</v>
      </c>
      <c r="BA83" s="85">
        <f>'SO 040.42.9 - Vyústění vn...'!F36</f>
        <v>0</v>
      </c>
      <c r="BB83" s="85">
        <f>'SO 040.42.9 - Vyústění vn...'!F37</f>
        <v>0</v>
      </c>
      <c r="BC83" s="85">
        <f>'SO 040.42.9 - Vyústění vn...'!F38</f>
        <v>0</v>
      </c>
      <c r="BD83" s="87">
        <f>'SO 040.42.9 - Vyústění vn...'!F39</f>
        <v>0</v>
      </c>
      <c r="BT83" s="26" t="s">
        <v>21</v>
      </c>
      <c r="BV83" s="26" t="s">
        <v>77</v>
      </c>
      <c r="BW83" s="26" t="s">
        <v>157</v>
      </c>
      <c r="BX83" s="26" t="s">
        <v>142</v>
      </c>
      <c r="CL83" s="26" t="s">
        <v>19</v>
      </c>
    </row>
    <row r="84" spans="1:91" s="3" customFormat="1" ht="23.25" customHeight="1">
      <c r="A84" s="73" t="s">
        <v>79</v>
      </c>
      <c r="B84" s="47"/>
      <c r="C84" s="9"/>
      <c r="D84" s="9"/>
      <c r="E84" s="294" t="s">
        <v>158</v>
      </c>
      <c r="F84" s="294"/>
      <c r="G84" s="294"/>
      <c r="H84" s="294"/>
      <c r="I84" s="294"/>
      <c r="J84" s="9"/>
      <c r="K84" s="294" t="s">
        <v>159</v>
      </c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314">
        <f>'SO 040.42.10 - Vyústění v...'!J32</f>
        <v>0</v>
      </c>
      <c r="AH84" s="315"/>
      <c r="AI84" s="315"/>
      <c r="AJ84" s="315"/>
      <c r="AK84" s="315"/>
      <c r="AL84" s="315"/>
      <c r="AM84" s="315"/>
      <c r="AN84" s="314">
        <f t="shared" si="0"/>
        <v>0</v>
      </c>
      <c r="AO84" s="315"/>
      <c r="AP84" s="315"/>
      <c r="AQ84" s="83" t="s">
        <v>109</v>
      </c>
      <c r="AR84" s="47"/>
      <c r="AS84" s="84">
        <v>0</v>
      </c>
      <c r="AT84" s="85">
        <f t="shared" si="1"/>
        <v>0</v>
      </c>
      <c r="AU84" s="86">
        <f>'SO 040.42.10 - Vyústění v...'!P91</f>
        <v>0</v>
      </c>
      <c r="AV84" s="85">
        <f>'SO 040.42.10 - Vyústění v...'!J35</f>
        <v>0</v>
      </c>
      <c r="AW84" s="85">
        <f>'SO 040.42.10 - Vyústění v...'!J36</f>
        <v>0</v>
      </c>
      <c r="AX84" s="85">
        <f>'SO 040.42.10 - Vyústění v...'!J37</f>
        <v>0</v>
      </c>
      <c r="AY84" s="85">
        <f>'SO 040.42.10 - Vyústění v...'!J38</f>
        <v>0</v>
      </c>
      <c r="AZ84" s="85">
        <f>'SO 040.42.10 - Vyústění v...'!F35</f>
        <v>0</v>
      </c>
      <c r="BA84" s="85">
        <f>'SO 040.42.10 - Vyústění v...'!F36</f>
        <v>0</v>
      </c>
      <c r="BB84" s="85">
        <f>'SO 040.42.10 - Vyústění v...'!F37</f>
        <v>0</v>
      </c>
      <c r="BC84" s="85">
        <f>'SO 040.42.10 - Vyústění v...'!F38</f>
        <v>0</v>
      </c>
      <c r="BD84" s="87">
        <f>'SO 040.42.10 - Vyústění v...'!F39</f>
        <v>0</v>
      </c>
      <c r="BT84" s="26" t="s">
        <v>21</v>
      </c>
      <c r="BV84" s="26" t="s">
        <v>77</v>
      </c>
      <c r="BW84" s="26" t="s">
        <v>160</v>
      </c>
      <c r="BX84" s="26" t="s">
        <v>142</v>
      </c>
      <c r="CL84" s="26" t="s">
        <v>19</v>
      </c>
    </row>
    <row r="85" spans="1:91" s="6" customFormat="1" ht="24.75" customHeight="1">
      <c r="A85" s="73" t="s">
        <v>79</v>
      </c>
      <c r="B85" s="74"/>
      <c r="C85" s="75"/>
      <c r="D85" s="295" t="s">
        <v>161</v>
      </c>
      <c r="E85" s="295"/>
      <c r="F85" s="295"/>
      <c r="G85" s="295"/>
      <c r="H85" s="295"/>
      <c r="I85" s="76"/>
      <c r="J85" s="295" t="s">
        <v>162</v>
      </c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306">
        <f>'040.42.3 - Úprava zaústěn...'!J30</f>
        <v>0</v>
      </c>
      <c r="AH85" s="307"/>
      <c r="AI85" s="307"/>
      <c r="AJ85" s="307"/>
      <c r="AK85" s="307"/>
      <c r="AL85" s="307"/>
      <c r="AM85" s="307"/>
      <c r="AN85" s="306">
        <f t="shared" si="0"/>
        <v>0</v>
      </c>
      <c r="AO85" s="307"/>
      <c r="AP85" s="307"/>
      <c r="AQ85" s="77" t="s">
        <v>82</v>
      </c>
      <c r="AR85" s="74"/>
      <c r="AS85" s="78">
        <v>0</v>
      </c>
      <c r="AT85" s="79">
        <f t="shared" si="1"/>
        <v>0</v>
      </c>
      <c r="AU85" s="80">
        <f>'040.42.3 - Úprava zaústěn...'!P84</f>
        <v>0</v>
      </c>
      <c r="AV85" s="79">
        <f>'040.42.3 - Úprava zaústěn...'!J33</f>
        <v>0</v>
      </c>
      <c r="AW85" s="79">
        <f>'040.42.3 - Úprava zaústěn...'!J34</f>
        <v>0</v>
      </c>
      <c r="AX85" s="79">
        <f>'040.42.3 - Úprava zaústěn...'!J35</f>
        <v>0</v>
      </c>
      <c r="AY85" s="79">
        <f>'040.42.3 - Úprava zaústěn...'!J36</f>
        <v>0</v>
      </c>
      <c r="AZ85" s="79">
        <f>'040.42.3 - Úprava zaústěn...'!F33</f>
        <v>0</v>
      </c>
      <c r="BA85" s="79">
        <f>'040.42.3 - Úprava zaústěn...'!F34</f>
        <v>0</v>
      </c>
      <c r="BB85" s="79">
        <f>'040.42.3 - Úprava zaústěn...'!F35</f>
        <v>0</v>
      </c>
      <c r="BC85" s="79">
        <f>'040.42.3 - Úprava zaústěn...'!F36</f>
        <v>0</v>
      </c>
      <c r="BD85" s="81">
        <f>'040.42.3 - Úprava zaústěn...'!F37</f>
        <v>0</v>
      </c>
      <c r="BT85" s="82" t="s">
        <v>83</v>
      </c>
      <c r="BV85" s="82" t="s">
        <v>77</v>
      </c>
      <c r="BW85" s="82" t="s">
        <v>163</v>
      </c>
      <c r="BX85" s="82" t="s">
        <v>5</v>
      </c>
      <c r="CL85" s="82" t="s">
        <v>19</v>
      </c>
      <c r="CM85" s="82" t="s">
        <v>21</v>
      </c>
    </row>
    <row r="86" spans="1:91" s="6" customFormat="1" ht="24.75" customHeight="1">
      <c r="A86" s="73" t="s">
        <v>79</v>
      </c>
      <c r="B86" s="74"/>
      <c r="C86" s="75"/>
      <c r="D86" s="295" t="s">
        <v>164</v>
      </c>
      <c r="E86" s="295"/>
      <c r="F86" s="295"/>
      <c r="G86" s="295"/>
      <c r="H86" s="295"/>
      <c r="I86" s="76"/>
      <c r="J86" s="295" t="s">
        <v>165</v>
      </c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306">
        <f>'040.42.4 - Úprava zaústěn...'!J30</f>
        <v>0</v>
      </c>
      <c r="AH86" s="307"/>
      <c r="AI86" s="307"/>
      <c r="AJ86" s="307"/>
      <c r="AK86" s="307"/>
      <c r="AL86" s="307"/>
      <c r="AM86" s="307"/>
      <c r="AN86" s="306">
        <f t="shared" si="0"/>
        <v>0</v>
      </c>
      <c r="AO86" s="307"/>
      <c r="AP86" s="307"/>
      <c r="AQ86" s="77" t="s">
        <v>82</v>
      </c>
      <c r="AR86" s="74"/>
      <c r="AS86" s="78">
        <v>0</v>
      </c>
      <c r="AT86" s="79">
        <f t="shared" si="1"/>
        <v>0</v>
      </c>
      <c r="AU86" s="80">
        <f>'040.42.4 - Úprava zaústěn...'!P83</f>
        <v>0</v>
      </c>
      <c r="AV86" s="79">
        <f>'040.42.4 - Úprava zaústěn...'!J33</f>
        <v>0</v>
      </c>
      <c r="AW86" s="79">
        <f>'040.42.4 - Úprava zaústěn...'!J34</f>
        <v>0</v>
      </c>
      <c r="AX86" s="79">
        <f>'040.42.4 - Úprava zaústěn...'!J35</f>
        <v>0</v>
      </c>
      <c r="AY86" s="79">
        <f>'040.42.4 - Úprava zaústěn...'!J36</f>
        <v>0</v>
      </c>
      <c r="AZ86" s="79">
        <f>'040.42.4 - Úprava zaústěn...'!F33</f>
        <v>0</v>
      </c>
      <c r="BA86" s="79">
        <f>'040.42.4 - Úprava zaústěn...'!F34</f>
        <v>0</v>
      </c>
      <c r="BB86" s="79">
        <f>'040.42.4 - Úprava zaústěn...'!F35</f>
        <v>0</v>
      </c>
      <c r="BC86" s="79">
        <f>'040.42.4 - Úprava zaústěn...'!F36</f>
        <v>0</v>
      </c>
      <c r="BD86" s="81">
        <f>'040.42.4 - Úprava zaústěn...'!F37</f>
        <v>0</v>
      </c>
      <c r="BT86" s="82" t="s">
        <v>83</v>
      </c>
      <c r="BV86" s="82" t="s">
        <v>77</v>
      </c>
      <c r="BW86" s="82" t="s">
        <v>166</v>
      </c>
      <c r="BX86" s="82" t="s">
        <v>5</v>
      </c>
      <c r="CL86" s="82" t="s">
        <v>19</v>
      </c>
      <c r="CM86" s="82" t="s">
        <v>21</v>
      </c>
    </row>
    <row r="87" spans="1:91" s="6" customFormat="1" ht="24.75" customHeight="1">
      <c r="A87" s="73" t="s">
        <v>79</v>
      </c>
      <c r="B87" s="74"/>
      <c r="C87" s="75"/>
      <c r="D87" s="295" t="s">
        <v>167</v>
      </c>
      <c r="E87" s="295"/>
      <c r="F87" s="295"/>
      <c r="G87" s="295"/>
      <c r="H87" s="295"/>
      <c r="I87" s="76"/>
      <c r="J87" s="295" t="s">
        <v>168</v>
      </c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306">
        <f>'040.42.5 - Úprava zaústěn...'!J30</f>
        <v>0</v>
      </c>
      <c r="AH87" s="307"/>
      <c r="AI87" s="307"/>
      <c r="AJ87" s="307"/>
      <c r="AK87" s="307"/>
      <c r="AL87" s="307"/>
      <c r="AM87" s="307"/>
      <c r="AN87" s="306">
        <f t="shared" si="0"/>
        <v>0</v>
      </c>
      <c r="AO87" s="307"/>
      <c r="AP87" s="307"/>
      <c r="AQ87" s="77" t="s">
        <v>82</v>
      </c>
      <c r="AR87" s="74"/>
      <c r="AS87" s="78">
        <v>0</v>
      </c>
      <c r="AT87" s="79">
        <f t="shared" si="1"/>
        <v>0</v>
      </c>
      <c r="AU87" s="80">
        <f>'040.42.5 - Úprava zaústěn...'!P83</f>
        <v>0</v>
      </c>
      <c r="AV87" s="79">
        <f>'040.42.5 - Úprava zaústěn...'!J33</f>
        <v>0</v>
      </c>
      <c r="AW87" s="79">
        <f>'040.42.5 - Úprava zaústěn...'!J34</f>
        <v>0</v>
      </c>
      <c r="AX87" s="79">
        <f>'040.42.5 - Úprava zaústěn...'!J35</f>
        <v>0</v>
      </c>
      <c r="AY87" s="79">
        <f>'040.42.5 - Úprava zaústěn...'!J36</f>
        <v>0</v>
      </c>
      <c r="AZ87" s="79">
        <f>'040.42.5 - Úprava zaústěn...'!F33</f>
        <v>0</v>
      </c>
      <c r="BA87" s="79">
        <f>'040.42.5 - Úprava zaústěn...'!F34</f>
        <v>0</v>
      </c>
      <c r="BB87" s="79">
        <f>'040.42.5 - Úprava zaústěn...'!F35</f>
        <v>0</v>
      </c>
      <c r="BC87" s="79">
        <f>'040.42.5 - Úprava zaústěn...'!F36</f>
        <v>0</v>
      </c>
      <c r="BD87" s="81">
        <f>'040.42.5 - Úprava zaústěn...'!F37</f>
        <v>0</v>
      </c>
      <c r="BT87" s="82" t="s">
        <v>83</v>
      </c>
      <c r="BV87" s="82" t="s">
        <v>77</v>
      </c>
      <c r="BW87" s="82" t="s">
        <v>169</v>
      </c>
      <c r="BX87" s="82" t="s">
        <v>5</v>
      </c>
      <c r="CL87" s="82" t="s">
        <v>19</v>
      </c>
      <c r="CM87" s="82" t="s">
        <v>21</v>
      </c>
    </row>
    <row r="88" spans="1:91" s="6" customFormat="1" ht="24.75" customHeight="1">
      <c r="A88" s="73" t="s">
        <v>79</v>
      </c>
      <c r="B88" s="74"/>
      <c r="C88" s="75"/>
      <c r="D88" s="295" t="s">
        <v>170</v>
      </c>
      <c r="E88" s="295"/>
      <c r="F88" s="295"/>
      <c r="G88" s="295"/>
      <c r="H88" s="295"/>
      <c r="I88" s="76"/>
      <c r="J88" s="295" t="s">
        <v>171</v>
      </c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306">
        <f>'040.42.6 - Úprava zaústěn...'!J30</f>
        <v>0</v>
      </c>
      <c r="AH88" s="307"/>
      <c r="AI88" s="307"/>
      <c r="AJ88" s="307"/>
      <c r="AK88" s="307"/>
      <c r="AL88" s="307"/>
      <c r="AM88" s="307"/>
      <c r="AN88" s="306">
        <f t="shared" si="0"/>
        <v>0</v>
      </c>
      <c r="AO88" s="307"/>
      <c r="AP88" s="307"/>
      <c r="AQ88" s="77" t="s">
        <v>82</v>
      </c>
      <c r="AR88" s="74"/>
      <c r="AS88" s="78">
        <v>0</v>
      </c>
      <c r="AT88" s="79">
        <f t="shared" si="1"/>
        <v>0</v>
      </c>
      <c r="AU88" s="80">
        <f>'040.42.6 - Úprava zaústěn...'!P83</f>
        <v>0</v>
      </c>
      <c r="AV88" s="79">
        <f>'040.42.6 - Úprava zaústěn...'!J33</f>
        <v>0</v>
      </c>
      <c r="AW88" s="79">
        <f>'040.42.6 - Úprava zaústěn...'!J34</f>
        <v>0</v>
      </c>
      <c r="AX88" s="79">
        <f>'040.42.6 - Úprava zaústěn...'!J35</f>
        <v>0</v>
      </c>
      <c r="AY88" s="79">
        <f>'040.42.6 - Úprava zaústěn...'!J36</f>
        <v>0</v>
      </c>
      <c r="AZ88" s="79">
        <f>'040.42.6 - Úprava zaústěn...'!F33</f>
        <v>0</v>
      </c>
      <c r="BA88" s="79">
        <f>'040.42.6 - Úprava zaústěn...'!F34</f>
        <v>0</v>
      </c>
      <c r="BB88" s="79">
        <f>'040.42.6 - Úprava zaústěn...'!F35</f>
        <v>0</v>
      </c>
      <c r="BC88" s="79">
        <f>'040.42.6 - Úprava zaústěn...'!F36</f>
        <v>0</v>
      </c>
      <c r="BD88" s="81">
        <f>'040.42.6 - Úprava zaústěn...'!F37</f>
        <v>0</v>
      </c>
      <c r="BT88" s="82" t="s">
        <v>83</v>
      </c>
      <c r="BV88" s="82" t="s">
        <v>77</v>
      </c>
      <c r="BW88" s="82" t="s">
        <v>172</v>
      </c>
      <c r="BX88" s="82" t="s">
        <v>5</v>
      </c>
      <c r="CL88" s="82" t="s">
        <v>19</v>
      </c>
      <c r="CM88" s="82" t="s">
        <v>21</v>
      </c>
    </row>
    <row r="89" spans="1:91" s="6" customFormat="1" ht="16.5" customHeight="1">
      <c r="A89" s="73" t="s">
        <v>79</v>
      </c>
      <c r="B89" s="74"/>
      <c r="C89" s="75"/>
      <c r="D89" s="295" t="s">
        <v>173</v>
      </c>
      <c r="E89" s="295"/>
      <c r="F89" s="295"/>
      <c r="G89" s="295"/>
      <c r="H89" s="295"/>
      <c r="I89" s="76"/>
      <c r="J89" s="295" t="s">
        <v>174</v>
      </c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306">
        <f>'040.52.1 - Přeložka vodov...'!J30</f>
        <v>0</v>
      </c>
      <c r="AH89" s="307"/>
      <c r="AI89" s="307"/>
      <c r="AJ89" s="307"/>
      <c r="AK89" s="307"/>
      <c r="AL89" s="307"/>
      <c r="AM89" s="307"/>
      <c r="AN89" s="306">
        <f t="shared" si="0"/>
        <v>0</v>
      </c>
      <c r="AO89" s="307"/>
      <c r="AP89" s="307"/>
      <c r="AQ89" s="77" t="s">
        <v>82</v>
      </c>
      <c r="AR89" s="74"/>
      <c r="AS89" s="78">
        <v>0</v>
      </c>
      <c r="AT89" s="79">
        <f t="shared" si="1"/>
        <v>0</v>
      </c>
      <c r="AU89" s="80">
        <f>'040.52.1 - Přeložka vodov...'!P87</f>
        <v>0</v>
      </c>
      <c r="AV89" s="79">
        <f>'040.52.1 - Přeložka vodov...'!J33</f>
        <v>0</v>
      </c>
      <c r="AW89" s="79">
        <f>'040.52.1 - Přeložka vodov...'!J34</f>
        <v>0</v>
      </c>
      <c r="AX89" s="79">
        <f>'040.52.1 - Přeložka vodov...'!J35</f>
        <v>0</v>
      </c>
      <c r="AY89" s="79">
        <f>'040.52.1 - Přeložka vodov...'!J36</f>
        <v>0</v>
      </c>
      <c r="AZ89" s="79">
        <f>'040.52.1 - Přeložka vodov...'!F33</f>
        <v>0</v>
      </c>
      <c r="BA89" s="79">
        <f>'040.52.1 - Přeložka vodov...'!F34</f>
        <v>0</v>
      </c>
      <c r="BB89" s="79">
        <f>'040.52.1 - Přeložka vodov...'!F35</f>
        <v>0</v>
      </c>
      <c r="BC89" s="79">
        <f>'040.52.1 - Přeložka vodov...'!F36</f>
        <v>0</v>
      </c>
      <c r="BD89" s="81">
        <f>'040.52.1 - Přeložka vodov...'!F37</f>
        <v>0</v>
      </c>
      <c r="BT89" s="82" t="s">
        <v>83</v>
      </c>
      <c r="BV89" s="82" t="s">
        <v>77</v>
      </c>
      <c r="BW89" s="82" t="s">
        <v>175</v>
      </c>
      <c r="BX89" s="82" t="s">
        <v>5</v>
      </c>
      <c r="CL89" s="82" t="s">
        <v>19</v>
      </c>
      <c r="CM89" s="82" t="s">
        <v>21</v>
      </c>
    </row>
    <row r="90" spans="1:91" s="6" customFormat="1" ht="24.75" customHeight="1">
      <c r="A90" s="73" t="s">
        <v>79</v>
      </c>
      <c r="B90" s="74"/>
      <c r="C90" s="75"/>
      <c r="D90" s="295" t="s">
        <v>176</v>
      </c>
      <c r="E90" s="295"/>
      <c r="F90" s="295"/>
      <c r="G90" s="295"/>
      <c r="H90" s="295"/>
      <c r="I90" s="76"/>
      <c r="J90" s="295" t="s">
        <v>177</v>
      </c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306">
        <f>'040.53.1 - Přeložka plyno...'!J30</f>
        <v>0</v>
      </c>
      <c r="AH90" s="307"/>
      <c r="AI90" s="307"/>
      <c r="AJ90" s="307"/>
      <c r="AK90" s="307"/>
      <c r="AL90" s="307"/>
      <c r="AM90" s="307"/>
      <c r="AN90" s="306">
        <f t="shared" si="0"/>
        <v>0</v>
      </c>
      <c r="AO90" s="307"/>
      <c r="AP90" s="307"/>
      <c r="AQ90" s="77" t="s">
        <v>82</v>
      </c>
      <c r="AR90" s="74"/>
      <c r="AS90" s="78">
        <v>0</v>
      </c>
      <c r="AT90" s="79">
        <f t="shared" si="1"/>
        <v>0</v>
      </c>
      <c r="AU90" s="80">
        <f>'040.53.1 - Přeložka plyno...'!P95</f>
        <v>0</v>
      </c>
      <c r="AV90" s="79">
        <f>'040.53.1 - Přeložka plyno...'!J33</f>
        <v>0</v>
      </c>
      <c r="AW90" s="79">
        <f>'040.53.1 - Přeložka plyno...'!J34</f>
        <v>0</v>
      </c>
      <c r="AX90" s="79">
        <f>'040.53.1 - Přeložka plyno...'!J35</f>
        <v>0</v>
      </c>
      <c r="AY90" s="79">
        <f>'040.53.1 - Přeložka plyno...'!J36</f>
        <v>0</v>
      </c>
      <c r="AZ90" s="79">
        <f>'040.53.1 - Přeložka plyno...'!F33</f>
        <v>0</v>
      </c>
      <c r="BA90" s="79">
        <f>'040.53.1 - Přeložka plyno...'!F34</f>
        <v>0</v>
      </c>
      <c r="BB90" s="79">
        <f>'040.53.1 - Přeložka plyno...'!F35</f>
        <v>0</v>
      </c>
      <c r="BC90" s="79">
        <f>'040.53.1 - Přeložka plyno...'!F36</f>
        <v>0</v>
      </c>
      <c r="BD90" s="81">
        <f>'040.53.1 - Přeložka plyno...'!F37</f>
        <v>0</v>
      </c>
      <c r="BT90" s="82" t="s">
        <v>83</v>
      </c>
      <c r="BV90" s="82" t="s">
        <v>77</v>
      </c>
      <c r="BW90" s="82" t="s">
        <v>178</v>
      </c>
      <c r="BX90" s="82" t="s">
        <v>5</v>
      </c>
      <c r="CL90" s="82" t="s">
        <v>19</v>
      </c>
      <c r="CM90" s="82" t="s">
        <v>21</v>
      </c>
    </row>
    <row r="91" spans="1:91" s="6" customFormat="1" ht="24.75" customHeight="1">
      <c r="A91" s="73" t="s">
        <v>79</v>
      </c>
      <c r="B91" s="74"/>
      <c r="C91" s="75"/>
      <c r="D91" s="295" t="s">
        <v>179</v>
      </c>
      <c r="E91" s="295"/>
      <c r="F91" s="295"/>
      <c r="G91" s="295"/>
      <c r="H91" s="295"/>
      <c r="I91" s="76"/>
      <c r="J91" s="295" t="s">
        <v>180</v>
      </c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306">
        <f>'040.53.2 - Přeložka plyno...'!J30</f>
        <v>0</v>
      </c>
      <c r="AH91" s="307"/>
      <c r="AI91" s="307"/>
      <c r="AJ91" s="307"/>
      <c r="AK91" s="307"/>
      <c r="AL91" s="307"/>
      <c r="AM91" s="307"/>
      <c r="AN91" s="306">
        <f t="shared" si="0"/>
        <v>0</v>
      </c>
      <c r="AO91" s="307"/>
      <c r="AP91" s="307"/>
      <c r="AQ91" s="77" t="s">
        <v>82</v>
      </c>
      <c r="AR91" s="74"/>
      <c r="AS91" s="78">
        <v>0</v>
      </c>
      <c r="AT91" s="79">
        <f t="shared" si="1"/>
        <v>0</v>
      </c>
      <c r="AU91" s="80">
        <f>'040.53.2 - Přeložka plyno...'!P93</f>
        <v>0</v>
      </c>
      <c r="AV91" s="79">
        <f>'040.53.2 - Přeložka plyno...'!J33</f>
        <v>0</v>
      </c>
      <c r="AW91" s="79">
        <f>'040.53.2 - Přeložka plyno...'!J34</f>
        <v>0</v>
      </c>
      <c r="AX91" s="79">
        <f>'040.53.2 - Přeložka plyno...'!J35</f>
        <v>0</v>
      </c>
      <c r="AY91" s="79">
        <f>'040.53.2 - Přeložka plyno...'!J36</f>
        <v>0</v>
      </c>
      <c r="AZ91" s="79">
        <f>'040.53.2 - Přeložka plyno...'!F33</f>
        <v>0</v>
      </c>
      <c r="BA91" s="79">
        <f>'040.53.2 - Přeložka plyno...'!F34</f>
        <v>0</v>
      </c>
      <c r="BB91" s="79">
        <f>'040.53.2 - Přeložka plyno...'!F35</f>
        <v>0</v>
      </c>
      <c r="BC91" s="79">
        <f>'040.53.2 - Přeložka plyno...'!F36</f>
        <v>0</v>
      </c>
      <c r="BD91" s="81">
        <f>'040.53.2 - Přeložka plyno...'!F37</f>
        <v>0</v>
      </c>
      <c r="BT91" s="82" t="s">
        <v>83</v>
      </c>
      <c r="BV91" s="82" t="s">
        <v>77</v>
      </c>
      <c r="BW91" s="82" t="s">
        <v>181</v>
      </c>
      <c r="BX91" s="82" t="s">
        <v>5</v>
      </c>
      <c r="CL91" s="82" t="s">
        <v>19</v>
      </c>
      <c r="CM91" s="82" t="s">
        <v>21</v>
      </c>
    </row>
    <row r="92" spans="1:91" s="6" customFormat="1" ht="24.75" customHeight="1">
      <c r="A92" s="73" t="s">
        <v>79</v>
      </c>
      <c r="B92" s="74"/>
      <c r="C92" s="75"/>
      <c r="D92" s="295" t="s">
        <v>182</v>
      </c>
      <c r="E92" s="295"/>
      <c r="F92" s="295"/>
      <c r="G92" s="295"/>
      <c r="H92" s="295"/>
      <c r="I92" s="76"/>
      <c r="J92" s="295" t="s">
        <v>183</v>
      </c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306">
        <f>'040.54.1 - Přeložka nadze...'!J30</f>
        <v>0</v>
      </c>
      <c r="AH92" s="307"/>
      <c r="AI92" s="307"/>
      <c r="AJ92" s="307"/>
      <c r="AK92" s="307"/>
      <c r="AL92" s="307"/>
      <c r="AM92" s="307"/>
      <c r="AN92" s="306">
        <f t="shared" si="0"/>
        <v>0</v>
      </c>
      <c r="AO92" s="307"/>
      <c r="AP92" s="307"/>
      <c r="AQ92" s="77" t="s">
        <v>82</v>
      </c>
      <c r="AR92" s="74"/>
      <c r="AS92" s="78">
        <v>0</v>
      </c>
      <c r="AT92" s="79">
        <f t="shared" si="1"/>
        <v>0</v>
      </c>
      <c r="AU92" s="80">
        <f>'040.54.1 - Přeložka nadze...'!P86</f>
        <v>0</v>
      </c>
      <c r="AV92" s="79">
        <f>'040.54.1 - Přeložka nadze...'!J33</f>
        <v>0</v>
      </c>
      <c r="AW92" s="79">
        <f>'040.54.1 - Přeložka nadze...'!J34</f>
        <v>0</v>
      </c>
      <c r="AX92" s="79">
        <f>'040.54.1 - Přeložka nadze...'!J35</f>
        <v>0</v>
      </c>
      <c r="AY92" s="79">
        <f>'040.54.1 - Přeložka nadze...'!J36</f>
        <v>0</v>
      </c>
      <c r="AZ92" s="79">
        <f>'040.54.1 - Přeložka nadze...'!F33</f>
        <v>0</v>
      </c>
      <c r="BA92" s="79">
        <f>'040.54.1 - Přeložka nadze...'!F34</f>
        <v>0</v>
      </c>
      <c r="BB92" s="79">
        <f>'040.54.1 - Přeložka nadze...'!F35</f>
        <v>0</v>
      </c>
      <c r="BC92" s="79">
        <f>'040.54.1 - Přeložka nadze...'!F36</f>
        <v>0</v>
      </c>
      <c r="BD92" s="81">
        <f>'040.54.1 - Přeložka nadze...'!F37</f>
        <v>0</v>
      </c>
      <c r="BT92" s="82" t="s">
        <v>83</v>
      </c>
      <c r="BV92" s="82" t="s">
        <v>77</v>
      </c>
      <c r="BW92" s="82" t="s">
        <v>184</v>
      </c>
      <c r="BX92" s="82" t="s">
        <v>5</v>
      </c>
      <c r="CL92" s="82" t="s">
        <v>19</v>
      </c>
      <c r="CM92" s="82" t="s">
        <v>21</v>
      </c>
    </row>
    <row r="93" spans="1:91" s="6" customFormat="1" ht="37.5" customHeight="1">
      <c r="A93" s="73" t="s">
        <v>79</v>
      </c>
      <c r="B93" s="74"/>
      <c r="C93" s="75"/>
      <c r="D93" s="295" t="s">
        <v>185</v>
      </c>
      <c r="E93" s="295"/>
      <c r="F93" s="295"/>
      <c r="G93" s="295"/>
      <c r="H93" s="295"/>
      <c r="I93" s="76"/>
      <c r="J93" s="295" t="s">
        <v>186</v>
      </c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306">
        <f>'040.59.2 - Objekt pro lik...'!J30</f>
        <v>0</v>
      </c>
      <c r="AH93" s="307"/>
      <c r="AI93" s="307"/>
      <c r="AJ93" s="307"/>
      <c r="AK93" s="307"/>
      <c r="AL93" s="307"/>
      <c r="AM93" s="307"/>
      <c r="AN93" s="306">
        <f t="shared" si="0"/>
        <v>0</v>
      </c>
      <c r="AO93" s="307"/>
      <c r="AP93" s="307"/>
      <c r="AQ93" s="77" t="s">
        <v>82</v>
      </c>
      <c r="AR93" s="74"/>
      <c r="AS93" s="78">
        <v>0</v>
      </c>
      <c r="AT93" s="79">
        <f t="shared" si="1"/>
        <v>0</v>
      </c>
      <c r="AU93" s="80">
        <f>'040.59.2 - Objekt pro lik...'!P90</f>
        <v>0</v>
      </c>
      <c r="AV93" s="79">
        <f>'040.59.2 - Objekt pro lik...'!J33</f>
        <v>0</v>
      </c>
      <c r="AW93" s="79">
        <f>'040.59.2 - Objekt pro lik...'!J34</f>
        <v>0</v>
      </c>
      <c r="AX93" s="79">
        <f>'040.59.2 - Objekt pro lik...'!J35</f>
        <v>0</v>
      </c>
      <c r="AY93" s="79">
        <f>'040.59.2 - Objekt pro lik...'!J36</f>
        <v>0</v>
      </c>
      <c r="AZ93" s="79">
        <f>'040.59.2 - Objekt pro lik...'!F33</f>
        <v>0</v>
      </c>
      <c r="BA93" s="79">
        <f>'040.59.2 - Objekt pro lik...'!F34</f>
        <v>0</v>
      </c>
      <c r="BB93" s="79">
        <f>'040.59.2 - Objekt pro lik...'!F35</f>
        <v>0</v>
      </c>
      <c r="BC93" s="79">
        <f>'040.59.2 - Objekt pro lik...'!F36</f>
        <v>0</v>
      </c>
      <c r="BD93" s="81">
        <f>'040.59.2 - Objekt pro lik...'!F37</f>
        <v>0</v>
      </c>
      <c r="BT93" s="82" t="s">
        <v>83</v>
      </c>
      <c r="BV93" s="82" t="s">
        <v>77</v>
      </c>
      <c r="BW93" s="82" t="s">
        <v>187</v>
      </c>
      <c r="BX93" s="82" t="s">
        <v>5</v>
      </c>
      <c r="CL93" s="82" t="s">
        <v>19</v>
      </c>
      <c r="CM93" s="82" t="s">
        <v>21</v>
      </c>
    </row>
    <row r="94" spans="1:91" s="6" customFormat="1" ht="16.5" customHeight="1">
      <c r="B94" s="74"/>
      <c r="C94" s="75"/>
      <c r="D94" s="295" t="s">
        <v>188</v>
      </c>
      <c r="E94" s="295"/>
      <c r="F94" s="295"/>
      <c r="G94" s="295"/>
      <c r="H94" s="295"/>
      <c r="I94" s="76"/>
      <c r="J94" s="295" t="s">
        <v>189</v>
      </c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313">
        <f>ROUND(SUM(AG95:AG97),2)</f>
        <v>0</v>
      </c>
      <c r="AH94" s="307"/>
      <c r="AI94" s="307"/>
      <c r="AJ94" s="307"/>
      <c r="AK94" s="307"/>
      <c r="AL94" s="307"/>
      <c r="AM94" s="307"/>
      <c r="AN94" s="306">
        <f t="shared" si="0"/>
        <v>0</v>
      </c>
      <c r="AO94" s="307"/>
      <c r="AP94" s="307"/>
      <c r="AQ94" s="77" t="s">
        <v>82</v>
      </c>
      <c r="AR94" s="74"/>
      <c r="AS94" s="78">
        <f>ROUND(SUM(AS95:AS97),2)</f>
        <v>0</v>
      </c>
      <c r="AT94" s="79">
        <f t="shared" si="1"/>
        <v>0</v>
      </c>
      <c r="AU94" s="80">
        <f>ROUND(SUM(AU95:AU97),5)</f>
        <v>0</v>
      </c>
      <c r="AV94" s="79">
        <f>ROUND(AZ94*L29,2)</f>
        <v>0</v>
      </c>
      <c r="AW94" s="79">
        <f>ROUND(BA94*L30,2)</f>
        <v>0</v>
      </c>
      <c r="AX94" s="79">
        <f>ROUND(BB94*L29,2)</f>
        <v>0</v>
      </c>
      <c r="AY94" s="79">
        <f>ROUND(BC94*L30,2)</f>
        <v>0</v>
      </c>
      <c r="AZ94" s="79">
        <f>ROUND(SUM(AZ95:AZ97),2)</f>
        <v>0</v>
      </c>
      <c r="BA94" s="79">
        <f>ROUND(SUM(BA95:BA97),2)</f>
        <v>0</v>
      </c>
      <c r="BB94" s="79">
        <f>ROUND(SUM(BB95:BB97),2)</f>
        <v>0</v>
      </c>
      <c r="BC94" s="79">
        <f>ROUND(SUM(BC95:BC97),2)</f>
        <v>0</v>
      </c>
      <c r="BD94" s="81">
        <f>ROUND(SUM(BD95:BD97),2)</f>
        <v>0</v>
      </c>
      <c r="BS94" s="82" t="s">
        <v>74</v>
      </c>
      <c r="BT94" s="82" t="s">
        <v>83</v>
      </c>
      <c r="BV94" s="82" t="s">
        <v>77</v>
      </c>
      <c r="BW94" s="82" t="s">
        <v>190</v>
      </c>
      <c r="BX94" s="82" t="s">
        <v>5</v>
      </c>
      <c r="CL94" s="82" t="s">
        <v>19</v>
      </c>
      <c r="CM94" s="82" t="s">
        <v>21</v>
      </c>
    </row>
    <row r="95" spans="1:91" s="3" customFormat="1" ht="16.5" customHeight="1">
      <c r="B95" s="47"/>
      <c r="C95" s="9"/>
      <c r="D95" s="9"/>
      <c r="E95" s="294" t="s">
        <v>188</v>
      </c>
      <c r="F95" s="294"/>
      <c r="G95" s="294"/>
      <c r="H95" s="294"/>
      <c r="I95" s="294"/>
      <c r="J95" s="9"/>
      <c r="K95" s="294" t="s">
        <v>189</v>
      </c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314">
        <v>0</v>
      </c>
      <c r="AH95" s="315"/>
      <c r="AI95" s="315"/>
      <c r="AJ95" s="315"/>
      <c r="AK95" s="315"/>
      <c r="AL95" s="315"/>
      <c r="AM95" s="315"/>
      <c r="AN95" s="314">
        <f t="shared" si="0"/>
        <v>0</v>
      </c>
      <c r="AO95" s="315"/>
      <c r="AP95" s="315"/>
      <c r="AQ95" s="83" t="s">
        <v>109</v>
      </c>
      <c r="AR95" s="47"/>
      <c r="AS95" s="84">
        <v>0</v>
      </c>
      <c r="AT95" s="85">
        <f t="shared" si="1"/>
        <v>0</v>
      </c>
      <c r="AU95" s="86"/>
      <c r="AV95" s="85"/>
      <c r="AW95" s="85"/>
      <c r="AX95" s="85"/>
      <c r="AY95" s="85"/>
      <c r="AZ95" s="85"/>
      <c r="BA95" s="85"/>
      <c r="BB95" s="85"/>
      <c r="BC95" s="85"/>
      <c r="BD95" s="87"/>
      <c r="BT95" s="26" t="s">
        <v>21</v>
      </c>
      <c r="BU95" s="26" t="s">
        <v>110</v>
      </c>
      <c r="BV95" s="26" t="s">
        <v>77</v>
      </c>
      <c r="BW95" s="26" t="s">
        <v>190</v>
      </c>
      <c r="BX95" s="26" t="s">
        <v>5</v>
      </c>
      <c r="CL95" s="26" t="s">
        <v>19</v>
      </c>
      <c r="CM95" s="26" t="s">
        <v>21</v>
      </c>
    </row>
    <row r="96" spans="1:91" s="3" customFormat="1" ht="23.25" customHeight="1">
      <c r="A96" s="73" t="s">
        <v>79</v>
      </c>
      <c r="B96" s="47"/>
      <c r="C96" s="9"/>
      <c r="D96" s="9"/>
      <c r="E96" s="294" t="s">
        <v>191</v>
      </c>
      <c r="F96" s="294"/>
      <c r="G96" s="294"/>
      <c r="H96" s="294"/>
      <c r="I96" s="294"/>
      <c r="J96" s="9"/>
      <c r="K96" s="294" t="s">
        <v>189</v>
      </c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314">
        <f>'040.61.1.1 - Výsadba náhr...'!J32</f>
        <v>0</v>
      </c>
      <c r="AH96" s="315"/>
      <c r="AI96" s="315"/>
      <c r="AJ96" s="315"/>
      <c r="AK96" s="315"/>
      <c r="AL96" s="315"/>
      <c r="AM96" s="315"/>
      <c r="AN96" s="314">
        <f t="shared" si="0"/>
        <v>0</v>
      </c>
      <c r="AO96" s="315"/>
      <c r="AP96" s="315"/>
      <c r="AQ96" s="83" t="s">
        <v>109</v>
      </c>
      <c r="AR96" s="47"/>
      <c r="AS96" s="84">
        <v>0</v>
      </c>
      <c r="AT96" s="85">
        <f t="shared" si="1"/>
        <v>0</v>
      </c>
      <c r="AU96" s="86">
        <f>'040.61.1.1 - Výsadba náhr...'!P88</f>
        <v>0</v>
      </c>
      <c r="AV96" s="85">
        <f>'040.61.1.1 - Výsadba náhr...'!J35</f>
        <v>0</v>
      </c>
      <c r="AW96" s="85">
        <f>'040.61.1.1 - Výsadba náhr...'!J36</f>
        <v>0</v>
      </c>
      <c r="AX96" s="85">
        <f>'040.61.1.1 - Výsadba náhr...'!J37</f>
        <v>0</v>
      </c>
      <c r="AY96" s="85">
        <f>'040.61.1.1 - Výsadba náhr...'!J38</f>
        <v>0</v>
      </c>
      <c r="AZ96" s="85">
        <f>'040.61.1.1 - Výsadba náhr...'!F35</f>
        <v>0</v>
      </c>
      <c r="BA96" s="85">
        <f>'040.61.1.1 - Výsadba náhr...'!F36</f>
        <v>0</v>
      </c>
      <c r="BB96" s="85">
        <f>'040.61.1.1 - Výsadba náhr...'!F37</f>
        <v>0</v>
      </c>
      <c r="BC96" s="85">
        <f>'040.61.1.1 - Výsadba náhr...'!F38</f>
        <v>0</v>
      </c>
      <c r="BD96" s="87">
        <f>'040.61.1.1 - Výsadba náhr...'!F39</f>
        <v>0</v>
      </c>
      <c r="BT96" s="26" t="s">
        <v>21</v>
      </c>
      <c r="BV96" s="26" t="s">
        <v>77</v>
      </c>
      <c r="BW96" s="26" t="s">
        <v>192</v>
      </c>
      <c r="BX96" s="26" t="s">
        <v>190</v>
      </c>
      <c r="CL96" s="26" t="s">
        <v>19</v>
      </c>
    </row>
    <row r="97" spans="1:91" s="3" customFormat="1" ht="23.25" customHeight="1">
      <c r="A97" s="73" t="s">
        <v>79</v>
      </c>
      <c r="B97" s="47"/>
      <c r="C97" s="9"/>
      <c r="D97" s="9"/>
      <c r="E97" s="294" t="s">
        <v>193</v>
      </c>
      <c r="F97" s="294"/>
      <c r="G97" s="294"/>
      <c r="H97" s="294"/>
      <c r="I97" s="294"/>
      <c r="J97" s="9"/>
      <c r="K97" s="294" t="s">
        <v>194</v>
      </c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314">
        <f>'040.61.1.2 - Výsadba mimo...'!J32</f>
        <v>0</v>
      </c>
      <c r="AH97" s="315"/>
      <c r="AI97" s="315"/>
      <c r="AJ97" s="315"/>
      <c r="AK97" s="315"/>
      <c r="AL97" s="315"/>
      <c r="AM97" s="315"/>
      <c r="AN97" s="314">
        <f t="shared" si="0"/>
        <v>0</v>
      </c>
      <c r="AO97" s="315"/>
      <c r="AP97" s="315"/>
      <c r="AQ97" s="83" t="s">
        <v>109</v>
      </c>
      <c r="AR97" s="47"/>
      <c r="AS97" s="84">
        <v>0</v>
      </c>
      <c r="AT97" s="85">
        <f t="shared" si="1"/>
        <v>0</v>
      </c>
      <c r="AU97" s="86">
        <f>'040.61.1.2 - Výsadba mimo...'!P87</f>
        <v>0</v>
      </c>
      <c r="AV97" s="85">
        <f>'040.61.1.2 - Výsadba mimo...'!J35</f>
        <v>0</v>
      </c>
      <c r="AW97" s="85">
        <f>'040.61.1.2 - Výsadba mimo...'!J36</f>
        <v>0</v>
      </c>
      <c r="AX97" s="85">
        <f>'040.61.1.2 - Výsadba mimo...'!J37</f>
        <v>0</v>
      </c>
      <c r="AY97" s="85">
        <f>'040.61.1.2 - Výsadba mimo...'!J38</f>
        <v>0</v>
      </c>
      <c r="AZ97" s="85">
        <f>'040.61.1.2 - Výsadba mimo...'!F35</f>
        <v>0</v>
      </c>
      <c r="BA97" s="85">
        <f>'040.61.1.2 - Výsadba mimo...'!F36</f>
        <v>0</v>
      </c>
      <c r="BB97" s="85">
        <f>'040.61.1.2 - Výsadba mimo...'!F37</f>
        <v>0</v>
      </c>
      <c r="BC97" s="85">
        <f>'040.61.1.2 - Výsadba mimo...'!F38</f>
        <v>0</v>
      </c>
      <c r="BD97" s="87">
        <f>'040.61.1.2 - Výsadba mimo...'!F39</f>
        <v>0</v>
      </c>
      <c r="BT97" s="26" t="s">
        <v>21</v>
      </c>
      <c r="BV97" s="26" t="s">
        <v>77</v>
      </c>
      <c r="BW97" s="26" t="s">
        <v>195</v>
      </c>
      <c r="BX97" s="26" t="s">
        <v>190</v>
      </c>
      <c r="CL97" s="26" t="s">
        <v>19</v>
      </c>
    </row>
    <row r="98" spans="1:91" s="6" customFormat="1" ht="16.5" customHeight="1">
      <c r="A98" s="73" t="s">
        <v>79</v>
      </c>
      <c r="B98" s="74"/>
      <c r="C98" s="75"/>
      <c r="D98" s="295" t="s">
        <v>196</v>
      </c>
      <c r="E98" s="295"/>
      <c r="F98" s="295"/>
      <c r="G98" s="295"/>
      <c r="H98" s="295"/>
      <c r="I98" s="76"/>
      <c r="J98" s="295" t="s">
        <v>197</v>
      </c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306">
        <f>'040.75 - Kácení porostů'!J30</f>
        <v>0</v>
      </c>
      <c r="AH98" s="307"/>
      <c r="AI98" s="307"/>
      <c r="AJ98" s="307"/>
      <c r="AK98" s="307"/>
      <c r="AL98" s="307"/>
      <c r="AM98" s="307"/>
      <c r="AN98" s="306">
        <f t="shared" si="0"/>
        <v>0</v>
      </c>
      <c r="AO98" s="307"/>
      <c r="AP98" s="307"/>
      <c r="AQ98" s="77" t="s">
        <v>82</v>
      </c>
      <c r="AR98" s="74"/>
      <c r="AS98" s="78">
        <v>0</v>
      </c>
      <c r="AT98" s="79">
        <f t="shared" si="1"/>
        <v>0</v>
      </c>
      <c r="AU98" s="80">
        <f>'040.75 - Kácení porostů'!P81</f>
        <v>0</v>
      </c>
      <c r="AV98" s="79">
        <f>'040.75 - Kácení porostů'!J33</f>
        <v>0</v>
      </c>
      <c r="AW98" s="79">
        <f>'040.75 - Kácení porostů'!J34</f>
        <v>0</v>
      </c>
      <c r="AX98" s="79">
        <f>'040.75 - Kácení porostů'!J35</f>
        <v>0</v>
      </c>
      <c r="AY98" s="79">
        <f>'040.75 - Kácení porostů'!J36</f>
        <v>0</v>
      </c>
      <c r="AZ98" s="79">
        <f>'040.75 - Kácení porostů'!F33</f>
        <v>0</v>
      </c>
      <c r="BA98" s="79">
        <f>'040.75 - Kácení porostů'!F34</f>
        <v>0</v>
      </c>
      <c r="BB98" s="79">
        <f>'040.75 - Kácení porostů'!F35</f>
        <v>0</v>
      </c>
      <c r="BC98" s="79">
        <f>'040.75 - Kácení porostů'!F36</f>
        <v>0</v>
      </c>
      <c r="BD98" s="81">
        <f>'040.75 - Kácení porostů'!F37</f>
        <v>0</v>
      </c>
      <c r="BT98" s="82" t="s">
        <v>83</v>
      </c>
      <c r="BV98" s="82" t="s">
        <v>77</v>
      </c>
      <c r="BW98" s="82" t="s">
        <v>198</v>
      </c>
      <c r="BX98" s="82" t="s">
        <v>5</v>
      </c>
      <c r="CL98" s="82" t="s">
        <v>19</v>
      </c>
      <c r="CM98" s="82" t="s">
        <v>21</v>
      </c>
    </row>
    <row r="99" spans="1:91" s="6" customFormat="1" ht="16.5" customHeight="1">
      <c r="A99" s="73" t="s">
        <v>79</v>
      </c>
      <c r="B99" s="74"/>
      <c r="C99" s="75"/>
      <c r="D99" s="295" t="s">
        <v>199</v>
      </c>
      <c r="E99" s="295"/>
      <c r="F99" s="295"/>
      <c r="G99" s="295"/>
      <c r="H99" s="295"/>
      <c r="I99" s="76"/>
      <c r="J99" s="295" t="s">
        <v>200</v>
      </c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306">
        <f>'VRN - Vedlejší rozpočtové...'!J30</f>
        <v>0</v>
      </c>
      <c r="AH99" s="307"/>
      <c r="AI99" s="307"/>
      <c r="AJ99" s="307"/>
      <c r="AK99" s="307"/>
      <c r="AL99" s="307"/>
      <c r="AM99" s="307"/>
      <c r="AN99" s="306">
        <f t="shared" si="0"/>
        <v>0</v>
      </c>
      <c r="AO99" s="307"/>
      <c r="AP99" s="307"/>
      <c r="AQ99" s="77" t="s">
        <v>201</v>
      </c>
      <c r="AR99" s="74"/>
      <c r="AS99" s="88">
        <v>0</v>
      </c>
      <c r="AT99" s="89">
        <f t="shared" si="1"/>
        <v>0</v>
      </c>
      <c r="AU99" s="90">
        <f>'VRN - Vedlejší rozpočtové...'!P86</f>
        <v>0</v>
      </c>
      <c r="AV99" s="89">
        <f>'VRN - Vedlejší rozpočtové...'!J33</f>
        <v>0</v>
      </c>
      <c r="AW99" s="89">
        <f>'VRN - Vedlejší rozpočtové...'!J34</f>
        <v>0</v>
      </c>
      <c r="AX99" s="89">
        <f>'VRN - Vedlejší rozpočtové...'!J35</f>
        <v>0</v>
      </c>
      <c r="AY99" s="89">
        <f>'VRN - Vedlejší rozpočtové...'!J36</f>
        <v>0</v>
      </c>
      <c r="AZ99" s="89">
        <f>'VRN - Vedlejší rozpočtové...'!F33</f>
        <v>0</v>
      </c>
      <c r="BA99" s="89">
        <f>'VRN - Vedlejší rozpočtové...'!F34</f>
        <v>0</v>
      </c>
      <c r="BB99" s="89">
        <f>'VRN - Vedlejší rozpočtové...'!F35</f>
        <v>0</v>
      </c>
      <c r="BC99" s="89">
        <f>'VRN - Vedlejší rozpočtové...'!F36</f>
        <v>0</v>
      </c>
      <c r="BD99" s="91">
        <f>'VRN - Vedlejší rozpočtové...'!F37</f>
        <v>0</v>
      </c>
      <c r="BT99" s="82" t="s">
        <v>83</v>
      </c>
      <c r="BV99" s="82" t="s">
        <v>77</v>
      </c>
      <c r="BW99" s="82" t="s">
        <v>202</v>
      </c>
      <c r="BX99" s="82" t="s">
        <v>5</v>
      </c>
      <c r="CL99" s="82" t="s">
        <v>19</v>
      </c>
      <c r="CM99" s="82" t="s">
        <v>21</v>
      </c>
    </row>
    <row r="100" spans="1:91" s="1" customFormat="1" ht="30" customHeight="1">
      <c r="B100" s="34"/>
      <c r="AR100" s="34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4"/>
    </row>
  </sheetData>
  <sheetProtection algorithmName="SHA-512" hashValue="2MfS3MZtwJShOetrvJ6/lJufRPoJiE4vNFy72iIpBZQeC/mOzs7IWtamyMrpdZgjugl5qwbyFGY7yxeH8cqs6g==" saltValue="GQzejxW5LBcj+CcLZZDAZgM215IR9Uu+VkdClgusESNXMSc3OMTEqHAs0EHCMEP6w6+1Qfull7ohFFGH5xXv2g==" spinCount="100000" sheet="1" objects="1" scenarios="1" formatColumns="0" formatRows="0"/>
  <mergeCells count="218">
    <mergeCell ref="L31:P31"/>
    <mergeCell ref="W31:AE31"/>
    <mergeCell ref="AK31:AO31"/>
    <mergeCell ref="AK32:AO32"/>
    <mergeCell ref="L32:P32"/>
    <mergeCell ref="W32:AE32"/>
    <mergeCell ref="L33:P33"/>
    <mergeCell ref="W33:AE33"/>
    <mergeCell ref="AK35:AO35"/>
    <mergeCell ref="X35:AB35"/>
    <mergeCell ref="AR2:BE2"/>
    <mergeCell ref="AN61:AP61"/>
    <mergeCell ref="AG61:AM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K33:AO33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N75:AP75"/>
    <mergeCell ref="AG75:AM75"/>
    <mergeCell ref="AN76:AP76"/>
    <mergeCell ref="AG76:AM76"/>
    <mergeCell ref="AN77:AP77"/>
    <mergeCell ref="AG77:AM77"/>
    <mergeCell ref="AN78:AP78"/>
    <mergeCell ref="AG78:AM78"/>
    <mergeCell ref="AG79:AM79"/>
    <mergeCell ref="AN79:AP79"/>
    <mergeCell ref="AN80:AP80"/>
    <mergeCell ref="AG80:AM80"/>
    <mergeCell ref="AG81:AM81"/>
    <mergeCell ref="AN81:AP81"/>
    <mergeCell ref="AG82:AM82"/>
    <mergeCell ref="AN82:AP82"/>
    <mergeCell ref="AG83:AM83"/>
    <mergeCell ref="AN83:AP83"/>
    <mergeCell ref="AG84:AM84"/>
    <mergeCell ref="AN84:AP84"/>
    <mergeCell ref="AG85:AM85"/>
    <mergeCell ref="AN85:AP85"/>
    <mergeCell ref="AN86:AP86"/>
    <mergeCell ref="AG86:AM86"/>
    <mergeCell ref="AG87:AM87"/>
    <mergeCell ref="AN87:AP87"/>
    <mergeCell ref="AN88:AP88"/>
    <mergeCell ref="AG88:AM88"/>
    <mergeCell ref="AG89:AM89"/>
    <mergeCell ref="AN89:AP89"/>
    <mergeCell ref="AN90:AP90"/>
    <mergeCell ref="AG90:AM90"/>
    <mergeCell ref="AG91:AM91"/>
    <mergeCell ref="AN91:AP91"/>
    <mergeCell ref="AN92:AP92"/>
    <mergeCell ref="AG92:AM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L45:AO45"/>
    <mergeCell ref="I52:AF52"/>
    <mergeCell ref="C52:G52"/>
    <mergeCell ref="J55:AF55"/>
    <mergeCell ref="D55:H55"/>
    <mergeCell ref="J56:AF56"/>
    <mergeCell ref="D56:H56"/>
    <mergeCell ref="J57:AF57"/>
    <mergeCell ref="D57:H57"/>
    <mergeCell ref="J58:AF58"/>
    <mergeCell ref="D58:H58"/>
    <mergeCell ref="D59:H59"/>
    <mergeCell ref="J59:AF59"/>
    <mergeCell ref="D60:H60"/>
    <mergeCell ref="J60:AF60"/>
    <mergeCell ref="D61:H61"/>
    <mergeCell ref="J61:AF61"/>
    <mergeCell ref="J62:AF62"/>
    <mergeCell ref="D62:H62"/>
    <mergeCell ref="D63:H63"/>
    <mergeCell ref="J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G63:AM63"/>
    <mergeCell ref="AN63:AP63"/>
    <mergeCell ref="K64:AF64"/>
    <mergeCell ref="J89:AF89"/>
    <mergeCell ref="J90:AF90"/>
    <mergeCell ref="J91:AF91"/>
    <mergeCell ref="J92:AF92"/>
    <mergeCell ref="J93:AF93"/>
    <mergeCell ref="J94:AF94"/>
    <mergeCell ref="K95:AF95"/>
    <mergeCell ref="K96:AF96"/>
    <mergeCell ref="K65:AF65"/>
    <mergeCell ref="K79:AF79"/>
    <mergeCell ref="K82:AF82"/>
    <mergeCell ref="K81:AF81"/>
    <mergeCell ref="K80:AF80"/>
    <mergeCell ref="K78:AF78"/>
    <mergeCell ref="K67:AF67"/>
    <mergeCell ref="K68:AF68"/>
    <mergeCell ref="K72:AF72"/>
    <mergeCell ref="K71:AF71"/>
    <mergeCell ref="K70:AF70"/>
    <mergeCell ref="J85:AF85"/>
    <mergeCell ref="J66:AF66"/>
    <mergeCell ref="J76:AF76"/>
    <mergeCell ref="J88:AF88"/>
    <mergeCell ref="J99:AF99"/>
    <mergeCell ref="D76:H76"/>
    <mergeCell ref="D88:H88"/>
    <mergeCell ref="D87:H87"/>
    <mergeCell ref="D86:H86"/>
    <mergeCell ref="D85:H85"/>
    <mergeCell ref="D77:H77"/>
    <mergeCell ref="D90:H90"/>
    <mergeCell ref="D91:H91"/>
    <mergeCell ref="D92:H92"/>
    <mergeCell ref="D93:H93"/>
    <mergeCell ref="D94:H94"/>
    <mergeCell ref="E95:I95"/>
    <mergeCell ref="E96:I96"/>
    <mergeCell ref="E97:I97"/>
    <mergeCell ref="D98:H98"/>
    <mergeCell ref="D99:H99"/>
    <mergeCell ref="J86:AF86"/>
    <mergeCell ref="J87:AF87"/>
    <mergeCell ref="J77:AF77"/>
    <mergeCell ref="K84:AF84"/>
    <mergeCell ref="K83:AF83"/>
    <mergeCell ref="D89:H89"/>
    <mergeCell ref="D66:H66"/>
    <mergeCell ref="E78:I78"/>
    <mergeCell ref="E68:I68"/>
    <mergeCell ref="E79:I79"/>
    <mergeCell ref="E67:I67"/>
    <mergeCell ref="E80:I80"/>
    <mergeCell ref="K97:AF97"/>
    <mergeCell ref="J98:AF98"/>
    <mergeCell ref="J75:AF75"/>
    <mergeCell ref="J74:AF74"/>
    <mergeCell ref="J73:AF73"/>
    <mergeCell ref="J69:AF69"/>
    <mergeCell ref="E65:I65"/>
    <mergeCell ref="E84:I84"/>
    <mergeCell ref="E81:I81"/>
    <mergeCell ref="E71:I71"/>
    <mergeCell ref="E82:I82"/>
    <mergeCell ref="E64:I64"/>
    <mergeCell ref="E70:I70"/>
    <mergeCell ref="E72:I72"/>
    <mergeCell ref="E83:I83"/>
    <mergeCell ref="D75:H75"/>
    <mergeCell ref="D74:H74"/>
    <mergeCell ref="D73:H73"/>
    <mergeCell ref="D69:H69"/>
  </mergeCells>
  <hyperlinks>
    <hyperlink ref="A55" location="'040.11.1 - Úprava koryta ...'!C2" display="/" xr:uid="{00000000-0004-0000-0000-000000000000}"/>
    <hyperlink ref="A56" location="'040.11.2 - Úprava koryta ...'!C2" display="/" xr:uid="{00000000-0004-0000-0000-000001000000}"/>
    <hyperlink ref="A57" location="'040.11.3 - Úprava koryta ...'!C2" display="/" xr:uid="{00000000-0004-0000-0000-000002000000}"/>
    <hyperlink ref="A58" location="'040.11.4 - Úprava koryta ...'!C2" display="/" xr:uid="{00000000-0004-0000-0000-000003000000}"/>
    <hyperlink ref="A59" location="'040.11.5 - Provizorní nav...'!C2" display="/" xr:uid="{00000000-0004-0000-0000-000004000000}"/>
    <hyperlink ref="A60" location="'040.13.1 - Levostranná ná...'!C2" display="/" xr:uid="{00000000-0004-0000-0000-000005000000}"/>
    <hyperlink ref="A61" location="'040.13.2 - Pravostranná n...'!C2" display="/" xr:uid="{00000000-0004-0000-0000-000006000000}"/>
    <hyperlink ref="A62" location="'040.21.1 - Dočasné zajišt...'!C2" display="/" xr:uid="{00000000-0004-0000-0000-000007000000}"/>
    <hyperlink ref="A64" location="'040.31.1 - Nová lávka v k...'!C2" display="/" xr:uid="{00000000-0004-0000-0000-000008000000}"/>
    <hyperlink ref="A65" location="'040.31.1.1 - Nová lávka v...'!C2" display="/" xr:uid="{00000000-0004-0000-0000-000009000000}"/>
    <hyperlink ref="A67" location="'040.31.2 - Nová pěší lávk...'!C2" display="/" xr:uid="{00000000-0004-0000-0000-00000A000000}"/>
    <hyperlink ref="A68" location="'040.31.2.1 - Nová pěší lá...'!C2" display="/" xr:uid="{00000000-0004-0000-0000-00000B000000}"/>
    <hyperlink ref="A70" location="'040.31.3 - Nový silniční ...'!C2" display="/" xr:uid="{00000000-0004-0000-0000-00000C000000}"/>
    <hyperlink ref="A71" location="'040.31.3 - Nový silniční ..._01'!C2" display="/" xr:uid="{00000000-0004-0000-0000-00000D000000}"/>
    <hyperlink ref="A72" location="'040.31.3 B - Nový silničn...'!C2" display="/" xr:uid="{00000000-0004-0000-0000-00000E000000}"/>
    <hyperlink ref="A73" location="'040.32.1 - Úprava nájezdů...'!C2" display="/" xr:uid="{00000000-0004-0000-0000-00000F000000}"/>
    <hyperlink ref="A74" location="'040.32.2 - Úprava napojen...'!C2" display="/" xr:uid="{00000000-0004-0000-0000-000010000000}"/>
    <hyperlink ref="A75" location="'040.32.3 - Sjezdy  ze sil...'!C2" display="/" xr:uid="{00000000-0004-0000-0000-000011000000}"/>
    <hyperlink ref="A76" location="'040.33.1 - Nová brána pro...'!C2" display="/" xr:uid="{00000000-0004-0000-0000-000012000000}"/>
    <hyperlink ref="A79" location="'SO 040.42.1 - Vyústění vn...'!C2" display="/" xr:uid="{00000000-0004-0000-0000-000013000000}"/>
    <hyperlink ref="A80" location="'SO 040.42.2 - Vyústění vn...'!C2" display="/" xr:uid="{00000000-0004-0000-0000-000014000000}"/>
    <hyperlink ref="A81" location="'SO 040.42.7 - Vyústění vn...'!C2" display="/" xr:uid="{00000000-0004-0000-0000-000015000000}"/>
    <hyperlink ref="A82" location="'SO 040.42.8 - Vyústění vn...'!C2" display="/" xr:uid="{00000000-0004-0000-0000-000016000000}"/>
    <hyperlink ref="A83" location="'SO 040.42.9 - Vyústění vn...'!C2" display="/" xr:uid="{00000000-0004-0000-0000-000017000000}"/>
    <hyperlink ref="A84" location="'SO 040.42.10 - Vyústění v...'!C2" display="/" xr:uid="{00000000-0004-0000-0000-000018000000}"/>
    <hyperlink ref="A85" location="'040.42.3 - Úprava zaústěn...'!C2" display="/" xr:uid="{00000000-0004-0000-0000-000019000000}"/>
    <hyperlink ref="A86" location="'040.42.4 - Úprava zaústěn...'!C2" display="/" xr:uid="{00000000-0004-0000-0000-00001A000000}"/>
    <hyperlink ref="A87" location="'040.42.5 - Úprava zaústěn...'!C2" display="/" xr:uid="{00000000-0004-0000-0000-00001B000000}"/>
    <hyperlink ref="A88" location="'040.42.6 - Úprava zaústěn...'!C2" display="/" xr:uid="{00000000-0004-0000-0000-00001C000000}"/>
    <hyperlink ref="A89" location="'040.52.1 - Přeložka vodov...'!C2" display="/" xr:uid="{00000000-0004-0000-0000-00001D000000}"/>
    <hyperlink ref="A90" location="'040.53.1 - Přeložka plyno...'!C2" display="/" xr:uid="{00000000-0004-0000-0000-00001E000000}"/>
    <hyperlink ref="A91" location="'040.53.2 - Přeložka plyno...'!C2" display="/" xr:uid="{00000000-0004-0000-0000-00001F000000}"/>
    <hyperlink ref="A92" location="'040.54.1 - Přeložka nadze...'!C2" display="/" xr:uid="{00000000-0004-0000-0000-000020000000}"/>
    <hyperlink ref="A93" location="'040.59.2 - Objekt pro lik...'!C2" display="/" xr:uid="{00000000-0004-0000-0000-000021000000}"/>
    <hyperlink ref="A96" location="'040.61.1.1 - Výsadba náhr...'!C2" display="/" xr:uid="{00000000-0004-0000-0000-000022000000}"/>
    <hyperlink ref="A97" location="'040.61.1.2 - Výsadba mimo...'!C2" display="/" xr:uid="{00000000-0004-0000-0000-000023000000}"/>
    <hyperlink ref="A98" location="'040.75 - Kácení porostů'!C2" display="/" xr:uid="{00000000-0004-0000-0000-000024000000}"/>
    <hyperlink ref="A99" location="'VRN - Vedlejší rozpočtové...'!C2" display="/" xr:uid="{00000000-0004-0000-00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38"/>
  <sheetViews>
    <sheetView showGridLines="0" topLeftCell="A160" workbookViewId="0">
      <selection activeCell="H202" sqref="H20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84</v>
      </c>
      <c r="AZ2" s="92" t="s">
        <v>203</v>
      </c>
      <c r="BA2" s="92" t="s">
        <v>29</v>
      </c>
      <c r="BB2" s="92" t="s">
        <v>29</v>
      </c>
      <c r="BC2" s="92" t="s">
        <v>204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205</v>
      </c>
      <c r="BA3" s="92" t="s">
        <v>29</v>
      </c>
      <c r="BB3" s="92" t="s">
        <v>29</v>
      </c>
      <c r="BC3" s="92" t="s">
        <v>206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208</v>
      </c>
      <c r="BA4" s="92" t="s">
        <v>29</v>
      </c>
      <c r="BB4" s="92" t="s">
        <v>29</v>
      </c>
      <c r="BC4" s="92" t="s">
        <v>209</v>
      </c>
      <c r="BD4" s="92" t="s">
        <v>21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211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ROUND(J92,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ROUND((SUM(BE92:BE437)),  2)</f>
        <v>0</v>
      </c>
      <c r="I33" s="96">
        <v>0.21</v>
      </c>
      <c r="J33" s="85">
        <f>ROUND(((SUM(BE92:BE437))*I33),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ROUND((SUM(BF92:BF437)),  2)</f>
        <v>0</v>
      </c>
      <c r="I34" s="96">
        <v>0.15</v>
      </c>
      <c r="J34" s="85">
        <f>ROUND(((SUM(BF92:BF437))*I34),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ROUND((SUM(BG92:BG437)),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ROUND((SUM(BH92:BH437)),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ROUND((SUM(BI92:BI437)),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040.11.1 - Úprava koryta v úseku km 0,000 – 0,950 63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J92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J93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J94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J246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J262</f>
        <v>0</v>
      </c>
      <c r="L63" s="110"/>
    </row>
    <row r="64" spans="2:47" s="9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J306</f>
        <v>0</v>
      </c>
      <c r="L64" s="110"/>
    </row>
    <row r="65" spans="2:12" s="9" customFormat="1" ht="19.899999999999999" customHeight="1">
      <c r="B65" s="110"/>
      <c r="D65" s="111" t="s">
        <v>221</v>
      </c>
      <c r="E65" s="112"/>
      <c r="F65" s="112"/>
      <c r="G65" s="112"/>
      <c r="H65" s="112"/>
      <c r="I65" s="112"/>
      <c r="J65" s="113">
        <f>J344</f>
        <v>0</v>
      </c>
      <c r="L65" s="110"/>
    </row>
    <row r="66" spans="2:12" s="9" customFormat="1" ht="19.899999999999999" customHeight="1">
      <c r="B66" s="110"/>
      <c r="D66" s="111" t="s">
        <v>222</v>
      </c>
      <c r="E66" s="112"/>
      <c r="F66" s="112"/>
      <c r="G66" s="112"/>
      <c r="H66" s="112"/>
      <c r="I66" s="112"/>
      <c r="J66" s="113">
        <f>J353</f>
        <v>0</v>
      </c>
      <c r="L66" s="110"/>
    </row>
    <row r="67" spans="2:12" s="9" customFormat="1" ht="19.899999999999999" customHeight="1">
      <c r="B67" s="110"/>
      <c r="D67" s="111" t="s">
        <v>223</v>
      </c>
      <c r="E67" s="112"/>
      <c r="F67" s="112"/>
      <c r="G67" s="112"/>
      <c r="H67" s="112"/>
      <c r="I67" s="112"/>
      <c r="J67" s="113">
        <f>J395</f>
        <v>0</v>
      </c>
      <c r="L67" s="110"/>
    </row>
    <row r="68" spans="2:12" s="9" customFormat="1" ht="19.899999999999999" customHeight="1">
      <c r="B68" s="110"/>
      <c r="D68" s="111" t="s">
        <v>224</v>
      </c>
      <c r="E68" s="112"/>
      <c r="F68" s="112"/>
      <c r="G68" s="112"/>
      <c r="H68" s="112"/>
      <c r="I68" s="112"/>
      <c r="J68" s="113">
        <f>J412</f>
        <v>0</v>
      </c>
      <c r="L68" s="110"/>
    </row>
    <row r="69" spans="2:12" s="8" customFormat="1" ht="24.95" customHeight="1">
      <c r="B69" s="106"/>
      <c r="D69" s="107" t="s">
        <v>225</v>
      </c>
      <c r="E69" s="108"/>
      <c r="F69" s="108"/>
      <c r="G69" s="108"/>
      <c r="H69" s="108"/>
      <c r="I69" s="108"/>
      <c r="J69" s="109">
        <f>J416</f>
        <v>0</v>
      </c>
      <c r="L69" s="106"/>
    </row>
    <row r="70" spans="2:12" s="9" customFormat="1" ht="19.899999999999999" customHeight="1">
      <c r="B70" s="110"/>
      <c r="D70" s="111" t="s">
        <v>226</v>
      </c>
      <c r="E70" s="112"/>
      <c r="F70" s="112"/>
      <c r="G70" s="112"/>
      <c r="H70" s="112"/>
      <c r="I70" s="112"/>
      <c r="J70" s="113">
        <f>J417</f>
        <v>0</v>
      </c>
      <c r="L70" s="110"/>
    </row>
    <row r="71" spans="2:12" s="8" customFormat="1" ht="24.95" customHeight="1">
      <c r="B71" s="106"/>
      <c r="D71" s="107" t="s">
        <v>227</v>
      </c>
      <c r="E71" s="108"/>
      <c r="F71" s="108"/>
      <c r="G71" s="108"/>
      <c r="H71" s="108"/>
      <c r="I71" s="108"/>
      <c r="J71" s="109">
        <f>J430</f>
        <v>0</v>
      </c>
      <c r="L71" s="106"/>
    </row>
    <row r="72" spans="2:12" s="9" customFormat="1" ht="19.899999999999999" customHeight="1">
      <c r="B72" s="110"/>
      <c r="D72" s="111" t="s">
        <v>228</v>
      </c>
      <c r="E72" s="112"/>
      <c r="F72" s="112"/>
      <c r="G72" s="112"/>
      <c r="H72" s="112"/>
      <c r="I72" s="112"/>
      <c r="J72" s="113">
        <f>J431</f>
        <v>0</v>
      </c>
      <c r="L72" s="110"/>
    </row>
    <row r="73" spans="2:12" s="1" customFormat="1" ht="21.75" customHeight="1">
      <c r="B73" s="34"/>
      <c r="L73" s="34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4"/>
    </row>
    <row r="78" spans="2:12" s="1" customFormat="1" ht="6.95" customHeight="1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34"/>
    </row>
    <row r="79" spans="2:12" s="1" customFormat="1" ht="24.95" customHeight="1">
      <c r="B79" s="34"/>
      <c r="C79" s="22" t="s">
        <v>229</v>
      </c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16</v>
      </c>
      <c r="L81" s="34"/>
    </row>
    <row r="82" spans="2:65" s="1" customFormat="1" ht="16.5" customHeight="1">
      <c r="B82" s="34"/>
      <c r="E82" s="336" t="str">
        <f>E7</f>
        <v>Opatření Zátor-Loučky, OHO, Dílčí stavba 02.040 Opatření v úseku Zátor - Loučky</v>
      </c>
      <c r="F82" s="337"/>
      <c r="G82" s="337"/>
      <c r="H82" s="337"/>
      <c r="L82" s="34"/>
    </row>
    <row r="83" spans="2:65" s="1" customFormat="1" ht="12" customHeight="1">
      <c r="B83" s="34"/>
      <c r="C83" s="28" t="s">
        <v>210</v>
      </c>
      <c r="L83" s="34"/>
    </row>
    <row r="84" spans="2:65" s="1" customFormat="1" ht="16.5" customHeight="1">
      <c r="B84" s="34"/>
      <c r="E84" s="310" t="str">
        <f>E9</f>
        <v>040.11.1 - Úprava koryta v úseku km 0,000 – 0,950 63</v>
      </c>
      <c r="F84" s="335"/>
      <c r="G84" s="335"/>
      <c r="H84" s="335"/>
      <c r="L84" s="34"/>
    </row>
    <row r="85" spans="2:65" s="1" customFormat="1" ht="6.95" customHeight="1">
      <c r="B85" s="34"/>
      <c r="L85" s="34"/>
    </row>
    <row r="86" spans="2:65" s="1" customFormat="1" ht="12" customHeight="1">
      <c r="B86" s="34"/>
      <c r="C86" s="28" t="s">
        <v>22</v>
      </c>
      <c r="F86" s="26" t="str">
        <f>F12</f>
        <v>Zátor</v>
      </c>
      <c r="I86" s="28" t="s">
        <v>24</v>
      </c>
      <c r="J86" s="51">
        <f>IF(J12="","",J12)</f>
        <v>45897</v>
      </c>
      <c r="L86" s="34"/>
    </row>
    <row r="87" spans="2:65" s="1" customFormat="1" ht="6.95" customHeight="1">
      <c r="B87" s="34"/>
      <c r="L87" s="34"/>
    </row>
    <row r="88" spans="2:65" s="1" customFormat="1" ht="15.2" customHeight="1">
      <c r="B88" s="34"/>
      <c r="C88" s="28" t="s">
        <v>27</v>
      </c>
      <c r="F88" s="26" t="str">
        <f>E15</f>
        <v>Povodí Odry, státní podnik</v>
      </c>
      <c r="I88" s="28" t="s">
        <v>34</v>
      </c>
      <c r="J88" s="32" t="str">
        <f>E21</f>
        <v>AQUATIS, a.s.</v>
      </c>
      <c r="L88" s="34"/>
    </row>
    <row r="89" spans="2:65" s="1" customFormat="1" ht="25.7" customHeight="1">
      <c r="B89" s="34"/>
      <c r="C89" s="28" t="s">
        <v>32</v>
      </c>
      <c r="F89" s="26" t="str">
        <f>IF(E18="","",E18)</f>
        <v>Vyplň údaj</v>
      </c>
      <c r="I89" s="28" t="s">
        <v>37</v>
      </c>
      <c r="J89" s="32" t="str">
        <f>E24</f>
        <v>Ing. Michal Jendruščák</v>
      </c>
      <c r="L89" s="34"/>
    </row>
    <row r="90" spans="2:65" s="1" customFormat="1" ht="10.35" customHeight="1">
      <c r="B90" s="34"/>
      <c r="L90" s="34"/>
    </row>
    <row r="91" spans="2:65" s="10" customFormat="1" ht="29.25" customHeight="1">
      <c r="B91" s="114"/>
      <c r="C91" s="115" t="s">
        <v>230</v>
      </c>
      <c r="D91" s="116" t="s">
        <v>60</v>
      </c>
      <c r="E91" s="116" t="s">
        <v>56</v>
      </c>
      <c r="F91" s="116" t="s">
        <v>57</v>
      </c>
      <c r="G91" s="116" t="s">
        <v>231</v>
      </c>
      <c r="H91" s="116" t="s">
        <v>232</v>
      </c>
      <c r="I91" s="116" t="s">
        <v>233</v>
      </c>
      <c r="J91" s="116" t="s">
        <v>214</v>
      </c>
      <c r="K91" s="117" t="s">
        <v>234</v>
      </c>
      <c r="L91" s="114"/>
      <c r="M91" s="58" t="s">
        <v>29</v>
      </c>
      <c r="N91" s="59" t="s">
        <v>45</v>
      </c>
      <c r="O91" s="59" t="s">
        <v>235</v>
      </c>
      <c r="P91" s="59" t="s">
        <v>236</v>
      </c>
      <c r="Q91" s="59" t="s">
        <v>237</v>
      </c>
      <c r="R91" s="59" t="s">
        <v>238</v>
      </c>
      <c r="S91" s="59" t="s">
        <v>239</v>
      </c>
      <c r="T91" s="60" t="s">
        <v>240</v>
      </c>
    </row>
    <row r="92" spans="2:65" s="1" customFormat="1" ht="22.9" customHeight="1">
      <c r="B92" s="34"/>
      <c r="C92" s="63" t="s">
        <v>241</v>
      </c>
      <c r="J92" s="118">
        <f>BK92</f>
        <v>0</v>
      </c>
      <c r="L92" s="34"/>
      <c r="M92" s="61"/>
      <c r="N92" s="52"/>
      <c r="O92" s="52"/>
      <c r="P92" s="119">
        <f>P93+P416+P430</f>
        <v>0</v>
      </c>
      <c r="Q92" s="52"/>
      <c r="R92" s="119">
        <f>R93+R416+R430</f>
        <v>51120.24045338</v>
      </c>
      <c r="S92" s="52"/>
      <c r="T92" s="120">
        <f>T93+T416+T430</f>
        <v>7567.8764799999999</v>
      </c>
      <c r="AT92" s="18" t="s">
        <v>74</v>
      </c>
      <c r="AU92" s="18" t="s">
        <v>215</v>
      </c>
      <c r="BK92" s="121">
        <f>BK93+BK416+BK430</f>
        <v>0</v>
      </c>
    </row>
    <row r="93" spans="2:65" s="11" customFormat="1" ht="25.9" customHeight="1">
      <c r="B93" s="122"/>
      <c r="D93" s="123" t="s">
        <v>74</v>
      </c>
      <c r="E93" s="124" t="s">
        <v>242</v>
      </c>
      <c r="F93" s="124" t="s">
        <v>243</v>
      </c>
      <c r="I93" s="125"/>
      <c r="J93" s="126">
        <f>BK93</f>
        <v>0</v>
      </c>
      <c r="L93" s="122"/>
      <c r="M93" s="127"/>
      <c r="P93" s="128">
        <f>P94+P246+P262+P306+P344+P353+P395+P412</f>
        <v>0</v>
      </c>
      <c r="R93" s="128">
        <f>R94+R246+R262+R306+R344+R353+R395+R412</f>
        <v>51116.827728379998</v>
      </c>
      <c r="T93" s="129">
        <f>T94+T246+T262+T306+T344+T353+T395+T412</f>
        <v>7567.8764799999999</v>
      </c>
      <c r="AR93" s="123" t="s">
        <v>83</v>
      </c>
      <c r="AT93" s="130" t="s">
        <v>74</v>
      </c>
      <c r="AU93" s="130" t="s">
        <v>75</v>
      </c>
      <c r="AY93" s="123" t="s">
        <v>244</v>
      </c>
      <c r="BK93" s="131">
        <f>BK94+BK246+BK262+BK306+BK344+BK353+BK395+BK412</f>
        <v>0</v>
      </c>
    </row>
    <row r="94" spans="2:65" s="11" customFormat="1" ht="22.9" customHeight="1">
      <c r="B94" s="122"/>
      <c r="D94" s="123" t="s">
        <v>74</v>
      </c>
      <c r="E94" s="132" t="s">
        <v>83</v>
      </c>
      <c r="F94" s="132" t="s">
        <v>245</v>
      </c>
      <c r="I94" s="125"/>
      <c r="J94" s="133">
        <f>BK94</f>
        <v>0</v>
      </c>
      <c r="L94" s="122"/>
      <c r="M94" s="127"/>
      <c r="P94" s="128">
        <f>SUM(P95:P245)</f>
        <v>0</v>
      </c>
      <c r="R94" s="128">
        <f>SUM(R95:R245)</f>
        <v>1.19526</v>
      </c>
      <c r="T94" s="129">
        <f>SUM(T95:T245)</f>
        <v>7522.7139999999999</v>
      </c>
      <c r="AR94" s="123" t="s">
        <v>83</v>
      </c>
      <c r="AT94" s="130" t="s">
        <v>74</v>
      </c>
      <c r="AU94" s="130" t="s">
        <v>83</v>
      </c>
      <c r="AY94" s="123" t="s">
        <v>244</v>
      </c>
      <c r="BK94" s="131">
        <f>SUM(BK95:BK245)</f>
        <v>0</v>
      </c>
    </row>
    <row r="95" spans="2:65" s="1" customFormat="1" ht="16.5" customHeight="1">
      <c r="B95" s="34"/>
      <c r="C95" s="134" t="s">
        <v>83</v>
      </c>
      <c r="D95" s="134" t="s">
        <v>246</v>
      </c>
      <c r="E95" s="135" t="s">
        <v>247</v>
      </c>
      <c r="F95" s="136" t="s">
        <v>248</v>
      </c>
      <c r="G95" s="137" t="s">
        <v>249</v>
      </c>
      <c r="H95" s="138">
        <v>2614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0</v>
      </c>
      <c r="R95" s="143">
        <f>Q95*H95</f>
        <v>0</v>
      </c>
      <c r="S95" s="143">
        <v>0.57999999999999996</v>
      </c>
      <c r="T95" s="144">
        <f>S95*H95</f>
        <v>1516.12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252</v>
      </c>
    </row>
    <row r="96" spans="2:65" s="1" customFormat="1" ht="19.5">
      <c r="B96" s="34"/>
      <c r="D96" s="147" t="s">
        <v>253</v>
      </c>
      <c r="F96" s="148" t="s">
        <v>254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256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" customFormat="1" ht="16.5" customHeight="1">
      <c r="B98" s="34"/>
      <c r="C98" s="134" t="s">
        <v>21</v>
      </c>
      <c r="D98" s="134" t="s">
        <v>246</v>
      </c>
      <c r="E98" s="135" t="s">
        <v>257</v>
      </c>
      <c r="F98" s="136" t="s">
        <v>258</v>
      </c>
      <c r="G98" s="137" t="s">
        <v>249</v>
      </c>
      <c r="H98" s="138">
        <v>2574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1.0000000000000001E-5</v>
      </c>
      <c r="R98" s="143">
        <f>Q98*H98</f>
        <v>2.5740000000000002E-2</v>
      </c>
      <c r="S98" s="143">
        <v>0.115</v>
      </c>
      <c r="T98" s="144">
        <f>S98*H98</f>
        <v>296.01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259</v>
      </c>
    </row>
    <row r="99" spans="2:65" s="1" customFormat="1" ht="19.5">
      <c r="B99" s="34"/>
      <c r="D99" s="147" t="s">
        <v>253</v>
      </c>
      <c r="F99" s="148" t="s">
        <v>260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261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263</v>
      </c>
      <c r="H101" s="156">
        <v>2574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83</v>
      </c>
      <c r="AY101" s="154" t="s">
        <v>244</v>
      </c>
    </row>
    <row r="102" spans="2:65" s="1" customFormat="1" ht="16.5" customHeight="1">
      <c r="B102" s="34"/>
      <c r="C102" s="134" t="s">
        <v>264</v>
      </c>
      <c r="D102" s="134" t="s">
        <v>246</v>
      </c>
      <c r="E102" s="135" t="s">
        <v>265</v>
      </c>
      <c r="F102" s="136" t="s">
        <v>266</v>
      </c>
      <c r="G102" s="137" t="s">
        <v>249</v>
      </c>
      <c r="H102" s="138">
        <v>2614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3.0000000000000001E-5</v>
      </c>
      <c r="R102" s="143">
        <f>Q102*H102</f>
        <v>7.8420000000000004E-2</v>
      </c>
      <c r="S102" s="143">
        <v>0.25600000000000001</v>
      </c>
      <c r="T102" s="144">
        <f>S102*H102</f>
        <v>669.18399999999997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267</v>
      </c>
    </row>
    <row r="103" spans="2:65" s="1" customFormat="1">
      <c r="B103" s="34"/>
      <c r="D103" s="147" t="s">
        <v>253</v>
      </c>
      <c r="F103" s="148" t="s">
        <v>268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269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2" customFormat="1">
      <c r="B105" s="153"/>
      <c r="D105" s="147" t="s">
        <v>262</v>
      </c>
      <c r="E105" s="154" t="s">
        <v>29</v>
      </c>
      <c r="F105" s="155" t="s">
        <v>263</v>
      </c>
      <c r="H105" s="156">
        <v>2574</v>
      </c>
      <c r="I105" s="157"/>
      <c r="L105" s="153"/>
      <c r="M105" s="158"/>
      <c r="T105" s="159"/>
      <c r="AT105" s="154" t="s">
        <v>262</v>
      </c>
      <c r="AU105" s="154" t="s">
        <v>21</v>
      </c>
      <c r="AV105" s="12" t="s">
        <v>21</v>
      </c>
      <c r="AW105" s="12" t="s">
        <v>36</v>
      </c>
      <c r="AX105" s="12" t="s">
        <v>75</v>
      </c>
      <c r="AY105" s="154" t="s">
        <v>244</v>
      </c>
    </row>
    <row r="106" spans="2:65" s="12" customFormat="1">
      <c r="B106" s="153"/>
      <c r="D106" s="147" t="s">
        <v>262</v>
      </c>
      <c r="E106" s="154" t="s">
        <v>29</v>
      </c>
      <c r="F106" s="155" t="s">
        <v>270</v>
      </c>
      <c r="H106" s="156">
        <v>40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3" customFormat="1">
      <c r="B107" s="160"/>
      <c r="D107" s="147" t="s">
        <v>262</v>
      </c>
      <c r="E107" s="161" t="s">
        <v>29</v>
      </c>
      <c r="F107" s="162" t="s">
        <v>271</v>
      </c>
      <c r="H107" s="163">
        <v>2614</v>
      </c>
      <c r="I107" s="164"/>
      <c r="L107" s="160"/>
      <c r="M107" s="165"/>
      <c r="T107" s="166"/>
      <c r="AT107" s="161" t="s">
        <v>262</v>
      </c>
      <c r="AU107" s="161" t="s">
        <v>21</v>
      </c>
      <c r="AV107" s="13" t="s">
        <v>251</v>
      </c>
      <c r="AW107" s="13" t="s">
        <v>36</v>
      </c>
      <c r="AX107" s="13" t="s">
        <v>83</v>
      </c>
      <c r="AY107" s="161" t="s">
        <v>244</v>
      </c>
    </row>
    <row r="108" spans="2:65" s="1" customFormat="1" ht="16.5" customHeight="1">
      <c r="B108" s="34"/>
      <c r="C108" s="134" t="s">
        <v>251</v>
      </c>
      <c r="D108" s="134" t="s">
        <v>246</v>
      </c>
      <c r="E108" s="135" t="s">
        <v>272</v>
      </c>
      <c r="F108" s="136" t="s">
        <v>273</v>
      </c>
      <c r="G108" s="137" t="s">
        <v>274</v>
      </c>
      <c r="H108" s="138">
        <v>2770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1.82</v>
      </c>
      <c r="T108" s="144">
        <f>S108*H108</f>
        <v>5041.4000000000005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275</v>
      </c>
    </row>
    <row r="109" spans="2:65" s="1" customFormat="1">
      <c r="B109" s="34"/>
      <c r="D109" s="147" t="s">
        <v>253</v>
      </c>
      <c r="F109" s="148" t="s">
        <v>276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277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2" customFormat="1">
      <c r="B111" s="153"/>
      <c r="D111" s="147" t="s">
        <v>262</v>
      </c>
      <c r="E111" s="154" t="s">
        <v>29</v>
      </c>
      <c r="F111" s="155" t="s">
        <v>278</v>
      </c>
      <c r="H111" s="156">
        <v>2770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83</v>
      </c>
      <c r="AY111" s="154" t="s">
        <v>244</v>
      </c>
    </row>
    <row r="112" spans="2:65" s="1" customFormat="1" ht="16.5" customHeight="1">
      <c r="B112" s="34"/>
      <c r="C112" s="134" t="s">
        <v>279</v>
      </c>
      <c r="D112" s="134" t="s">
        <v>246</v>
      </c>
      <c r="E112" s="135" t="s">
        <v>280</v>
      </c>
      <c r="F112" s="136" t="s">
        <v>281</v>
      </c>
      <c r="G112" s="137" t="s">
        <v>282</v>
      </c>
      <c r="H112" s="138">
        <v>1</v>
      </c>
      <c r="I112" s="139"/>
      <c r="J112" s="140">
        <f>ROUND(I112*H112,2)</f>
        <v>0</v>
      </c>
      <c r="K112" s="136" t="s">
        <v>29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283</v>
      </c>
    </row>
    <row r="113" spans="2:65" s="1" customFormat="1">
      <c r="B113" s="34"/>
      <c r="D113" s="147" t="s">
        <v>253</v>
      </c>
      <c r="F113" s="148" t="s">
        <v>281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" customFormat="1" ht="68.25">
      <c r="B114" s="34"/>
      <c r="D114" s="147" t="s">
        <v>284</v>
      </c>
      <c r="F114" s="167" t="s">
        <v>285</v>
      </c>
      <c r="I114" s="149"/>
      <c r="L114" s="34"/>
      <c r="M114" s="150"/>
      <c r="T114" s="55"/>
      <c r="AT114" s="18" t="s">
        <v>284</v>
      </c>
      <c r="AU114" s="18" t="s">
        <v>21</v>
      </c>
    </row>
    <row r="115" spans="2:65" s="1" customFormat="1" ht="16.5" customHeight="1">
      <c r="B115" s="34"/>
      <c r="C115" s="134" t="s">
        <v>286</v>
      </c>
      <c r="D115" s="134" t="s">
        <v>246</v>
      </c>
      <c r="E115" s="135" t="s">
        <v>287</v>
      </c>
      <c r="F115" s="136" t="s">
        <v>288</v>
      </c>
      <c r="G115" s="137" t="s">
        <v>249</v>
      </c>
      <c r="H115" s="138">
        <v>61293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289</v>
      </c>
    </row>
    <row r="116" spans="2:65" s="1" customFormat="1">
      <c r="B116" s="34"/>
      <c r="D116" s="147" t="s">
        <v>253</v>
      </c>
      <c r="F116" s="148" t="s">
        <v>290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>
      <c r="B117" s="34"/>
      <c r="D117" s="151" t="s">
        <v>255</v>
      </c>
      <c r="F117" s="152" t="s">
        <v>291</v>
      </c>
      <c r="I117" s="149"/>
      <c r="L117" s="34"/>
      <c r="M117" s="150"/>
      <c r="T117" s="55"/>
      <c r="AT117" s="18" t="s">
        <v>255</v>
      </c>
      <c r="AU117" s="18" t="s">
        <v>21</v>
      </c>
    </row>
    <row r="118" spans="2:65" s="12" customFormat="1">
      <c r="B118" s="153"/>
      <c r="D118" s="147" t="s">
        <v>262</v>
      </c>
      <c r="E118" s="154" t="s">
        <v>29</v>
      </c>
      <c r="F118" s="155" t="s">
        <v>292</v>
      </c>
      <c r="H118" s="156">
        <v>61293</v>
      </c>
      <c r="I118" s="157"/>
      <c r="L118" s="153"/>
      <c r="M118" s="158"/>
      <c r="T118" s="159"/>
      <c r="AT118" s="154" t="s">
        <v>262</v>
      </c>
      <c r="AU118" s="154" t="s">
        <v>21</v>
      </c>
      <c r="AV118" s="12" t="s">
        <v>21</v>
      </c>
      <c r="AW118" s="12" t="s">
        <v>36</v>
      </c>
      <c r="AX118" s="12" t="s">
        <v>83</v>
      </c>
      <c r="AY118" s="154" t="s">
        <v>244</v>
      </c>
    </row>
    <row r="119" spans="2:65" s="1" customFormat="1" ht="21.75" customHeight="1">
      <c r="B119" s="34"/>
      <c r="C119" s="134" t="s">
        <v>293</v>
      </c>
      <c r="D119" s="134" t="s">
        <v>246</v>
      </c>
      <c r="E119" s="135" t="s">
        <v>294</v>
      </c>
      <c r="F119" s="136" t="s">
        <v>295</v>
      </c>
      <c r="G119" s="137" t="s">
        <v>274</v>
      </c>
      <c r="H119" s="138">
        <v>76880</v>
      </c>
      <c r="I119" s="139"/>
      <c r="J119" s="140">
        <f>ROUND(I119*H119,2)</f>
        <v>0</v>
      </c>
      <c r="K119" s="136" t="s">
        <v>250</v>
      </c>
      <c r="L119" s="34"/>
      <c r="M119" s="141" t="s">
        <v>29</v>
      </c>
      <c r="N119" s="142" t="s">
        <v>46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251</v>
      </c>
      <c r="AT119" s="145" t="s">
        <v>246</v>
      </c>
      <c r="AU119" s="145" t="s">
        <v>21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251</v>
      </c>
      <c r="BM119" s="145" t="s">
        <v>296</v>
      </c>
    </row>
    <row r="120" spans="2:65" s="1" customFormat="1">
      <c r="B120" s="34"/>
      <c r="D120" s="147" t="s">
        <v>253</v>
      </c>
      <c r="F120" s="148" t="s">
        <v>297</v>
      </c>
      <c r="I120" s="149"/>
      <c r="L120" s="34"/>
      <c r="M120" s="150"/>
      <c r="T120" s="55"/>
      <c r="AT120" s="18" t="s">
        <v>253</v>
      </c>
      <c r="AU120" s="18" t="s">
        <v>21</v>
      </c>
    </row>
    <row r="121" spans="2:65" s="1" customFormat="1">
      <c r="B121" s="34"/>
      <c r="D121" s="151" t="s">
        <v>255</v>
      </c>
      <c r="F121" s="152" t="s">
        <v>298</v>
      </c>
      <c r="I121" s="149"/>
      <c r="L121" s="34"/>
      <c r="M121" s="150"/>
      <c r="T121" s="55"/>
      <c r="AT121" s="18" t="s">
        <v>255</v>
      </c>
      <c r="AU121" s="18" t="s">
        <v>21</v>
      </c>
    </row>
    <row r="122" spans="2:65" s="12" customFormat="1">
      <c r="B122" s="153"/>
      <c r="D122" s="147" t="s">
        <v>262</v>
      </c>
      <c r="E122" s="154" t="s">
        <v>29</v>
      </c>
      <c r="F122" s="155" t="s">
        <v>299</v>
      </c>
      <c r="H122" s="156">
        <v>76880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83</v>
      </c>
      <c r="AY122" s="154" t="s">
        <v>244</v>
      </c>
    </row>
    <row r="123" spans="2:65" s="1" customFormat="1" ht="21.75" customHeight="1">
      <c r="B123" s="34"/>
      <c r="C123" s="134" t="s">
        <v>300</v>
      </c>
      <c r="D123" s="134" t="s">
        <v>246</v>
      </c>
      <c r="E123" s="135" t="s">
        <v>301</v>
      </c>
      <c r="F123" s="136" t="s">
        <v>302</v>
      </c>
      <c r="G123" s="137" t="s">
        <v>274</v>
      </c>
      <c r="H123" s="138">
        <v>12706</v>
      </c>
      <c r="I123" s="139"/>
      <c r="J123" s="140">
        <f>ROUND(I123*H123,2)</f>
        <v>0</v>
      </c>
      <c r="K123" s="136" t="s">
        <v>250</v>
      </c>
      <c r="L123" s="34"/>
      <c r="M123" s="141" t="s">
        <v>29</v>
      </c>
      <c r="N123" s="142" t="s">
        <v>46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251</v>
      </c>
      <c r="AT123" s="145" t="s">
        <v>246</v>
      </c>
      <c r="AU123" s="145" t="s">
        <v>21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251</v>
      </c>
      <c r="BM123" s="145" t="s">
        <v>303</v>
      </c>
    </row>
    <row r="124" spans="2:65" s="1" customFormat="1" ht="19.5">
      <c r="B124" s="34"/>
      <c r="D124" s="147" t="s">
        <v>253</v>
      </c>
      <c r="F124" s="148" t="s">
        <v>304</v>
      </c>
      <c r="I124" s="149"/>
      <c r="L124" s="34"/>
      <c r="M124" s="150"/>
      <c r="T124" s="55"/>
      <c r="AT124" s="18" t="s">
        <v>253</v>
      </c>
      <c r="AU124" s="18" t="s">
        <v>21</v>
      </c>
    </row>
    <row r="125" spans="2:65" s="1" customFormat="1">
      <c r="B125" s="34"/>
      <c r="D125" s="151" t="s">
        <v>255</v>
      </c>
      <c r="F125" s="152" t="s">
        <v>305</v>
      </c>
      <c r="I125" s="149"/>
      <c r="L125" s="34"/>
      <c r="M125" s="150"/>
      <c r="T125" s="55"/>
      <c r="AT125" s="18" t="s">
        <v>255</v>
      </c>
      <c r="AU125" s="18" t="s">
        <v>21</v>
      </c>
    </row>
    <row r="126" spans="2:65" s="12" customFormat="1">
      <c r="B126" s="153"/>
      <c r="D126" s="147" t="s">
        <v>262</v>
      </c>
      <c r="E126" s="154" t="s">
        <v>29</v>
      </c>
      <c r="F126" s="155" t="s">
        <v>306</v>
      </c>
      <c r="H126" s="156">
        <v>12706</v>
      </c>
      <c r="I126" s="157"/>
      <c r="L126" s="153"/>
      <c r="M126" s="158"/>
      <c r="T126" s="159"/>
      <c r="AT126" s="154" t="s">
        <v>262</v>
      </c>
      <c r="AU126" s="154" t="s">
        <v>21</v>
      </c>
      <c r="AV126" s="12" t="s">
        <v>21</v>
      </c>
      <c r="AW126" s="12" t="s">
        <v>36</v>
      </c>
      <c r="AX126" s="12" t="s">
        <v>83</v>
      </c>
      <c r="AY126" s="154" t="s">
        <v>244</v>
      </c>
    </row>
    <row r="127" spans="2:65" s="1" customFormat="1" ht="21.75" customHeight="1">
      <c r="B127" s="34"/>
      <c r="C127" s="134" t="s">
        <v>307</v>
      </c>
      <c r="D127" s="134" t="s">
        <v>246</v>
      </c>
      <c r="E127" s="135" t="s">
        <v>308</v>
      </c>
      <c r="F127" s="136" t="s">
        <v>309</v>
      </c>
      <c r="G127" s="137" t="s">
        <v>274</v>
      </c>
      <c r="H127" s="138">
        <v>72628</v>
      </c>
      <c r="I127" s="139"/>
      <c r="J127" s="140">
        <f>ROUND(I127*H127,2)</f>
        <v>0</v>
      </c>
      <c r="K127" s="136" t="s">
        <v>250</v>
      </c>
      <c r="L127" s="34"/>
      <c r="M127" s="141" t="s">
        <v>29</v>
      </c>
      <c r="N127" s="142" t="s">
        <v>46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251</v>
      </c>
      <c r="AT127" s="145" t="s">
        <v>246</v>
      </c>
      <c r="AU127" s="145" t="s">
        <v>21</v>
      </c>
      <c r="AY127" s="18" t="s">
        <v>244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83</v>
      </c>
      <c r="BK127" s="146">
        <f>ROUND(I127*H127,2)</f>
        <v>0</v>
      </c>
      <c r="BL127" s="18" t="s">
        <v>251</v>
      </c>
      <c r="BM127" s="145" t="s">
        <v>310</v>
      </c>
    </row>
    <row r="128" spans="2:65" s="1" customFormat="1" ht="19.5">
      <c r="B128" s="34"/>
      <c r="D128" s="147" t="s">
        <v>253</v>
      </c>
      <c r="F128" s="148" t="s">
        <v>311</v>
      </c>
      <c r="I128" s="149"/>
      <c r="L128" s="34"/>
      <c r="M128" s="150"/>
      <c r="T128" s="55"/>
      <c r="AT128" s="18" t="s">
        <v>253</v>
      </c>
      <c r="AU128" s="18" t="s">
        <v>21</v>
      </c>
    </row>
    <row r="129" spans="2:65" s="1" customFormat="1">
      <c r="B129" s="34"/>
      <c r="D129" s="151" t="s">
        <v>255</v>
      </c>
      <c r="F129" s="152" t="s">
        <v>312</v>
      </c>
      <c r="I129" s="149"/>
      <c r="L129" s="34"/>
      <c r="M129" s="150"/>
      <c r="T129" s="55"/>
      <c r="AT129" s="18" t="s">
        <v>255</v>
      </c>
      <c r="AU129" s="18" t="s">
        <v>21</v>
      </c>
    </row>
    <row r="130" spans="2:65" s="12" customFormat="1">
      <c r="B130" s="153"/>
      <c r="D130" s="147" t="s">
        <v>262</v>
      </c>
      <c r="E130" s="154" t="s">
        <v>29</v>
      </c>
      <c r="F130" s="155" t="s">
        <v>313</v>
      </c>
      <c r="H130" s="156">
        <v>72628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83</v>
      </c>
      <c r="AY130" s="154" t="s">
        <v>244</v>
      </c>
    </row>
    <row r="131" spans="2:65" s="1" customFormat="1" ht="21.75" customHeight="1">
      <c r="B131" s="34"/>
      <c r="C131" s="134" t="s">
        <v>314</v>
      </c>
      <c r="D131" s="134" t="s">
        <v>246</v>
      </c>
      <c r="E131" s="135" t="s">
        <v>315</v>
      </c>
      <c r="F131" s="136" t="s">
        <v>316</v>
      </c>
      <c r="G131" s="137" t="s">
        <v>274</v>
      </c>
      <c r="H131" s="138">
        <v>20289.8</v>
      </c>
      <c r="I131" s="139"/>
      <c r="J131" s="140">
        <f>ROUND(I131*H131,2)</f>
        <v>0</v>
      </c>
      <c r="K131" s="136" t="s">
        <v>250</v>
      </c>
      <c r="L131" s="34"/>
      <c r="M131" s="141" t="s">
        <v>29</v>
      </c>
      <c r="N131" s="142" t="s">
        <v>46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251</v>
      </c>
      <c r="AT131" s="145" t="s">
        <v>246</v>
      </c>
      <c r="AU131" s="145" t="s">
        <v>21</v>
      </c>
      <c r="AY131" s="18" t="s">
        <v>244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83</v>
      </c>
      <c r="BK131" s="146">
        <f>ROUND(I131*H131,2)</f>
        <v>0</v>
      </c>
      <c r="BL131" s="18" t="s">
        <v>251</v>
      </c>
      <c r="BM131" s="145" t="s">
        <v>317</v>
      </c>
    </row>
    <row r="132" spans="2:65" s="1" customFormat="1" ht="19.5">
      <c r="B132" s="34"/>
      <c r="D132" s="147" t="s">
        <v>253</v>
      </c>
      <c r="F132" s="148" t="s">
        <v>318</v>
      </c>
      <c r="I132" s="149"/>
      <c r="L132" s="34"/>
      <c r="M132" s="150"/>
      <c r="T132" s="55"/>
      <c r="AT132" s="18" t="s">
        <v>253</v>
      </c>
      <c r="AU132" s="18" t="s">
        <v>21</v>
      </c>
    </row>
    <row r="133" spans="2:65" s="1" customFormat="1">
      <c r="B133" s="34"/>
      <c r="D133" s="151" t="s">
        <v>255</v>
      </c>
      <c r="F133" s="152" t="s">
        <v>319</v>
      </c>
      <c r="I133" s="149"/>
      <c r="L133" s="34"/>
      <c r="M133" s="150"/>
      <c r="T133" s="55"/>
      <c r="AT133" s="18" t="s">
        <v>255</v>
      </c>
      <c r="AU133" s="18" t="s">
        <v>21</v>
      </c>
    </row>
    <row r="134" spans="2:65" s="12" customFormat="1">
      <c r="B134" s="153"/>
      <c r="D134" s="147" t="s">
        <v>262</v>
      </c>
      <c r="E134" s="154" t="s">
        <v>29</v>
      </c>
      <c r="F134" s="155" t="s">
        <v>320</v>
      </c>
      <c r="H134" s="156">
        <v>12258.6</v>
      </c>
      <c r="I134" s="157"/>
      <c r="L134" s="153"/>
      <c r="M134" s="158"/>
      <c r="T134" s="159"/>
      <c r="AT134" s="154" t="s">
        <v>262</v>
      </c>
      <c r="AU134" s="154" t="s">
        <v>21</v>
      </c>
      <c r="AV134" s="12" t="s">
        <v>21</v>
      </c>
      <c r="AW134" s="12" t="s">
        <v>36</v>
      </c>
      <c r="AX134" s="12" t="s">
        <v>75</v>
      </c>
      <c r="AY134" s="154" t="s">
        <v>244</v>
      </c>
    </row>
    <row r="135" spans="2:65" s="14" customFormat="1">
      <c r="B135" s="168"/>
      <c r="D135" s="147" t="s">
        <v>262</v>
      </c>
      <c r="E135" s="169" t="s">
        <v>29</v>
      </c>
      <c r="F135" s="170" t="s">
        <v>321</v>
      </c>
      <c r="H135" s="171">
        <v>12258.6</v>
      </c>
      <c r="I135" s="172"/>
      <c r="L135" s="168"/>
      <c r="M135" s="173"/>
      <c r="T135" s="174"/>
      <c r="AT135" s="169" t="s">
        <v>262</v>
      </c>
      <c r="AU135" s="169" t="s">
        <v>21</v>
      </c>
      <c r="AV135" s="14" t="s">
        <v>264</v>
      </c>
      <c r="AW135" s="14" t="s">
        <v>36</v>
      </c>
      <c r="AX135" s="14" t="s">
        <v>75</v>
      </c>
      <c r="AY135" s="169" t="s">
        <v>244</v>
      </c>
    </row>
    <row r="136" spans="2:65" s="12" customFormat="1">
      <c r="B136" s="153"/>
      <c r="D136" s="147" t="s">
        <v>262</v>
      </c>
      <c r="E136" s="154" t="s">
        <v>29</v>
      </c>
      <c r="F136" s="155" t="s">
        <v>322</v>
      </c>
      <c r="H136" s="156">
        <v>3320</v>
      </c>
      <c r="I136" s="157"/>
      <c r="L136" s="153"/>
      <c r="M136" s="158"/>
      <c r="T136" s="159"/>
      <c r="AT136" s="154" t="s">
        <v>262</v>
      </c>
      <c r="AU136" s="154" t="s">
        <v>21</v>
      </c>
      <c r="AV136" s="12" t="s">
        <v>21</v>
      </c>
      <c r="AW136" s="12" t="s">
        <v>36</v>
      </c>
      <c r="AX136" s="12" t="s">
        <v>75</v>
      </c>
      <c r="AY136" s="154" t="s">
        <v>244</v>
      </c>
    </row>
    <row r="137" spans="2:65" s="12" customFormat="1">
      <c r="B137" s="153"/>
      <c r="D137" s="147" t="s">
        <v>262</v>
      </c>
      <c r="E137" s="154" t="s">
        <v>29</v>
      </c>
      <c r="F137" s="155" t="s">
        <v>323</v>
      </c>
      <c r="H137" s="156">
        <v>4711.2</v>
      </c>
      <c r="I137" s="157"/>
      <c r="L137" s="153"/>
      <c r="M137" s="158"/>
      <c r="T137" s="159"/>
      <c r="AT137" s="154" t="s">
        <v>262</v>
      </c>
      <c r="AU137" s="154" t="s">
        <v>21</v>
      </c>
      <c r="AV137" s="12" t="s">
        <v>21</v>
      </c>
      <c r="AW137" s="12" t="s">
        <v>36</v>
      </c>
      <c r="AX137" s="12" t="s">
        <v>75</v>
      </c>
      <c r="AY137" s="154" t="s">
        <v>244</v>
      </c>
    </row>
    <row r="138" spans="2:65" s="14" customFormat="1">
      <c r="B138" s="168"/>
      <c r="D138" s="147" t="s">
        <v>262</v>
      </c>
      <c r="E138" s="169" t="s">
        <v>205</v>
      </c>
      <c r="F138" s="170" t="s">
        <v>321</v>
      </c>
      <c r="H138" s="171">
        <v>8031.2</v>
      </c>
      <c r="I138" s="172"/>
      <c r="L138" s="168"/>
      <c r="M138" s="173"/>
      <c r="T138" s="174"/>
      <c r="AT138" s="169" t="s">
        <v>262</v>
      </c>
      <c r="AU138" s="169" t="s">
        <v>21</v>
      </c>
      <c r="AV138" s="14" t="s">
        <v>264</v>
      </c>
      <c r="AW138" s="14" t="s">
        <v>36</v>
      </c>
      <c r="AX138" s="14" t="s">
        <v>75</v>
      </c>
      <c r="AY138" s="169" t="s">
        <v>244</v>
      </c>
    </row>
    <row r="139" spans="2:65" s="13" customFormat="1">
      <c r="B139" s="160"/>
      <c r="D139" s="147" t="s">
        <v>262</v>
      </c>
      <c r="E139" s="161" t="s">
        <v>29</v>
      </c>
      <c r="F139" s="162" t="s">
        <v>271</v>
      </c>
      <c r="H139" s="163">
        <v>20289.8</v>
      </c>
      <c r="I139" s="164"/>
      <c r="L139" s="160"/>
      <c r="M139" s="165"/>
      <c r="T139" s="166"/>
      <c r="AT139" s="161" t="s">
        <v>262</v>
      </c>
      <c r="AU139" s="161" t="s">
        <v>21</v>
      </c>
      <c r="AV139" s="13" t="s">
        <v>251</v>
      </c>
      <c r="AW139" s="13" t="s">
        <v>36</v>
      </c>
      <c r="AX139" s="13" t="s">
        <v>83</v>
      </c>
      <c r="AY139" s="161" t="s">
        <v>244</v>
      </c>
    </row>
    <row r="140" spans="2:65" s="1" customFormat="1" ht="21.75" customHeight="1">
      <c r="B140" s="34"/>
      <c r="C140" s="134" t="s">
        <v>324</v>
      </c>
      <c r="D140" s="134" t="s">
        <v>246</v>
      </c>
      <c r="E140" s="135" t="s">
        <v>325</v>
      </c>
      <c r="F140" s="136" t="s">
        <v>326</v>
      </c>
      <c r="G140" s="137" t="s">
        <v>274</v>
      </c>
      <c r="H140" s="138">
        <v>53965.1</v>
      </c>
      <c r="I140" s="139"/>
      <c r="J140" s="140">
        <f>ROUND(I140*H140,2)</f>
        <v>0</v>
      </c>
      <c r="K140" s="136" t="s">
        <v>250</v>
      </c>
      <c r="L140" s="34"/>
      <c r="M140" s="141" t="s">
        <v>29</v>
      </c>
      <c r="N140" s="142" t="s">
        <v>46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251</v>
      </c>
      <c r="AT140" s="145" t="s">
        <v>246</v>
      </c>
      <c r="AU140" s="145" t="s">
        <v>21</v>
      </c>
      <c r="AY140" s="18" t="s">
        <v>244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83</v>
      </c>
      <c r="BK140" s="146">
        <f>ROUND(I140*H140,2)</f>
        <v>0</v>
      </c>
      <c r="BL140" s="18" t="s">
        <v>251</v>
      </c>
      <c r="BM140" s="145" t="s">
        <v>327</v>
      </c>
    </row>
    <row r="141" spans="2:65" s="1" customFormat="1" ht="19.5">
      <c r="B141" s="34"/>
      <c r="D141" s="147" t="s">
        <v>253</v>
      </c>
      <c r="F141" s="148" t="s">
        <v>328</v>
      </c>
      <c r="I141" s="149"/>
      <c r="L141" s="34"/>
      <c r="M141" s="150"/>
      <c r="T141" s="55"/>
      <c r="AT141" s="18" t="s">
        <v>253</v>
      </c>
      <c r="AU141" s="18" t="s">
        <v>21</v>
      </c>
    </row>
    <row r="142" spans="2:65" s="1" customFormat="1">
      <c r="B142" s="34"/>
      <c r="D142" s="151" t="s">
        <v>255</v>
      </c>
      <c r="F142" s="152" t="s">
        <v>329</v>
      </c>
      <c r="I142" s="149"/>
      <c r="L142" s="34"/>
      <c r="M142" s="150"/>
      <c r="T142" s="55"/>
      <c r="AT142" s="18" t="s">
        <v>255</v>
      </c>
      <c r="AU142" s="18" t="s">
        <v>21</v>
      </c>
    </row>
    <row r="143" spans="2:65" s="12" customFormat="1">
      <c r="B143" s="153"/>
      <c r="D143" s="147" t="s">
        <v>262</v>
      </c>
      <c r="E143" s="154" t="s">
        <v>29</v>
      </c>
      <c r="F143" s="155" t="s">
        <v>330</v>
      </c>
      <c r="H143" s="156">
        <v>3550</v>
      </c>
      <c r="I143" s="157"/>
      <c r="L143" s="153"/>
      <c r="M143" s="158"/>
      <c r="T143" s="159"/>
      <c r="AT143" s="154" t="s">
        <v>262</v>
      </c>
      <c r="AU143" s="154" t="s">
        <v>21</v>
      </c>
      <c r="AV143" s="12" t="s">
        <v>21</v>
      </c>
      <c r="AW143" s="12" t="s">
        <v>36</v>
      </c>
      <c r="AX143" s="12" t="s">
        <v>75</v>
      </c>
      <c r="AY143" s="154" t="s">
        <v>244</v>
      </c>
    </row>
    <row r="144" spans="2:65" s="12" customFormat="1">
      <c r="B144" s="153"/>
      <c r="D144" s="147" t="s">
        <v>262</v>
      </c>
      <c r="E144" s="154" t="s">
        <v>29</v>
      </c>
      <c r="F144" s="155" t="s">
        <v>331</v>
      </c>
      <c r="H144" s="156">
        <v>2250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75</v>
      </c>
      <c r="AY144" s="154" t="s">
        <v>244</v>
      </c>
    </row>
    <row r="145" spans="2:65" s="14" customFormat="1">
      <c r="B145" s="168"/>
      <c r="D145" s="147" t="s">
        <v>262</v>
      </c>
      <c r="E145" s="169" t="s">
        <v>29</v>
      </c>
      <c r="F145" s="170" t="s">
        <v>321</v>
      </c>
      <c r="H145" s="171">
        <v>5800</v>
      </c>
      <c r="I145" s="172"/>
      <c r="L145" s="168"/>
      <c r="M145" s="173"/>
      <c r="T145" s="174"/>
      <c r="AT145" s="169" t="s">
        <v>262</v>
      </c>
      <c r="AU145" s="169" t="s">
        <v>21</v>
      </c>
      <c r="AV145" s="14" t="s">
        <v>264</v>
      </c>
      <c r="AW145" s="14" t="s">
        <v>36</v>
      </c>
      <c r="AX145" s="14" t="s">
        <v>75</v>
      </c>
      <c r="AY145" s="169" t="s">
        <v>244</v>
      </c>
    </row>
    <row r="146" spans="2:65" s="12" customFormat="1">
      <c r="B146" s="153"/>
      <c r="D146" s="147" t="s">
        <v>262</v>
      </c>
      <c r="E146" s="154" t="s">
        <v>29</v>
      </c>
      <c r="F146" s="155" t="s">
        <v>332</v>
      </c>
      <c r="H146" s="156">
        <v>7290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75</v>
      </c>
      <c r="AY146" s="154" t="s">
        <v>244</v>
      </c>
    </row>
    <row r="147" spans="2:65" s="12" customFormat="1">
      <c r="B147" s="153"/>
      <c r="D147" s="147" t="s">
        <v>262</v>
      </c>
      <c r="E147" s="154" t="s">
        <v>29</v>
      </c>
      <c r="F147" s="155" t="s">
        <v>333</v>
      </c>
      <c r="H147" s="156">
        <v>3824.1</v>
      </c>
      <c r="I147" s="157"/>
      <c r="L147" s="153"/>
      <c r="M147" s="158"/>
      <c r="T147" s="159"/>
      <c r="AT147" s="154" t="s">
        <v>262</v>
      </c>
      <c r="AU147" s="154" t="s">
        <v>21</v>
      </c>
      <c r="AV147" s="12" t="s">
        <v>21</v>
      </c>
      <c r="AW147" s="12" t="s">
        <v>36</v>
      </c>
      <c r="AX147" s="12" t="s">
        <v>75</v>
      </c>
      <c r="AY147" s="154" t="s">
        <v>244</v>
      </c>
    </row>
    <row r="148" spans="2:65" s="12" customFormat="1">
      <c r="B148" s="153"/>
      <c r="D148" s="147" t="s">
        <v>262</v>
      </c>
      <c r="E148" s="154" t="s">
        <v>29</v>
      </c>
      <c r="F148" s="155" t="s">
        <v>334</v>
      </c>
      <c r="H148" s="156">
        <v>8000</v>
      </c>
      <c r="I148" s="157"/>
      <c r="L148" s="153"/>
      <c r="M148" s="158"/>
      <c r="T148" s="159"/>
      <c r="AT148" s="154" t="s">
        <v>262</v>
      </c>
      <c r="AU148" s="154" t="s">
        <v>21</v>
      </c>
      <c r="AV148" s="12" t="s">
        <v>21</v>
      </c>
      <c r="AW148" s="12" t="s">
        <v>36</v>
      </c>
      <c r="AX148" s="12" t="s">
        <v>75</v>
      </c>
      <c r="AY148" s="154" t="s">
        <v>244</v>
      </c>
    </row>
    <row r="149" spans="2:65" s="12" customFormat="1">
      <c r="B149" s="153"/>
      <c r="D149" s="147" t="s">
        <v>262</v>
      </c>
      <c r="E149" s="154" t="s">
        <v>29</v>
      </c>
      <c r="F149" s="155" t="s">
        <v>335</v>
      </c>
      <c r="H149" s="156">
        <v>29051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75</v>
      </c>
      <c r="AY149" s="154" t="s">
        <v>244</v>
      </c>
    </row>
    <row r="150" spans="2:65" s="14" customFormat="1">
      <c r="B150" s="168"/>
      <c r="D150" s="147" t="s">
        <v>262</v>
      </c>
      <c r="E150" s="169" t="s">
        <v>208</v>
      </c>
      <c r="F150" s="170" t="s">
        <v>321</v>
      </c>
      <c r="H150" s="171">
        <v>48165.1</v>
      </c>
      <c r="I150" s="172"/>
      <c r="L150" s="168"/>
      <c r="M150" s="173"/>
      <c r="T150" s="174"/>
      <c r="AT150" s="169" t="s">
        <v>262</v>
      </c>
      <c r="AU150" s="169" t="s">
        <v>21</v>
      </c>
      <c r="AV150" s="14" t="s">
        <v>264</v>
      </c>
      <c r="AW150" s="14" t="s">
        <v>36</v>
      </c>
      <c r="AX150" s="14" t="s">
        <v>75</v>
      </c>
      <c r="AY150" s="169" t="s">
        <v>244</v>
      </c>
    </row>
    <row r="151" spans="2:65" s="13" customFormat="1">
      <c r="B151" s="160"/>
      <c r="D151" s="147" t="s">
        <v>262</v>
      </c>
      <c r="E151" s="161" t="s">
        <v>29</v>
      </c>
      <c r="F151" s="162" t="s">
        <v>271</v>
      </c>
      <c r="H151" s="163">
        <v>53965.1</v>
      </c>
      <c r="I151" s="164"/>
      <c r="L151" s="160"/>
      <c r="M151" s="165"/>
      <c r="T151" s="166"/>
      <c r="AT151" s="161" t="s">
        <v>262</v>
      </c>
      <c r="AU151" s="161" t="s">
        <v>21</v>
      </c>
      <c r="AV151" s="13" t="s">
        <v>251</v>
      </c>
      <c r="AW151" s="13" t="s">
        <v>36</v>
      </c>
      <c r="AX151" s="13" t="s">
        <v>83</v>
      </c>
      <c r="AY151" s="161" t="s">
        <v>244</v>
      </c>
    </row>
    <row r="152" spans="2:65" s="1" customFormat="1" ht="16.5" customHeight="1">
      <c r="B152" s="34"/>
      <c r="C152" s="134" t="s">
        <v>336</v>
      </c>
      <c r="D152" s="134" t="s">
        <v>246</v>
      </c>
      <c r="E152" s="135" t="s">
        <v>337</v>
      </c>
      <c r="F152" s="136" t="s">
        <v>338</v>
      </c>
      <c r="G152" s="137" t="s">
        <v>274</v>
      </c>
      <c r="H152" s="138">
        <v>72628</v>
      </c>
      <c r="I152" s="139"/>
      <c r="J152" s="140">
        <f>ROUND(I152*H152,2)</f>
        <v>0</v>
      </c>
      <c r="K152" s="136" t="s">
        <v>29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251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339</v>
      </c>
    </row>
    <row r="153" spans="2:65" s="1" customFormat="1">
      <c r="B153" s="34"/>
      <c r="D153" s="147" t="s">
        <v>253</v>
      </c>
      <c r="F153" s="148" t="s">
        <v>338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313</v>
      </c>
      <c r="H154" s="156">
        <v>72628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83</v>
      </c>
      <c r="AY154" s="154" t="s">
        <v>244</v>
      </c>
    </row>
    <row r="155" spans="2:65" s="1" customFormat="1" ht="16.5" customHeight="1">
      <c r="B155" s="34"/>
      <c r="C155" s="134" t="s">
        <v>340</v>
      </c>
      <c r="D155" s="134" t="s">
        <v>246</v>
      </c>
      <c r="E155" s="135" t="s">
        <v>341</v>
      </c>
      <c r="F155" s="136" t="s">
        <v>342</v>
      </c>
      <c r="G155" s="137" t="s">
        <v>274</v>
      </c>
      <c r="H155" s="138">
        <v>8031.2</v>
      </c>
      <c r="I155" s="139"/>
      <c r="J155" s="140">
        <f>ROUND(I155*H155,2)</f>
        <v>0</v>
      </c>
      <c r="K155" s="136" t="s">
        <v>250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251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251</v>
      </c>
      <c r="BM155" s="145" t="s">
        <v>343</v>
      </c>
    </row>
    <row r="156" spans="2:65" s="1" customFormat="1" ht="19.5">
      <c r="B156" s="34"/>
      <c r="D156" s="147" t="s">
        <v>253</v>
      </c>
      <c r="F156" s="148" t="s">
        <v>344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>
      <c r="B157" s="34"/>
      <c r="D157" s="151" t="s">
        <v>255</v>
      </c>
      <c r="F157" s="152" t="s">
        <v>345</v>
      </c>
      <c r="I157" s="149"/>
      <c r="L157" s="34"/>
      <c r="M157" s="150"/>
      <c r="T157" s="55"/>
      <c r="AT157" s="18" t="s">
        <v>255</v>
      </c>
      <c r="AU157" s="18" t="s">
        <v>21</v>
      </c>
    </row>
    <row r="158" spans="2:65" s="12" customFormat="1">
      <c r="B158" s="153"/>
      <c r="D158" s="147" t="s">
        <v>262</v>
      </c>
      <c r="E158" s="154" t="s">
        <v>29</v>
      </c>
      <c r="F158" s="155" t="s">
        <v>205</v>
      </c>
      <c r="H158" s="156">
        <v>8031.2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36</v>
      </c>
      <c r="AX158" s="12" t="s">
        <v>83</v>
      </c>
      <c r="AY158" s="154" t="s">
        <v>244</v>
      </c>
    </row>
    <row r="159" spans="2:65" s="1" customFormat="1" ht="16.5" customHeight="1">
      <c r="B159" s="34"/>
      <c r="C159" s="134" t="s">
        <v>346</v>
      </c>
      <c r="D159" s="134" t="s">
        <v>246</v>
      </c>
      <c r="E159" s="135" t="s">
        <v>347</v>
      </c>
      <c r="F159" s="136" t="s">
        <v>348</v>
      </c>
      <c r="G159" s="137" t="s">
        <v>274</v>
      </c>
      <c r="H159" s="138">
        <v>90422.1</v>
      </c>
      <c r="I159" s="139"/>
      <c r="J159" s="140">
        <f>ROUND(I159*H159,2)</f>
        <v>0</v>
      </c>
      <c r="K159" s="136" t="s">
        <v>250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251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349</v>
      </c>
    </row>
    <row r="160" spans="2:65" s="1" customFormat="1" ht="19.5">
      <c r="B160" s="34"/>
      <c r="D160" s="147" t="s">
        <v>253</v>
      </c>
      <c r="F160" s="148" t="s">
        <v>350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>
      <c r="B161" s="34"/>
      <c r="D161" s="151" t="s">
        <v>255</v>
      </c>
      <c r="F161" s="152" t="s">
        <v>351</v>
      </c>
      <c r="I161" s="149"/>
      <c r="L161" s="34"/>
      <c r="M161" s="150"/>
      <c r="T161" s="55"/>
      <c r="AT161" s="18" t="s">
        <v>255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352</v>
      </c>
      <c r="H162" s="156">
        <v>90422.1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8</v>
      </c>
      <c r="D163" s="134" t="s">
        <v>246</v>
      </c>
      <c r="E163" s="135" t="s">
        <v>353</v>
      </c>
      <c r="F163" s="136" t="s">
        <v>354</v>
      </c>
      <c r="G163" s="137" t="s">
        <v>274</v>
      </c>
      <c r="H163" s="138">
        <v>5750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355</v>
      </c>
    </row>
    <row r="164" spans="2:65" s="1" customFormat="1" ht="19.5">
      <c r="B164" s="34"/>
      <c r="D164" s="147" t="s">
        <v>253</v>
      </c>
      <c r="F164" s="148" t="s">
        <v>356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357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2" customFormat="1">
      <c r="B166" s="153"/>
      <c r="D166" s="147" t="s">
        <v>262</v>
      </c>
      <c r="E166" s="154" t="s">
        <v>29</v>
      </c>
      <c r="F166" s="155" t="s">
        <v>330</v>
      </c>
      <c r="H166" s="156">
        <v>3550</v>
      </c>
      <c r="I166" s="157"/>
      <c r="L166" s="153"/>
      <c r="M166" s="158"/>
      <c r="T166" s="159"/>
      <c r="AT166" s="154" t="s">
        <v>262</v>
      </c>
      <c r="AU166" s="154" t="s">
        <v>21</v>
      </c>
      <c r="AV166" s="12" t="s">
        <v>21</v>
      </c>
      <c r="AW166" s="12" t="s">
        <v>36</v>
      </c>
      <c r="AX166" s="12" t="s">
        <v>75</v>
      </c>
      <c r="AY166" s="154" t="s">
        <v>244</v>
      </c>
    </row>
    <row r="167" spans="2:65" s="12" customFormat="1">
      <c r="B167" s="153"/>
      <c r="D167" s="147" t="s">
        <v>262</v>
      </c>
      <c r="E167" s="154" t="s">
        <v>29</v>
      </c>
      <c r="F167" s="155" t="s">
        <v>358</v>
      </c>
      <c r="H167" s="156">
        <v>2200</v>
      </c>
      <c r="I167" s="157"/>
      <c r="L167" s="153"/>
      <c r="M167" s="158"/>
      <c r="T167" s="159"/>
      <c r="AT167" s="154" t="s">
        <v>262</v>
      </c>
      <c r="AU167" s="154" t="s">
        <v>21</v>
      </c>
      <c r="AV167" s="12" t="s">
        <v>21</v>
      </c>
      <c r="AW167" s="12" t="s">
        <v>36</v>
      </c>
      <c r="AX167" s="12" t="s">
        <v>75</v>
      </c>
      <c r="AY167" s="154" t="s">
        <v>244</v>
      </c>
    </row>
    <row r="168" spans="2:65" s="13" customFormat="1">
      <c r="B168" s="160"/>
      <c r="D168" s="147" t="s">
        <v>262</v>
      </c>
      <c r="E168" s="161" t="s">
        <v>29</v>
      </c>
      <c r="F168" s="162" t="s">
        <v>271</v>
      </c>
      <c r="H168" s="163">
        <v>5750</v>
      </c>
      <c r="I168" s="164"/>
      <c r="L168" s="160"/>
      <c r="M168" s="165"/>
      <c r="T168" s="166"/>
      <c r="AT168" s="161" t="s">
        <v>262</v>
      </c>
      <c r="AU168" s="161" t="s">
        <v>21</v>
      </c>
      <c r="AV168" s="13" t="s">
        <v>251</v>
      </c>
      <c r="AW168" s="13" t="s">
        <v>36</v>
      </c>
      <c r="AX168" s="13" t="s">
        <v>83</v>
      </c>
      <c r="AY168" s="161" t="s">
        <v>244</v>
      </c>
    </row>
    <row r="169" spans="2:65" s="1" customFormat="1" ht="16.5" customHeight="1">
      <c r="B169" s="34"/>
      <c r="C169" s="134" t="s">
        <v>359</v>
      </c>
      <c r="D169" s="134" t="s">
        <v>246</v>
      </c>
      <c r="E169" s="135" t="s">
        <v>360</v>
      </c>
      <c r="F169" s="136" t="s">
        <v>361</v>
      </c>
      <c r="G169" s="137" t="s">
        <v>249</v>
      </c>
      <c r="H169" s="138">
        <v>43688</v>
      </c>
      <c r="I169" s="139"/>
      <c r="J169" s="140">
        <f>ROUND(I169*H169,2)</f>
        <v>0</v>
      </c>
      <c r="K169" s="136" t="s">
        <v>250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251</v>
      </c>
      <c r="BM169" s="145" t="s">
        <v>362</v>
      </c>
    </row>
    <row r="170" spans="2:65" s="1" customFormat="1">
      <c r="B170" s="34"/>
      <c r="D170" s="147" t="s">
        <v>253</v>
      </c>
      <c r="F170" s="148" t="s">
        <v>363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>
      <c r="B171" s="34"/>
      <c r="D171" s="151" t="s">
        <v>255</v>
      </c>
      <c r="F171" s="152" t="s">
        <v>364</v>
      </c>
      <c r="I171" s="149"/>
      <c r="L171" s="34"/>
      <c r="M171" s="150"/>
      <c r="T171" s="55"/>
      <c r="AT171" s="18" t="s">
        <v>255</v>
      </c>
      <c r="AU171" s="18" t="s">
        <v>21</v>
      </c>
    </row>
    <row r="172" spans="2:65" s="12" customFormat="1">
      <c r="B172" s="153"/>
      <c r="D172" s="147" t="s">
        <v>262</v>
      </c>
      <c r="E172" s="154" t="s">
        <v>29</v>
      </c>
      <c r="F172" s="155" t="s">
        <v>365</v>
      </c>
      <c r="H172" s="156">
        <v>43688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83</v>
      </c>
      <c r="AY172" s="154" t="s">
        <v>244</v>
      </c>
    </row>
    <row r="173" spans="2:65" s="1" customFormat="1" ht="16.5" customHeight="1">
      <c r="B173" s="34"/>
      <c r="C173" s="134" t="s">
        <v>366</v>
      </c>
      <c r="D173" s="134" t="s">
        <v>246</v>
      </c>
      <c r="E173" s="135" t="s">
        <v>367</v>
      </c>
      <c r="F173" s="136" t="s">
        <v>368</v>
      </c>
      <c r="G173" s="137" t="s">
        <v>249</v>
      </c>
      <c r="H173" s="138">
        <v>1196</v>
      </c>
      <c r="I173" s="139"/>
      <c r="J173" s="140">
        <f>ROUND(I173*H173,2)</f>
        <v>0</v>
      </c>
      <c r="K173" s="136" t="s">
        <v>250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251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251</v>
      </c>
      <c r="BM173" s="145" t="s">
        <v>369</v>
      </c>
    </row>
    <row r="174" spans="2:65" s="1" customFormat="1">
      <c r="B174" s="34"/>
      <c r="D174" s="147" t="s">
        <v>253</v>
      </c>
      <c r="F174" s="148" t="s">
        <v>368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>
      <c r="B175" s="34"/>
      <c r="D175" s="151" t="s">
        <v>255</v>
      </c>
      <c r="F175" s="152" t="s">
        <v>370</v>
      </c>
      <c r="I175" s="149"/>
      <c r="L175" s="34"/>
      <c r="M175" s="150"/>
      <c r="T175" s="55"/>
      <c r="AT175" s="18" t="s">
        <v>255</v>
      </c>
      <c r="AU175" s="18" t="s">
        <v>21</v>
      </c>
    </row>
    <row r="176" spans="2:65" s="12" customFormat="1">
      <c r="B176" s="153"/>
      <c r="D176" s="147" t="s">
        <v>262</v>
      </c>
      <c r="E176" s="154" t="s">
        <v>29</v>
      </c>
      <c r="F176" s="155" t="s">
        <v>371</v>
      </c>
      <c r="H176" s="156">
        <v>1196</v>
      </c>
      <c r="I176" s="157"/>
      <c r="L176" s="153"/>
      <c r="M176" s="158"/>
      <c r="T176" s="159"/>
      <c r="AT176" s="154" t="s">
        <v>262</v>
      </c>
      <c r="AU176" s="154" t="s">
        <v>21</v>
      </c>
      <c r="AV176" s="12" t="s">
        <v>21</v>
      </c>
      <c r="AW176" s="12" t="s">
        <v>36</v>
      </c>
      <c r="AX176" s="12" t="s">
        <v>83</v>
      </c>
      <c r="AY176" s="154" t="s">
        <v>244</v>
      </c>
    </row>
    <row r="177" spans="2:65" s="1" customFormat="1" ht="16.5" customHeight="1">
      <c r="B177" s="34"/>
      <c r="C177" s="175" t="s">
        <v>372</v>
      </c>
      <c r="D177" s="175" t="s">
        <v>373</v>
      </c>
      <c r="E177" s="176" t="s">
        <v>374</v>
      </c>
      <c r="F177" s="177" t="s">
        <v>375</v>
      </c>
      <c r="G177" s="178" t="s">
        <v>249</v>
      </c>
      <c r="H177" s="179">
        <v>1315.6</v>
      </c>
      <c r="I177" s="180"/>
      <c r="J177" s="181">
        <f>ROUND(I177*H177,2)</f>
        <v>0</v>
      </c>
      <c r="K177" s="177" t="s">
        <v>29</v>
      </c>
      <c r="L177" s="182"/>
      <c r="M177" s="183" t="s">
        <v>29</v>
      </c>
      <c r="N177" s="184" t="s">
        <v>46</v>
      </c>
      <c r="P177" s="143">
        <f>O177*H177</f>
        <v>0</v>
      </c>
      <c r="Q177" s="143">
        <v>1.4999999999999999E-4</v>
      </c>
      <c r="R177" s="143">
        <f>Q177*H177</f>
        <v>0.19733999999999996</v>
      </c>
      <c r="S177" s="143">
        <v>0</v>
      </c>
      <c r="T177" s="144">
        <f>S177*H177</f>
        <v>0</v>
      </c>
      <c r="AR177" s="145" t="s">
        <v>300</v>
      </c>
      <c r="AT177" s="145" t="s">
        <v>373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376</v>
      </c>
    </row>
    <row r="178" spans="2:65" s="1" customFormat="1">
      <c r="B178" s="34"/>
      <c r="D178" s="147" t="s">
        <v>253</v>
      </c>
      <c r="F178" s="148" t="s">
        <v>375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2" customFormat="1">
      <c r="B179" s="153"/>
      <c r="D179" s="147" t="s">
        <v>262</v>
      </c>
      <c r="F179" s="155" t="s">
        <v>377</v>
      </c>
      <c r="H179" s="156">
        <v>1315.6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4</v>
      </c>
      <c r="AX179" s="12" t="s">
        <v>83</v>
      </c>
      <c r="AY179" s="154" t="s">
        <v>244</v>
      </c>
    </row>
    <row r="180" spans="2:65" s="1" customFormat="1" ht="16.5" customHeight="1">
      <c r="B180" s="34"/>
      <c r="C180" s="134" t="s">
        <v>378</v>
      </c>
      <c r="D180" s="134" t="s">
        <v>246</v>
      </c>
      <c r="E180" s="135" t="s">
        <v>379</v>
      </c>
      <c r="F180" s="136" t="s">
        <v>380</v>
      </c>
      <c r="G180" s="137" t="s">
        <v>249</v>
      </c>
      <c r="H180" s="138">
        <v>19726</v>
      </c>
      <c r="I180" s="139"/>
      <c r="J180" s="140">
        <f>ROUND(I180*H180,2)</f>
        <v>0</v>
      </c>
      <c r="K180" s="136" t="s">
        <v>250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251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381</v>
      </c>
    </row>
    <row r="181" spans="2:65" s="1" customFormat="1" ht="19.5">
      <c r="B181" s="34"/>
      <c r="D181" s="147" t="s">
        <v>253</v>
      </c>
      <c r="F181" s="148" t="s">
        <v>382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>
      <c r="B182" s="34"/>
      <c r="D182" s="151" t="s">
        <v>255</v>
      </c>
      <c r="F182" s="152" t="s">
        <v>383</v>
      </c>
      <c r="I182" s="149"/>
      <c r="L182" s="34"/>
      <c r="M182" s="150"/>
      <c r="T182" s="55"/>
      <c r="AT182" s="18" t="s">
        <v>255</v>
      </c>
      <c r="AU182" s="18" t="s">
        <v>21</v>
      </c>
    </row>
    <row r="183" spans="2:65" s="12" customFormat="1">
      <c r="B183" s="153"/>
      <c r="D183" s="147" t="s">
        <v>262</v>
      </c>
      <c r="E183" s="154" t="s">
        <v>29</v>
      </c>
      <c r="F183" s="155" t="s">
        <v>384</v>
      </c>
      <c r="H183" s="156">
        <v>19726</v>
      </c>
      <c r="I183" s="157"/>
      <c r="L183" s="153"/>
      <c r="M183" s="158"/>
      <c r="T183" s="159"/>
      <c r="AT183" s="154" t="s">
        <v>262</v>
      </c>
      <c r="AU183" s="154" t="s">
        <v>21</v>
      </c>
      <c r="AV183" s="12" t="s">
        <v>21</v>
      </c>
      <c r="AW183" s="12" t="s">
        <v>36</v>
      </c>
      <c r="AX183" s="12" t="s">
        <v>83</v>
      </c>
      <c r="AY183" s="154" t="s">
        <v>244</v>
      </c>
    </row>
    <row r="184" spans="2:65" s="1" customFormat="1" ht="16.5" customHeight="1">
      <c r="B184" s="34"/>
      <c r="C184" s="134" t="s">
        <v>385</v>
      </c>
      <c r="D184" s="134" t="s">
        <v>246</v>
      </c>
      <c r="E184" s="135" t="s">
        <v>386</v>
      </c>
      <c r="F184" s="136" t="s">
        <v>387</v>
      </c>
      <c r="G184" s="137" t="s">
        <v>249</v>
      </c>
      <c r="H184" s="138">
        <v>1000</v>
      </c>
      <c r="I184" s="139"/>
      <c r="J184" s="140">
        <f>ROUND(I184*H184,2)</f>
        <v>0</v>
      </c>
      <c r="K184" s="136" t="s">
        <v>250</v>
      </c>
      <c r="L184" s="34"/>
      <c r="M184" s="141" t="s">
        <v>29</v>
      </c>
      <c r="N184" s="142" t="s">
        <v>46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251</v>
      </c>
      <c r="AT184" s="145" t="s">
        <v>246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388</v>
      </c>
    </row>
    <row r="185" spans="2:65" s="1" customFormat="1">
      <c r="B185" s="34"/>
      <c r="D185" s="147" t="s">
        <v>253</v>
      </c>
      <c r="F185" s="148" t="s">
        <v>389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" customFormat="1">
      <c r="B186" s="34"/>
      <c r="D186" s="151" t="s">
        <v>255</v>
      </c>
      <c r="F186" s="152" t="s">
        <v>390</v>
      </c>
      <c r="I186" s="149"/>
      <c r="L186" s="34"/>
      <c r="M186" s="150"/>
      <c r="T186" s="55"/>
      <c r="AT186" s="18" t="s">
        <v>255</v>
      </c>
      <c r="AU186" s="18" t="s">
        <v>21</v>
      </c>
    </row>
    <row r="187" spans="2:65" s="12" customFormat="1">
      <c r="B187" s="153"/>
      <c r="D187" s="147" t="s">
        <v>262</v>
      </c>
      <c r="E187" s="154" t="s">
        <v>29</v>
      </c>
      <c r="F187" s="155" t="s">
        <v>391</v>
      </c>
      <c r="H187" s="156">
        <v>1000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83</v>
      </c>
      <c r="AY187" s="154" t="s">
        <v>244</v>
      </c>
    </row>
    <row r="188" spans="2:65" s="1" customFormat="1" ht="21.75" customHeight="1">
      <c r="B188" s="34"/>
      <c r="C188" s="134" t="s">
        <v>7</v>
      </c>
      <c r="D188" s="134" t="s">
        <v>246</v>
      </c>
      <c r="E188" s="135" t="s">
        <v>392</v>
      </c>
      <c r="F188" s="136" t="s">
        <v>393</v>
      </c>
      <c r="G188" s="137" t="s">
        <v>274</v>
      </c>
      <c r="H188" s="138">
        <v>52536</v>
      </c>
      <c r="I188" s="139"/>
      <c r="J188" s="140">
        <f>ROUND(I188*H188,2)</f>
        <v>0</v>
      </c>
      <c r="K188" s="136" t="s">
        <v>250</v>
      </c>
      <c r="L188" s="34"/>
      <c r="M188" s="141" t="s">
        <v>29</v>
      </c>
      <c r="N188" s="142" t="s">
        <v>46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251</v>
      </c>
      <c r="AT188" s="145" t="s">
        <v>246</v>
      </c>
      <c r="AU188" s="145" t="s">
        <v>21</v>
      </c>
      <c r="AY188" s="18" t="s">
        <v>244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83</v>
      </c>
      <c r="BK188" s="146">
        <f>ROUND(I188*H188,2)</f>
        <v>0</v>
      </c>
      <c r="BL188" s="18" t="s">
        <v>251</v>
      </c>
      <c r="BM188" s="145" t="s">
        <v>394</v>
      </c>
    </row>
    <row r="189" spans="2:65" s="1" customFormat="1" ht="19.5">
      <c r="B189" s="34"/>
      <c r="D189" s="147" t="s">
        <v>253</v>
      </c>
      <c r="F189" s="148" t="s">
        <v>395</v>
      </c>
      <c r="I189" s="149"/>
      <c r="L189" s="34"/>
      <c r="M189" s="150"/>
      <c r="T189" s="55"/>
      <c r="AT189" s="18" t="s">
        <v>253</v>
      </c>
      <c r="AU189" s="18" t="s">
        <v>21</v>
      </c>
    </row>
    <row r="190" spans="2:65" s="1" customFormat="1">
      <c r="B190" s="34"/>
      <c r="D190" s="151" t="s">
        <v>255</v>
      </c>
      <c r="F190" s="152" t="s">
        <v>396</v>
      </c>
      <c r="I190" s="149"/>
      <c r="L190" s="34"/>
      <c r="M190" s="150"/>
      <c r="T190" s="55"/>
      <c r="AT190" s="18" t="s">
        <v>255</v>
      </c>
      <c r="AU190" s="18" t="s">
        <v>21</v>
      </c>
    </row>
    <row r="191" spans="2:65" s="12" customFormat="1">
      <c r="B191" s="153"/>
      <c r="D191" s="147" t="s">
        <v>262</v>
      </c>
      <c r="E191" s="154" t="s">
        <v>29</v>
      </c>
      <c r="F191" s="155" t="s">
        <v>397</v>
      </c>
      <c r="H191" s="156">
        <v>8959</v>
      </c>
      <c r="I191" s="157"/>
      <c r="L191" s="153"/>
      <c r="M191" s="158"/>
      <c r="T191" s="159"/>
      <c r="AT191" s="154" t="s">
        <v>262</v>
      </c>
      <c r="AU191" s="154" t="s">
        <v>21</v>
      </c>
      <c r="AV191" s="12" t="s">
        <v>21</v>
      </c>
      <c r="AW191" s="12" t="s">
        <v>36</v>
      </c>
      <c r="AX191" s="12" t="s">
        <v>75</v>
      </c>
      <c r="AY191" s="154" t="s">
        <v>244</v>
      </c>
    </row>
    <row r="192" spans="2:65" s="12" customFormat="1">
      <c r="B192" s="153"/>
      <c r="D192" s="147" t="s">
        <v>262</v>
      </c>
      <c r="E192" s="154" t="s">
        <v>29</v>
      </c>
      <c r="F192" s="155" t="s">
        <v>398</v>
      </c>
      <c r="H192" s="156">
        <v>43577</v>
      </c>
      <c r="I192" s="157"/>
      <c r="L192" s="153"/>
      <c r="M192" s="158"/>
      <c r="T192" s="159"/>
      <c r="AT192" s="154" t="s">
        <v>262</v>
      </c>
      <c r="AU192" s="154" t="s">
        <v>21</v>
      </c>
      <c r="AV192" s="12" t="s">
        <v>21</v>
      </c>
      <c r="AW192" s="12" t="s">
        <v>36</v>
      </c>
      <c r="AX192" s="12" t="s">
        <v>75</v>
      </c>
      <c r="AY192" s="154" t="s">
        <v>244</v>
      </c>
    </row>
    <row r="193" spans="2:65" s="13" customFormat="1">
      <c r="B193" s="160"/>
      <c r="D193" s="147" t="s">
        <v>262</v>
      </c>
      <c r="E193" s="161" t="s">
        <v>29</v>
      </c>
      <c r="F193" s="162" t="s">
        <v>271</v>
      </c>
      <c r="H193" s="163">
        <v>52536</v>
      </c>
      <c r="I193" s="164"/>
      <c r="L193" s="160"/>
      <c r="M193" s="165"/>
      <c r="T193" s="166"/>
      <c r="AT193" s="161" t="s">
        <v>262</v>
      </c>
      <c r="AU193" s="161" t="s">
        <v>21</v>
      </c>
      <c r="AV193" s="13" t="s">
        <v>251</v>
      </c>
      <c r="AW193" s="13" t="s">
        <v>36</v>
      </c>
      <c r="AX193" s="13" t="s">
        <v>83</v>
      </c>
      <c r="AY193" s="161" t="s">
        <v>244</v>
      </c>
    </row>
    <row r="194" spans="2:65" s="1" customFormat="1" ht="24.2" customHeight="1">
      <c r="B194" s="34"/>
      <c r="C194" s="134" t="s">
        <v>399</v>
      </c>
      <c r="D194" s="134" t="s">
        <v>246</v>
      </c>
      <c r="E194" s="135" t="s">
        <v>400</v>
      </c>
      <c r="F194" s="136" t="s">
        <v>401</v>
      </c>
      <c r="G194" s="137" t="s">
        <v>274</v>
      </c>
      <c r="H194" s="138">
        <v>525360</v>
      </c>
      <c r="I194" s="139"/>
      <c r="J194" s="140">
        <f>ROUND(I194*H194,2)</f>
        <v>0</v>
      </c>
      <c r="K194" s="136" t="s">
        <v>250</v>
      </c>
      <c r="L194" s="34"/>
      <c r="M194" s="141" t="s">
        <v>29</v>
      </c>
      <c r="N194" s="142" t="s">
        <v>46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251</v>
      </c>
      <c r="AT194" s="145" t="s">
        <v>246</v>
      </c>
      <c r="AU194" s="145" t="s">
        <v>21</v>
      </c>
      <c r="AY194" s="18" t="s">
        <v>244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83</v>
      </c>
      <c r="BK194" s="146">
        <f>ROUND(I194*H194,2)</f>
        <v>0</v>
      </c>
      <c r="BL194" s="18" t="s">
        <v>251</v>
      </c>
      <c r="BM194" s="145" t="s">
        <v>402</v>
      </c>
    </row>
    <row r="195" spans="2:65" s="1" customFormat="1" ht="19.5">
      <c r="B195" s="34"/>
      <c r="D195" s="147" t="s">
        <v>253</v>
      </c>
      <c r="F195" s="148" t="s">
        <v>403</v>
      </c>
      <c r="I195" s="149"/>
      <c r="L195" s="34"/>
      <c r="M195" s="150"/>
      <c r="T195" s="55"/>
      <c r="AT195" s="18" t="s">
        <v>253</v>
      </c>
      <c r="AU195" s="18" t="s">
        <v>21</v>
      </c>
    </row>
    <row r="196" spans="2:65" s="1" customFormat="1">
      <c r="B196" s="34"/>
      <c r="D196" s="151" t="s">
        <v>255</v>
      </c>
      <c r="F196" s="152" t="s">
        <v>404</v>
      </c>
      <c r="I196" s="149"/>
      <c r="L196" s="34"/>
      <c r="M196" s="150"/>
      <c r="T196" s="55"/>
      <c r="AT196" s="18" t="s">
        <v>255</v>
      </c>
      <c r="AU196" s="18" t="s">
        <v>21</v>
      </c>
    </row>
    <row r="197" spans="2:65" s="12" customFormat="1">
      <c r="B197" s="153"/>
      <c r="D197" s="147" t="s">
        <v>262</v>
      </c>
      <c r="E197" s="154" t="s">
        <v>29</v>
      </c>
      <c r="F197" s="155" t="s">
        <v>405</v>
      </c>
      <c r="H197" s="156">
        <v>525360</v>
      </c>
      <c r="I197" s="157"/>
      <c r="L197" s="153"/>
      <c r="M197" s="158"/>
      <c r="T197" s="159"/>
      <c r="AT197" s="154" t="s">
        <v>262</v>
      </c>
      <c r="AU197" s="154" t="s">
        <v>21</v>
      </c>
      <c r="AV197" s="12" t="s">
        <v>21</v>
      </c>
      <c r="AW197" s="12" t="s">
        <v>36</v>
      </c>
      <c r="AX197" s="12" t="s">
        <v>83</v>
      </c>
      <c r="AY197" s="154" t="s">
        <v>244</v>
      </c>
    </row>
    <row r="198" spans="2:65" s="1" customFormat="1" ht="16.5" customHeight="1">
      <c r="B198" s="34"/>
      <c r="C198" s="134" t="s">
        <v>406</v>
      </c>
      <c r="D198" s="134" t="s">
        <v>246</v>
      </c>
      <c r="E198" s="135" t="s">
        <v>407</v>
      </c>
      <c r="F198" s="136" t="s">
        <v>408</v>
      </c>
      <c r="G198" s="137" t="s">
        <v>274</v>
      </c>
      <c r="H198" s="138">
        <v>1000</v>
      </c>
      <c r="I198" s="139"/>
      <c r="J198" s="140">
        <f>ROUND(I198*H198,2)</f>
        <v>0</v>
      </c>
      <c r="K198" s="136" t="s">
        <v>29</v>
      </c>
      <c r="L198" s="34"/>
      <c r="M198" s="141" t="s">
        <v>29</v>
      </c>
      <c r="N198" s="142" t="s">
        <v>46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251</v>
      </c>
      <c r="AT198" s="145" t="s">
        <v>246</v>
      </c>
      <c r="AU198" s="145" t="s">
        <v>21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251</v>
      </c>
      <c r="BM198" s="145" t="s">
        <v>409</v>
      </c>
    </row>
    <row r="199" spans="2:65" s="1" customFormat="1">
      <c r="B199" s="34"/>
      <c r="D199" s="147" t="s">
        <v>253</v>
      </c>
      <c r="F199" s="148" t="s">
        <v>410</v>
      </c>
      <c r="I199" s="149"/>
      <c r="L199" s="34"/>
      <c r="M199" s="150"/>
      <c r="T199" s="55"/>
      <c r="AT199" s="18" t="s">
        <v>253</v>
      </c>
      <c r="AU199" s="18" t="s">
        <v>21</v>
      </c>
    </row>
    <row r="200" spans="2:65" s="1" customFormat="1" ht="48.75">
      <c r="B200" s="34"/>
      <c r="D200" s="147" t="s">
        <v>284</v>
      </c>
      <c r="F200" s="167" t="s">
        <v>411</v>
      </c>
      <c r="I200" s="149"/>
      <c r="L200" s="34"/>
      <c r="M200" s="150"/>
      <c r="T200" s="55"/>
      <c r="AT200" s="18" t="s">
        <v>284</v>
      </c>
      <c r="AU200" s="18" t="s">
        <v>21</v>
      </c>
    </row>
    <row r="201" spans="2:65" s="12" customFormat="1">
      <c r="B201" s="153"/>
      <c r="D201" s="147" t="s">
        <v>262</v>
      </c>
      <c r="E201" s="154" t="s">
        <v>29</v>
      </c>
      <c r="F201" s="155" t="s">
        <v>412</v>
      </c>
      <c r="H201" s="156">
        <v>1000</v>
      </c>
      <c r="I201" s="157"/>
      <c r="L201" s="153"/>
      <c r="M201" s="158"/>
      <c r="T201" s="159"/>
      <c r="AT201" s="154" t="s">
        <v>262</v>
      </c>
      <c r="AU201" s="154" t="s">
        <v>21</v>
      </c>
      <c r="AV201" s="12" t="s">
        <v>21</v>
      </c>
      <c r="AW201" s="12" t="s">
        <v>36</v>
      </c>
      <c r="AX201" s="12" t="s">
        <v>83</v>
      </c>
      <c r="AY201" s="154" t="s">
        <v>244</v>
      </c>
    </row>
    <row r="202" spans="2:65" s="1" customFormat="1" ht="16.5" customHeight="1">
      <c r="B202" s="34"/>
      <c r="C202" s="134" t="s">
        <v>413</v>
      </c>
      <c r="D202" s="134" t="s">
        <v>246</v>
      </c>
      <c r="E202" s="135" t="s">
        <v>414</v>
      </c>
      <c r="F202" s="136" t="s">
        <v>415</v>
      </c>
      <c r="G202" s="137" t="s">
        <v>416</v>
      </c>
      <c r="H202" s="138">
        <v>105072</v>
      </c>
      <c r="I202" s="139"/>
      <c r="J202" s="140">
        <f>ROUND(I202*H202,2)</f>
        <v>0</v>
      </c>
      <c r="K202" s="136" t="s">
        <v>250</v>
      </c>
      <c r="L202" s="34"/>
      <c r="M202" s="141" t="s">
        <v>29</v>
      </c>
      <c r="N202" s="142" t="s">
        <v>46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251</v>
      </c>
      <c r="AT202" s="145" t="s">
        <v>246</v>
      </c>
      <c r="AU202" s="145" t="s">
        <v>21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251</v>
      </c>
      <c r="BM202" s="145" t="s">
        <v>417</v>
      </c>
    </row>
    <row r="203" spans="2:65" s="1" customFormat="1" ht="19.5">
      <c r="B203" s="34"/>
      <c r="D203" s="147" t="s">
        <v>253</v>
      </c>
      <c r="F203" s="148" t="s">
        <v>418</v>
      </c>
      <c r="I203" s="149"/>
      <c r="L203" s="34"/>
      <c r="M203" s="150"/>
      <c r="T203" s="55"/>
      <c r="AT203" s="18" t="s">
        <v>253</v>
      </c>
      <c r="AU203" s="18" t="s">
        <v>21</v>
      </c>
    </row>
    <row r="204" spans="2:65" s="1" customFormat="1">
      <c r="B204" s="34"/>
      <c r="D204" s="151" t="s">
        <v>255</v>
      </c>
      <c r="F204" s="152" t="s">
        <v>419</v>
      </c>
      <c r="I204" s="149"/>
      <c r="L204" s="34"/>
      <c r="M204" s="150"/>
      <c r="T204" s="55"/>
      <c r="AT204" s="18" t="s">
        <v>255</v>
      </c>
      <c r="AU204" s="18" t="s">
        <v>21</v>
      </c>
    </row>
    <row r="205" spans="2:65" s="12" customFormat="1">
      <c r="B205" s="153"/>
      <c r="D205" s="147" t="s">
        <v>262</v>
      </c>
      <c r="E205" s="154" t="s">
        <v>29</v>
      </c>
      <c r="F205" s="155" t="s">
        <v>420</v>
      </c>
      <c r="H205" s="156">
        <v>105072</v>
      </c>
      <c r="I205" s="157"/>
      <c r="L205" s="153"/>
      <c r="M205" s="158"/>
      <c r="T205" s="159"/>
      <c r="AT205" s="154" t="s">
        <v>262</v>
      </c>
      <c r="AU205" s="154" t="s">
        <v>21</v>
      </c>
      <c r="AV205" s="12" t="s">
        <v>21</v>
      </c>
      <c r="AW205" s="12" t="s">
        <v>36</v>
      </c>
      <c r="AX205" s="12" t="s">
        <v>83</v>
      </c>
      <c r="AY205" s="154" t="s">
        <v>244</v>
      </c>
    </row>
    <row r="206" spans="2:65" s="1" customFormat="1" ht="16.5" customHeight="1">
      <c r="B206" s="34"/>
      <c r="C206" s="134" t="s">
        <v>421</v>
      </c>
      <c r="D206" s="134" t="s">
        <v>246</v>
      </c>
      <c r="E206" s="135" t="s">
        <v>422</v>
      </c>
      <c r="F206" s="136" t="s">
        <v>423</v>
      </c>
      <c r="G206" s="137" t="s">
        <v>274</v>
      </c>
      <c r="H206" s="138">
        <v>2250</v>
      </c>
      <c r="I206" s="139"/>
      <c r="J206" s="140">
        <f>ROUND(I206*H206,2)</f>
        <v>0</v>
      </c>
      <c r="K206" s="136" t="s">
        <v>250</v>
      </c>
      <c r="L206" s="34"/>
      <c r="M206" s="141" t="s">
        <v>29</v>
      </c>
      <c r="N206" s="142" t="s">
        <v>46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251</v>
      </c>
      <c r="AT206" s="145" t="s">
        <v>246</v>
      </c>
      <c r="AU206" s="145" t="s">
        <v>21</v>
      </c>
      <c r="AY206" s="18" t="s">
        <v>244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83</v>
      </c>
      <c r="BK206" s="146">
        <f>ROUND(I206*H206,2)</f>
        <v>0</v>
      </c>
      <c r="BL206" s="18" t="s">
        <v>251</v>
      </c>
      <c r="BM206" s="145" t="s">
        <v>424</v>
      </c>
    </row>
    <row r="207" spans="2:65" s="1" customFormat="1" ht="19.5">
      <c r="B207" s="34"/>
      <c r="D207" s="147" t="s">
        <v>253</v>
      </c>
      <c r="F207" s="148" t="s">
        <v>425</v>
      </c>
      <c r="I207" s="149"/>
      <c r="L207" s="34"/>
      <c r="M207" s="150"/>
      <c r="T207" s="55"/>
      <c r="AT207" s="18" t="s">
        <v>253</v>
      </c>
      <c r="AU207" s="18" t="s">
        <v>21</v>
      </c>
    </row>
    <row r="208" spans="2:65" s="1" customFormat="1">
      <c r="B208" s="34"/>
      <c r="D208" s="151" t="s">
        <v>255</v>
      </c>
      <c r="F208" s="152" t="s">
        <v>426</v>
      </c>
      <c r="I208" s="149"/>
      <c r="L208" s="34"/>
      <c r="M208" s="150"/>
      <c r="T208" s="55"/>
      <c r="AT208" s="18" t="s">
        <v>255</v>
      </c>
      <c r="AU208" s="18" t="s">
        <v>21</v>
      </c>
    </row>
    <row r="209" spans="2:65" s="12" customFormat="1">
      <c r="B209" s="153"/>
      <c r="D209" s="147" t="s">
        <v>262</v>
      </c>
      <c r="E209" s="154" t="s">
        <v>29</v>
      </c>
      <c r="F209" s="155" t="s">
        <v>331</v>
      </c>
      <c r="H209" s="156">
        <v>2250</v>
      </c>
      <c r="I209" s="157"/>
      <c r="L209" s="153"/>
      <c r="M209" s="158"/>
      <c r="T209" s="159"/>
      <c r="AT209" s="154" t="s">
        <v>262</v>
      </c>
      <c r="AU209" s="154" t="s">
        <v>21</v>
      </c>
      <c r="AV209" s="12" t="s">
        <v>21</v>
      </c>
      <c r="AW209" s="12" t="s">
        <v>36</v>
      </c>
      <c r="AX209" s="12" t="s">
        <v>83</v>
      </c>
      <c r="AY209" s="154" t="s">
        <v>244</v>
      </c>
    </row>
    <row r="210" spans="2:65" s="1" customFormat="1" ht="16.5" customHeight="1">
      <c r="B210" s="34"/>
      <c r="C210" s="134" t="s">
        <v>427</v>
      </c>
      <c r="D210" s="134" t="s">
        <v>246</v>
      </c>
      <c r="E210" s="135" t="s">
        <v>428</v>
      </c>
      <c r="F210" s="136" t="s">
        <v>429</v>
      </c>
      <c r="G210" s="137" t="s">
        <v>274</v>
      </c>
      <c r="H210" s="138">
        <v>49309.599999999999</v>
      </c>
      <c r="I210" s="139"/>
      <c r="J210" s="140">
        <f>ROUND(I210*H210,2)</f>
        <v>0</v>
      </c>
      <c r="K210" s="136" t="s">
        <v>250</v>
      </c>
      <c r="L210" s="34"/>
      <c r="M210" s="141" t="s">
        <v>29</v>
      </c>
      <c r="N210" s="142" t="s">
        <v>46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251</v>
      </c>
      <c r="AT210" s="145" t="s">
        <v>246</v>
      </c>
      <c r="AU210" s="145" t="s">
        <v>21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251</v>
      </c>
      <c r="BM210" s="145" t="s">
        <v>430</v>
      </c>
    </row>
    <row r="211" spans="2:65" s="1" customFormat="1">
      <c r="B211" s="34"/>
      <c r="D211" s="147" t="s">
        <v>253</v>
      </c>
      <c r="F211" s="148" t="s">
        <v>431</v>
      </c>
      <c r="I211" s="149"/>
      <c r="L211" s="34"/>
      <c r="M211" s="150"/>
      <c r="T211" s="55"/>
      <c r="AT211" s="18" t="s">
        <v>253</v>
      </c>
      <c r="AU211" s="18" t="s">
        <v>21</v>
      </c>
    </row>
    <row r="212" spans="2:65" s="1" customFormat="1">
      <c r="B212" s="34"/>
      <c r="D212" s="151" t="s">
        <v>255</v>
      </c>
      <c r="F212" s="152" t="s">
        <v>432</v>
      </c>
      <c r="I212" s="149"/>
      <c r="L212" s="34"/>
      <c r="M212" s="150"/>
      <c r="T212" s="55"/>
      <c r="AT212" s="18" t="s">
        <v>255</v>
      </c>
      <c r="AU212" s="18" t="s">
        <v>21</v>
      </c>
    </row>
    <row r="213" spans="2:65" s="12" customFormat="1">
      <c r="B213" s="153"/>
      <c r="D213" s="147" t="s">
        <v>262</v>
      </c>
      <c r="E213" s="154" t="s">
        <v>29</v>
      </c>
      <c r="F213" s="155" t="s">
        <v>320</v>
      </c>
      <c r="H213" s="156">
        <v>12258.6</v>
      </c>
      <c r="I213" s="157"/>
      <c r="L213" s="153"/>
      <c r="M213" s="158"/>
      <c r="T213" s="159"/>
      <c r="AT213" s="154" t="s">
        <v>262</v>
      </c>
      <c r="AU213" s="154" t="s">
        <v>21</v>
      </c>
      <c r="AV213" s="12" t="s">
        <v>21</v>
      </c>
      <c r="AW213" s="12" t="s">
        <v>36</v>
      </c>
      <c r="AX213" s="12" t="s">
        <v>75</v>
      </c>
      <c r="AY213" s="154" t="s">
        <v>244</v>
      </c>
    </row>
    <row r="214" spans="2:65" s="12" customFormat="1">
      <c r="B214" s="153"/>
      <c r="D214" s="147" t="s">
        <v>262</v>
      </c>
      <c r="E214" s="154" t="s">
        <v>29</v>
      </c>
      <c r="F214" s="155" t="s">
        <v>334</v>
      </c>
      <c r="H214" s="156">
        <v>8000</v>
      </c>
      <c r="I214" s="157"/>
      <c r="L214" s="153"/>
      <c r="M214" s="158"/>
      <c r="T214" s="159"/>
      <c r="AT214" s="154" t="s">
        <v>262</v>
      </c>
      <c r="AU214" s="154" t="s">
        <v>21</v>
      </c>
      <c r="AV214" s="12" t="s">
        <v>21</v>
      </c>
      <c r="AW214" s="12" t="s">
        <v>36</v>
      </c>
      <c r="AX214" s="12" t="s">
        <v>75</v>
      </c>
      <c r="AY214" s="154" t="s">
        <v>244</v>
      </c>
    </row>
    <row r="215" spans="2:65" s="12" customFormat="1">
      <c r="B215" s="153"/>
      <c r="D215" s="147" t="s">
        <v>262</v>
      </c>
      <c r="E215" s="154" t="s">
        <v>29</v>
      </c>
      <c r="F215" s="155" t="s">
        <v>433</v>
      </c>
      <c r="H215" s="156">
        <v>29051</v>
      </c>
      <c r="I215" s="157"/>
      <c r="L215" s="153"/>
      <c r="M215" s="158"/>
      <c r="T215" s="159"/>
      <c r="AT215" s="154" t="s">
        <v>262</v>
      </c>
      <c r="AU215" s="154" t="s">
        <v>21</v>
      </c>
      <c r="AV215" s="12" t="s">
        <v>21</v>
      </c>
      <c r="AW215" s="12" t="s">
        <v>36</v>
      </c>
      <c r="AX215" s="12" t="s">
        <v>75</v>
      </c>
      <c r="AY215" s="154" t="s">
        <v>244</v>
      </c>
    </row>
    <row r="216" spans="2:65" s="13" customFormat="1">
      <c r="B216" s="160"/>
      <c r="D216" s="147" t="s">
        <v>262</v>
      </c>
      <c r="E216" s="161" t="s">
        <v>29</v>
      </c>
      <c r="F216" s="162" t="s">
        <v>271</v>
      </c>
      <c r="H216" s="163">
        <v>49309.599999999999</v>
      </c>
      <c r="I216" s="164"/>
      <c r="L216" s="160"/>
      <c r="M216" s="165"/>
      <c r="T216" s="166"/>
      <c r="AT216" s="161" t="s">
        <v>262</v>
      </c>
      <c r="AU216" s="161" t="s">
        <v>21</v>
      </c>
      <c r="AV216" s="13" t="s">
        <v>251</v>
      </c>
      <c r="AW216" s="13" t="s">
        <v>36</v>
      </c>
      <c r="AX216" s="13" t="s">
        <v>83</v>
      </c>
      <c r="AY216" s="161" t="s">
        <v>244</v>
      </c>
    </row>
    <row r="217" spans="2:65" s="1" customFormat="1" ht="21.75" customHeight="1">
      <c r="B217" s="34"/>
      <c r="C217" s="134" t="s">
        <v>434</v>
      </c>
      <c r="D217" s="134" t="s">
        <v>246</v>
      </c>
      <c r="E217" s="135" t="s">
        <v>435</v>
      </c>
      <c r="F217" s="136" t="s">
        <v>436</v>
      </c>
      <c r="G217" s="137" t="s">
        <v>249</v>
      </c>
      <c r="H217" s="138">
        <v>30408</v>
      </c>
      <c r="I217" s="139"/>
      <c r="J217" s="140">
        <f>ROUND(I217*H217,2)</f>
        <v>0</v>
      </c>
      <c r="K217" s="136" t="s">
        <v>250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251</v>
      </c>
      <c r="AT217" s="145" t="s">
        <v>246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251</v>
      </c>
      <c r="BM217" s="145" t="s">
        <v>437</v>
      </c>
    </row>
    <row r="218" spans="2:65" s="1" customFormat="1">
      <c r="B218" s="34"/>
      <c r="D218" s="147" t="s">
        <v>253</v>
      </c>
      <c r="F218" s="148" t="s">
        <v>438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>
      <c r="B219" s="34"/>
      <c r="D219" s="151" t="s">
        <v>255</v>
      </c>
      <c r="F219" s="152" t="s">
        <v>439</v>
      </c>
      <c r="I219" s="149"/>
      <c r="L219" s="34"/>
      <c r="M219" s="150"/>
      <c r="T219" s="55"/>
      <c r="AT219" s="18" t="s">
        <v>255</v>
      </c>
      <c r="AU219" s="18" t="s">
        <v>21</v>
      </c>
    </row>
    <row r="220" spans="2:65" s="12" customFormat="1">
      <c r="B220" s="153"/>
      <c r="D220" s="147" t="s">
        <v>262</v>
      </c>
      <c r="E220" s="154" t="s">
        <v>29</v>
      </c>
      <c r="F220" s="155" t="s">
        <v>440</v>
      </c>
      <c r="H220" s="156">
        <v>30408</v>
      </c>
      <c r="I220" s="157"/>
      <c r="L220" s="153"/>
      <c r="M220" s="158"/>
      <c r="T220" s="159"/>
      <c r="AT220" s="154" t="s">
        <v>262</v>
      </c>
      <c r="AU220" s="154" t="s">
        <v>21</v>
      </c>
      <c r="AV220" s="12" t="s">
        <v>21</v>
      </c>
      <c r="AW220" s="12" t="s">
        <v>36</v>
      </c>
      <c r="AX220" s="12" t="s">
        <v>83</v>
      </c>
      <c r="AY220" s="154" t="s">
        <v>244</v>
      </c>
    </row>
    <row r="221" spans="2:65" s="1" customFormat="1" ht="21.75" customHeight="1">
      <c r="B221" s="34"/>
      <c r="C221" s="134" t="s">
        <v>441</v>
      </c>
      <c r="D221" s="134" t="s">
        <v>246</v>
      </c>
      <c r="E221" s="135" t="s">
        <v>442</v>
      </c>
      <c r="F221" s="136" t="s">
        <v>443</v>
      </c>
      <c r="G221" s="137" t="s">
        <v>249</v>
      </c>
      <c r="H221" s="138">
        <v>13280</v>
      </c>
      <c r="I221" s="139"/>
      <c r="J221" s="140">
        <f>ROUND(I221*H221,2)</f>
        <v>0</v>
      </c>
      <c r="K221" s="136" t="s">
        <v>250</v>
      </c>
      <c r="L221" s="34"/>
      <c r="M221" s="141" t="s">
        <v>29</v>
      </c>
      <c r="N221" s="142" t="s">
        <v>46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251</v>
      </c>
      <c r="AT221" s="145" t="s">
        <v>246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251</v>
      </c>
      <c r="BM221" s="145" t="s">
        <v>444</v>
      </c>
    </row>
    <row r="222" spans="2:65" s="1" customFormat="1" ht="19.5">
      <c r="B222" s="34"/>
      <c r="D222" s="147" t="s">
        <v>253</v>
      </c>
      <c r="F222" s="148" t="s">
        <v>445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" customFormat="1">
      <c r="B223" s="34"/>
      <c r="D223" s="151" t="s">
        <v>255</v>
      </c>
      <c r="F223" s="152" t="s">
        <v>446</v>
      </c>
      <c r="I223" s="149"/>
      <c r="L223" s="34"/>
      <c r="M223" s="150"/>
      <c r="T223" s="55"/>
      <c r="AT223" s="18" t="s">
        <v>255</v>
      </c>
      <c r="AU223" s="18" t="s">
        <v>21</v>
      </c>
    </row>
    <row r="224" spans="2:65" s="12" customFormat="1">
      <c r="B224" s="153"/>
      <c r="D224" s="147" t="s">
        <v>262</v>
      </c>
      <c r="E224" s="154" t="s">
        <v>29</v>
      </c>
      <c r="F224" s="155" t="s">
        <v>447</v>
      </c>
      <c r="H224" s="156">
        <v>13280</v>
      </c>
      <c r="I224" s="157"/>
      <c r="L224" s="153"/>
      <c r="M224" s="158"/>
      <c r="T224" s="159"/>
      <c r="AT224" s="154" t="s">
        <v>262</v>
      </c>
      <c r="AU224" s="154" t="s">
        <v>21</v>
      </c>
      <c r="AV224" s="12" t="s">
        <v>21</v>
      </c>
      <c r="AW224" s="12" t="s">
        <v>36</v>
      </c>
      <c r="AX224" s="12" t="s">
        <v>83</v>
      </c>
      <c r="AY224" s="154" t="s">
        <v>244</v>
      </c>
    </row>
    <row r="225" spans="2:65" s="1" customFormat="1" ht="16.5" customHeight="1">
      <c r="B225" s="34"/>
      <c r="C225" s="134" t="s">
        <v>448</v>
      </c>
      <c r="D225" s="134" t="s">
        <v>246</v>
      </c>
      <c r="E225" s="135" t="s">
        <v>449</v>
      </c>
      <c r="F225" s="136" t="s">
        <v>450</v>
      </c>
      <c r="G225" s="137" t="s">
        <v>249</v>
      </c>
      <c r="H225" s="138">
        <v>11587</v>
      </c>
      <c r="I225" s="139"/>
      <c r="J225" s="140">
        <f>ROUND(I225*H225,2)</f>
        <v>0</v>
      </c>
      <c r="K225" s="136" t="s">
        <v>29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251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251</v>
      </c>
      <c r="BM225" s="145" t="s">
        <v>451</v>
      </c>
    </row>
    <row r="226" spans="2:65" s="1" customFormat="1">
      <c r="B226" s="34"/>
      <c r="D226" s="147" t="s">
        <v>253</v>
      </c>
      <c r="F226" s="148" t="s">
        <v>452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" customFormat="1" ht="48.75">
      <c r="B227" s="34"/>
      <c r="D227" s="147" t="s">
        <v>284</v>
      </c>
      <c r="F227" s="167" t="s">
        <v>453</v>
      </c>
      <c r="I227" s="149"/>
      <c r="L227" s="34"/>
      <c r="M227" s="150"/>
      <c r="T227" s="55"/>
      <c r="AT227" s="18" t="s">
        <v>284</v>
      </c>
      <c r="AU227" s="18" t="s">
        <v>21</v>
      </c>
    </row>
    <row r="228" spans="2:65" s="12" customFormat="1">
      <c r="B228" s="153"/>
      <c r="D228" s="147" t="s">
        <v>262</v>
      </c>
      <c r="E228" s="154" t="s">
        <v>29</v>
      </c>
      <c r="F228" s="155" t="s">
        <v>454</v>
      </c>
      <c r="H228" s="156">
        <v>11587</v>
      </c>
      <c r="I228" s="157"/>
      <c r="L228" s="153"/>
      <c r="M228" s="158"/>
      <c r="T228" s="159"/>
      <c r="AT228" s="154" t="s">
        <v>262</v>
      </c>
      <c r="AU228" s="154" t="s">
        <v>21</v>
      </c>
      <c r="AV228" s="12" t="s">
        <v>21</v>
      </c>
      <c r="AW228" s="12" t="s">
        <v>36</v>
      </c>
      <c r="AX228" s="12" t="s">
        <v>83</v>
      </c>
      <c r="AY228" s="154" t="s">
        <v>244</v>
      </c>
    </row>
    <row r="229" spans="2:65" s="1" customFormat="1" ht="16.5" customHeight="1">
      <c r="B229" s="34"/>
      <c r="C229" s="134" t="s">
        <v>455</v>
      </c>
      <c r="D229" s="134" t="s">
        <v>246</v>
      </c>
      <c r="E229" s="135" t="s">
        <v>456</v>
      </c>
      <c r="F229" s="136" t="s">
        <v>457</v>
      </c>
      <c r="G229" s="137" t="s">
        <v>249</v>
      </c>
      <c r="H229" s="138">
        <v>1000</v>
      </c>
      <c r="I229" s="139"/>
      <c r="J229" s="140">
        <f>ROUND(I229*H229,2)</f>
        <v>0</v>
      </c>
      <c r="K229" s="136" t="s">
        <v>250</v>
      </c>
      <c r="L229" s="34"/>
      <c r="M229" s="141" t="s">
        <v>29</v>
      </c>
      <c r="N229" s="142" t="s">
        <v>46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251</v>
      </c>
      <c r="AT229" s="145" t="s">
        <v>246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251</v>
      </c>
      <c r="BM229" s="145" t="s">
        <v>458</v>
      </c>
    </row>
    <row r="230" spans="2:65" s="1" customFormat="1">
      <c r="B230" s="34"/>
      <c r="D230" s="147" t="s">
        <v>253</v>
      </c>
      <c r="F230" s="148" t="s">
        <v>459</v>
      </c>
      <c r="I230" s="149"/>
      <c r="L230" s="34"/>
      <c r="M230" s="150"/>
      <c r="T230" s="55"/>
      <c r="AT230" s="18" t="s">
        <v>253</v>
      </c>
      <c r="AU230" s="18" t="s">
        <v>21</v>
      </c>
    </row>
    <row r="231" spans="2:65" s="1" customFormat="1">
      <c r="B231" s="34"/>
      <c r="D231" s="151" t="s">
        <v>255</v>
      </c>
      <c r="F231" s="152" t="s">
        <v>460</v>
      </c>
      <c r="I231" s="149"/>
      <c r="L231" s="34"/>
      <c r="M231" s="150"/>
      <c r="T231" s="55"/>
      <c r="AT231" s="18" t="s">
        <v>255</v>
      </c>
      <c r="AU231" s="18" t="s">
        <v>21</v>
      </c>
    </row>
    <row r="232" spans="2:65" s="12" customFormat="1">
      <c r="B232" s="153"/>
      <c r="D232" s="147" t="s">
        <v>262</v>
      </c>
      <c r="E232" s="154" t="s">
        <v>29</v>
      </c>
      <c r="F232" s="155" t="s">
        <v>391</v>
      </c>
      <c r="H232" s="156">
        <v>1000</v>
      </c>
      <c r="I232" s="157"/>
      <c r="L232" s="153"/>
      <c r="M232" s="158"/>
      <c r="T232" s="159"/>
      <c r="AT232" s="154" t="s">
        <v>262</v>
      </c>
      <c r="AU232" s="154" t="s">
        <v>21</v>
      </c>
      <c r="AV232" s="12" t="s">
        <v>21</v>
      </c>
      <c r="AW232" s="12" t="s">
        <v>36</v>
      </c>
      <c r="AX232" s="12" t="s">
        <v>83</v>
      </c>
      <c r="AY232" s="154" t="s">
        <v>244</v>
      </c>
    </row>
    <row r="233" spans="2:65" s="1" customFormat="1" ht="16.5" customHeight="1">
      <c r="B233" s="34"/>
      <c r="C233" s="175" t="s">
        <v>461</v>
      </c>
      <c r="D233" s="175" t="s">
        <v>373</v>
      </c>
      <c r="E233" s="176" t="s">
        <v>462</v>
      </c>
      <c r="F233" s="177" t="s">
        <v>463</v>
      </c>
      <c r="G233" s="178" t="s">
        <v>464</v>
      </c>
      <c r="H233" s="179">
        <v>893.76</v>
      </c>
      <c r="I233" s="180"/>
      <c r="J233" s="181">
        <f>ROUND(I233*H233,2)</f>
        <v>0</v>
      </c>
      <c r="K233" s="177" t="s">
        <v>250</v>
      </c>
      <c r="L233" s="182"/>
      <c r="M233" s="183" t="s">
        <v>29</v>
      </c>
      <c r="N233" s="184" t="s">
        <v>46</v>
      </c>
      <c r="P233" s="143">
        <f>O233*H233</f>
        <v>0</v>
      </c>
      <c r="Q233" s="143">
        <v>1E-3</v>
      </c>
      <c r="R233" s="143">
        <f>Q233*H233</f>
        <v>0.89376</v>
      </c>
      <c r="S233" s="143">
        <v>0</v>
      </c>
      <c r="T233" s="144">
        <f>S233*H233</f>
        <v>0</v>
      </c>
      <c r="AR233" s="145" t="s">
        <v>300</v>
      </c>
      <c r="AT233" s="145" t="s">
        <v>373</v>
      </c>
      <c r="AU233" s="145" t="s">
        <v>21</v>
      </c>
      <c r="AY233" s="18" t="s">
        <v>244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83</v>
      </c>
      <c r="BK233" s="146">
        <f>ROUND(I233*H233,2)</f>
        <v>0</v>
      </c>
      <c r="BL233" s="18" t="s">
        <v>251</v>
      </c>
      <c r="BM233" s="145" t="s">
        <v>465</v>
      </c>
    </row>
    <row r="234" spans="2:65" s="1" customFormat="1">
      <c r="B234" s="34"/>
      <c r="D234" s="147" t="s">
        <v>253</v>
      </c>
      <c r="F234" s="148" t="s">
        <v>463</v>
      </c>
      <c r="I234" s="149"/>
      <c r="L234" s="34"/>
      <c r="M234" s="150"/>
      <c r="T234" s="55"/>
      <c r="AT234" s="18" t="s">
        <v>253</v>
      </c>
      <c r="AU234" s="18" t="s">
        <v>21</v>
      </c>
    </row>
    <row r="235" spans="2:65" s="12" customFormat="1">
      <c r="B235" s="153"/>
      <c r="D235" s="147" t="s">
        <v>262</v>
      </c>
      <c r="E235" s="154" t="s">
        <v>29</v>
      </c>
      <c r="F235" s="155" t="s">
        <v>466</v>
      </c>
      <c r="H235" s="156">
        <v>44688</v>
      </c>
      <c r="I235" s="157"/>
      <c r="L235" s="153"/>
      <c r="M235" s="158"/>
      <c r="T235" s="159"/>
      <c r="AT235" s="154" t="s">
        <v>262</v>
      </c>
      <c r="AU235" s="154" t="s">
        <v>21</v>
      </c>
      <c r="AV235" s="12" t="s">
        <v>21</v>
      </c>
      <c r="AW235" s="12" t="s">
        <v>36</v>
      </c>
      <c r="AX235" s="12" t="s">
        <v>83</v>
      </c>
      <c r="AY235" s="154" t="s">
        <v>244</v>
      </c>
    </row>
    <row r="236" spans="2:65" s="12" customFormat="1">
      <c r="B236" s="153"/>
      <c r="D236" s="147" t="s">
        <v>262</v>
      </c>
      <c r="F236" s="155" t="s">
        <v>467</v>
      </c>
      <c r="H236" s="156">
        <v>893.76</v>
      </c>
      <c r="I236" s="157"/>
      <c r="L236" s="153"/>
      <c r="M236" s="158"/>
      <c r="T236" s="159"/>
      <c r="AT236" s="154" t="s">
        <v>262</v>
      </c>
      <c r="AU236" s="154" t="s">
        <v>21</v>
      </c>
      <c r="AV236" s="12" t="s">
        <v>21</v>
      </c>
      <c r="AW236" s="12" t="s">
        <v>4</v>
      </c>
      <c r="AX236" s="12" t="s">
        <v>83</v>
      </c>
      <c r="AY236" s="154" t="s">
        <v>244</v>
      </c>
    </row>
    <row r="237" spans="2:65" s="1" customFormat="1" ht="16.5" customHeight="1">
      <c r="B237" s="34"/>
      <c r="C237" s="134" t="s">
        <v>468</v>
      </c>
      <c r="D237" s="134" t="s">
        <v>246</v>
      </c>
      <c r="E237" s="135" t="s">
        <v>469</v>
      </c>
      <c r="F237" s="136" t="s">
        <v>470</v>
      </c>
      <c r="G237" s="137" t="s">
        <v>249</v>
      </c>
      <c r="H237" s="138">
        <v>63579</v>
      </c>
      <c r="I237" s="139"/>
      <c r="J237" s="140">
        <f>ROUND(I237*H237,2)</f>
        <v>0</v>
      </c>
      <c r="K237" s="136" t="s">
        <v>250</v>
      </c>
      <c r="L237" s="34"/>
      <c r="M237" s="141" t="s">
        <v>29</v>
      </c>
      <c r="N237" s="142" t="s">
        <v>46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251</v>
      </c>
      <c r="AT237" s="145" t="s">
        <v>246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251</v>
      </c>
      <c r="BM237" s="145" t="s">
        <v>471</v>
      </c>
    </row>
    <row r="238" spans="2:65" s="1" customFormat="1">
      <c r="B238" s="34"/>
      <c r="D238" s="147" t="s">
        <v>253</v>
      </c>
      <c r="F238" s="148" t="s">
        <v>472</v>
      </c>
      <c r="I238" s="149"/>
      <c r="L238" s="34"/>
      <c r="M238" s="150"/>
      <c r="T238" s="55"/>
      <c r="AT238" s="18" t="s">
        <v>253</v>
      </c>
      <c r="AU238" s="18" t="s">
        <v>21</v>
      </c>
    </row>
    <row r="239" spans="2:65" s="1" customFormat="1">
      <c r="B239" s="34"/>
      <c r="D239" s="151" t="s">
        <v>255</v>
      </c>
      <c r="F239" s="152" t="s">
        <v>473</v>
      </c>
      <c r="I239" s="149"/>
      <c r="L239" s="34"/>
      <c r="M239" s="150"/>
      <c r="T239" s="55"/>
      <c r="AT239" s="18" t="s">
        <v>255</v>
      </c>
      <c r="AU239" s="18" t="s">
        <v>21</v>
      </c>
    </row>
    <row r="240" spans="2:65" s="12" customFormat="1">
      <c r="B240" s="153"/>
      <c r="D240" s="147" t="s">
        <v>262</v>
      </c>
      <c r="E240" s="154" t="s">
        <v>29</v>
      </c>
      <c r="F240" s="155" t="s">
        <v>474</v>
      </c>
      <c r="H240" s="156">
        <v>59187</v>
      </c>
      <c r="I240" s="157"/>
      <c r="L240" s="153"/>
      <c r="M240" s="158"/>
      <c r="T240" s="159"/>
      <c r="AT240" s="154" t="s">
        <v>262</v>
      </c>
      <c r="AU240" s="154" t="s">
        <v>21</v>
      </c>
      <c r="AV240" s="12" t="s">
        <v>21</v>
      </c>
      <c r="AW240" s="12" t="s">
        <v>36</v>
      </c>
      <c r="AX240" s="12" t="s">
        <v>75</v>
      </c>
      <c r="AY240" s="154" t="s">
        <v>244</v>
      </c>
    </row>
    <row r="241" spans="2:65" s="12" customFormat="1">
      <c r="B241" s="153"/>
      <c r="D241" s="147" t="s">
        <v>262</v>
      </c>
      <c r="E241" s="154" t="s">
        <v>29</v>
      </c>
      <c r="F241" s="155" t="s">
        <v>475</v>
      </c>
      <c r="H241" s="156">
        <v>4392</v>
      </c>
      <c r="I241" s="157"/>
      <c r="L241" s="153"/>
      <c r="M241" s="158"/>
      <c r="T241" s="159"/>
      <c r="AT241" s="154" t="s">
        <v>262</v>
      </c>
      <c r="AU241" s="154" t="s">
        <v>21</v>
      </c>
      <c r="AV241" s="12" t="s">
        <v>21</v>
      </c>
      <c r="AW241" s="12" t="s">
        <v>36</v>
      </c>
      <c r="AX241" s="12" t="s">
        <v>75</v>
      </c>
      <c r="AY241" s="154" t="s">
        <v>244</v>
      </c>
    </row>
    <row r="242" spans="2:65" s="13" customFormat="1">
      <c r="B242" s="160"/>
      <c r="D242" s="147" t="s">
        <v>262</v>
      </c>
      <c r="E242" s="161" t="s">
        <v>29</v>
      </c>
      <c r="F242" s="162" t="s">
        <v>271</v>
      </c>
      <c r="H242" s="163">
        <v>63579</v>
      </c>
      <c r="I242" s="164"/>
      <c r="L242" s="160"/>
      <c r="M242" s="165"/>
      <c r="T242" s="166"/>
      <c r="AT242" s="161" t="s">
        <v>262</v>
      </c>
      <c r="AU242" s="161" t="s">
        <v>21</v>
      </c>
      <c r="AV242" s="13" t="s">
        <v>251</v>
      </c>
      <c r="AW242" s="13" t="s">
        <v>36</v>
      </c>
      <c r="AX242" s="13" t="s">
        <v>83</v>
      </c>
      <c r="AY242" s="161" t="s">
        <v>244</v>
      </c>
    </row>
    <row r="243" spans="2:65" s="1" customFormat="1" ht="16.5" customHeight="1">
      <c r="B243" s="34"/>
      <c r="C243" s="134" t="s">
        <v>476</v>
      </c>
      <c r="D243" s="134" t="s">
        <v>246</v>
      </c>
      <c r="E243" s="135" t="s">
        <v>477</v>
      </c>
      <c r="F243" s="136" t="s">
        <v>478</v>
      </c>
      <c r="G243" s="137" t="s">
        <v>274</v>
      </c>
      <c r="H243" s="138">
        <v>880.16</v>
      </c>
      <c r="I243" s="139"/>
      <c r="J243" s="140">
        <f>ROUND(I243*H243,2)</f>
        <v>0</v>
      </c>
      <c r="K243" s="136" t="s">
        <v>250</v>
      </c>
      <c r="L243" s="34"/>
      <c r="M243" s="141" t="s">
        <v>29</v>
      </c>
      <c r="N243" s="142" t="s">
        <v>46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251</v>
      </c>
      <c r="AT243" s="145" t="s">
        <v>246</v>
      </c>
      <c r="AU243" s="145" t="s">
        <v>21</v>
      </c>
      <c r="AY243" s="18" t="s">
        <v>244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83</v>
      </c>
      <c r="BK243" s="146">
        <f>ROUND(I243*H243,2)</f>
        <v>0</v>
      </c>
      <c r="BL243" s="18" t="s">
        <v>251</v>
      </c>
      <c r="BM243" s="145" t="s">
        <v>479</v>
      </c>
    </row>
    <row r="244" spans="2:65" s="1" customFormat="1">
      <c r="B244" s="34"/>
      <c r="D244" s="147" t="s">
        <v>253</v>
      </c>
      <c r="F244" s="148" t="s">
        <v>480</v>
      </c>
      <c r="I244" s="149"/>
      <c r="L244" s="34"/>
      <c r="M244" s="150"/>
      <c r="T244" s="55"/>
      <c r="AT244" s="18" t="s">
        <v>253</v>
      </c>
      <c r="AU244" s="18" t="s">
        <v>21</v>
      </c>
    </row>
    <row r="245" spans="2:65" s="1" customFormat="1">
      <c r="B245" s="34"/>
      <c r="D245" s="151" t="s">
        <v>255</v>
      </c>
      <c r="F245" s="152" t="s">
        <v>481</v>
      </c>
      <c r="I245" s="149"/>
      <c r="L245" s="34"/>
      <c r="M245" s="150"/>
      <c r="T245" s="55"/>
      <c r="AT245" s="18" t="s">
        <v>255</v>
      </c>
      <c r="AU245" s="18" t="s">
        <v>21</v>
      </c>
    </row>
    <row r="246" spans="2:65" s="11" customFormat="1" ht="22.9" customHeight="1">
      <c r="B246" s="122"/>
      <c r="D246" s="123" t="s">
        <v>74</v>
      </c>
      <c r="E246" s="132" t="s">
        <v>21</v>
      </c>
      <c r="F246" s="132" t="s">
        <v>482</v>
      </c>
      <c r="I246" s="125"/>
      <c r="J246" s="133">
        <f>BK246</f>
        <v>0</v>
      </c>
      <c r="L246" s="122"/>
      <c r="M246" s="127"/>
      <c r="P246" s="128">
        <f>SUM(P247:P261)</f>
        <v>0</v>
      </c>
      <c r="R246" s="128">
        <f>SUM(R247:R261)</f>
        <v>151.517876</v>
      </c>
      <c r="T246" s="129">
        <f>SUM(T247:T261)</f>
        <v>0</v>
      </c>
      <c r="AR246" s="123" t="s">
        <v>83</v>
      </c>
      <c r="AT246" s="130" t="s">
        <v>74</v>
      </c>
      <c r="AU246" s="130" t="s">
        <v>83</v>
      </c>
      <c r="AY246" s="123" t="s">
        <v>244</v>
      </c>
      <c r="BK246" s="131">
        <f>SUM(BK247:BK261)</f>
        <v>0</v>
      </c>
    </row>
    <row r="247" spans="2:65" s="1" customFormat="1" ht="16.5" customHeight="1">
      <c r="B247" s="34"/>
      <c r="C247" s="134" t="s">
        <v>483</v>
      </c>
      <c r="D247" s="134" t="s">
        <v>246</v>
      </c>
      <c r="E247" s="135" t="s">
        <v>484</v>
      </c>
      <c r="F247" s="136" t="s">
        <v>485</v>
      </c>
      <c r="G247" s="137" t="s">
        <v>274</v>
      </c>
      <c r="H247" s="138">
        <v>23.2</v>
      </c>
      <c r="I247" s="139"/>
      <c r="J247" s="140">
        <f>ROUND(I247*H247,2)</f>
        <v>0</v>
      </c>
      <c r="K247" s="136" t="s">
        <v>250</v>
      </c>
      <c r="L247" s="34"/>
      <c r="M247" s="141" t="s">
        <v>29</v>
      </c>
      <c r="N247" s="142" t="s">
        <v>46</v>
      </c>
      <c r="P247" s="143">
        <f>O247*H247</f>
        <v>0</v>
      </c>
      <c r="Q247" s="143">
        <v>2.3010199999999998</v>
      </c>
      <c r="R247" s="143">
        <f>Q247*H247</f>
        <v>53.383663999999996</v>
      </c>
      <c r="S247" s="143">
        <v>0</v>
      </c>
      <c r="T247" s="144">
        <f>S247*H247</f>
        <v>0</v>
      </c>
      <c r="AR247" s="145" t="s">
        <v>251</v>
      </c>
      <c r="AT247" s="145" t="s">
        <v>246</v>
      </c>
      <c r="AU247" s="145" t="s">
        <v>21</v>
      </c>
      <c r="AY247" s="18" t="s">
        <v>244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83</v>
      </c>
      <c r="BK247" s="146">
        <f>ROUND(I247*H247,2)</f>
        <v>0</v>
      </c>
      <c r="BL247" s="18" t="s">
        <v>251</v>
      </c>
      <c r="BM247" s="145" t="s">
        <v>486</v>
      </c>
    </row>
    <row r="248" spans="2:65" s="1" customFormat="1">
      <c r="B248" s="34"/>
      <c r="D248" s="147" t="s">
        <v>253</v>
      </c>
      <c r="F248" s="148" t="s">
        <v>487</v>
      </c>
      <c r="I248" s="149"/>
      <c r="L248" s="34"/>
      <c r="M248" s="150"/>
      <c r="T248" s="55"/>
      <c r="AT248" s="18" t="s">
        <v>253</v>
      </c>
      <c r="AU248" s="18" t="s">
        <v>21</v>
      </c>
    </row>
    <row r="249" spans="2:65" s="1" customFormat="1">
      <c r="B249" s="34"/>
      <c r="D249" s="151" t="s">
        <v>255</v>
      </c>
      <c r="F249" s="152" t="s">
        <v>488</v>
      </c>
      <c r="I249" s="149"/>
      <c r="L249" s="34"/>
      <c r="M249" s="150"/>
      <c r="T249" s="55"/>
      <c r="AT249" s="18" t="s">
        <v>255</v>
      </c>
      <c r="AU249" s="18" t="s">
        <v>21</v>
      </c>
    </row>
    <row r="250" spans="2:65" s="12" customFormat="1">
      <c r="B250" s="153"/>
      <c r="D250" s="147" t="s">
        <v>262</v>
      </c>
      <c r="E250" s="154" t="s">
        <v>29</v>
      </c>
      <c r="F250" s="155" t="s">
        <v>489</v>
      </c>
      <c r="H250" s="156">
        <v>23.2</v>
      </c>
      <c r="I250" s="157"/>
      <c r="L250" s="153"/>
      <c r="M250" s="158"/>
      <c r="T250" s="159"/>
      <c r="AT250" s="154" t="s">
        <v>262</v>
      </c>
      <c r="AU250" s="154" t="s">
        <v>21</v>
      </c>
      <c r="AV250" s="12" t="s">
        <v>21</v>
      </c>
      <c r="AW250" s="12" t="s">
        <v>36</v>
      </c>
      <c r="AX250" s="12" t="s">
        <v>83</v>
      </c>
      <c r="AY250" s="154" t="s">
        <v>244</v>
      </c>
    </row>
    <row r="251" spans="2:65" s="1" customFormat="1" ht="16.5" customHeight="1">
      <c r="B251" s="34"/>
      <c r="C251" s="134" t="s">
        <v>490</v>
      </c>
      <c r="D251" s="134" t="s">
        <v>246</v>
      </c>
      <c r="E251" s="135" t="s">
        <v>491</v>
      </c>
      <c r="F251" s="136" t="s">
        <v>492</v>
      </c>
      <c r="G251" s="137" t="s">
        <v>274</v>
      </c>
      <c r="H251" s="138">
        <v>7.6</v>
      </c>
      <c r="I251" s="139"/>
      <c r="J251" s="140">
        <f>ROUND(I251*H251,2)</f>
        <v>0</v>
      </c>
      <c r="K251" s="136" t="s">
        <v>250</v>
      </c>
      <c r="L251" s="34"/>
      <c r="M251" s="141" t="s">
        <v>29</v>
      </c>
      <c r="N251" s="142" t="s">
        <v>46</v>
      </c>
      <c r="P251" s="143">
        <f>O251*H251</f>
        <v>0</v>
      </c>
      <c r="Q251" s="143">
        <v>2.5018699999999998</v>
      </c>
      <c r="R251" s="143">
        <f>Q251*H251</f>
        <v>19.014211999999997</v>
      </c>
      <c r="S251" s="143">
        <v>0</v>
      </c>
      <c r="T251" s="144">
        <f>S251*H251</f>
        <v>0</v>
      </c>
      <c r="AR251" s="145" t="s">
        <v>251</v>
      </c>
      <c r="AT251" s="145" t="s">
        <v>246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251</v>
      </c>
      <c r="BM251" s="145" t="s">
        <v>493</v>
      </c>
    </row>
    <row r="252" spans="2:65" s="1" customFormat="1">
      <c r="B252" s="34"/>
      <c r="D252" s="147" t="s">
        <v>253</v>
      </c>
      <c r="F252" s="148" t="s">
        <v>494</v>
      </c>
      <c r="I252" s="149"/>
      <c r="L252" s="34"/>
      <c r="M252" s="150"/>
      <c r="T252" s="55"/>
      <c r="AT252" s="18" t="s">
        <v>253</v>
      </c>
      <c r="AU252" s="18" t="s">
        <v>21</v>
      </c>
    </row>
    <row r="253" spans="2:65" s="1" customFormat="1">
      <c r="B253" s="34"/>
      <c r="D253" s="151" t="s">
        <v>255</v>
      </c>
      <c r="F253" s="152" t="s">
        <v>495</v>
      </c>
      <c r="I253" s="149"/>
      <c r="L253" s="34"/>
      <c r="M253" s="150"/>
      <c r="T253" s="55"/>
      <c r="AT253" s="18" t="s">
        <v>255</v>
      </c>
      <c r="AU253" s="18" t="s">
        <v>21</v>
      </c>
    </row>
    <row r="254" spans="2:65" s="12" customFormat="1">
      <c r="B254" s="153"/>
      <c r="D254" s="147" t="s">
        <v>262</v>
      </c>
      <c r="E254" s="154" t="s">
        <v>29</v>
      </c>
      <c r="F254" s="155" t="s">
        <v>496</v>
      </c>
      <c r="H254" s="156">
        <v>7.6</v>
      </c>
      <c r="I254" s="157"/>
      <c r="L254" s="153"/>
      <c r="M254" s="158"/>
      <c r="T254" s="159"/>
      <c r="AT254" s="154" t="s">
        <v>262</v>
      </c>
      <c r="AU254" s="154" t="s">
        <v>21</v>
      </c>
      <c r="AV254" s="12" t="s">
        <v>21</v>
      </c>
      <c r="AW254" s="12" t="s">
        <v>36</v>
      </c>
      <c r="AX254" s="12" t="s">
        <v>83</v>
      </c>
      <c r="AY254" s="154" t="s">
        <v>244</v>
      </c>
    </row>
    <row r="255" spans="2:65" s="1" customFormat="1" ht="16.5" customHeight="1">
      <c r="B255" s="34"/>
      <c r="C255" s="134" t="s">
        <v>497</v>
      </c>
      <c r="D255" s="134" t="s">
        <v>246</v>
      </c>
      <c r="E255" s="135" t="s">
        <v>498</v>
      </c>
      <c r="F255" s="136" t="s">
        <v>499</v>
      </c>
      <c r="G255" s="137" t="s">
        <v>249</v>
      </c>
      <c r="H255" s="138">
        <v>129</v>
      </c>
      <c r="I255" s="139"/>
      <c r="J255" s="140">
        <f>ROUND(I255*H255,2)</f>
        <v>0</v>
      </c>
      <c r="K255" s="136" t="s">
        <v>250</v>
      </c>
      <c r="L255" s="34"/>
      <c r="M255" s="141" t="s">
        <v>29</v>
      </c>
      <c r="N255" s="142" t="s">
        <v>46</v>
      </c>
      <c r="P255" s="143">
        <f>O255*H255</f>
        <v>0</v>
      </c>
      <c r="Q255" s="143">
        <v>0.108</v>
      </c>
      <c r="R255" s="143">
        <f>Q255*H255</f>
        <v>13.932</v>
      </c>
      <c r="S255" s="143">
        <v>0</v>
      </c>
      <c r="T255" s="144">
        <f>S255*H255</f>
        <v>0</v>
      </c>
      <c r="AR255" s="145" t="s">
        <v>251</v>
      </c>
      <c r="AT255" s="145" t="s">
        <v>246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500</v>
      </c>
    </row>
    <row r="256" spans="2:65" s="1" customFormat="1">
      <c r="B256" s="34"/>
      <c r="D256" s="147" t="s">
        <v>253</v>
      </c>
      <c r="F256" s="148" t="s">
        <v>501</v>
      </c>
      <c r="I256" s="149"/>
      <c r="L256" s="34"/>
      <c r="M256" s="150"/>
      <c r="T256" s="55"/>
      <c r="AT256" s="18" t="s">
        <v>253</v>
      </c>
      <c r="AU256" s="18" t="s">
        <v>21</v>
      </c>
    </row>
    <row r="257" spans="2:65" s="1" customFormat="1">
      <c r="B257" s="34"/>
      <c r="D257" s="151" t="s">
        <v>255</v>
      </c>
      <c r="F257" s="152" t="s">
        <v>502</v>
      </c>
      <c r="I257" s="149"/>
      <c r="L257" s="34"/>
      <c r="M257" s="150"/>
      <c r="T257" s="55"/>
      <c r="AT257" s="18" t="s">
        <v>255</v>
      </c>
      <c r="AU257" s="18" t="s">
        <v>21</v>
      </c>
    </row>
    <row r="258" spans="2:65" s="12" customFormat="1">
      <c r="B258" s="153"/>
      <c r="D258" s="147" t="s">
        <v>262</v>
      </c>
      <c r="E258" s="154" t="s">
        <v>29</v>
      </c>
      <c r="F258" s="155" t="s">
        <v>503</v>
      </c>
      <c r="H258" s="156">
        <v>129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36</v>
      </c>
      <c r="AX258" s="12" t="s">
        <v>83</v>
      </c>
      <c r="AY258" s="154" t="s">
        <v>244</v>
      </c>
    </row>
    <row r="259" spans="2:65" s="1" customFormat="1" ht="16.5" customHeight="1">
      <c r="B259" s="34"/>
      <c r="C259" s="175" t="s">
        <v>504</v>
      </c>
      <c r="D259" s="175" t="s">
        <v>373</v>
      </c>
      <c r="E259" s="176" t="s">
        <v>505</v>
      </c>
      <c r="F259" s="177" t="s">
        <v>506</v>
      </c>
      <c r="G259" s="178" t="s">
        <v>507</v>
      </c>
      <c r="H259" s="179">
        <v>43</v>
      </c>
      <c r="I259" s="180"/>
      <c r="J259" s="181">
        <f>ROUND(I259*H259,2)</f>
        <v>0</v>
      </c>
      <c r="K259" s="177" t="s">
        <v>250</v>
      </c>
      <c r="L259" s="182"/>
      <c r="M259" s="183" t="s">
        <v>29</v>
      </c>
      <c r="N259" s="184" t="s">
        <v>46</v>
      </c>
      <c r="P259" s="143">
        <f>O259*H259</f>
        <v>0</v>
      </c>
      <c r="Q259" s="143">
        <v>1.516</v>
      </c>
      <c r="R259" s="143">
        <f>Q259*H259</f>
        <v>65.188000000000002</v>
      </c>
      <c r="S259" s="143">
        <v>0</v>
      </c>
      <c r="T259" s="144">
        <f>S259*H259</f>
        <v>0</v>
      </c>
      <c r="AR259" s="145" t="s">
        <v>300</v>
      </c>
      <c r="AT259" s="145" t="s">
        <v>373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508</v>
      </c>
    </row>
    <row r="260" spans="2:65" s="1" customFormat="1">
      <c r="B260" s="34"/>
      <c r="D260" s="147" t="s">
        <v>253</v>
      </c>
      <c r="F260" s="148" t="s">
        <v>506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 ht="19.5">
      <c r="B261" s="34"/>
      <c r="D261" s="147" t="s">
        <v>284</v>
      </c>
      <c r="F261" s="167" t="s">
        <v>509</v>
      </c>
      <c r="I261" s="149"/>
      <c r="L261" s="34"/>
      <c r="M261" s="150"/>
      <c r="T261" s="55"/>
      <c r="AT261" s="18" t="s">
        <v>284</v>
      </c>
      <c r="AU261" s="18" t="s">
        <v>21</v>
      </c>
    </row>
    <row r="262" spans="2:65" s="11" customFormat="1" ht="22.9" customHeight="1">
      <c r="B262" s="122"/>
      <c r="D262" s="123" t="s">
        <v>74</v>
      </c>
      <c r="E262" s="132" t="s">
        <v>264</v>
      </c>
      <c r="F262" s="132" t="s">
        <v>510</v>
      </c>
      <c r="I262" s="125"/>
      <c r="J262" s="133">
        <f>BK262</f>
        <v>0</v>
      </c>
      <c r="L262" s="122"/>
      <c r="M262" s="127"/>
      <c r="P262" s="128">
        <f>SUM(P263:P305)</f>
        <v>0</v>
      </c>
      <c r="R262" s="128">
        <f>SUM(R263:R305)</f>
        <v>81.045760619999996</v>
      </c>
      <c r="T262" s="129">
        <f>SUM(T263:T305)</f>
        <v>0</v>
      </c>
      <c r="AR262" s="123" t="s">
        <v>83</v>
      </c>
      <c r="AT262" s="130" t="s">
        <v>74</v>
      </c>
      <c r="AU262" s="130" t="s">
        <v>83</v>
      </c>
      <c r="AY262" s="123" t="s">
        <v>244</v>
      </c>
      <c r="BK262" s="131">
        <f>SUM(BK263:BK305)</f>
        <v>0</v>
      </c>
    </row>
    <row r="263" spans="2:65" s="1" customFormat="1" ht="16.5" customHeight="1">
      <c r="B263" s="34"/>
      <c r="C263" s="134" t="s">
        <v>511</v>
      </c>
      <c r="D263" s="134" t="s">
        <v>246</v>
      </c>
      <c r="E263" s="135" t="s">
        <v>512</v>
      </c>
      <c r="F263" s="136" t="s">
        <v>513</v>
      </c>
      <c r="G263" s="137" t="s">
        <v>274</v>
      </c>
      <c r="H263" s="138">
        <v>0.66</v>
      </c>
      <c r="I263" s="139"/>
      <c r="J263" s="140">
        <f>ROUND(I263*H263,2)</f>
        <v>0</v>
      </c>
      <c r="K263" s="136" t="s">
        <v>250</v>
      </c>
      <c r="L263" s="34"/>
      <c r="M263" s="141" t="s">
        <v>29</v>
      </c>
      <c r="N263" s="142" t="s">
        <v>46</v>
      </c>
      <c r="P263" s="143">
        <f>O263*H263</f>
        <v>0</v>
      </c>
      <c r="Q263" s="143">
        <v>0.25080999999999998</v>
      </c>
      <c r="R263" s="143">
        <f>Q263*H263</f>
        <v>0.1655346</v>
      </c>
      <c r="S263" s="143">
        <v>0</v>
      </c>
      <c r="T263" s="144">
        <f>S263*H263</f>
        <v>0</v>
      </c>
      <c r="AR263" s="145" t="s">
        <v>251</v>
      </c>
      <c r="AT263" s="145" t="s">
        <v>246</v>
      </c>
      <c r="AU263" s="145" t="s">
        <v>21</v>
      </c>
      <c r="AY263" s="18" t="s">
        <v>244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83</v>
      </c>
      <c r="BK263" s="146">
        <f>ROUND(I263*H263,2)</f>
        <v>0</v>
      </c>
      <c r="BL263" s="18" t="s">
        <v>251</v>
      </c>
      <c r="BM263" s="145" t="s">
        <v>514</v>
      </c>
    </row>
    <row r="264" spans="2:65" s="1" customFormat="1">
      <c r="B264" s="34"/>
      <c r="D264" s="147" t="s">
        <v>253</v>
      </c>
      <c r="F264" s="148" t="s">
        <v>515</v>
      </c>
      <c r="I264" s="149"/>
      <c r="L264" s="34"/>
      <c r="M264" s="150"/>
      <c r="T264" s="55"/>
      <c r="AT264" s="18" t="s">
        <v>253</v>
      </c>
      <c r="AU264" s="18" t="s">
        <v>21</v>
      </c>
    </row>
    <row r="265" spans="2:65" s="1" customFormat="1">
      <c r="B265" s="34"/>
      <c r="D265" s="151" t="s">
        <v>255</v>
      </c>
      <c r="F265" s="152" t="s">
        <v>516</v>
      </c>
      <c r="I265" s="149"/>
      <c r="L265" s="34"/>
      <c r="M265" s="150"/>
      <c r="T265" s="55"/>
      <c r="AT265" s="18" t="s">
        <v>255</v>
      </c>
      <c r="AU265" s="18" t="s">
        <v>21</v>
      </c>
    </row>
    <row r="266" spans="2:65" s="12" customFormat="1">
      <c r="B266" s="153"/>
      <c r="D266" s="147" t="s">
        <v>262</v>
      </c>
      <c r="E266" s="154" t="s">
        <v>29</v>
      </c>
      <c r="F266" s="155" t="s">
        <v>517</v>
      </c>
      <c r="H266" s="156">
        <v>0.66</v>
      </c>
      <c r="I266" s="157"/>
      <c r="L266" s="153"/>
      <c r="M266" s="158"/>
      <c r="T266" s="159"/>
      <c r="AT266" s="154" t="s">
        <v>262</v>
      </c>
      <c r="AU266" s="154" t="s">
        <v>21</v>
      </c>
      <c r="AV266" s="12" t="s">
        <v>21</v>
      </c>
      <c r="AW266" s="12" t="s">
        <v>36</v>
      </c>
      <c r="AX266" s="12" t="s">
        <v>83</v>
      </c>
      <c r="AY266" s="154" t="s">
        <v>244</v>
      </c>
    </row>
    <row r="267" spans="2:65" s="1" customFormat="1" ht="16.5" customHeight="1">
      <c r="B267" s="34"/>
      <c r="C267" s="175" t="s">
        <v>518</v>
      </c>
      <c r="D267" s="175" t="s">
        <v>373</v>
      </c>
      <c r="E267" s="176" t="s">
        <v>519</v>
      </c>
      <c r="F267" s="177" t="s">
        <v>520</v>
      </c>
      <c r="G267" s="178" t="s">
        <v>507</v>
      </c>
      <c r="H267" s="179">
        <v>3</v>
      </c>
      <c r="I267" s="180"/>
      <c r="J267" s="181">
        <f>ROUND(I267*H267,2)</f>
        <v>0</v>
      </c>
      <c r="K267" s="177" t="s">
        <v>29</v>
      </c>
      <c r="L267" s="182"/>
      <c r="M267" s="183" t="s">
        <v>29</v>
      </c>
      <c r="N267" s="184" t="s">
        <v>46</v>
      </c>
      <c r="P267" s="143">
        <f>O267*H267</f>
        <v>0</v>
      </c>
      <c r="Q267" s="143">
        <v>0.61599999999999999</v>
      </c>
      <c r="R267" s="143">
        <f>Q267*H267</f>
        <v>1.8479999999999999</v>
      </c>
      <c r="S267" s="143">
        <v>0</v>
      </c>
      <c r="T267" s="144">
        <f>S267*H267</f>
        <v>0</v>
      </c>
      <c r="AR267" s="145" t="s">
        <v>300</v>
      </c>
      <c r="AT267" s="145" t="s">
        <v>373</v>
      </c>
      <c r="AU267" s="145" t="s">
        <v>21</v>
      </c>
      <c r="AY267" s="18" t="s">
        <v>244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83</v>
      </c>
      <c r="BK267" s="146">
        <f>ROUND(I267*H267,2)</f>
        <v>0</v>
      </c>
      <c r="BL267" s="18" t="s">
        <v>251</v>
      </c>
      <c r="BM267" s="145" t="s">
        <v>521</v>
      </c>
    </row>
    <row r="268" spans="2:65" s="1" customFormat="1">
      <c r="B268" s="34"/>
      <c r="D268" s="147" t="s">
        <v>253</v>
      </c>
      <c r="F268" s="148" t="s">
        <v>520</v>
      </c>
      <c r="I268" s="149"/>
      <c r="L268" s="34"/>
      <c r="M268" s="150"/>
      <c r="T268" s="55"/>
      <c r="AT268" s="18" t="s">
        <v>253</v>
      </c>
      <c r="AU268" s="18" t="s">
        <v>21</v>
      </c>
    </row>
    <row r="269" spans="2:65" s="1" customFormat="1" ht="16.5" customHeight="1">
      <c r="B269" s="34"/>
      <c r="C269" s="134" t="s">
        <v>522</v>
      </c>
      <c r="D269" s="134" t="s">
        <v>246</v>
      </c>
      <c r="E269" s="135" t="s">
        <v>523</v>
      </c>
      <c r="F269" s="136" t="s">
        <v>524</v>
      </c>
      <c r="G269" s="137" t="s">
        <v>274</v>
      </c>
      <c r="H269" s="138">
        <v>17.149999999999999</v>
      </c>
      <c r="I269" s="139"/>
      <c r="J269" s="140">
        <f>ROUND(I269*H269,2)</f>
        <v>0</v>
      </c>
      <c r="K269" s="136" t="s">
        <v>250</v>
      </c>
      <c r="L269" s="34"/>
      <c r="M269" s="141" t="s">
        <v>29</v>
      </c>
      <c r="N269" s="142" t="s">
        <v>46</v>
      </c>
      <c r="P269" s="143">
        <f>O269*H269</f>
        <v>0</v>
      </c>
      <c r="Q269" s="143">
        <v>7.9549999999999996E-2</v>
      </c>
      <c r="R269" s="143">
        <f>Q269*H269</f>
        <v>1.3642824999999998</v>
      </c>
      <c r="S269" s="143">
        <v>0</v>
      </c>
      <c r="T269" s="144">
        <f>S269*H269</f>
        <v>0</v>
      </c>
      <c r="AR269" s="145" t="s">
        <v>251</v>
      </c>
      <c r="AT269" s="145" t="s">
        <v>246</v>
      </c>
      <c r="AU269" s="145" t="s">
        <v>21</v>
      </c>
      <c r="AY269" s="18" t="s">
        <v>244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83</v>
      </c>
      <c r="BK269" s="146">
        <f>ROUND(I269*H269,2)</f>
        <v>0</v>
      </c>
      <c r="BL269" s="18" t="s">
        <v>251</v>
      </c>
      <c r="BM269" s="145" t="s">
        <v>525</v>
      </c>
    </row>
    <row r="270" spans="2:65" s="1" customFormat="1">
      <c r="B270" s="34"/>
      <c r="D270" s="147" t="s">
        <v>253</v>
      </c>
      <c r="F270" s="148" t="s">
        <v>526</v>
      </c>
      <c r="I270" s="149"/>
      <c r="L270" s="34"/>
      <c r="M270" s="150"/>
      <c r="T270" s="55"/>
      <c r="AT270" s="18" t="s">
        <v>253</v>
      </c>
      <c r="AU270" s="18" t="s">
        <v>21</v>
      </c>
    </row>
    <row r="271" spans="2:65" s="1" customFormat="1">
      <c r="B271" s="34"/>
      <c r="D271" s="151" t="s">
        <v>255</v>
      </c>
      <c r="F271" s="152" t="s">
        <v>527</v>
      </c>
      <c r="I271" s="149"/>
      <c r="L271" s="34"/>
      <c r="M271" s="150"/>
      <c r="T271" s="55"/>
      <c r="AT271" s="18" t="s">
        <v>255</v>
      </c>
      <c r="AU271" s="18" t="s">
        <v>21</v>
      </c>
    </row>
    <row r="272" spans="2:65" s="12" customFormat="1">
      <c r="B272" s="153"/>
      <c r="D272" s="147" t="s">
        <v>262</v>
      </c>
      <c r="E272" s="154" t="s">
        <v>29</v>
      </c>
      <c r="F272" s="155" t="s">
        <v>528</v>
      </c>
      <c r="H272" s="156">
        <v>12.06</v>
      </c>
      <c r="I272" s="157"/>
      <c r="L272" s="153"/>
      <c r="M272" s="158"/>
      <c r="T272" s="159"/>
      <c r="AT272" s="154" t="s">
        <v>262</v>
      </c>
      <c r="AU272" s="154" t="s">
        <v>21</v>
      </c>
      <c r="AV272" s="12" t="s">
        <v>21</v>
      </c>
      <c r="AW272" s="12" t="s">
        <v>36</v>
      </c>
      <c r="AX272" s="12" t="s">
        <v>75</v>
      </c>
      <c r="AY272" s="154" t="s">
        <v>244</v>
      </c>
    </row>
    <row r="273" spans="2:65" s="12" customFormat="1">
      <c r="B273" s="153"/>
      <c r="D273" s="147" t="s">
        <v>262</v>
      </c>
      <c r="E273" s="154" t="s">
        <v>29</v>
      </c>
      <c r="F273" s="155" t="s">
        <v>529</v>
      </c>
      <c r="H273" s="156">
        <v>2.0099999999999998</v>
      </c>
      <c r="I273" s="157"/>
      <c r="L273" s="153"/>
      <c r="M273" s="158"/>
      <c r="T273" s="159"/>
      <c r="AT273" s="154" t="s">
        <v>262</v>
      </c>
      <c r="AU273" s="154" t="s">
        <v>21</v>
      </c>
      <c r="AV273" s="12" t="s">
        <v>21</v>
      </c>
      <c r="AW273" s="12" t="s">
        <v>36</v>
      </c>
      <c r="AX273" s="12" t="s">
        <v>75</v>
      </c>
      <c r="AY273" s="154" t="s">
        <v>244</v>
      </c>
    </row>
    <row r="274" spans="2:65" s="12" customFormat="1">
      <c r="B274" s="153"/>
      <c r="D274" s="147" t="s">
        <v>262</v>
      </c>
      <c r="E274" s="154" t="s">
        <v>29</v>
      </c>
      <c r="F274" s="155" t="s">
        <v>530</v>
      </c>
      <c r="H274" s="156">
        <v>3.08</v>
      </c>
      <c r="I274" s="157"/>
      <c r="L274" s="153"/>
      <c r="M274" s="158"/>
      <c r="T274" s="159"/>
      <c r="AT274" s="154" t="s">
        <v>262</v>
      </c>
      <c r="AU274" s="154" t="s">
        <v>21</v>
      </c>
      <c r="AV274" s="12" t="s">
        <v>21</v>
      </c>
      <c r="AW274" s="12" t="s">
        <v>36</v>
      </c>
      <c r="AX274" s="12" t="s">
        <v>75</v>
      </c>
      <c r="AY274" s="154" t="s">
        <v>244</v>
      </c>
    </row>
    <row r="275" spans="2:65" s="13" customFormat="1">
      <c r="B275" s="160"/>
      <c r="D275" s="147" t="s">
        <v>262</v>
      </c>
      <c r="E275" s="161" t="s">
        <v>29</v>
      </c>
      <c r="F275" s="162" t="s">
        <v>271</v>
      </c>
      <c r="H275" s="163">
        <v>17.149999999999999</v>
      </c>
      <c r="I275" s="164"/>
      <c r="L275" s="160"/>
      <c r="M275" s="165"/>
      <c r="T275" s="166"/>
      <c r="AT275" s="161" t="s">
        <v>262</v>
      </c>
      <c r="AU275" s="161" t="s">
        <v>21</v>
      </c>
      <c r="AV275" s="13" t="s">
        <v>251</v>
      </c>
      <c r="AW275" s="13" t="s">
        <v>36</v>
      </c>
      <c r="AX275" s="13" t="s">
        <v>83</v>
      </c>
      <c r="AY275" s="161" t="s">
        <v>244</v>
      </c>
    </row>
    <row r="276" spans="2:65" s="1" customFormat="1" ht="16.5" customHeight="1">
      <c r="B276" s="34"/>
      <c r="C276" s="175" t="s">
        <v>531</v>
      </c>
      <c r="D276" s="175" t="s">
        <v>373</v>
      </c>
      <c r="E276" s="176" t="s">
        <v>532</v>
      </c>
      <c r="F276" s="177" t="s">
        <v>533</v>
      </c>
      <c r="G276" s="178" t="s">
        <v>507</v>
      </c>
      <c r="H276" s="179">
        <v>18</v>
      </c>
      <c r="I276" s="180"/>
      <c r="J276" s="181">
        <f>ROUND(I276*H276,2)</f>
        <v>0</v>
      </c>
      <c r="K276" s="177" t="s">
        <v>29</v>
      </c>
      <c r="L276" s="182"/>
      <c r="M276" s="183" t="s">
        <v>29</v>
      </c>
      <c r="N276" s="184" t="s">
        <v>46</v>
      </c>
      <c r="P276" s="143">
        <f>O276*H276</f>
        <v>0</v>
      </c>
      <c r="Q276" s="143">
        <v>1.8759999999999999</v>
      </c>
      <c r="R276" s="143">
        <f>Q276*H276</f>
        <v>33.768000000000001</v>
      </c>
      <c r="S276" s="143">
        <v>0</v>
      </c>
      <c r="T276" s="144">
        <f>S276*H276</f>
        <v>0</v>
      </c>
      <c r="AR276" s="145" t="s">
        <v>300</v>
      </c>
      <c r="AT276" s="145" t="s">
        <v>373</v>
      </c>
      <c r="AU276" s="145" t="s">
        <v>21</v>
      </c>
      <c r="AY276" s="18" t="s">
        <v>244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83</v>
      </c>
      <c r="BK276" s="146">
        <f>ROUND(I276*H276,2)</f>
        <v>0</v>
      </c>
      <c r="BL276" s="18" t="s">
        <v>251</v>
      </c>
      <c r="BM276" s="145" t="s">
        <v>534</v>
      </c>
    </row>
    <row r="277" spans="2:65" s="1" customFormat="1">
      <c r="B277" s="34"/>
      <c r="D277" s="147" t="s">
        <v>253</v>
      </c>
      <c r="F277" s="148" t="s">
        <v>533</v>
      </c>
      <c r="I277" s="149"/>
      <c r="L277" s="34"/>
      <c r="M277" s="150"/>
      <c r="T277" s="55"/>
      <c r="AT277" s="18" t="s">
        <v>253</v>
      </c>
      <c r="AU277" s="18" t="s">
        <v>21</v>
      </c>
    </row>
    <row r="278" spans="2:65" s="1" customFormat="1" ht="16.5" customHeight="1">
      <c r="B278" s="34"/>
      <c r="C278" s="175" t="s">
        <v>535</v>
      </c>
      <c r="D278" s="175" t="s">
        <v>373</v>
      </c>
      <c r="E278" s="176" t="s">
        <v>536</v>
      </c>
      <c r="F278" s="177" t="s">
        <v>537</v>
      </c>
      <c r="G278" s="178" t="s">
        <v>507</v>
      </c>
      <c r="H278" s="179">
        <v>3</v>
      </c>
      <c r="I278" s="180"/>
      <c r="J278" s="181">
        <f>ROUND(I278*H278,2)</f>
        <v>0</v>
      </c>
      <c r="K278" s="177" t="s">
        <v>29</v>
      </c>
      <c r="L278" s="182"/>
      <c r="M278" s="183" t="s">
        <v>29</v>
      </c>
      <c r="N278" s="184" t="s">
        <v>46</v>
      </c>
      <c r="P278" s="143">
        <f>O278*H278</f>
        <v>0</v>
      </c>
      <c r="Q278" s="143">
        <v>1.8759999999999999</v>
      </c>
      <c r="R278" s="143">
        <f>Q278*H278</f>
        <v>5.6280000000000001</v>
      </c>
      <c r="S278" s="143">
        <v>0</v>
      </c>
      <c r="T278" s="144">
        <f>S278*H278</f>
        <v>0</v>
      </c>
      <c r="AR278" s="145" t="s">
        <v>300</v>
      </c>
      <c r="AT278" s="145" t="s">
        <v>373</v>
      </c>
      <c r="AU278" s="145" t="s">
        <v>21</v>
      </c>
      <c r="AY278" s="18" t="s">
        <v>244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83</v>
      </c>
      <c r="BK278" s="146">
        <f>ROUND(I278*H278,2)</f>
        <v>0</v>
      </c>
      <c r="BL278" s="18" t="s">
        <v>251</v>
      </c>
      <c r="BM278" s="145" t="s">
        <v>538</v>
      </c>
    </row>
    <row r="279" spans="2:65" s="1" customFormat="1">
      <c r="B279" s="34"/>
      <c r="D279" s="147" t="s">
        <v>253</v>
      </c>
      <c r="F279" s="148" t="s">
        <v>537</v>
      </c>
      <c r="I279" s="149"/>
      <c r="L279" s="34"/>
      <c r="M279" s="150"/>
      <c r="T279" s="55"/>
      <c r="AT279" s="18" t="s">
        <v>253</v>
      </c>
      <c r="AU279" s="18" t="s">
        <v>21</v>
      </c>
    </row>
    <row r="280" spans="2:65" s="1" customFormat="1" ht="16.5" customHeight="1">
      <c r="B280" s="34"/>
      <c r="C280" s="175" t="s">
        <v>539</v>
      </c>
      <c r="D280" s="175" t="s">
        <v>373</v>
      </c>
      <c r="E280" s="176" t="s">
        <v>540</v>
      </c>
      <c r="F280" s="177" t="s">
        <v>541</v>
      </c>
      <c r="G280" s="178" t="s">
        <v>507</v>
      </c>
      <c r="H280" s="179">
        <v>7</v>
      </c>
      <c r="I280" s="180"/>
      <c r="J280" s="181">
        <f>ROUND(I280*H280,2)</f>
        <v>0</v>
      </c>
      <c r="K280" s="177" t="s">
        <v>29</v>
      </c>
      <c r="L280" s="182"/>
      <c r="M280" s="183" t="s">
        <v>29</v>
      </c>
      <c r="N280" s="184" t="s">
        <v>46</v>
      </c>
      <c r="P280" s="143">
        <f>O280*H280</f>
        <v>0</v>
      </c>
      <c r="Q280" s="143">
        <v>1.232</v>
      </c>
      <c r="R280" s="143">
        <f>Q280*H280</f>
        <v>8.6240000000000006</v>
      </c>
      <c r="S280" s="143">
        <v>0</v>
      </c>
      <c r="T280" s="144">
        <f>S280*H280</f>
        <v>0</v>
      </c>
      <c r="AR280" s="145" t="s">
        <v>300</v>
      </c>
      <c r="AT280" s="145" t="s">
        <v>373</v>
      </c>
      <c r="AU280" s="145" t="s">
        <v>21</v>
      </c>
      <c r="AY280" s="18" t="s">
        <v>244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83</v>
      </c>
      <c r="BK280" s="146">
        <f>ROUND(I280*H280,2)</f>
        <v>0</v>
      </c>
      <c r="BL280" s="18" t="s">
        <v>251</v>
      </c>
      <c r="BM280" s="145" t="s">
        <v>542</v>
      </c>
    </row>
    <row r="281" spans="2:65" s="1" customFormat="1">
      <c r="B281" s="34"/>
      <c r="D281" s="147" t="s">
        <v>253</v>
      </c>
      <c r="F281" s="148" t="s">
        <v>541</v>
      </c>
      <c r="I281" s="149"/>
      <c r="L281" s="34"/>
      <c r="M281" s="150"/>
      <c r="T281" s="55"/>
      <c r="AT281" s="18" t="s">
        <v>253</v>
      </c>
      <c r="AU281" s="18" t="s">
        <v>21</v>
      </c>
    </row>
    <row r="282" spans="2:65" s="1" customFormat="1" ht="16.5" customHeight="1">
      <c r="B282" s="34"/>
      <c r="C282" s="134" t="s">
        <v>543</v>
      </c>
      <c r="D282" s="134" t="s">
        <v>246</v>
      </c>
      <c r="E282" s="135" t="s">
        <v>544</v>
      </c>
      <c r="F282" s="136" t="s">
        <v>545</v>
      </c>
      <c r="G282" s="137" t="s">
        <v>274</v>
      </c>
      <c r="H282" s="138">
        <v>6</v>
      </c>
      <c r="I282" s="139"/>
      <c r="J282" s="140">
        <f>ROUND(I282*H282,2)</f>
        <v>0</v>
      </c>
      <c r="K282" s="136" t="s">
        <v>250</v>
      </c>
      <c r="L282" s="34"/>
      <c r="M282" s="141" t="s">
        <v>29</v>
      </c>
      <c r="N282" s="142" t="s">
        <v>46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251</v>
      </c>
      <c r="AT282" s="145" t="s">
        <v>246</v>
      </c>
      <c r="AU282" s="145" t="s">
        <v>21</v>
      </c>
      <c r="AY282" s="18" t="s">
        <v>244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83</v>
      </c>
      <c r="BK282" s="146">
        <f>ROUND(I282*H282,2)</f>
        <v>0</v>
      </c>
      <c r="BL282" s="18" t="s">
        <v>251</v>
      </c>
      <c r="BM282" s="145" t="s">
        <v>546</v>
      </c>
    </row>
    <row r="283" spans="2:65" s="1" customFormat="1" ht="19.5">
      <c r="B283" s="34"/>
      <c r="D283" s="147" t="s">
        <v>253</v>
      </c>
      <c r="F283" s="148" t="s">
        <v>547</v>
      </c>
      <c r="I283" s="149"/>
      <c r="L283" s="34"/>
      <c r="M283" s="150"/>
      <c r="T283" s="55"/>
      <c r="AT283" s="18" t="s">
        <v>253</v>
      </c>
      <c r="AU283" s="18" t="s">
        <v>21</v>
      </c>
    </row>
    <row r="284" spans="2:65" s="1" customFormat="1">
      <c r="B284" s="34"/>
      <c r="D284" s="151" t="s">
        <v>255</v>
      </c>
      <c r="F284" s="152" t="s">
        <v>548</v>
      </c>
      <c r="I284" s="149"/>
      <c r="L284" s="34"/>
      <c r="M284" s="150"/>
      <c r="T284" s="55"/>
      <c r="AT284" s="18" t="s">
        <v>255</v>
      </c>
      <c r="AU284" s="18" t="s">
        <v>21</v>
      </c>
    </row>
    <row r="285" spans="2:65" s="12" customFormat="1">
      <c r="B285" s="153"/>
      <c r="D285" s="147" t="s">
        <v>262</v>
      </c>
      <c r="E285" s="154" t="s">
        <v>29</v>
      </c>
      <c r="F285" s="155" t="s">
        <v>549</v>
      </c>
      <c r="H285" s="156">
        <v>6</v>
      </c>
      <c r="I285" s="157"/>
      <c r="L285" s="153"/>
      <c r="M285" s="158"/>
      <c r="T285" s="159"/>
      <c r="AT285" s="154" t="s">
        <v>262</v>
      </c>
      <c r="AU285" s="154" t="s">
        <v>21</v>
      </c>
      <c r="AV285" s="12" t="s">
        <v>21</v>
      </c>
      <c r="AW285" s="12" t="s">
        <v>36</v>
      </c>
      <c r="AX285" s="12" t="s">
        <v>83</v>
      </c>
      <c r="AY285" s="154" t="s">
        <v>244</v>
      </c>
    </row>
    <row r="286" spans="2:65" s="1" customFormat="1" ht="16.5" customHeight="1">
      <c r="B286" s="34"/>
      <c r="C286" s="134" t="s">
        <v>550</v>
      </c>
      <c r="D286" s="134" t="s">
        <v>246</v>
      </c>
      <c r="E286" s="135" t="s">
        <v>551</v>
      </c>
      <c r="F286" s="136" t="s">
        <v>552</v>
      </c>
      <c r="G286" s="137" t="s">
        <v>249</v>
      </c>
      <c r="H286" s="138">
        <v>48</v>
      </c>
      <c r="I286" s="139"/>
      <c r="J286" s="140">
        <f>ROUND(I286*H286,2)</f>
        <v>0</v>
      </c>
      <c r="K286" s="136" t="s">
        <v>250</v>
      </c>
      <c r="L286" s="34"/>
      <c r="M286" s="141" t="s">
        <v>29</v>
      </c>
      <c r="N286" s="142" t="s">
        <v>46</v>
      </c>
      <c r="P286" s="143">
        <f>O286*H286</f>
        <v>0</v>
      </c>
      <c r="Q286" s="143">
        <v>8.6499999999999997E-3</v>
      </c>
      <c r="R286" s="143">
        <f>Q286*H286</f>
        <v>0.41520000000000001</v>
      </c>
      <c r="S286" s="143">
        <v>0</v>
      </c>
      <c r="T286" s="144">
        <f>S286*H286</f>
        <v>0</v>
      </c>
      <c r="AR286" s="145" t="s">
        <v>251</v>
      </c>
      <c r="AT286" s="145" t="s">
        <v>246</v>
      </c>
      <c r="AU286" s="145" t="s">
        <v>21</v>
      </c>
      <c r="AY286" s="18" t="s">
        <v>244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83</v>
      </c>
      <c r="BK286" s="146">
        <f>ROUND(I286*H286,2)</f>
        <v>0</v>
      </c>
      <c r="BL286" s="18" t="s">
        <v>251</v>
      </c>
      <c r="BM286" s="145" t="s">
        <v>553</v>
      </c>
    </row>
    <row r="287" spans="2:65" s="1" customFormat="1" ht="29.25">
      <c r="B287" s="34"/>
      <c r="D287" s="147" t="s">
        <v>253</v>
      </c>
      <c r="F287" s="148" t="s">
        <v>554</v>
      </c>
      <c r="I287" s="149"/>
      <c r="L287" s="34"/>
      <c r="M287" s="150"/>
      <c r="T287" s="55"/>
      <c r="AT287" s="18" t="s">
        <v>253</v>
      </c>
      <c r="AU287" s="18" t="s">
        <v>21</v>
      </c>
    </row>
    <row r="288" spans="2:65" s="1" customFormat="1">
      <c r="B288" s="34"/>
      <c r="D288" s="151" t="s">
        <v>255</v>
      </c>
      <c r="F288" s="152" t="s">
        <v>555</v>
      </c>
      <c r="I288" s="149"/>
      <c r="L288" s="34"/>
      <c r="M288" s="150"/>
      <c r="T288" s="55"/>
      <c r="AT288" s="18" t="s">
        <v>255</v>
      </c>
      <c r="AU288" s="18" t="s">
        <v>21</v>
      </c>
    </row>
    <row r="289" spans="2:65" s="12" customFormat="1">
      <c r="B289" s="153"/>
      <c r="D289" s="147" t="s">
        <v>262</v>
      </c>
      <c r="E289" s="154" t="s">
        <v>29</v>
      </c>
      <c r="F289" s="155" t="s">
        <v>556</v>
      </c>
      <c r="H289" s="156">
        <v>48</v>
      </c>
      <c r="I289" s="157"/>
      <c r="L289" s="153"/>
      <c r="M289" s="158"/>
      <c r="T289" s="159"/>
      <c r="AT289" s="154" t="s">
        <v>262</v>
      </c>
      <c r="AU289" s="154" t="s">
        <v>21</v>
      </c>
      <c r="AV289" s="12" t="s">
        <v>21</v>
      </c>
      <c r="AW289" s="12" t="s">
        <v>36</v>
      </c>
      <c r="AX289" s="12" t="s">
        <v>83</v>
      </c>
      <c r="AY289" s="154" t="s">
        <v>244</v>
      </c>
    </row>
    <row r="290" spans="2:65" s="1" customFormat="1" ht="16.5" customHeight="1">
      <c r="B290" s="34"/>
      <c r="C290" s="134" t="s">
        <v>557</v>
      </c>
      <c r="D290" s="134" t="s">
        <v>246</v>
      </c>
      <c r="E290" s="135" t="s">
        <v>558</v>
      </c>
      <c r="F290" s="136" t="s">
        <v>559</v>
      </c>
      <c r="G290" s="137" t="s">
        <v>249</v>
      </c>
      <c r="H290" s="138">
        <v>48</v>
      </c>
      <c r="I290" s="139"/>
      <c r="J290" s="140">
        <f>ROUND(I290*H290,2)</f>
        <v>0</v>
      </c>
      <c r="K290" s="136" t="s">
        <v>250</v>
      </c>
      <c r="L290" s="34"/>
      <c r="M290" s="141" t="s">
        <v>29</v>
      </c>
      <c r="N290" s="142" t="s">
        <v>46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251</v>
      </c>
      <c r="AT290" s="145" t="s">
        <v>246</v>
      </c>
      <c r="AU290" s="145" t="s">
        <v>21</v>
      </c>
      <c r="AY290" s="18" t="s">
        <v>244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83</v>
      </c>
      <c r="BK290" s="146">
        <f>ROUND(I290*H290,2)</f>
        <v>0</v>
      </c>
      <c r="BL290" s="18" t="s">
        <v>251</v>
      </c>
      <c r="BM290" s="145" t="s">
        <v>560</v>
      </c>
    </row>
    <row r="291" spans="2:65" s="1" customFormat="1" ht="29.25">
      <c r="B291" s="34"/>
      <c r="D291" s="147" t="s">
        <v>253</v>
      </c>
      <c r="F291" s="148" t="s">
        <v>561</v>
      </c>
      <c r="I291" s="149"/>
      <c r="L291" s="34"/>
      <c r="M291" s="150"/>
      <c r="T291" s="55"/>
      <c r="AT291" s="18" t="s">
        <v>253</v>
      </c>
      <c r="AU291" s="18" t="s">
        <v>21</v>
      </c>
    </row>
    <row r="292" spans="2:65" s="1" customFormat="1">
      <c r="B292" s="34"/>
      <c r="D292" s="151" t="s">
        <v>255</v>
      </c>
      <c r="F292" s="152" t="s">
        <v>562</v>
      </c>
      <c r="I292" s="149"/>
      <c r="L292" s="34"/>
      <c r="M292" s="150"/>
      <c r="T292" s="55"/>
      <c r="AT292" s="18" t="s">
        <v>255</v>
      </c>
      <c r="AU292" s="18" t="s">
        <v>21</v>
      </c>
    </row>
    <row r="293" spans="2:65" s="1" customFormat="1" ht="16.5" customHeight="1">
      <c r="B293" s="34"/>
      <c r="C293" s="134" t="s">
        <v>563</v>
      </c>
      <c r="D293" s="134" t="s">
        <v>246</v>
      </c>
      <c r="E293" s="135" t="s">
        <v>564</v>
      </c>
      <c r="F293" s="136" t="s">
        <v>565</v>
      </c>
      <c r="G293" s="137" t="s">
        <v>416</v>
      </c>
      <c r="H293" s="138">
        <v>4.3999999999999997E-2</v>
      </c>
      <c r="I293" s="139"/>
      <c r="J293" s="140">
        <f>ROUND(I293*H293,2)</f>
        <v>0</v>
      </c>
      <c r="K293" s="136" t="s">
        <v>250</v>
      </c>
      <c r="L293" s="34"/>
      <c r="M293" s="141" t="s">
        <v>29</v>
      </c>
      <c r="N293" s="142" t="s">
        <v>46</v>
      </c>
      <c r="P293" s="143">
        <f>O293*H293</f>
        <v>0</v>
      </c>
      <c r="Q293" s="143">
        <v>1.09528</v>
      </c>
      <c r="R293" s="143">
        <f>Q293*H293</f>
        <v>4.8192319999999997E-2</v>
      </c>
      <c r="S293" s="143">
        <v>0</v>
      </c>
      <c r="T293" s="144">
        <f>S293*H293</f>
        <v>0</v>
      </c>
      <c r="AR293" s="145" t="s">
        <v>251</v>
      </c>
      <c r="AT293" s="145" t="s">
        <v>246</v>
      </c>
      <c r="AU293" s="145" t="s">
        <v>21</v>
      </c>
      <c r="AY293" s="18" t="s">
        <v>244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83</v>
      </c>
      <c r="BK293" s="146">
        <f>ROUND(I293*H293,2)</f>
        <v>0</v>
      </c>
      <c r="BL293" s="18" t="s">
        <v>251</v>
      </c>
      <c r="BM293" s="145" t="s">
        <v>566</v>
      </c>
    </row>
    <row r="294" spans="2:65" s="1" customFormat="1" ht="29.25">
      <c r="B294" s="34"/>
      <c r="D294" s="147" t="s">
        <v>253</v>
      </c>
      <c r="F294" s="148" t="s">
        <v>567</v>
      </c>
      <c r="I294" s="149"/>
      <c r="L294" s="34"/>
      <c r="M294" s="150"/>
      <c r="T294" s="55"/>
      <c r="AT294" s="18" t="s">
        <v>253</v>
      </c>
      <c r="AU294" s="18" t="s">
        <v>21</v>
      </c>
    </row>
    <row r="295" spans="2:65" s="1" customFormat="1">
      <c r="B295" s="34"/>
      <c r="D295" s="151" t="s">
        <v>255</v>
      </c>
      <c r="F295" s="152" t="s">
        <v>568</v>
      </c>
      <c r="I295" s="149"/>
      <c r="L295" s="34"/>
      <c r="M295" s="150"/>
      <c r="T295" s="55"/>
      <c r="AT295" s="18" t="s">
        <v>255</v>
      </c>
      <c r="AU295" s="18" t="s">
        <v>21</v>
      </c>
    </row>
    <row r="296" spans="2:65" s="12" customFormat="1">
      <c r="B296" s="153"/>
      <c r="D296" s="147" t="s">
        <v>262</v>
      </c>
      <c r="E296" s="154" t="s">
        <v>29</v>
      </c>
      <c r="F296" s="155" t="s">
        <v>569</v>
      </c>
      <c r="H296" s="156">
        <v>4.3999999999999997E-2</v>
      </c>
      <c r="I296" s="157"/>
      <c r="L296" s="153"/>
      <c r="M296" s="158"/>
      <c r="T296" s="159"/>
      <c r="AT296" s="154" t="s">
        <v>262</v>
      </c>
      <c r="AU296" s="154" t="s">
        <v>21</v>
      </c>
      <c r="AV296" s="12" t="s">
        <v>21</v>
      </c>
      <c r="AW296" s="12" t="s">
        <v>36</v>
      </c>
      <c r="AX296" s="12" t="s">
        <v>83</v>
      </c>
      <c r="AY296" s="154" t="s">
        <v>244</v>
      </c>
    </row>
    <row r="297" spans="2:65" s="1" customFormat="1" ht="16.5" customHeight="1">
      <c r="B297" s="34"/>
      <c r="C297" s="134" t="s">
        <v>570</v>
      </c>
      <c r="D297" s="134" t="s">
        <v>246</v>
      </c>
      <c r="E297" s="135" t="s">
        <v>571</v>
      </c>
      <c r="F297" s="136" t="s">
        <v>572</v>
      </c>
      <c r="G297" s="137" t="s">
        <v>416</v>
      </c>
      <c r="H297" s="138">
        <v>0.51</v>
      </c>
      <c r="I297" s="139"/>
      <c r="J297" s="140">
        <f>ROUND(I297*H297,2)</f>
        <v>0</v>
      </c>
      <c r="K297" s="136" t="s">
        <v>250</v>
      </c>
      <c r="L297" s="34"/>
      <c r="M297" s="141" t="s">
        <v>29</v>
      </c>
      <c r="N297" s="142" t="s">
        <v>46</v>
      </c>
      <c r="P297" s="143">
        <f>O297*H297</f>
        <v>0</v>
      </c>
      <c r="Q297" s="143">
        <v>1.03955</v>
      </c>
      <c r="R297" s="143">
        <f>Q297*H297</f>
        <v>0.53017049999999999</v>
      </c>
      <c r="S297" s="143">
        <v>0</v>
      </c>
      <c r="T297" s="144">
        <f>S297*H297</f>
        <v>0</v>
      </c>
      <c r="AR297" s="145" t="s">
        <v>251</v>
      </c>
      <c r="AT297" s="145" t="s">
        <v>246</v>
      </c>
      <c r="AU297" s="145" t="s">
        <v>21</v>
      </c>
      <c r="AY297" s="18" t="s">
        <v>244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83</v>
      </c>
      <c r="BK297" s="146">
        <f>ROUND(I297*H297,2)</f>
        <v>0</v>
      </c>
      <c r="BL297" s="18" t="s">
        <v>251</v>
      </c>
      <c r="BM297" s="145" t="s">
        <v>573</v>
      </c>
    </row>
    <row r="298" spans="2:65" s="1" customFormat="1" ht="29.25">
      <c r="B298" s="34"/>
      <c r="D298" s="147" t="s">
        <v>253</v>
      </c>
      <c r="F298" s="148" t="s">
        <v>574</v>
      </c>
      <c r="I298" s="149"/>
      <c r="L298" s="34"/>
      <c r="M298" s="150"/>
      <c r="T298" s="55"/>
      <c r="AT298" s="18" t="s">
        <v>253</v>
      </c>
      <c r="AU298" s="18" t="s">
        <v>21</v>
      </c>
    </row>
    <row r="299" spans="2:65" s="1" customFormat="1">
      <c r="B299" s="34"/>
      <c r="D299" s="151" t="s">
        <v>255</v>
      </c>
      <c r="F299" s="152" t="s">
        <v>575</v>
      </c>
      <c r="I299" s="149"/>
      <c r="L299" s="34"/>
      <c r="M299" s="150"/>
      <c r="T299" s="55"/>
      <c r="AT299" s="18" t="s">
        <v>255</v>
      </c>
      <c r="AU299" s="18" t="s">
        <v>21</v>
      </c>
    </row>
    <row r="300" spans="2:65" s="12" customFormat="1">
      <c r="B300" s="153"/>
      <c r="D300" s="147" t="s">
        <v>262</v>
      </c>
      <c r="E300" s="154" t="s">
        <v>29</v>
      </c>
      <c r="F300" s="155" t="s">
        <v>576</v>
      </c>
      <c r="H300" s="156">
        <v>0.51</v>
      </c>
      <c r="I300" s="157"/>
      <c r="L300" s="153"/>
      <c r="M300" s="158"/>
      <c r="T300" s="159"/>
      <c r="AT300" s="154" t="s">
        <v>262</v>
      </c>
      <c r="AU300" s="154" t="s">
        <v>21</v>
      </c>
      <c r="AV300" s="12" t="s">
        <v>21</v>
      </c>
      <c r="AW300" s="12" t="s">
        <v>36</v>
      </c>
      <c r="AX300" s="12" t="s">
        <v>83</v>
      </c>
      <c r="AY300" s="154" t="s">
        <v>244</v>
      </c>
    </row>
    <row r="301" spans="2:65" s="1" customFormat="1" ht="16.5" customHeight="1">
      <c r="B301" s="34"/>
      <c r="C301" s="134" t="s">
        <v>577</v>
      </c>
      <c r="D301" s="134" t="s">
        <v>246</v>
      </c>
      <c r="E301" s="135" t="s">
        <v>578</v>
      </c>
      <c r="F301" s="136" t="s">
        <v>579</v>
      </c>
      <c r="G301" s="137" t="s">
        <v>249</v>
      </c>
      <c r="H301" s="138">
        <v>329.28500000000003</v>
      </c>
      <c r="I301" s="139"/>
      <c r="J301" s="140">
        <f>ROUND(I301*H301,2)</f>
        <v>0</v>
      </c>
      <c r="K301" s="136" t="s">
        <v>29</v>
      </c>
      <c r="L301" s="34"/>
      <c r="M301" s="141" t="s">
        <v>29</v>
      </c>
      <c r="N301" s="142" t="s">
        <v>46</v>
      </c>
      <c r="P301" s="143">
        <f>O301*H301</f>
        <v>0</v>
      </c>
      <c r="Q301" s="143">
        <v>8.702E-2</v>
      </c>
      <c r="R301" s="143">
        <f>Q301*H301</f>
        <v>28.654380700000001</v>
      </c>
      <c r="S301" s="143">
        <v>0</v>
      </c>
      <c r="T301" s="144">
        <f>S301*H301</f>
        <v>0</v>
      </c>
      <c r="AR301" s="145" t="s">
        <v>251</v>
      </c>
      <c r="AT301" s="145" t="s">
        <v>246</v>
      </c>
      <c r="AU301" s="145" t="s">
        <v>21</v>
      </c>
      <c r="AY301" s="18" t="s">
        <v>244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83</v>
      </c>
      <c r="BK301" s="146">
        <f>ROUND(I301*H301,2)</f>
        <v>0</v>
      </c>
      <c r="BL301" s="18" t="s">
        <v>251</v>
      </c>
      <c r="BM301" s="145" t="s">
        <v>580</v>
      </c>
    </row>
    <row r="302" spans="2:65" s="1" customFormat="1">
      <c r="B302" s="34"/>
      <c r="D302" s="147" t="s">
        <v>253</v>
      </c>
      <c r="F302" s="148" t="s">
        <v>579</v>
      </c>
      <c r="I302" s="149"/>
      <c r="L302" s="34"/>
      <c r="M302" s="150"/>
      <c r="T302" s="55"/>
      <c r="AT302" s="18" t="s">
        <v>253</v>
      </c>
      <c r="AU302" s="18" t="s">
        <v>21</v>
      </c>
    </row>
    <row r="303" spans="2:65" s="12" customFormat="1">
      <c r="B303" s="153"/>
      <c r="D303" s="147" t="s">
        <v>262</v>
      </c>
      <c r="E303" s="154" t="s">
        <v>29</v>
      </c>
      <c r="F303" s="155" t="s">
        <v>581</v>
      </c>
      <c r="H303" s="156">
        <v>329.28500000000003</v>
      </c>
      <c r="I303" s="157"/>
      <c r="L303" s="153"/>
      <c r="M303" s="158"/>
      <c r="T303" s="159"/>
      <c r="AT303" s="154" t="s">
        <v>262</v>
      </c>
      <c r="AU303" s="154" t="s">
        <v>21</v>
      </c>
      <c r="AV303" s="12" t="s">
        <v>21</v>
      </c>
      <c r="AW303" s="12" t="s">
        <v>36</v>
      </c>
      <c r="AX303" s="12" t="s">
        <v>83</v>
      </c>
      <c r="AY303" s="154" t="s">
        <v>244</v>
      </c>
    </row>
    <row r="304" spans="2:65" s="1" customFormat="1" ht="16.5" customHeight="1">
      <c r="B304" s="34"/>
      <c r="C304" s="134" t="s">
        <v>582</v>
      </c>
      <c r="D304" s="134" t="s">
        <v>246</v>
      </c>
      <c r="E304" s="135" t="s">
        <v>583</v>
      </c>
      <c r="F304" s="136" t="s">
        <v>584</v>
      </c>
      <c r="G304" s="137" t="s">
        <v>249</v>
      </c>
      <c r="H304" s="138">
        <v>329.28500000000003</v>
      </c>
      <c r="I304" s="139"/>
      <c r="J304" s="140">
        <f>ROUND(I304*H304,2)</f>
        <v>0</v>
      </c>
      <c r="K304" s="136" t="s">
        <v>29</v>
      </c>
      <c r="L304" s="34"/>
      <c r="M304" s="141" t="s">
        <v>29</v>
      </c>
      <c r="N304" s="142" t="s">
        <v>46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251</v>
      </c>
      <c r="AT304" s="145" t="s">
        <v>246</v>
      </c>
      <c r="AU304" s="145" t="s">
        <v>21</v>
      </c>
      <c r="AY304" s="18" t="s">
        <v>244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83</v>
      </c>
      <c r="BK304" s="146">
        <f>ROUND(I304*H304,2)</f>
        <v>0</v>
      </c>
      <c r="BL304" s="18" t="s">
        <v>251</v>
      </c>
      <c r="BM304" s="145" t="s">
        <v>585</v>
      </c>
    </row>
    <row r="305" spans="2:65" s="1" customFormat="1" ht="29.25">
      <c r="B305" s="34"/>
      <c r="D305" s="147" t="s">
        <v>253</v>
      </c>
      <c r="F305" s="148" t="s">
        <v>586</v>
      </c>
      <c r="I305" s="149"/>
      <c r="L305" s="34"/>
      <c r="M305" s="150"/>
      <c r="T305" s="55"/>
      <c r="AT305" s="18" t="s">
        <v>253</v>
      </c>
      <c r="AU305" s="18" t="s">
        <v>21</v>
      </c>
    </row>
    <row r="306" spans="2:65" s="11" customFormat="1" ht="22.9" customHeight="1">
      <c r="B306" s="122"/>
      <c r="D306" s="123" t="s">
        <v>74</v>
      </c>
      <c r="E306" s="132" t="s">
        <v>251</v>
      </c>
      <c r="F306" s="132" t="s">
        <v>587</v>
      </c>
      <c r="I306" s="125"/>
      <c r="J306" s="133">
        <f>BK306</f>
        <v>0</v>
      </c>
      <c r="L306" s="122"/>
      <c r="M306" s="127"/>
      <c r="P306" s="128">
        <f>SUM(P307:P343)</f>
        <v>0</v>
      </c>
      <c r="R306" s="128">
        <f>SUM(R307:R343)</f>
        <v>50853.226953999998</v>
      </c>
      <c r="T306" s="129">
        <f>SUM(T307:T343)</f>
        <v>0</v>
      </c>
      <c r="AR306" s="123" t="s">
        <v>83</v>
      </c>
      <c r="AT306" s="130" t="s">
        <v>74</v>
      </c>
      <c r="AU306" s="130" t="s">
        <v>83</v>
      </c>
      <c r="AY306" s="123" t="s">
        <v>244</v>
      </c>
      <c r="BK306" s="131">
        <f>SUM(BK307:BK343)</f>
        <v>0</v>
      </c>
    </row>
    <row r="307" spans="2:65" s="1" customFormat="1" ht="16.5" customHeight="1">
      <c r="B307" s="34"/>
      <c r="C307" s="134" t="s">
        <v>588</v>
      </c>
      <c r="D307" s="134" t="s">
        <v>246</v>
      </c>
      <c r="E307" s="135" t="s">
        <v>589</v>
      </c>
      <c r="F307" s="136" t="s">
        <v>590</v>
      </c>
      <c r="G307" s="137" t="s">
        <v>591</v>
      </c>
      <c r="H307" s="138">
        <v>23.4</v>
      </c>
      <c r="I307" s="139"/>
      <c r="J307" s="140">
        <f>ROUND(I307*H307,2)</f>
        <v>0</v>
      </c>
      <c r="K307" s="136" t="s">
        <v>250</v>
      </c>
      <c r="L307" s="34"/>
      <c r="M307" s="141" t="s">
        <v>29</v>
      </c>
      <c r="N307" s="142" t="s">
        <v>46</v>
      </c>
      <c r="P307" s="143">
        <f>O307*H307</f>
        <v>0</v>
      </c>
      <c r="Q307" s="143">
        <v>0.61211000000000004</v>
      </c>
      <c r="R307" s="143">
        <f>Q307*H307</f>
        <v>14.323373999999999</v>
      </c>
      <c r="S307" s="143">
        <v>0</v>
      </c>
      <c r="T307" s="144">
        <f>S307*H307</f>
        <v>0</v>
      </c>
      <c r="AR307" s="145" t="s">
        <v>251</v>
      </c>
      <c r="AT307" s="145" t="s">
        <v>246</v>
      </c>
      <c r="AU307" s="145" t="s">
        <v>21</v>
      </c>
      <c r="AY307" s="18" t="s">
        <v>244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83</v>
      </c>
      <c r="BK307" s="146">
        <f>ROUND(I307*H307,2)</f>
        <v>0</v>
      </c>
      <c r="BL307" s="18" t="s">
        <v>251</v>
      </c>
      <c r="BM307" s="145" t="s">
        <v>592</v>
      </c>
    </row>
    <row r="308" spans="2:65" s="1" customFormat="1" ht="19.5">
      <c r="B308" s="34"/>
      <c r="D308" s="147" t="s">
        <v>253</v>
      </c>
      <c r="F308" s="148" t="s">
        <v>593</v>
      </c>
      <c r="I308" s="149"/>
      <c r="L308" s="34"/>
      <c r="M308" s="150"/>
      <c r="T308" s="55"/>
      <c r="AT308" s="18" t="s">
        <v>253</v>
      </c>
      <c r="AU308" s="18" t="s">
        <v>21</v>
      </c>
    </row>
    <row r="309" spans="2:65" s="1" customFormat="1">
      <c r="B309" s="34"/>
      <c r="D309" s="151" t="s">
        <v>255</v>
      </c>
      <c r="F309" s="152" t="s">
        <v>594</v>
      </c>
      <c r="I309" s="149"/>
      <c r="L309" s="34"/>
      <c r="M309" s="150"/>
      <c r="T309" s="55"/>
      <c r="AT309" s="18" t="s">
        <v>255</v>
      </c>
      <c r="AU309" s="18" t="s">
        <v>21</v>
      </c>
    </row>
    <row r="310" spans="2:65" s="12" customFormat="1">
      <c r="B310" s="153"/>
      <c r="D310" s="147" t="s">
        <v>262</v>
      </c>
      <c r="E310" s="154" t="s">
        <v>29</v>
      </c>
      <c r="F310" s="155" t="s">
        <v>595</v>
      </c>
      <c r="H310" s="156">
        <v>23.4</v>
      </c>
      <c r="I310" s="157"/>
      <c r="L310" s="153"/>
      <c r="M310" s="158"/>
      <c r="T310" s="159"/>
      <c r="AT310" s="154" t="s">
        <v>262</v>
      </c>
      <c r="AU310" s="154" t="s">
        <v>21</v>
      </c>
      <c r="AV310" s="12" t="s">
        <v>21</v>
      </c>
      <c r="AW310" s="12" t="s">
        <v>36</v>
      </c>
      <c r="AX310" s="12" t="s">
        <v>83</v>
      </c>
      <c r="AY310" s="154" t="s">
        <v>244</v>
      </c>
    </row>
    <row r="311" spans="2:65" s="1" customFormat="1" ht="16.5" customHeight="1">
      <c r="B311" s="34"/>
      <c r="C311" s="134" t="s">
        <v>596</v>
      </c>
      <c r="D311" s="134" t="s">
        <v>246</v>
      </c>
      <c r="E311" s="135" t="s">
        <v>597</v>
      </c>
      <c r="F311" s="136" t="s">
        <v>598</v>
      </c>
      <c r="G311" s="137" t="s">
        <v>249</v>
      </c>
      <c r="H311" s="138">
        <v>30</v>
      </c>
      <c r="I311" s="139"/>
      <c r="J311" s="140">
        <f>ROUND(I311*H311,2)</f>
        <v>0</v>
      </c>
      <c r="K311" s="136" t="s">
        <v>250</v>
      </c>
      <c r="L311" s="34"/>
      <c r="M311" s="141" t="s">
        <v>29</v>
      </c>
      <c r="N311" s="142" t="s">
        <v>46</v>
      </c>
      <c r="P311" s="143">
        <f>O311*H311</f>
        <v>0</v>
      </c>
      <c r="Q311" s="143">
        <v>0.31879000000000002</v>
      </c>
      <c r="R311" s="143">
        <f>Q311*H311</f>
        <v>9.5637000000000008</v>
      </c>
      <c r="S311" s="143">
        <v>0</v>
      </c>
      <c r="T311" s="144">
        <f>S311*H311</f>
        <v>0</v>
      </c>
      <c r="AR311" s="145" t="s">
        <v>251</v>
      </c>
      <c r="AT311" s="145" t="s">
        <v>246</v>
      </c>
      <c r="AU311" s="145" t="s">
        <v>21</v>
      </c>
      <c r="AY311" s="18" t="s">
        <v>244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83</v>
      </c>
      <c r="BK311" s="146">
        <f>ROUND(I311*H311,2)</f>
        <v>0</v>
      </c>
      <c r="BL311" s="18" t="s">
        <v>251</v>
      </c>
      <c r="BM311" s="145" t="s">
        <v>599</v>
      </c>
    </row>
    <row r="312" spans="2:65" s="1" customFormat="1">
      <c r="B312" s="34"/>
      <c r="D312" s="147" t="s">
        <v>253</v>
      </c>
      <c r="F312" s="148" t="s">
        <v>600</v>
      </c>
      <c r="I312" s="149"/>
      <c r="L312" s="34"/>
      <c r="M312" s="150"/>
      <c r="T312" s="55"/>
      <c r="AT312" s="18" t="s">
        <v>253</v>
      </c>
      <c r="AU312" s="18" t="s">
        <v>21</v>
      </c>
    </row>
    <row r="313" spans="2:65" s="1" customFormat="1">
      <c r="B313" s="34"/>
      <c r="D313" s="151" t="s">
        <v>255</v>
      </c>
      <c r="F313" s="152" t="s">
        <v>601</v>
      </c>
      <c r="I313" s="149"/>
      <c r="L313" s="34"/>
      <c r="M313" s="150"/>
      <c r="T313" s="55"/>
      <c r="AT313" s="18" t="s">
        <v>255</v>
      </c>
      <c r="AU313" s="18" t="s">
        <v>21</v>
      </c>
    </row>
    <row r="314" spans="2:65" s="1" customFormat="1" ht="21.75" customHeight="1">
      <c r="B314" s="34"/>
      <c r="C314" s="134" t="s">
        <v>602</v>
      </c>
      <c r="D314" s="134" t="s">
        <v>246</v>
      </c>
      <c r="E314" s="135" t="s">
        <v>603</v>
      </c>
      <c r="F314" s="136" t="s">
        <v>604</v>
      </c>
      <c r="G314" s="137" t="s">
        <v>249</v>
      </c>
      <c r="H314" s="138">
        <v>221.2</v>
      </c>
      <c r="I314" s="139"/>
      <c r="J314" s="140">
        <f>ROUND(I314*H314,2)</f>
        <v>0</v>
      </c>
      <c r="K314" s="136" t="s">
        <v>250</v>
      </c>
      <c r="L314" s="34"/>
      <c r="M314" s="141" t="s">
        <v>29</v>
      </c>
      <c r="N314" s="142" t="s">
        <v>46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251</v>
      </c>
      <c r="AT314" s="145" t="s">
        <v>246</v>
      </c>
      <c r="AU314" s="145" t="s">
        <v>21</v>
      </c>
      <c r="AY314" s="18" t="s">
        <v>244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83</v>
      </c>
      <c r="BK314" s="146">
        <f>ROUND(I314*H314,2)</f>
        <v>0</v>
      </c>
      <c r="BL314" s="18" t="s">
        <v>251</v>
      </c>
      <c r="BM314" s="145" t="s">
        <v>605</v>
      </c>
    </row>
    <row r="315" spans="2:65" s="1" customFormat="1">
      <c r="B315" s="34"/>
      <c r="D315" s="147" t="s">
        <v>253</v>
      </c>
      <c r="F315" s="148" t="s">
        <v>606</v>
      </c>
      <c r="I315" s="149"/>
      <c r="L315" s="34"/>
      <c r="M315" s="150"/>
      <c r="T315" s="55"/>
      <c r="AT315" s="18" t="s">
        <v>253</v>
      </c>
      <c r="AU315" s="18" t="s">
        <v>21</v>
      </c>
    </row>
    <row r="316" spans="2:65" s="1" customFormat="1">
      <c r="B316" s="34"/>
      <c r="D316" s="151" t="s">
        <v>255</v>
      </c>
      <c r="F316" s="152" t="s">
        <v>607</v>
      </c>
      <c r="I316" s="149"/>
      <c r="L316" s="34"/>
      <c r="M316" s="150"/>
      <c r="T316" s="55"/>
      <c r="AT316" s="18" t="s">
        <v>255</v>
      </c>
      <c r="AU316" s="18" t="s">
        <v>21</v>
      </c>
    </row>
    <row r="317" spans="2:65" s="12" customFormat="1">
      <c r="B317" s="153"/>
      <c r="D317" s="147" t="s">
        <v>262</v>
      </c>
      <c r="E317" s="154" t="s">
        <v>29</v>
      </c>
      <c r="F317" s="155" t="s">
        <v>608</v>
      </c>
      <c r="H317" s="156">
        <v>221.2</v>
      </c>
      <c r="I317" s="157"/>
      <c r="L317" s="153"/>
      <c r="M317" s="158"/>
      <c r="T317" s="159"/>
      <c r="AT317" s="154" t="s">
        <v>262</v>
      </c>
      <c r="AU317" s="154" t="s">
        <v>21</v>
      </c>
      <c r="AV317" s="12" t="s">
        <v>21</v>
      </c>
      <c r="AW317" s="12" t="s">
        <v>36</v>
      </c>
      <c r="AX317" s="12" t="s">
        <v>83</v>
      </c>
      <c r="AY317" s="154" t="s">
        <v>244</v>
      </c>
    </row>
    <row r="318" spans="2:65" s="1" customFormat="1" ht="16.5" customHeight="1">
      <c r="B318" s="34"/>
      <c r="C318" s="134" t="s">
        <v>609</v>
      </c>
      <c r="D318" s="134" t="s">
        <v>246</v>
      </c>
      <c r="E318" s="135" t="s">
        <v>610</v>
      </c>
      <c r="F318" s="136" t="s">
        <v>611</v>
      </c>
      <c r="G318" s="137" t="s">
        <v>507</v>
      </c>
      <c r="H318" s="138">
        <v>145</v>
      </c>
      <c r="I318" s="139"/>
      <c r="J318" s="140">
        <f>ROUND(I318*H318,2)</f>
        <v>0</v>
      </c>
      <c r="K318" s="136" t="s">
        <v>29</v>
      </c>
      <c r="L318" s="34"/>
      <c r="M318" s="141" t="s">
        <v>29</v>
      </c>
      <c r="N318" s="142" t="s">
        <v>46</v>
      </c>
      <c r="P318" s="143">
        <f>O318*H318</f>
        <v>0</v>
      </c>
      <c r="Q318" s="143">
        <v>0.7</v>
      </c>
      <c r="R318" s="143">
        <f>Q318*H318</f>
        <v>101.5</v>
      </c>
      <c r="S318" s="143">
        <v>0</v>
      </c>
      <c r="T318" s="144">
        <f>S318*H318</f>
        <v>0</v>
      </c>
      <c r="AR318" s="145" t="s">
        <v>251</v>
      </c>
      <c r="AT318" s="145" t="s">
        <v>246</v>
      </c>
      <c r="AU318" s="145" t="s">
        <v>21</v>
      </c>
      <c r="AY318" s="18" t="s">
        <v>244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83</v>
      </c>
      <c r="BK318" s="146">
        <f>ROUND(I318*H318,2)</f>
        <v>0</v>
      </c>
      <c r="BL318" s="18" t="s">
        <v>251</v>
      </c>
      <c r="BM318" s="145" t="s">
        <v>612</v>
      </c>
    </row>
    <row r="319" spans="2:65" s="1" customFormat="1" ht="19.5">
      <c r="B319" s="34"/>
      <c r="D319" s="147" t="s">
        <v>284</v>
      </c>
      <c r="F319" s="167" t="s">
        <v>613</v>
      </c>
      <c r="I319" s="149"/>
      <c r="L319" s="34"/>
      <c r="M319" s="150"/>
      <c r="T319" s="55"/>
      <c r="AT319" s="18" t="s">
        <v>284</v>
      </c>
      <c r="AU319" s="18" t="s">
        <v>21</v>
      </c>
    </row>
    <row r="320" spans="2:65" s="1" customFormat="1" ht="16.5" customHeight="1">
      <c r="B320" s="34"/>
      <c r="C320" s="134" t="s">
        <v>614</v>
      </c>
      <c r="D320" s="134" t="s">
        <v>246</v>
      </c>
      <c r="E320" s="135" t="s">
        <v>615</v>
      </c>
      <c r="F320" s="136" t="s">
        <v>616</v>
      </c>
      <c r="G320" s="137" t="s">
        <v>274</v>
      </c>
      <c r="H320" s="138">
        <v>163</v>
      </c>
      <c r="I320" s="139"/>
      <c r="J320" s="140">
        <f>ROUND(I320*H320,2)</f>
        <v>0</v>
      </c>
      <c r="K320" s="136" t="s">
        <v>250</v>
      </c>
      <c r="L320" s="34"/>
      <c r="M320" s="141" t="s">
        <v>29</v>
      </c>
      <c r="N320" s="142" t="s">
        <v>46</v>
      </c>
      <c r="P320" s="143">
        <f>O320*H320</f>
        <v>0</v>
      </c>
      <c r="Q320" s="143">
        <v>2.13408</v>
      </c>
      <c r="R320" s="143">
        <f>Q320*H320</f>
        <v>347.85503999999997</v>
      </c>
      <c r="S320" s="143">
        <v>0</v>
      </c>
      <c r="T320" s="144">
        <f>S320*H320</f>
        <v>0</v>
      </c>
      <c r="AR320" s="145" t="s">
        <v>251</v>
      </c>
      <c r="AT320" s="145" t="s">
        <v>246</v>
      </c>
      <c r="AU320" s="145" t="s">
        <v>21</v>
      </c>
      <c r="AY320" s="18" t="s">
        <v>244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83</v>
      </c>
      <c r="BK320" s="146">
        <f>ROUND(I320*H320,2)</f>
        <v>0</v>
      </c>
      <c r="BL320" s="18" t="s">
        <v>251</v>
      </c>
      <c r="BM320" s="145" t="s">
        <v>617</v>
      </c>
    </row>
    <row r="321" spans="2:65" s="1" customFormat="1">
      <c r="B321" s="34"/>
      <c r="D321" s="147" t="s">
        <v>253</v>
      </c>
      <c r="F321" s="148" t="s">
        <v>618</v>
      </c>
      <c r="I321" s="149"/>
      <c r="L321" s="34"/>
      <c r="M321" s="150"/>
      <c r="T321" s="55"/>
      <c r="AT321" s="18" t="s">
        <v>253</v>
      </c>
      <c r="AU321" s="18" t="s">
        <v>21</v>
      </c>
    </row>
    <row r="322" spans="2:65" s="1" customFormat="1">
      <c r="B322" s="34"/>
      <c r="D322" s="151" t="s">
        <v>255</v>
      </c>
      <c r="F322" s="152" t="s">
        <v>619</v>
      </c>
      <c r="I322" s="149"/>
      <c r="L322" s="34"/>
      <c r="M322" s="150"/>
      <c r="T322" s="55"/>
      <c r="AT322" s="18" t="s">
        <v>255</v>
      </c>
      <c r="AU322" s="18" t="s">
        <v>21</v>
      </c>
    </row>
    <row r="323" spans="2:65" s="12" customFormat="1">
      <c r="B323" s="153"/>
      <c r="D323" s="147" t="s">
        <v>262</v>
      </c>
      <c r="E323" s="154" t="s">
        <v>29</v>
      </c>
      <c r="F323" s="155" t="s">
        <v>620</v>
      </c>
      <c r="H323" s="156">
        <v>163</v>
      </c>
      <c r="I323" s="157"/>
      <c r="L323" s="153"/>
      <c r="M323" s="158"/>
      <c r="T323" s="159"/>
      <c r="AT323" s="154" t="s">
        <v>262</v>
      </c>
      <c r="AU323" s="154" t="s">
        <v>21</v>
      </c>
      <c r="AV323" s="12" t="s">
        <v>21</v>
      </c>
      <c r="AW323" s="12" t="s">
        <v>36</v>
      </c>
      <c r="AX323" s="12" t="s">
        <v>83</v>
      </c>
      <c r="AY323" s="154" t="s">
        <v>244</v>
      </c>
    </row>
    <row r="324" spans="2:65" s="1" customFormat="1" ht="21.75" customHeight="1">
      <c r="B324" s="34"/>
      <c r="C324" s="134" t="s">
        <v>621</v>
      </c>
      <c r="D324" s="134" t="s">
        <v>246</v>
      </c>
      <c r="E324" s="135" t="s">
        <v>622</v>
      </c>
      <c r="F324" s="136" t="s">
        <v>623</v>
      </c>
      <c r="G324" s="137" t="s">
        <v>274</v>
      </c>
      <c r="H324" s="138">
        <v>2216</v>
      </c>
      <c r="I324" s="139"/>
      <c r="J324" s="140">
        <f>ROUND(I324*H324,2)</f>
        <v>0</v>
      </c>
      <c r="K324" s="136" t="s">
        <v>29</v>
      </c>
      <c r="L324" s="34"/>
      <c r="M324" s="141" t="s">
        <v>29</v>
      </c>
      <c r="N324" s="142" t="s">
        <v>46</v>
      </c>
      <c r="P324" s="143">
        <f>O324*H324</f>
        <v>0</v>
      </c>
      <c r="Q324" s="143">
        <v>2.13408</v>
      </c>
      <c r="R324" s="143">
        <f>Q324*H324</f>
        <v>4729.1212800000003</v>
      </c>
      <c r="S324" s="143">
        <v>0</v>
      </c>
      <c r="T324" s="144">
        <f>S324*H324</f>
        <v>0</v>
      </c>
      <c r="AR324" s="145" t="s">
        <v>251</v>
      </c>
      <c r="AT324" s="145" t="s">
        <v>246</v>
      </c>
      <c r="AU324" s="145" t="s">
        <v>21</v>
      </c>
      <c r="AY324" s="18" t="s">
        <v>244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83</v>
      </c>
      <c r="BK324" s="146">
        <f>ROUND(I324*H324,2)</f>
        <v>0</v>
      </c>
      <c r="BL324" s="18" t="s">
        <v>251</v>
      </c>
      <c r="BM324" s="145" t="s">
        <v>624</v>
      </c>
    </row>
    <row r="325" spans="2:65" s="12" customFormat="1">
      <c r="B325" s="153"/>
      <c r="D325" s="147" t="s">
        <v>262</v>
      </c>
      <c r="E325" s="154" t="s">
        <v>29</v>
      </c>
      <c r="F325" s="155" t="s">
        <v>625</v>
      </c>
      <c r="H325" s="156">
        <v>2216</v>
      </c>
      <c r="I325" s="157"/>
      <c r="L325" s="153"/>
      <c r="M325" s="158"/>
      <c r="T325" s="159"/>
      <c r="AT325" s="154" t="s">
        <v>262</v>
      </c>
      <c r="AU325" s="154" t="s">
        <v>21</v>
      </c>
      <c r="AV325" s="12" t="s">
        <v>21</v>
      </c>
      <c r="AW325" s="12" t="s">
        <v>36</v>
      </c>
      <c r="AX325" s="12" t="s">
        <v>83</v>
      </c>
      <c r="AY325" s="154" t="s">
        <v>244</v>
      </c>
    </row>
    <row r="326" spans="2:65" s="1" customFormat="1" ht="24.2" customHeight="1">
      <c r="B326" s="34"/>
      <c r="C326" s="134" t="s">
        <v>626</v>
      </c>
      <c r="D326" s="134" t="s">
        <v>246</v>
      </c>
      <c r="E326" s="135" t="s">
        <v>627</v>
      </c>
      <c r="F326" s="136" t="s">
        <v>628</v>
      </c>
      <c r="G326" s="137" t="s">
        <v>274</v>
      </c>
      <c r="H326" s="138">
        <v>12747</v>
      </c>
      <c r="I326" s="139"/>
      <c r="J326" s="140">
        <f>ROUND(I326*H326,2)</f>
        <v>0</v>
      </c>
      <c r="K326" s="136" t="s">
        <v>29</v>
      </c>
      <c r="L326" s="34"/>
      <c r="M326" s="141" t="s">
        <v>29</v>
      </c>
      <c r="N326" s="142" t="s">
        <v>46</v>
      </c>
      <c r="P326" s="143">
        <f>O326*H326</f>
        <v>0</v>
      </c>
      <c r="Q326" s="143">
        <v>2.4340799999999998</v>
      </c>
      <c r="R326" s="143">
        <f>Q326*H326</f>
        <v>31027.217759999996</v>
      </c>
      <c r="S326" s="143">
        <v>0</v>
      </c>
      <c r="T326" s="144">
        <f>S326*H326</f>
        <v>0</v>
      </c>
      <c r="AR326" s="145" t="s">
        <v>251</v>
      </c>
      <c r="AT326" s="145" t="s">
        <v>246</v>
      </c>
      <c r="AU326" s="145" t="s">
        <v>21</v>
      </c>
      <c r="AY326" s="18" t="s">
        <v>244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83</v>
      </c>
      <c r="BK326" s="146">
        <f>ROUND(I326*H326,2)</f>
        <v>0</v>
      </c>
      <c r="BL326" s="18" t="s">
        <v>251</v>
      </c>
      <c r="BM326" s="145" t="s">
        <v>629</v>
      </c>
    </row>
    <row r="327" spans="2:65" s="1" customFormat="1" ht="19.5">
      <c r="B327" s="34"/>
      <c r="D327" s="147" t="s">
        <v>284</v>
      </c>
      <c r="F327" s="167" t="s">
        <v>630</v>
      </c>
      <c r="I327" s="149"/>
      <c r="L327" s="34"/>
      <c r="M327" s="150"/>
      <c r="T327" s="55"/>
      <c r="AT327" s="18" t="s">
        <v>284</v>
      </c>
      <c r="AU327" s="18" t="s">
        <v>21</v>
      </c>
    </row>
    <row r="328" spans="2:65" s="12" customFormat="1">
      <c r="B328" s="153"/>
      <c r="D328" s="147" t="s">
        <v>262</v>
      </c>
      <c r="E328" s="154" t="s">
        <v>29</v>
      </c>
      <c r="F328" s="155" t="s">
        <v>631</v>
      </c>
      <c r="H328" s="156">
        <v>12747</v>
      </c>
      <c r="I328" s="157"/>
      <c r="L328" s="153"/>
      <c r="M328" s="158"/>
      <c r="T328" s="159"/>
      <c r="AT328" s="154" t="s">
        <v>262</v>
      </c>
      <c r="AU328" s="154" t="s">
        <v>21</v>
      </c>
      <c r="AV328" s="12" t="s">
        <v>21</v>
      </c>
      <c r="AW328" s="12" t="s">
        <v>36</v>
      </c>
      <c r="AX328" s="12" t="s">
        <v>83</v>
      </c>
      <c r="AY328" s="154" t="s">
        <v>244</v>
      </c>
    </row>
    <row r="329" spans="2:65" s="1" customFormat="1" ht="16.5" customHeight="1">
      <c r="B329" s="34"/>
      <c r="C329" s="134" t="s">
        <v>632</v>
      </c>
      <c r="D329" s="134" t="s">
        <v>246</v>
      </c>
      <c r="E329" s="135" t="s">
        <v>633</v>
      </c>
      <c r="F329" s="136" t="s">
        <v>634</v>
      </c>
      <c r="G329" s="137" t="s">
        <v>249</v>
      </c>
      <c r="H329" s="138">
        <v>11066</v>
      </c>
      <c r="I329" s="139"/>
      <c r="J329" s="140">
        <f>ROUND(I329*H329,2)</f>
        <v>0</v>
      </c>
      <c r="K329" s="136" t="s">
        <v>250</v>
      </c>
      <c r="L329" s="34"/>
      <c r="M329" s="141" t="s">
        <v>29</v>
      </c>
      <c r="N329" s="142" t="s">
        <v>46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251</v>
      </c>
      <c r="AT329" s="145" t="s">
        <v>246</v>
      </c>
      <c r="AU329" s="145" t="s">
        <v>21</v>
      </c>
      <c r="AY329" s="18" t="s">
        <v>244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83</v>
      </c>
      <c r="BK329" s="146">
        <f>ROUND(I329*H329,2)</f>
        <v>0</v>
      </c>
      <c r="BL329" s="18" t="s">
        <v>251</v>
      </c>
      <c r="BM329" s="145" t="s">
        <v>635</v>
      </c>
    </row>
    <row r="330" spans="2:65" s="1" customFormat="1" ht="19.5">
      <c r="B330" s="34"/>
      <c r="D330" s="147" t="s">
        <v>253</v>
      </c>
      <c r="F330" s="148" t="s">
        <v>636</v>
      </c>
      <c r="I330" s="149"/>
      <c r="L330" s="34"/>
      <c r="M330" s="150"/>
      <c r="T330" s="55"/>
      <c r="AT330" s="18" t="s">
        <v>253</v>
      </c>
      <c r="AU330" s="18" t="s">
        <v>21</v>
      </c>
    </row>
    <row r="331" spans="2:65" s="1" customFormat="1">
      <c r="B331" s="34"/>
      <c r="D331" s="151" t="s">
        <v>255</v>
      </c>
      <c r="F331" s="152" t="s">
        <v>637</v>
      </c>
      <c r="I331" s="149"/>
      <c r="L331" s="34"/>
      <c r="M331" s="150"/>
      <c r="T331" s="55"/>
      <c r="AT331" s="18" t="s">
        <v>255</v>
      </c>
      <c r="AU331" s="18" t="s">
        <v>21</v>
      </c>
    </row>
    <row r="332" spans="2:65" s="1" customFormat="1" ht="19.5">
      <c r="B332" s="34"/>
      <c r="D332" s="147" t="s">
        <v>284</v>
      </c>
      <c r="F332" s="167" t="s">
        <v>638</v>
      </c>
      <c r="I332" s="149"/>
      <c r="L332" s="34"/>
      <c r="M332" s="150"/>
      <c r="T332" s="55"/>
      <c r="AT332" s="18" t="s">
        <v>284</v>
      </c>
      <c r="AU332" s="18" t="s">
        <v>21</v>
      </c>
    </row>
    <row r="333" spans="2:65" s="12" customFormat="1">
      <c r="B333" s="153"/>
      <c r="D333" s="147" t="s">
        <v>262</v>
      </c>
      <c r="E333" s="154" t="s">
        <v>29</v>
      </c>
      <c r="F333" s="155" t="s">
        <v>639</v>
      </c>
      <c r="H333" s="156">
        <v>11066</v>
      </c>
      <c r="I333" s="157"/>
      <c r="L333" s="153"/>
      <c r="M333" s="158"/>
      <c r="T333" s="159"/>
      <c r="AT333" s="154" t="s">
        <v>262</v>
      </c>
      <c r="AU333" s="154" t="s">
        <v>21</v>
      </c>
      <c r="AV333" s="12" t="s">
        <v>21</v>
      </c>
      <c r="AW333" s="12" t="s">
        <v>36</v>
      </c>
      <c r="AX333" s="12" t="s">
        <v>83</v>
      </c>
      <c r="AY333" s="154" t="s">
        <v>244</v>
      </c>
    </row>
    <row r="334" spans="2:65" s="1" customFormat="1" ht="16.5" customHeight="1">
      <c r="B334" s="34"/>
      <c r="C334" s="134" t="s">
        <v>640</v>
      </c>
      <c r="D334" s="134" t="s">
        <v>246</v>
      </c>
      <c r="E334" s="135" t="s">
        <v>641</v>
      </c>
      <c r="F334" s="136" t="s">
        <v>642</v>
      </c>
      <c r="G334" s="137" t="s">
        <v>274</v>
      </c>
      <c r="H334" s="138">
        <v>6</v>
      </c>
      <c r="I334" s="139"/>
      <c r="J334" s="140">
        <f>ROUND(I334*H334,2)</f>
        <v>0</v>
      </c>
      <c r="K334" s="136" t="s">
        <v>250</v>
      </c>
      <c r="L334" s="34"/>
      <c r="M334" s="141" t="s">
        <v>29</v>
      </c>
      <c r="N334" s="142" t="s">
        <v>46</v>
      </c>
      <c r="P334" s="143">
        <f>O334*H334</f>
        <v>0</v>
      </c>
      <c r="Q334" s="143">
        <v>2.4142999999999999</v>
      </c>
      <c r="R334" s="143">
        <f>Q334*H334</f>
        <v>14.485799999999999</v>
      </c>
      <c r="S334" s="143">
        <v>0</v>
      </c>
      <c r="T334" s="144">
        <f>S334*H334</f>
        <v>0</v>
      </c>
      <c r="AR334" s="145" t="s">
        <v>251</v>
      </c>
      <c r="AT334" s="145" t="s">
        <v>246</v>
      </c>
      <c r="AU334" s="145" t="s">
        <v>21</v>
      </c>
      <c r="AY334" s="18" t="s">
        <v>244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83</v>
      </c>
      <c r="BK334" s="146">
        <f>ROUND(I334*H334,2)</f>
        <v>0</v>
      </c>
      <c r="BL334" s="18" t="s">
        <v>251</v>
      </c>
      <c r="BM334" s="145" t="s">
        <v>643</v>
      </c>
    </row>
    <row r="335" spans="2:65" s="1" customFormat="1">
      <c r="B335" s="34"/>
      <c r="D335" s="147" t="s">
        <v>253</v>
      </c>
      <c r="F335" s="148" t="s">
        <v>644</v>
      </c>
      <c r="I335" s="149"/>
      <c r="L335" s="34"/>
      <c r="M335" s="150"/>
      <c r="T335" s="55"/>
      <c r="AT335" s="18" t="s">
        <v>253</v>
      </c>
      <c r="AU335" s="18" t="s">
        <v>21</v>
      </c>
    </row>
    <row r="336" spans="2:65" s="1" customFormat="1">
      <c r="B336" s="34"/>
      <c r="D336" s="151" t="s">
        <v>255</v>
      </c>
      <c r="F336" s="152" t="s">
        <v>645</v>
      </c>
      <c r="I336" s="149"/>
      <c r="L336" s="34"/>
      <c r="M336" s="150"/>
      <c r="T336" s="55"/>
      <c r="AT336" s="18" t="s">
        <v>255</v>
      </c>
      <c r="AU336" s="18" t="s">
        <v>21</v>
      </c>
    </row>
    <row r="337" spans="2:65" s="1" customFormat="1" ht="19.5">
      <c r="B337" s="34"/>
      <c r="D337" s="147" t="s">
        <v>284</v>
      </c>
      <c r="F337" s="167" t="s">
        <v>646</v>
      </c>
      <c r="I337" s="149"/>
      <c r="L337" s="34"/>
      <c r="M337" s="150"/>
      <c r="T337" s="55"/>
      <c r="AT337" s="18" t="s">
        <v>284</v>
      </c>
      <c r="AU337" s="18" t="s">
        <v>21</v>
      </c>
    </row>
    <row r="338" spans="2:65" s="1" customFormat="1" ht="16.5" customHeight="1">
      <c r="B338" s="34"/>
      <c r="C338" s="134" t="s">
        <v>647</v>
      </c>
      <c r="D338" s="134" t="s">
        <v>246</v>
      </c>
      <c r="E338" s="135" t="s">
        <v>648</v>
      </c>
      <c r="F338" s="136" t="s">
        <v>649</v>
      </c>
      <c r="G338" s="137" t="s">
        <v>249</v>
      </c>
      <c r="H338" s="138">
        <v>30</v>
      </c>
      <c r="I338" s="139"/>
      <c r="J338" s="140">
        <f>ROUND(I338*H338,2)</f>
        <v>0</v>
      </c>
      <c r="K338" s="136" t="s">
        <v>250</v>
      </c>
      <c r="L338" s="34"/>
      <c r="M338" s="141" t="s">
        <v>29</v>
      </c>
      <c r="N338" s="142" t="s">
        <v>46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251</v>
      </c>
      <c r="AT338" s="145" t="s">
        <v>246</v>
      </c>
      <c r="AU338" s="145" t="s">
        <v>21</v>
      </c>
      <c r="AY338" s="18" t="s">
        <v>244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83</v>
      </c>
      <c r="BK338" s="146">
        <f>ROUND(I338*H338,2)</f>
        <v>0</v>
      </c>
      <c r="BL338" s="18" t="s">
        <v>251</v>
      </c>
      <c r="BM338" s="145" t="s">
        <v>650</v>
      </c>
    </row>
    <row r="339" spans="2:65" s="1" customFormat="1">
      <c r="B339" s="34"/>
      <c r="D339" s="147" t="s">
        <v>253</v>
      </c>
      <c r="F339" s="148" t="s">
        <v>651</v>
      </c>
      <c r="I339" s="149"/>
      <c r="L339" s="34"/>
      <c r="M339" s="150"/>
      <c r="T339" s="55"/>
      <c r="AT339" s="18" t="s">
        <v>253</v>
      </c>
      <c r="AU339" s="18" t="s">
        <v>21</v>
      </c>
    </row>
    <row r="340" spans="2:65" s="1" customFormat="1">
      <c r="B340" s="34"/>
      <c r="D340" s="151" t="s">
        <v>255</v>
      </c>
      <c r="F340" s="152" t="s">
        <v>652</v>
      </c>
      <c r="I340" s="149"/>
      <c r="L340" s="34"/>
      <c r="M340" s="150"/>
      <c r="T340" s="55"/>
      <c r="AT340" s="18" t="s">
        <v>255</v>
      </c>
      <c r="AU340" s="18" t="s">
        <v>21</v>
      </c>
    </row>
    <row r="341" spans="2:65" s="1" customFormat="1" ht="16.5" customHeight="1">
      <c r="B341" s="34"/>
      <c r="C341" s="134" t="s">
        <v>653</v>
      </c>
      <c r="D341" s="134" t="s">
        <v>246</v>
      </c>
      <c r="E341" s="135" t="s">
        <v>654</v>
      </c>
      <c r="F341" s="136" t="s">
        <v>655</v>
      </c>
      <c r="G341" s="137" t="s">
        <v>274</v>
      </c>
      <c r="H341" s="138">
        <v>7290</v>
      </c>
      <c r="I341" s="139"/>
      <c r="J341" s="140">
        <f>ROUND(I341*H341,2)</f>
        <v>0</v>
      </c>
      <c r="K341" s="136" t="s">
        <v>29</v>
      </c>
      <c r="L341" s="34"/>
      <c r="M341" s="141" t="s">
        <v>29</v>
      </c>
      <c r="N341" s="142" t="s">
        <v>46</v>
      </c>
      <c r="P341" s="143">
        <f>O341*H341</f>
        <v>0</v>
      </c>
      <c r="Q341" s="143">
        <v>2.004</v>
      </c>
      <c r="R341" s="143">
        <f>Q341*H341</f>
        <v>14609.16</v>
      </c>
      <c r="S341" s="143">
        <v>0</v>
      </c>
      <c r="T341" s="144">
        <f>S341*H341</f>
        <v>0</v>
      </c>
      <c r="AR341" s="145" t="s">
        <v>251</v>
      </c>
      <c r="AT341" s="145" t="s">
        <v>246</v>
      </c>
      <c r="AU341" s="145" t="s">
        <v>21</v>
      </c>
      <c r="AY341" s="18" t="s">
        <v>244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83</v>
      </c>
      <c r="BK341" s="146">
        <f>ROUND(I341*H341,2)</f>
        <v>0</v>
      </c>
      <c r="BL341" s="18" t="s">
        <v>251</v>
      </c>
      <c r="BM341" s="145" t="s">
        <v>656</v>
      </c>
    </row>
    <row r="342" spans="2:65" s="1" customFormat="1">
      <c r="B342" s="34"/>
      <c r="D342" s="147" t="s">
        <v>253</v>
      </c>
      <c r="F342" s="148" t="s">
        <v>655</v>
      </c>
      <c r="I342" s="149"/>
      <c r="L342" s="34"/>
      <c r="M342" s="150"/>
      <c r="T342" s="55"/>
      <c r="AT342" s="18" t="s">
        <v>253</v>
      </c>
      <c r="AU342" s="18" t="s">
        <v>21</v>
      </c>
    </row>
    <row r="343" spans="2:65" s="12" customFormat="1">
      <c r="B343" s="153"/>
      <c r="D343" s="147" t="s">
        <v>262</v>
      </c>
      <c r="E343" s="154" t="s">
        <v>29</v>
      </c>
      <c r="F343" s="155" t="s">
        <v>332</v>
      </c>
      <c r="H343" s="156">
        <v>7290</v>
      </c>
      <c r="I343" s="157"/>
      <c r="L343" s="153"/>
      <c r="M343" s="158"/>
      <c r="T343" s="159"/>
      <c r="AT343" s="154" t="s">
        <v>262</v>
      </c>
      <c r="AU343" s="154" t="s">
        <v>21</v>
      </c>
      <c r="AV343" s="12" t="s">
        <v>21</v>
      </c>
      <c r="AW343" s="12" t="s">
        <v>36</v>
      </c>
      <c r="AX343" s="12" t="s">
        <v>83</v>
      </c>
      <c r="AY343" s="154" t="s">
        <v>244</v>
      </c>
    </row>
    <row r="344" spans="2:65" s="11" customFormat="1" ht="22.9" customHeight="1">
      <c r="B344" s="122"/>
      <c r="D344" s="123" t="s">
        <v>74</v>
      </c>
      <c r="E344" s="132" t="s">
        <v>279</v>
      </c>
      <c r="F344" s="132" t="s">
        <v>657</v>
      </c>
      <c r="I344" s="125"/>
      <c r="J344" s="133">
        <f>BK344</f>
        <v>0</v>
      </c>
      <c r="L344" s="122"/>
      <c r="M344" s="127"/>
      <c r="P344" s="128">
        <f>SUM(P345:P352)</f>
        <v>0</v>
      </c>
      <c r="R344" s="128">
        <f>SUM(R345:R352)</f>
        <v>0</v>
      </c>
      <c r="T344" s="129">
        <f>SUM(T345:T352)</f>
        <v>0</v>
      </c>
      <c r="AR344" s="123" t="s">
        <v>83</v>
      </c>
      <c r="AT344" s="130" t="s">
        <v>74</v>
      </c>
      <c r="AU344" s="130" t="s">
        <v>83</v>
      </c>
      <c r="AY344" s="123" t="s">
        <v>244</v>
      </c>
      <c r="BK344" s="131">
        <f>SUM(BK345:BK352)</f>
        <v>0</v>
      </c>
    </row>
    <row r="345" spans="2:65" s="1" customFormat="1" ht="16.5" customHeight="1">
      <c r="B345" s="34"/>
      <c r="C345" s="134" t="s">
        <v>658</v>
      </c>
      <c r="D345" s="134" t="s">
        <v>246</v>
      </c>
      <c r="E345" s="135" t="s">
        <v>659</v>
      </c>
      <c r="F345" s="136" t="s">
        <v>660</v>
      </c>
      <c r="G345" s="137" t="s">
        <v>249</v>
      </c>
      <c r="H345" s="138">
        <v>254.85300000000001</v>
      </c>
      <c r="I345" s="139"/>
      <c r="J345" s="140">
        <f>ROUND(I345*H345,2)</f>
        <v>0</v>
      </c>
      <c r="K345" s="136" t="s">
        <v>250</v>
      </c>
      <c r="L345" s="34"/>
      <c r="M345" s="141" t="s">
        <v>29</v>
      </c>
      <c r="N345" s="142" t="s">
        <v>46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251</v>
      </c>
      <c r="AT345" s="145" t="s">
        <v>246</v>
      </c>
      <c r="AU345" s="145" t="s">
        <v>21</v>
      </c>
      <c r="AY345" s="18" t="s">
        <v>244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83</v>
      </c>
      <c r="BK345" s="146">
        <f>ROUND(I345*H345,2)</f>
        <v>0</v>
      </c>
      <c r="BL345" s="18" t="s">
        <v>251</v>
      </c>
      <c r="BM345" s="145" t="s">
        <v>661</v>
      </c>
    </row>
    <row r="346" spans="2:65" s="1" customFormat="1" ht="19.5">
      <c r="B346" s="34"/>
      <c r="D346" s="147" t="s">
        <v>253</v>
      </c>
      <c r="F346" s="148" t="s">
        <v>662</v>
      </c>
      <c r="I346" s="149"/>
      <c r="L346" s="34"/>
      <c r="M346" s="150"/>
      <c r="T346" s="55"/>
      <c r="AT346" s="18" t="s">
        <v>253</v>
      </c>
      <c r="AU346" s="18" t="s">
        <v>21</v>
      </c>
    </row>
    <row r="347" spans="2:65" s="1" customFormat="1">
      <c r="B347" s="34"/>
      <c r="D347" s="151" t="s">
        <v>255</v>
      </c>
      <c r="F347" s="152" t="s">
        <v>663</v>
      </c>
      <c r="I347" s="149"/>
      <c r="L347" s="34"/>
      <c r="M347" s="150"/>
      <c r="T347" s="55"/>
      <c r="AT347" s="18" t="s">
        <v>255</v>
      </c>
      <c r="AU347" s="18" t="s">
        <v>21</v>
      </c>
    </row>
    <row r="348" spans="2:65" s="12" customFormat="1">
      <c r="B348" s="153"/>
      <c r="D348" s="147" t="s">
        <v>262</v>
      </c>
      <c r="E348" s="154" t="s">
        <v>29</v>
      </c>
      <c r="F348" s="155" t="s">
        <v>664</v>
      </c>
      <c r="H348" s="156">
        <v>254.85300000000001</v>
      </c>
      <c r="I348" s="157"/>
      <c r="L348" s="153"/>
      <c r="M348" s="158"/>
      <c r="T348" s="159"/>
      <c r="AT348" s="154" t="s">
        <v>262</v>
      </c>
      <c r="AU348" s="154" t="s">
        <v>21</v>
      </c>
      <c r="AV348" s="12" t="s">
        <v>21</v>
      </c>
      <c r="AW348" s="12" t="s">
        <v>36</v>
      </c>
      <c r="AX348" s="12" t="s">
        <v>83</v>
      </c>
      <c r="AY348" s="154" t="s">
        <v>244</v>
      </c>
    </row>
    <row r="349" spans="2:65" s="1" customFormat="1" ht="16.5" customHeight="1">
      <c r="B349" s="34"/>
      <c r="C349" s="134" t="s">
        <v>665</v>
      </c>
      <c r="D349" s="134" t="s">
        <v>246</v>
      </c>
      <c r="E349" s="135" t="s">
        <v>666</v>
      </c>
      <c r="F349" s="136" t="s">
        <v>667</v>
      </c>
      <c r="G349" s="137" t="s">
        <v>249</v>
      </c>
      <c r="H349" s="138">
        <v>64.599999999999994</v>
      </c>
      <c r="I349" s="139"/>
      <c r="J349" s="140">
        <f>ROUND(I349*H349,2)</f>
        <v>0</v>
      </c>
      <c r="K349" s="136" t="s">
        <v>250</v>
      </c>
      <c r="L349" s="34"/>
      <c r="M349" s="141" t="s">
        <v>29</v>
      </c>
      <c r="N349" s="142" t="s">
        <v>46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251</v>
      </c>
      <c r="AT349" s="145" t="s">
        <v>246</v>
      </c>
      <c r="AU349" s="145" t="s">
        <v>21</v>
      </c>
      <c r="AY349" s="18" t="s">
        <v>244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83</v>
      </c>
      <c r="BK349" s="146">
        <f>ROUND(I349*H349,2)</f>
        <v>0</v>
      </c>
      <c r="BL349" s="18" t="s">
        <v>251</v>
      </c>
      <c r="BM349" s="145" t="s">
        <v>668</v>
      </c>
    </row>
    <row r="350" spans="2:65" s="1" customFormat="1">
      <c r="B350" s="34"/>
      <c r="D350" s="147" t="s">
        <v>253</v>
      </c>
      <c r="F350" s="148" t="s">
        <v>669</v>
      </c>
      <c r="I350" s="149"/>
      <c r="L350" s="34"/>
      <c r="M350" s="150"/>
      <c r="T350" s="55"/>
      <c r="AT350" s="18" t="s">
        <v>253</v>
      </c>
      <c r="AU350" s="18" t="s">
        <v>21</v>
      </c>
    </row>
    <row r="351" spans="2:65" s="1" customFormat="1">
      <c r="B351" s="34"/>
      <c r="D351" s="151" t="s">
        <v>255</v>
      </c>
      <c r="F351" s="152" t="s">
        <v>670</v>
      </c>
      <c r="I351" s="149"/>
      <c r="L351" s="34"/>
      <c r="M351" s="150"/>
      <c r="T351" s="55"/>
      <c r="AT351" s="18" t="s">
        <v>255</v>
      </c>
      <c r="AU351" s="18" t="s">
        <v>21</v>
      </c>
    </row>
    <row r="352" spans="2:65" s="12" customFormat="1">
      <c r="B352" s="153"/>
      <c r="D352" s="147" t="s">
        <v>262</v>
      </c>
      <c r="E352" s="154" t="s">
        <v>29</v>
      </c>
      <c r="F352" s="155" t="s">
        <v>671</v>
      </c>
      <c r="H352" s="156">
        <v>64.599999999999994</v>
      </c>
      <c r="I352" s="157"/>
      <c r="L352" s="153"/>
      <c r="M352" s="158"/>
      <c r="T352" s="159"/>
      <c r="AT352" s="154" t="s">
        <v>262</v>
      </c>
      <c r="AU352" s="154" t="s">
        <v>21</v>
      </c>
      <c r="AV352" s="12" t="s">
        <v>21</v>
      </c>
      <c r="AW352" s="12" t="s">
        <v>36</v>
      </c>
      <c r="AX352" s="12" t="s">
        <v>83</v>
      </c>
      <c r="AY352" s="154" t="s">
        <v>244</v>
      </c>
    </row>
    <row r="353" spans="2:65" s="11" customFormat="1" ht="22.9" customHeight="1">
      <c r="B353" s="122"/>
      <c r="D353" s="123" t="s">
        <v>74</v>
      </c>
      <c r="E353" s="132" t="s">
        <v>307</v>
      </c>
      <c r="F353" s="132" t="s">
        <v>672</v>
      </c>
      <c r="I353" s="125"/>
      <c r="J353" s="133">
        <f>BK353</f>
        <v>0</v>
      </c>
      <c r="L353" s="122"/>
      <c r="M353" s="127"/>
      <c r="P353" s="128">
        <f>SUM(P354:P394)</f>
        <v>0</v>
      </c>
      <c r="R353" s="128">
        <f>SUM(R354:R394)</f>
        <v>29.841877759999999</v>
      </c>
      <c r="T353" s="129">
        <f>SUM(T354:T394)</f>
        <v>45.162480000000002</v>
      </c>
      <c r="AR353" s="123" t="s">
        <v>83</v>
      </c>
      <c r="AT353" s="130" t="s">
        <v>74</v>
      </c>
      <c r="AU353" s="130" t="s">
        <v>83</v>
      </c>
      <c r="AY353" s="123" t="s">
        <v>244</v>
      </c>
      <c r="BK353" s="131">
        <f>SUM(BK354:BK394)</f>
        <v>0</v>
      </c>
    </row>
    <row r="354" spans="2:65" s="1" customFormat="1" ht="16.5" customHeight="1">
      <c r="B354" s="34"/>
      <c r="C354" s="134" t="s">
        <v>673</v>
      </c>
      <c r="D354" s="134" t="s">
        <v>246</v>
      </c>
      <c r="E354" s="135" t="s">
        <v>674</v>
      </c>
      <c r="F354" s="136" t="s">
        <v>675</v>
      </c>
      <c r="G354" s="137" t="s">
        <v>591</v>
      </c>
      <c r="H354" s="138">
        <v>8</v>
      </c>
      <c r="I354" s="139"/>
      <c r="J354" s="140">
        <f>ROUND(I354*H354,2)</f>
        <v>0</v>
      </c>
      <c r="K354" s="136" t="s">
        <v>250</v>
      </c>
      <c r="L354" s="34"/>
      <c r="M354" s="141" t="s">
        <v>29</v>
      </c>
      <c r="N354" s="142" t="s">
        <v>46</v>
      </c>
      <c r="P354" s="143">
        <f>O354*H354</f>
        <v>0</v>
      </c>
      <c r="Q354" s="143">
        <v>0.1295</v>
      </c>
      <c r="R354" s="143">
        <f>Q354*H354</f>
        <v>1.036</v>
      </c>
      <c r="S354" s="143">
        <v>0</v>
      </c>
      <c r="T354" s="144">
        <f>S354*H354</f>
        <v>0</v>
      </c>
      <c r="AR354" s="145" t="s">
        <v>251</v>
      </c>
      <c r="AT354" s="145" t="s">
        <v>246</v>
      </c>
      <c r="AU354" s="145" t="s">
        <v>21</v>
      </c>
      <c r="AY354" s="18" t="s">
        <v>244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83</v>
      </c>
      <c r="BK354" s="146">
        <f>ROUND(I354*H354,2)</f>
        <v>0</v>
      </c>
      <c r="BL354" s="18" t="s">
        <v>251</v>
      </c>
      <c r="BM354" s="145" t="s">
        <v>676</v>
      </c>
    </row>
    <row r="355" spans="2:65" s="1" customFormat="1" ht="19.5">
      <c r="B355" s="34"/>
      <c r="D355" s="147" t="s">
        <v>253</v>
      </c>
      <c r="F355" s="148" t="s">
        <v>677</v>
      </c>
      <c r="I355" s="149"/>
      <c r="L355" s="34"/>
      <c r="M355" s="150"/>
      <c r="T355" s="55"/>
      <c r="AT355" s="18" t="s">
        <v>253</v>
      </c>
      <c r="AU355" s="18" t="s">
        <v>21</v>
      </c>
    </row>
    <row r="356" spans="2:65" s="1" customFormat="1">
      <c r="B356" s="34"/>
      <c r="D356" s="151" t="s">
        <v>255</v>
      </c>
      <c r="F356" s="152" t="s">
        <v>678</v>
      </c>
      <c r="I356" s="149"/>
      <c r="L356" s="34"/>
      <c r="M356" s="150"/>
      <c r="T356" s="55"/>
      <c r="AT356" s="18" t="s">
        <v>255</v>
      </c>
      <c r="AU356" s="18" t="s">
        <v>21</v>
      </c>
    </row>
    <row r="357" spans="2:65" s="1" customFormat="1" ht="19.5">
      <c r="B357" s="34"/>
      <c r="D357" s="147" t="s">
        <v>284</v>
      </c>
      <c r="F357" s="167" t="s">
        <v>679</v>
      </c>
      <c r="I357" s="149"/>
      <c r="L357" s="34"/>
      <c r="M357" s="150"/>
      <c r="T357" s="55"/>
      <c r="AT357" s="18" t="s">
        <v>284</v>
      </c>
      <c r="AU357" s="18" t="s">
        <v>21</v>
      </c>
    </row>
    <row r="358" spans="2:65" s="1" customFormat="1" ht="16.5" customHeight="1">
      <c r="B358" s="34"/>
      <c r="C358" s="175" t="s">
        <v>680</v>
      </c>
      <c r="D358" s="175" t="s">
        <v>373</v>
      </c>
      <c r="E358" s="176" t="s">
        <v>681</v>
      </c>
      <c r="F358" s="177" t="s">
        <v>682</v>
      </c>
      <c r="G358" s="178" t="s">
        <v>507</v>
      </c>
      <c r="H358" s="179">
        <v>16</v>
      </c>
      <c r="I358" s="180"/>
      <c r="J358" s="181">
        <f>ROUND(I358*H358,2)</f>
        <v>0</v>
      </c>
      <c r="K358" s="177" t="s">
        <v>29</v>
      </c>
      <c r="L358" s="182"/>
      <c r="M358" s="183" t="s">
        <v>29</v>
      </c>
      <c r="N358" s="184" t="s">
        <v>46</v>
      </c>
      <c r="P358" s="143">
        <f>O358*H358</f>
        <v>0</v>
      </c>
      <c r="Q358" s="143">
        <v>5.7000000000000002E-2</v>
      </c>
      <c r="R358" s="143">
        <f>Q358*H358</f>
        <v>0.91200000000000003</v>
      </c>
      <c r="S358" s="143">
        <v>0</v>
      </c>
      <c r="T358" s="144">
        <f>S358*H358</f>
        <v>0</v>
      </c>
      <c r="AR358" s="145" t="s">
        <v>300</v>
      </c>
      <c r="AT358" s="145" t="s">
        <v>373</v>
      </c>
      <c r="AU358" s="145" t="s">
        <v>21</v>
      </c>
      <c r="AY358" s="18" t="s">
        <v>244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83</v>
      </c>
      <c r="BK358" s="146">
        <f>ROUND(I358*H358,2)</f>
        <v>0</v>
      </c>
      <c r="BL358" s="18" t="s">
        <v>251</v>
      </c>
      <c r="BM358" s="145" t="s">
        <v>683</v>
      </c>
    </row>
    <row r="359" spans="2:65" s="1" customFormat="1">
      <c r="B359" s="34"/>
      <c r="D359" s="147" t="s">
        <v>253</v>
      </c>
      <c r="F359" s="148" t="s">
        <v>682</v>
      </c>
      <c r="I359" s="149"/>
      <c r="L359" s="34"/>
      <c r="M359" s="150"/>
      <c r="T359" s="55"/>
      <c r="AT359" s="18" t="s">
        <v>253</v>
      </c>
      <c r="AU359" s="18" t="s">
        <v>21</v>
      </c>
    </row>
    <row r="360" spans="2:65" s="1" customFormat="1" ht="19.5">
      <c r="B360" s="34"/>
      <c r="D360" s="147" t="s">
        <v>284</v>
      </c>
      <c r="F360" s="167" t="s">
        <v>684</v>
      </c>
      <c r="I360" s="149"/>
      <c r="L360" s="34"/>
      <c r="M360" s="150"/>
      <c r="T360" s="55"/>
      <c r="AT360" s="18" t="s">
        <v>284</v>
      </c>
      <c r="AU360" s="18" t="s">
        <v>21</v>
      </c>
    </row>
    <row r="361" spans="2:65" s="1" customFormat="1" ht="16.5" customHeight="1">
      <c r="B361" s="34"/>
      <c r="C361" s="134" t="s">
        <v>685</v>
      </c>
      <c r="D361" s="134" t="s">
        <v>246</v>
      </c>
      <c r="E361" s="135" t="s">
        <v>686</v>
      </c>
      <c r="F361" s="136" t="s">
        <v>687</v>
      </c>
      <c r="G361" s="137" t="s">
        <v>274</v>
      </c>
      <c r="H361" s="138">
        <v>11.1</v>
      </c>
      <c r="I361" s="139"/>
      <c r="J361" s="140">
        <f>ROUND(I361*H361,2)</f>
        <v>0</v>
      </c>
      <c r="K361" s="136" t="s">
        <v>250</v>
      </c>
      <c r="L361" s="34"/>
      <c r="M361" s="141" t="s">
        <v>29</v>
      </c>
      <c r="N361" s="142" t="s">
        <v>46</v>
      </c>
      <c r="P361" s="143">
        <f>O361*H361</f>
        <v>0</v>
      </c>
      <c r="Q361" s="143">
        <v>2.3113999999999999</v>
      </c>
      <c r="R361" s="143">
        <f>Q361*H361</f>
        <v>25.65654</v>
      </c>
      <c r="S361" s="143">
        <v>0</v>
      </c>
      <c r="T361" s="144">
        <f>S361*H361</f>
        <v>0</v>
      </c>
      <c r="AR361" s="145" t="s">
        <v>251</v>
      </c>
      <c r="AT361" s="145" t="s">
        <v>246</v>
      </c>
      <c r="AU361" s="145" t="s">
        <v>21</v>
      </c>
      <c r="AY361" s="18" t="s">
        <v>244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83</v>
      </c>
      <c r="BK361" s="146">
        <f>ROUND(I361*H361,2)</f>
        <v>0</v>
      </c>
      <c r="BL361" s="18" t="s">
        <v>251</v>
      </c>
      <c r="BM361" s="145" t="s">
        <v>688</v>
      </c>
    </row>
    <row r="362" spans="2:65" s="1" customFormat="1">
      <c r="B362" s="34"/>
      <c r="D362" s="147" t="s">
        <v>253</v>
      </c>
      <c r="F362" s="148" t="s">
        <v>689</v>
      </c>
      <c r="I362" s="149"/>
      <c r="L362" s="34"/>
      <c r="M362" s="150"/>
      <c r="T362" s="55"/>
      <c r="AT362" s="18" t="s">
        <v>253</v>
      </c>
      <c r="AU362" s="18" t="s">
        <v>21</v>
      </c>
    </row>
    <row r="363" spans="2:65" s="1" customFormat="1">
      <c r="B363" s="34"/>
      <c r="D363" s="151" t="s">
        <v>255</v>
      </c>
      <c r="F363" s="152" t="s">
        <v>690</v>
      </c>
      <c r="I363" s="149"/>
      <c r="L363" s="34"/>
      <c r="M363" s="150"/>
      <c r="T363" s="55"/>
      <c r="AT363" s="18" t="s">
        <v>255</v>
      </c>
      <c r="AU363" s="18" t="s">
        <v>21</v>
      </c>
    </row>
    <row r="364" spans="2:65" s="12" customFormat="1">
      <c r="B364" s="153"/>
      <c r="D364" s="147" t="s">
        <v>262</v>
      </c>
      <c r="E364" s="154" t="s">
        <v>29</v>
      </c>
      <c r="F364" s="155" t="s">
        <v>691</v>
      </c>
      <c r="H364" s="156">
        <v>11.1</v>
      </c>
      <c r="I364" s="157"/>
      <c r="L364" s="153"/>
      <c r="M364" s="158"/>
      <c r="T364" s="159"/>
      <c r="AT364" s="154" t="s">
        <v>262</v>
      </c>
      <c r="AU364" s="154" t="s">
        <v>21</v>
      </c>
      <c r="AV364" s="12" t="s">
        <v>21</v>
      </c>
      <c r="AW364" s="12" t="s">
        <v>36</v>
      </c>
      <c r="AX364" s="12" t="s">
        <v>83</v>
      </c>
      <c r="AY364" s="154" t="s">
        <v>244</v>
      </c>
    </row>
    <row r="365" spans="2:65" s="1" customFormat="1" ht="16.5" customHeight="1">
      <c r="B365" s="34"/>
      <c r="C365" s="134" t="s">
        <v>692</v>
      </c>
      <c r="D365" s="134" t="s">
        <v>246</v>
      </c>
      <c r="E365" s="135" t="s">
        <v>693</v>
      </c>
      <c r="F365" s="136" t="s">
        <v>694</v>
      </c>
      <c r="G365" s="137" t="s">
        <v>591</v>
      </c>
      <c r="H365" s="138">
        <v>7.7</v>
      </c>
      <c r="I365" s="139"/>
      <c r="J365" s="140">
        <f>ROUND(I365*H365,2)</f>
        <v>0</v>
      </c>
      <c r="K365" s="136" t="s">
        <v>250</v>
      </c>
      <c r="L365" s="34"/>
      <c r="M365" s="141" t="s">
        <v>29</v>
      </c>
      <c r="N365" s="142" t="s">
        <v>46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251</v>
      </c>
      <c r="AT365" s="145" t="s">
        <v>246</v>
      </c>
      <c r="AU365" s="145" t="s">
        <v>21</v>
      </c>
      <c r="AY365" s="18" t="s">
        <v>244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83</v>
      </c>
      <c r="BK365" s="146">
        <f>ROUND(I365*H365,2)</f>
        <v>0</v>
      </c>
      <c r="BL365" s="18" t="s">
        <v>251</v>
      </c>
      <c r="BM365" s="145" t="s">
        <v>695</v>
      </c>
    </row>
    <row r="366" spans="2:65" s="1" customFormat="1">
      <c r="B366" s="34"/>
      <c r="D366" s="147" t="s">
        <v>253</v>
      </c>
      <c r="F366" s="148" t="s">
        <v>696</v>
      </c>
      <c r="I366" s="149"/>
      <c r="L366" s="34"/>
      <c r="M366" s="150"/>
      <c r="T366" s="55"/>
      <c r="AT366" s="18" t="s">
        <v>253</v>
      </c>
      <c r="AU366" s="18" t="s">
        <v>21</v>
      </c>
    </row>
    <row r="367" spans="2:65" s="1" customFormat="1">
      <c r="B367" s="34"/>
      <c r="D367" s="151" t="s">
        <v>255</v>
      </c>
      <c r="F367" s="152" t="s">
        <v>697</v>
      </c>
      <c r="I367" s="149"/>
      <c r="L367" s="34"/>
      <c r="M367" s="150"/>
      <c r="T367" s="55"/>
      <c r="AT367" s="18" t="s">
        <v>255</v>
      </c>
      <c r="AU367" s="18" t="s">
        <v>21</v>
      </c>
    </row>
    <row r="368" spans="2:65" s="1" customFormat="1" ht="19.5">
      <c r="B368" s="34"/>
      <c r="D368" s="147" t="s">
        <v>284</v>
      </c>
      <c r="F368" s="167" t="s">
        <v>698</v>
      </c>
      <c r="I368" s="149"/>
      <c r="L368" s="34"/>
      <c r="M368" s="150"/>
      <c r="T368" s="55"/>
      <c r="AT368" s="18" t="s">
        <v>284</v>
      </c>
      <c r="AU368" s="18" t="s">
        <v>21</v>
      </c>
    </row>
    <row r="369" spans="2:65" s="1" customFormat="1" ht="16.5" customHeight="1">
      <c r="B369" s="34"/>
      <c r="C369" s="175" t="s">
        <v>699</v>
      </c>
      <c r="D369" s="175" t="s">
        <v>373</v>
      </c>
      <c r="E369" s="176" t="s">
        <v>700</v>
      </c>
      <c r="F369" s="177" t="s">
        <v>701</v>
      </c>
      <c r="G369" s="178" t="s">
        <v>591</v>
      </c>
      <c r="H369" s="179">
        <v>7.8159999999999998</v>
      </c>
      <c r="I369" s="180"/>
      <c r="J369" s="181">
        <f>ROUND(I369*H369,2)</f>
        <v>0</v>
      </c>
      <c r="K369" s="177" t="s">
        <v>250</v>
      </c>
      <c r="L369" s="182"/>
      <c r="M369" s="183" t="s">
        <v>29</v>
      </c>
      <c r="N369" s="184" t="s">
        <v>46</v>
      </c>
      <c r="P369" s="143">
        <f>O369*H369</f>
        <v>0</v>
      </c>
      <c r="Q369" s="143">
        <v>1.1860000000000001E-2</v>
      </c>
      <c r="R369" s="143">
        <f>Q369*H369</f>
        <v>9.2697760000000004E-2</v>
      </c>
      <c r="S369" s="143">
        <v>0</v>
      </c>
      <c r="T369" s="144">
        <f>S369*H369</f>
        <v>0</v>
      </c>
      <c r="AR369" s="145" t="s">
        <v>300</v>
      </c>
      <c r="AT369" s="145" t="s">
        <v>373</v>
      </c>
      <c r="AU369" s="145" t="s">
        <v>21</v>
      </c>
      <c r="AY369" s="18" t="s">
        <v>244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83</v>
      </c>
      <c r="BK369" s="146">
        <f>ROUND(I369*H369,2)</f>
        <v>0</v>
      </c>
      <c r="BL369" s="18" t="s">
        <v>251</v>
      </c>
      <c r="BM369" s="145" t="s">
        <v>702</v>
      </c>
    </row>
    <row r="370" spans="2:65" s="1" customFormat="1">
      <c r="B370" s="34"/>
      <c r="D370" s="147" t="s">
        <v>253</v>
      </c>
      <c r="F370" s="148" t="s">
        <v>701</v>
      </c>
      <c r="I370" s="149"/>
      <c r="L370" s="34"/>
      <c r="M370" s="150"/>
      <c r="T370" s="55"/>
      <c r="AT370" s="18" t="s">
        <v>253</v>
      </c>
      <c r="AU370" s="18" t="s">
        <v>21</v>
      </c>
    </row>
    <row r="371" spans="2:65" s="1" customFormat="1" ht="19.5">
      <c r="B371" s="34"/>
      <c r="D371" s="147" t="s">
        <v>284</v>
      </c>
      <c r="F371" s="167" t="s">
        <v>698</v>
      </c>
      <c r="I371" s="149"/>
      <c r="L371" s="34"/>
      <c r="M371" s="150"/>
      <c r="T371" s="55"/>
      <c r="AT371" s="18" t="s">
        <v>284</v>
      </c>
      <c r="AU371" s="18" t="s">
        <v>21</v>
      </c>
    </row>
    <row r="372" spans="2:65" s="12" customFormat="1">
      <c r="B372" s="153"/>
      <c r="D372" s="147" t="s">
        <v>262</v>
      </c>
      <c r="F372" s="155" t="s">
        <v>703</v>
      </c>
      <c r="H372" s="156">
        <v>7.8159999999999998</v>
      </c>
      <c r="I372" s="157"/>
      <c r="L372" s="153"/>
      <c r="M372" s="158"/>
      <c r="T372" s="159"/>
      <c r="AT372" s="154" t="s">
        <v>262</v>
      </c>
      <c r="AU372" s="154" t="s">
        <v>21</v>
      </c>
      <c r="AV372" s="12" t="s">
        <v>21</v>
      </c>
      <c r="AW372" s="12" t="s">
        <v>4</v>
      </c>
      <c r="AX372" s="12" t="s">
        <v>83</v>
      </c>
      <c r="AY372" s="154" t="s">
        <v>244</v>
      </c>
    </row>
    <row r="373" spans="2:65" s="1" customFormat="1" ht="16.5" customHeight="1">
      <c r="B373" s="34"/>
      <c r="C373" s="134" t="s">
        <v>704</v>
      </c>
      <c r="D373" s="134" t="s">
        <v>246</v>
      </c>
      <c r="E373" s="135" t="s">
        <v>705</v>
      </c>
      <c r="F373" s="136" t="s">
        <v>706</v>
      </c>
      <c r="G373" s="137" t="s">
        <v>507</v>
      </c>
      <c r="H373" s="138">
        <v>6</v>
      </c>
      <c r="I373" s="139"/>
      <c r="J373" s="140">
        <f>ROUND(I373*H373,2)</f>
        <v>0</v>
      </c>
      <c r="K373" s="136" t="s">
        <v>250</v>
      </c>
      <c r="L373" s="34"/>
      <c r="M373" s="141" t="s">
        <v>29</v>
      </c>
      <c r="N373" s="142" t="s">
        <v>46</v>
      </c>
      <c r="P373" s="143">
        <f>O373*H373</f>
        <v>0</v>
      </c>
      <c r="Q373" s="143">
        <v>0.35743999999999998</v>
      </c>
      <c r="R373" s="143">
        <f>Q373*H373</f>
        <v>2.1446399999999999</v>
      </c>
      <c r="S373" s="143">
        <v>0</v>
      </c>
      <c r="T373" s="144">
        <f>S373*H373</f>
        <v>0</v>
      </c>
      <c r="AR373" s="145" t="s">
        <v>251</v>
      </c>
      <c r="AT373" s="145" t="s">
        <v>246</v>
      </c>
      <c r="AU373" s="145" t="s">
        <v>21</v>
      </c>
      <c r="AY373" s="18" t="s">
        <v>244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83</v>
      </c>
      <c r="BK373" s="146">
        <f>ROUND(I373*H373,2)</f>
        <v>0</v>
      </c>
      <c r="BL373" s="18" t="s">
        <v>251</v>
      </c>
      <c r="BM373" s="145" t="s">
        <v>707</v>
      </c>
    </row>
    <row r="374" spans="2:65" s="1" customFormat="1">
      <c r="B374" s="34"/>
      <c r="D374" s="147" t="s">
        <v>253</v>
      </c>
      <c r="F374" s="148" t="s">
        <v>708</v>
      </c>
      <c r="I374" s="149"/>
      <c r="L374" s="34"/>
      <c r="M374" s="150"/>
      <c r="T374" s="55"/>
      <c r="AT374" s="18" t="s">
        <v>253</v>
      </c>
      <c r="AU374" s="18" t="s">
        <v>21</v>
      </c>
    </row>
    <row r="375" spans="2:65" s="1" customFormat="1">
      <c r="B375" s="34"/>
      <c r="D375" s="151" t="s">
        <v>255</v>
      </c>
      <c r="F375" s="152" t="s">
        <v>709</v>
      </c>
      <c r="I375" s="149"/>
      <c r="L375" s="34"/>
      <c r="M375" s="150"/>
      <c r="T375" s="55"/>
      <c r="AT375" s="18" t="s">
        <v>255</v>
      </c>
      <c r="AU375" s="18" t="s">
        <v>21</v>
      </c>
    </row>
    <row r="376" spans="2:65" s="1" customFormat="1" ht="19.5">
      <c r="B376" s="34"/>
      <c r="D376" s="147" t="s">
        <v>284</v>
      </c>
      <c r="F376" s="167" t="s">
        <v>710</v>
      </c>
      <c r="I376" s="149"/>
      <c r="L376" s="34"/>
      <c r="M376" s="150"/>
      <c r="T376" s="55"/>
      <c r="AT376" s="18" t="s">
        <v>284</v>
      </c>
      <c r="AU376" s="18" t="s">
        <v>21</v>
      </c>
    </row>
    <row r="377" spans="2:65" s="12" customFormat="1">
      <c r="B377" s="153"/>
      <c r="D377" s="147" t="s">
        <v>262</v>
      </c>
      <c r="E377" s="154" t="s">
        <v>29</v>
      </c>
      <c r="F377" s="155" t="s">
        <v>286</v>
      </c>
      <c r="H377" s="156">
        <v>6</v>
      </c>
      <c r="I377" s="157"/>
      <c r="L377" s="153"/>
      <c r="M377" s="158"/>
      <c r="T377" s="159"/>
      <c r="AT377" s="154" t="s">
        <v>262</v>
      </c>
      <c r="AU377" s="154" t="s">
        <v>21</v>
      </c>
      <c r="AV377" s="12" t="s">
        <v>21</v>
      </c>
      <c r="AW377" s="12" t="s">
        <v>36</v>
      </c>
      <c r="AX377" s="12" t="s">
        <v>83</v>
      </c>
      <c r="AY377" s="154" t="s">
        <v>244</v>
      </c>
    </row>
    <row r="378" spans="2:65" s="1" customFormat="1" ht="16.5" customHeight="1">
      <c r="B378" s="34"/>
      <c r="C378" s="134" t="s">
        <v>711</v>
      </c>
      <c r="D378" s="134" t="s">
        <v>246</v>
      </c>
      <c r="E378" s="135" t="s">
        <v>712</v>
      </c>
      <c r="F378" s="136" t="s">
        <v>713</v>
      </c>
      <c r="G378" s="137" t="s">
        <v>507</v>
      </c>
      <c r="H378" s="138">
        <v>6</v>
      </c>
      <c r="I378" s="139"/>
      <c r="J378" s="140">
        <f>ROUND(I378*H378,2)</f>
        <v>0</v>
      </c>
      <c r="K378" s="136" t="s">
        <v>29</v>
      </c>
      <c r="L378" s="34"/>
      <c r="M378" s="141" t="s">
        <v>29</v>
      </c>
      <c r="N378" s="142" t="s">
        <v>46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251</v>
      </c>
      <c r="AT378" s="145" t="s">
        <v>246</v>
      </c>
      <c r="AU378" s="145" t="s">
        <v>21</v>
      </c>
      <c r="AY378" s="18" t="s">
        <v>244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83</v>
      </c>
      <c r="BK378" s="146">
        <f>ROUND(I378*H378,2)</f>
        <v>0</v>
      </c>
      <c r="BL378" s="18" t="s">
        <v>251</v>
      </c>
      <c r="BM378" s="145" t="s">
        <v>714</v>
      </c>
    </row>
    <row r="379" spans="2:65" s="1" customFormat="1" ht="16.5" customHeight="1">
      <c r="B379" s="34"/>
      <c r="C379" s="134" t="s">
        <v>715</v>
      </c>
      <c r="D379" s="134" t="s">
        <v>246</v>
      </c>
      <c r="E379" s="135" t="s">
        <v>716</v>
      </c>
      <c r="F379" s="136" t="s">
        <v>717</v>
      </c>
      <c r="G379" s="137" t="s">
        <v>274</v>
      </c>
      <c r="H379" s="138">
        <v>2.6</v>
      </c>
      <c r="I379" s="139"/>
      <c r="J379" s="140">
        <f>ROUND(I379*H379,2)</f>
        <v>0</v>
      </c>
      <c r="K379" s="136" t="s">
        <v>250</v>
      </c>
      <c r="L379" s="34"/>
      <c r="M379" s="141" t="s">
        <v>29</v>
      </c>
      <c r="N379" s="142" t="s">
        <v>46</v>
      </c>
      <c r="P379" s="143">
        <f>O379*H379</f>
        <v>0</v>
      </c>
      <c r="Q379" s="143">
        <v>0</v>
      </c>
      <c r="R379" s="143">
        <f>Q379*H379</f>
        <v>0</v>
      </c>
      <c r="S379" s="143">
        <v>2.85</v>
      </c>
      <c r="T379" s="144">
        <f>S379*H379</f>
        <v>7.41</v>
      </c>
      <c r="AR379" s="145" t="s">
        <v>251</v>
      </c>
      <c r="AT379" s="145" t="s">
        <v>246</v>
      </c>
      <c r="AU379" s="145" t="s">
        <v>21</v>
      </c>
      <c r="AY379" s="18" t="s">
        <v>244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83</v>
      </c>
      <c r="BK379" s="146">
        <f>ROUND(I379*H379,2)</f>
        <v>0</v>
      </c>
      <c r="BL379" s="18" t="s">
        <v>251</v>
      </c>
      <c r="BM379" s="145" t="s">
        <v>718</v>
      </c>
    </row>
    <row r="380" spans="2:65" s="1" customFormat="1" ht="19.5">
      <c r="B380" s="34"/>
      <c r="D380" s="147" t="s">
        <v>253</v>
      </c>
      <c r="F380" s="148" t="s">
        <v>719</v>
      </c>
      <c r="I380" s="149"/>
      <c r="L380" s="34"/>
      <c r="M380" s="150"/>
      <c r="T380" s="55"/>
      <c r="AT380" s="18" t="s">
        <v>253</v>
      </c>
      <c r="AU380" s="18" t="s">
        <v>21</v>
      </c>
    </row>
    <row r="381" spans="2:65" s="1" customFormat="1">
      <c r="B381" s="34"/>
      <c r="D381" s="151" t="s">
        <v>255</v>
      </c>
      <c r="F381" s="152" t="s">
        <v>720</v>
      </c>
      <c r="I381" s="149"/>
      <c r="L381" s="34"/>
      <c r="M381" s="150"/>
      <c r="T381" s="55"/>
      <c r="AT381" s="18" t="s">
        <v>255</v>
      </c>
      <c r="AU381" s="18" t="s">
        <v>21</v>
      </c>
    </row>
    <row r="382" spans="2:65" s="12" customFormat="1">
      <c r="B382" s="153"/>
      <c r="D382" s="147" t="s">
        <v>262</v>
      </c>
      <c r="E382" s="154" t="s">
        <v>29</v>
      </c>
      <c r="F382" s="155" t="s">
        <v>721</v>
      </c>
      <c r="H382" s="156">
        <v>2.6</v>
      </c>
      <c r="I382" s="157"/>
      <c r="L382" s="153"/>
      <c r="M382" s="158"/>
      <c r="T382" s="159"/>
      <c r="AT382" s="154" t="s">
        <v>262</v>
      </c>
      <c r="AU382" s="154" t="s">
        <v>21</v>
      </c>
      <c r="AV382" s="12" t="s">
        <v>21</v>
      </c>
      <c r="AW382" s="12" t="s">
        <v>36</v>
      </c>
      <c r="AX382" s="12" t="s">
        <v>83</v>
      </c>
      <c r="AY382" s="154" t="s">
        <v>244</v>
      </c>
    </row>
    <row r="383" spans="2:65" s="1" customFormat="1" ht="16.5" customHeight="1">
      <c r="B383" s="34"/>
      <c r="C383" s="134" t="s">
        <v>722</v>
      </c>
      <c r="D383" s="134" t="s">
        <v>246</v>
      </c>
      <c r="E383" s="135" t="s">
        <v>723</v>
      </c>
      <c r="F383" s="136" t="s">
        <v>724</v>
      </c>
      <c r="G383" s="137" t="s">
        <v>591</v>
      </c>
      <c r="H383" s="138">
        <v>156</v>
      </c>
      <c r="I383" s="139"/>
      <c r="J383" s="140">
        <f>ROUND(I383*H383,2)</f>
        <v>0</v>
      </c>
      <c r="K383" s="136" t="s">
        <v>250</v>
      </c>
      <c r="L383" s="34"/>
      <c r="M383" s="141" t="s">
        <v>29</v>
      </c>
      <c r="N383" s="142" t="s">
        <v>46</v>
      </c>
      <c r="P383" s="143">
        <f>O383*H383</f>
        <v>0</v>
      </c>
      <c r="Q383" s="143">
        <v>0</v>
      </c>
      <c r="R383" s="143">
        <f>Q383*H383</f>
        <v>0</v>
      </c>
      <c r="S383" s="143">
        <v>5.5E-2</v>
      </c>
      <c r="T383" s="144">
        <f>S383*H383</f>
        <v>8.58</v>
      </c>
      <c r="AR383" s="145" t="s">
        <v>251</v>
      </c>
      <c r="AT383" s="145" t="s">
        <v>246</v>
      </c>
      <c r="AU383" s="145" t="s">
        <v>21</v>
      </c>
      <c r="AY383" s="18" t="s">
        <v>244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83</v>
      </c>
      <c r="BK383" s="146">
        <f>ROUND(I383*H383,2)</f>
        <v>0</v>
      </c>
      <c r="BL383" s="18" t="s">
        <v>251</v>
      </c>
      <c r="BM383" s="145" t="s">
        <v>725</v>
      </c>
    </row>
    <row r="384" spans="2:65" s="1" customFormat="1" ht="19.5">
      <c r="B384" s="34"/>
      <c r="D384" s="147" t="s">
        <v>253</v>
      </c>
      <c r="F384" s="148" t="s">
        <v>726</v>
      </c>
      <c r="I384" s="149"/>
      <c r="L384" s="34"/>
      <c r="M384" s="150"/>
      <c r="T384" s="55"/>
      <c r="AT384" s="18" t="s">
        <v>253</v>
      </c>
      <c r="AU384" s="18" t="s">
        <v>21</v>
      </c>
    </row>
    <row r="385" spans="2:65" s="1" customFormat="1">
      <c r="B385" s="34"/>
      <c r="D385" s="151" t="s">
        <v>255</v>
      </c>
      <c r="F385" s="152" t="s">
        <v>727</v>
      </c>
      <c r="I385" s="149"/>
      <c r="L385" s="34"/>
      <c r="M385" s="150"/>
      <c r="T385" s="55"/>
      <c r="AT385" s="18" t="s">
        <v>255</v>
      </c>
      <c r="AU385" s="18" t="s">
        <v>21</v>
      </c>
    </row>
    <row r="386" spans="2:65" s="12" customFormat="1">
      <c r="B386" s="153"/>
      <c r="D386" s="147" t="s">
        <v>262</v>
      </c>
      <c r="E386" s="154" t="s">
        <v>29</v>
      </c>
      <c r="F386" s="155" t="s">
        <v>728</v>
      </c>
      <c r="H386" s="156">
        <v>156</v>
      </c>
      <c r="I386" s="157"/>
      <c r="L386" s="153"/>
      <c r="M386" s="158"/>
      <c r="T386" s="159"/>
      <c r="AT386" s="154" t="s">
        <v>262</v>
      </c>
      <c r="AU386" s="154" t="s">
        <v>21</v>
      </c>
      <c r="AV386" s="12" t="s">
        <v>21</v>
      </c>
      <c r="AW386" s="12" t="s">
        <v>36</v>
      </c>
      <c r="AX386" s="12" t="s">
        <v>83</v>
      </c>
      <c r="AY386" s="154" t="s">
        <v>244</v>
      </c>
    </row>
    <row r="387" spans="2:65" s="1" customFormat="1" ht="16.5" customHeight="1">
      <c r="B387" s="34"/>
      <c r="C387" s="134" t="s">
        <v>729</v>
      </c>
      <c r="D387" s="134" t="s">
        <v>246</v>
      </c>
      <c r="E387" s="135" t="s">
        <v>730</v>
      </c>
      <c r="F387" s="136" t="s">
        <v>731</v>
      </c>
      <c r="G387" s="137" t="s">
        <v>507</v>
      </c>
      <c r="H387" s="138">
        <v>170.4</v>
      </c>
      <c r="I387" s="139"/>
      <c r="J387" s="140">
        <f>ROUND(I387*H387,2)</f>
        <v>0</v>
      </c>
      <c r="K387" s="136" t="s">
        <v>250</v>
      </c>
      <c r="L387" s="34"/>
      <c r="M387" s="141" t="s">
        <v>29</v>
      </c>
      <c r="N387" s="142" t="s">
        <v>46</v>
      </c>
      <c r="P387" s="143">
        <f>O387*H387</f>
        <v>0</v>
      </c>
      <c r="Q387" s="143">
        <v>0</v>
      </c>
      <c r="R387" s="143">
        <f>Q387*H387</f>
        <v>0</v>
      </c>
      <c r="S387" s="143">
        <v>0.16500000000000001</v>
      </c>
      <c r="T387" s="144">
        <f>S387*H387</f>
        <v>28.116000000000003</v>
      </c>
      <c r="AR387" s="145" t="s">
        <v>251</v>
      </c>
      <c r="AT387" s="145" t="s">
        <v>246</v>
      </c>
      <c r="AU387" s="145" t="s">
        <v>21</v>
      </c>
      <c r="AY387" s="18" t="s">
        <v>244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83</v>
      </c>
      <c r="BK387" s="146">
        <f>ROUND(I387*H387,2)</f>
        <v>0</v>
      </c>
      <c r="BL387" s="18" t="s">
        <v>251</v>
      </c>
      <c r="BM387" s="145" t="s">
        <v>732</v>
      </c>
    </row>
    <row r="388" spans="2:65" s="1" customFormat="1">
      <c r="B388" s="34"/>
      <c r="D388" s="147" t="s">
        <v>253</v>
      </c>
      <c r="F388" s="148" t="s">
        <v>733</v>
      </c>
      <c r="I388" s="149"/>
      <c r="L388" s="34"/>
      <c r="M388" s="150"/>
      <c r="T388" s="55"/>
      <c r="AT388" s="18" t="s">
        <v>253</v>
      </c>
      <c r="AU388" s="18" t="s">
        <v>21</v>
      </c>
    </row>
    <row r="389" spans="2:65" s="1" customFormat="1">
      <c r="B389" s="34"/>
      <c r="D389" s="151" t="s">
        <v>255</v>
      </c>
      <c r="F389" s="152" t="s">
        <v>734</v>
      </c>
      <c r="I389" s="149"/>
      <c r="L389" s="34"/>
      <c r="M389" s="150"/>
      <c r="T389" s="55"/>
      <c r="AT389" s="18" t="s">
        <v>255</v>
      </c>
      <c r="AU389" s="18" t="s">
        <v>21</v>
      </c>
    </row>
    <row r="390" spans="2:65" s="12" customFormat="1">
      <c r="B390" s="153"/>
      <c r="D390" s="147" t="s">
        <v>262</v>
      </c>
      <c r="E390" s="154" t="s">
        <v>29</v>
      </c>
      <c r="F390" s="155" t="s">
        <v>735</v>
      </c>
      <c r="H390" s="156">
        <v>170.4</v>
      </c>
      <c r="I390" s="157"/>
      <c r="L390" s="153"/>
      <c r="M390" s="158"/>
      <c r="T390" s="159"/>
      <c r="AT390" s="154" t="s">
        <v>262</v>
      </c>
      <c r="AU390" s="154" t="s">
        <v>21</v>
      </c>
      <c r="AV390" s="12" t="s">
        <v>21</v>
      </c>
      <c r="AW390" s="12" t="s">
        <v>36</v>
      </c>
      <c r="AX390" s="12" t="s">
        <v>83</v>
      </c>
      <c r="AY390" s="154" t="s">
        <v>244</v>
      </c>
    </row>
    <row r="391" spans="2:65" s="1" customFormat="1" ht="16.5" customHeight="1">
      <c r="B391" s="34"/>
      <c r="C391" s="134" t="s">
        <v>736</v>
      </c>
      <c r="D391" s="134" t="s">
        <v>246</v>
      </c>
      <c r="E391" s="135" t="s">
        <v>737</v>
      </c>
      <c r="F391" s="136" t="s">
        <v>738</v>
      </c>
      <c r="G391" s="137" t="s">
        <v>591</v>
      </c>
      <c r="H391" s="138">
        <v>426</v>
      </c>
      <c r="I391" s="139"/>
      <c r="J391" s="140">
        <f>ROUND(I391*H391,2)</f>
        <v>0</v>
      </c>
      <c r="K391" s="136" t="s">
        <v>250</v>
      </c>
      <c r="L391" s="34"/>
      <c r="M391" s="141" t="s">
        <v>29</v>
      </c>
      <c r="N391" s="142" t="s">
        <v>46</v>
      </c>
      <c r="P391" s="143">
        <f>O391*H391</f>
        <v>0</v>
      </c>
      <c r="Q391" s="143">
        <v>0</v>
      </c>
      <c r="R391" s="143">
        <f>Q391*H391</f>
        <v>0</v>
      </c>
      <c r="S391" s="143">
        <v>2.48E-3</v>
      </c>
      <c r="T391" s="144">
        <f>S391*H391</f>
        <v>1.0564800000000001</v>
      </c>
      <c r="AR391" s="145" t="s">
        <v>251</v>
      </c>
      <c r="AT391" s="145" t="s">
        <v>246</v>
      </c>
      <c r="AU391" s="145" t="s">
        <v>21</v>
      </c>
      <c r="AY391" s="18" t="s">
        <v>244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83</v>
      </c>
      <c r="BK391" s="146">
        <f>ROUND(I391*H391,2)</f>
        <v>0</v>
      </c>
      <c r="BL391" s="18" t="s">
        <v>251</v>
      </c>
      <c r="BM391" s="145" t="s">
        <v>739</v>
      </c>
    </row>
    <row r="392" spans="2:65" s="1" customFormat="1">
      <c r="B392" s="34"/>
      <c r="D392" s="147" t="s">
        <v>253</v>
      </c>
      <c r="F392" s="148" t="s">
        <v>740</v>
      </c>
      <c r="I392" s="149"/>
      <c r="L392" s="34"/>
      <c r="M392" s="150"/>
      <c r="T392" s="55"/>
      <c r="AT392" s="18" t="s">
        <v>253</v>
      </c>
      <c r="AU392" s="18" t="s">
        <v>21</v>
      </c>
    </row>
    <row r="393" spans="2:65" s="1" customFormat="1">
      <c r="B393" s="34"/>
      <c r="D393" s="151" t="s">
        <v>255</v>
      </c>
      <c r="F393" s="152" t="s">
        <v>741</v>
      </c>
      <c r="I393" s="149"/>
      <c r="L393" s="34"/>
      <c r="M393" s="150"/>
      <c r="T393" s="55"/>
      <c r="AT393" s="18" t="s">
        <v>255</v>
      </c>
      <c r="AU393" s="18" t="s">
        <v>21</v>
      </c>
    </row>
    <row r="394" spans="2:65" s="12" customFormat="1">
      <c r="B394" s="153"/>
      <c r="D394" s="147" t="s">
        <v>262</v>
      </c>
      <c r="E394" s="154" t="s">
        <v>29</v>
      </c>
      <c r="F394" s="155" t="s">
        <v>742</v>
      </c>
      <c r="H394" s="156">
        <v>426</v>
      </c>
      <c r="I394" s="157"/>
      <c r="L394" s="153"/>
      <c r="M394" s="158"/>
      <c r="T394" s="159"/>
      <c r="AT394" s="154" t="s">
        <v>262</v>
      </c>
      <c r="AU394" s="154" t="s">
        <v>21</v>
      </c>
      <c r="AV394" s="12" t="s">
        <v>21</v>
      </c>
      <c r="AW394" s="12" t="s">
        <v>36</v>
      </c>
      <c r="AX394" s="12" t="s">
        <v>83</v>
      </c>
      <c r="AY394" s="154" t="s">
        <v>244</v>
      </c>
    </row>
    <row r="395" spans="2:65" s="11" customFormat="1" ht="22.9" customHeight="1">
      <c r="B395" s="122"/>
      <c r="D395" s="123" t="s">
        <v>74</v>
      </c>
      <c r="E395" s="132" t="s">
        <v>743</v>
      </c>
      <c r="F395" s="132" t="s">
        <v>744</v>
      </c>
      <c r="I395" s="125"/>
      <c r="J395" s="133">
        <f>BK395</f>
        <v>0</v>
      </c>
      <c r="L395" s="122"/>
      <c r="M395" s="127"/>
      <c r="P395" s="128">
        <f>SUM(P396:P411)</f>
        <v>0</v>
      </c>
      <c r="R395" s="128">
        <f>SUM(R396:R411)</f>
        <v>0</v>
      </c>
      <c r="T395" s="129">
        <f>SUM(T396:T411)</f>
        <v>0</v>
      </c>
      <c r="AR395" s="123" t="s">
        <v>83</v>
      </c>
      <c r="AT395" s="130" t="s">
        <v>74</v>
      </c>
      <c r="AU395" s="130" t="s">
        <v>83</v>
      </c>
      <c r="AY395" s="123" t="s">
        <v>244</v>
      </c>
      <c r="BK395" s="131">
        <f>SUM(BK396:BK411)</f>
        <v>0</v>
      </c>
    </row>
    <row r="396" spans="2:65" s="1" customFormat="1" ht="16.5" customHeight="1">
      <c r="B396" s="34"/>
      <c r="C396" s="134" t="s">
        <v>745</v>
      </c>
      <c r="D396" s="134" t="s">
        <v>246</v>
      </c>
      <c r="E396" s="135" t="s">
        <v>746</v>
      </c>
      <c r="F396" s="136" t="s">
        <v>747</v>
      </c>
      <c r="G396" s="137" t="s">
        <v>416</v>
      </c>
      <c r="H396" s="138">
        <v>7567.8760000000002</v>
      </c>
      <c r="I396" s="139"/>
      <c r="J396" s="140">
        <f>ROUND(I396*H396,2)</f>
        <v>0</v>
      </c>
      <c r="K396" s="136" t="s">
        <v>250</v>
      </c>
      <c r="L396" s="34"/>
      <c r="M396" s="141" t="s">
        <v>29</v>
      </c>
      <c r="N396" s="142" t="s">
        <v>46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251</v>
      </c>
      <c r="AT396" s="145" t="s">
        <v>246</v>
      </c>
      <c r="AU396" s="145" t="s">
        <v>21</v>
      </c>
      <c r="AY396" s="18" t="s">
        <v>244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83</v>
      </c>
      <c r="BK396" s="146">
        <f>ROUND(I396*H396,2)</f>
        <v>0</v>
      </c>
      <c r="BL396" s="18" t="s">
        <v>251</v>
      </c>
      <c r="BM396" s="145" t="s">
        <v>748</v>
      </c>
    </row>
    <row r="397" spans="2:65" s="1" customFormat="1">
      <c r="B397" s="34"/>
      <c r="D397" s="147" t="s">
        <v>253</v>
      </c>
      <c r="F397" s="148" t="s">
        <v>749</v>
      </c>
      <c r="I397" s="149"/>
      <c r="L397" s="34"/>
      <c r="M397" s="150"/>
      <c r="T397" s="55"/>
      <c r="AT397" s="18" t="s">
        <v>253</v>
      </c>
      <c r="AU397" s="18" t="s">
        <v>21</v>
      </c>
    </row>
    <row r="398" spans="2:65" s="1" customFormat="1">
      <c r="B398" s="34"/>
      <c r="D398" s="151" t="s">
        <v>255</v>
      </c>
      <c r="F398" s="152" t="s">
        <v>750</v>
      </c>
      <c r="I398" s="149"/>
      <c r="L398" s="34"/>
      <c r="M398" s="150"/>
      <c r="T398" s="55"/>
      <c r="AT398" s="18" t="s">
        <v>255</v>
      </c>
      <c r="AU398" s="18" t="s">
        <v>21</v>
      </c>
    </row>
    <row r="399" spans="2:65" s="1" customFormat="1" ht="16.5" customHeight="1">
      <c r="B399" s="34"/>
      <c r="C399" s="134" t="s">
        <v>751</v>
      </c>
      <c r="D399" s="134" t="s">
        <v>246</v>
      </c>
      <c r="E399" s="135" t="s">
        <v>752</v>
      </c>
      <c r="F399" s="136" t="s">
        <v>753</v>
      </c>
      <c r="G399" s="137" t="s">
        <v>416</v>
      </c>
      <c r="H399" s="138">
        <v>143789.644</v>
      </c>
      <c r="I399" s="139"/>
      <c r="J399" s="140">
        <f>ROUND(I399*H399,2)</f>
        <v>0</v>
      </c>
      <c r="K399" s="136" t="s">
        <v>250</v>
      </c>
      <c r="L399" s="34"/>
      <c r="M399" s="141" t="s">
        <v>29</v>
      </c>
      <c r="N399" s="142" t="s">
        <v>46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251</v>
      </c>
      <c r="AT399" s="145" t="s">
        <v>246</v>
      </c>
      <c r="AU399" s="145" t="s">
        <v>21</v>
      </c>
      <c r="AY399" s="18" t="s">
        <v>244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83</v>
      </c>
      <c r="BK399" s="146">
        <f>ROUND(I399*H399,2)</f>
        <v>0</v>
      </c>
      <c r="BL399" s="18" t="s">
        <v>251</v>
      </c>
      <c r="BM399" s="145" t="s">
        <v>754</v>
      </c>
    </row>
    <row r="400" spans="2:65" s="1" customFormat="1">
      <c r="B400" s="34"/>
      <c r="D400" s="147" t="s">
        <v>253</v>
      </c>
      <c r="F400" s="148" t="s">
        <v>755</v>
      </c>
      <c r="I400" s="149"/>
      <c r="L400" s="34"/>
      <c r="M400" s="150"/>
      <c r="T400" s="55"/>
      <c r="AT400" s="18" t="s">
        <v>253</v>
      </c>
      <c r="AU400" s="18" t="s">
        <v>21</v>
      </c>
    </row>
    <row r="401" spans="2:65" s="1" customFormat="1">
      <c r="B401" s="34"/>
      <c r="D401" s="151" t="s">
        <v>255</v>
      </c>
      <c r="F401" s="152" t="s">
        <v>756</v>
      </c>
      <c r="I401" s="149"/>
      <c r="L401" s="34"/>
      <c r="M401" s="150"/>
      <c r="T401" s="55"/>
      <c r="AT401" s="18" t="s">
        <v>255</v>
      </c>
      <c r="AU401" s="18" t="s">
        <v>21</v>
      </c>
    </row>
    <row r="402" spans="2:65" s="12" customFormat="1">
      <c r="B402" s="153"/>
      <c r="D402" s="147" t="s">
        <v>262</v>
      </c>
      <c r="E402" s="154" t="s">
        <v>29</v>
      </c>
      <c r="F402" s="155" t="s">
        <v>757</v>
      </c>
      <c r="H402" s="156">
        <v>143789.644</v>
      </c>
      <c r="I402" s="157"/>
      <c r="L402" s="153"/>
      <c r="M402" s="158"/>
      <c r="T402" s="159"/>
      <c r="AT402" s="154" t="s">
        <v>262</v>
      </c>
      <c r="AU402" s="154" t="s">
        <v>21</v>
      </c>
      <c r="AV402" s="12" t="s">
        <v>21</v>
      </c>
      <c r="AW402" s="12" t="s">
        <v>36</v>
      </c>
      <c r="AX402" s="12" t="s">
        <v>83</v>
      </c>
      <c r="AY402" s="154" t="s">
        <v>244</v>
      </c>
    </row>
    <row r="403" spans="2:65" s="1" customFormat="1" ht="24.2" customHeight="1">
      <c r="B403" s="34"/>
      <c r="C403" s="134" t="s">
        <v>758</v>
      </c>
      <c r="D403" s="134" t="s">
        <v>246</v>
      </c>
      <c r="E403" s="135" t="s">
        <v>759</v>
      </c>
      <c r="F403" s="136" t="s">
        <v>760</v>
      </c>
      <c r="G403" s="137" t="s">
        <v>416</v>
      </c>
      <c r="H403" s="138">
        <v>669.18399999999997</v>
      </c>
      <c r="I403" s="139"/>
      <c r="J403" s="140">
        <f>ROUND(I403*H403,2)</f>
        <v>0</v>
      </c>
      <c r="K403" s="136" t="s">
        <v>250</v>
      </c>
      <c r="L403" s="34"/>
      <c r="M403" s="141" t="s">
        <v>29</v>
      </c>
      <c r="N403" s="142" t="s">
        <v>46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251</v>
      </c>
      <c r="AT403" s="145" t="s">
        <v>246</v>
      </c>
      <c r="AU403" s="145" t="s">
        <v>21</v>
      </c>
      <c r="AY403" s="18" t="s">
        <v>244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83</v>
      </c>
      <c r="BK403" s="146">
        <f>ROUND(I403*H403,2)</f>
        <v>0</v>
      </c>
      <c r="BL403" s="18" t="s">
        <v>251</v>
      </c>
      <c r="BM403" s="145" t="s">
        <v>761</v>
      </c>
    </row>
    <row r="404" spans="2:65" s="1" customFormat="1" ht="19.5">
      <c r="B404" s="34"/>
      <c r="D404" s="147" t="s">
        <v>253</v>
      </c>
      <c r="F404" s="148" t="s">
        <v>762</v>
      </c>
      <c r="I404" s="149"/>
      <c r="L404" s="34"/>
      <c r="M404" s="150"/>
      <c r="T404" s="55"/>
      <c r="AT404" s="18" t="s">
        <v>253</v>
      </c>
      <c r="AU404" s="18" t="s">
        <v>21</v>
      </c>
    </row>
    <row r="405" spans="2:65" s="1" customFormat="1">
      <c r="B405" s="34"/>
      <c r="D405" s="151" t="s">
        <v>255</v>
      </c>
      <c r="F405" s="152" t="s">
        <v>763</v>
      </c>
      <c r="I405" s="149"/>
      <c r="L405" s="34"/>
      <c r="M405" s="150"/>
      <c r="T405" s="55"/>
      <c r="AT405" s="18" t="s">
        <v>255</v>
      </c>
      <c r="AU405" s="18" t="s">
        <v>21</v>
      </c>
    </row>
    <row r="406" spans="2:65" s="1" customFormat="1" ht="24.2" customHeight="1">
      <c r="B406" s="34"/>
      <c r="C406" s="134" t="s">
        <v>764</v>
      </c>
      <c r="D406" s="134" t="s">
        <v>246</v>
      </c>
      <c r="E406" s="135" t="s">
        <v>765</v>
      </c>
      <c r="F406" s="136" t="s">
        <v>766</v>
      </c>
      <c r="G406" s="137" t="s">
        <v>416</v>
      </c>
      <c r="H406" s="138">
        <v>1516.12</v>
      </c>
      <c r="I406" s="139"/>
      <c r="J406" s="140">
        <f>ROUND(I406*H406,2)</f>
        <v>0</v>
      </c>
      <c r="K406" s="136" t="s">
        <v>250</v>
      </c>
      <c r="L406" s="34"/>
      <c r="M406" s="141" t="s">
        <v>29</v>
      </c>
      <c r="N406" s="142" t="s">
        <v>46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251</v>
      </c>
      <c r="AT406" s="145" t="s">
        <v>246</v>
      </c>
      <c r="AU406" s="145" t="s">
        <v>21</v>
      </c>
      <c r="AY406" s="18" t="s">
        <v>244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83</v>
      </c>
      <c r="BK406" s="146">
        <f>ROUND(I406*H406,2)</f>
        <v>0</v>
      </c>
      <c r="BL406" s="18" t="s">
        <v>251</v>
      </c>
      <c r="BM406" s="145" t="s">
        <v>767</v>
      </c>
    </row>
    <row r="407" spans="2:65" s="1" customFormat="1" ht="19.5">
      <c r="B407" s="34"/>
      <c r="D407" s="147" t="s">
        <v>253</v>
      </c>
      <c r="F407" s="148" t="s">
        <v>418</v>
      </c>
      <c r="I407" s="149"/>
      <c r="L407" s="34"/>
      <c r="M407" s="150"/>
      <c r="T407" s="55"/>
      <c r="AT407" s="18" t="s">
        <v>253</v>
      </c>
      <c r="AU407" s="18" t="s">
        <v>21</v>
      </c>
    </row>
    <row r="408" spans="2:65" s="1" customFormat="1">
      <c r="B408" s="34"/>
      <c r="D408" s="151" t="s">
        <v>255</v>
      </c>
      <c r="F408" s="152" t="s">
        <v>768</v>
      </c>
      <c r="I408" s="149"/>
      <c r="L408" s="34"/>
      <c r="M408" s="150"/>
      <c r="T408" s="55"/>
      <c r="AT408" s="18" t="s">
        <v>255</v>
      </c>
      <c r="AU408" s="18" t="s">
        <v>21</v>
      </c>
    </row>
    <row r="409" spans="2:65" s="1" customFormat="1" ht="24.2" customHeight="1">
      <c r="B409" s="34"/>
      <c r="C409" s="134" t="s">
        <v>769</v>
      </c>
      <c r="D409" s="134" t="s">
        <v>246</v>
      </c>
      <c r="E409" s="135" t="s">
        <v>770</v>
      </c>
      <c r="F409" s="136" t="s">
        <v>771</v>
      </c>
      <c r="G409" s="137" t="s">
        <v>416</v>
      </c>
      <c r="H409" s="138">
        <v>296.01</v>
      </c>
      <c r="I409" s="139"/>
      <c r="J409" s="140">
        <f>ROUND(I409*H409,2)</f>
        <v>0</v>
      </c>
      <c r="K409" s="136" t="s">
        <v>250</v>
      </c>
      <c r="L409" s="34"/>
      <c r="M409" s="141" t="s">
        <v>29</v>
      </c>
      <c r="N409" s="142" t="s">
        <v>46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251</v>
      </c>
      <c r="AT409" s="145" t="s">
        <v>246</v>
      </c>
      <c r="AU409" s="145" t="s">
        <v>21</v>
      </c>
      <c r="AY409" s="18" t="s">
        <v>244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83</v>
      </c>
      <c r="BK409" s="146">
        <f>ROUND(I409*H409,2)</f>
        <v>0</v>
      </c>
      <c r="BL409" s="18" t="s">
        <v>251</v>
      </c>
      <c r="BM409" s="145" t="s">
        <v>772</v>
      </c>
    </row>
    <row r="410" spans="2:65" s="1" customFormat="1" ht="19.5">
      <c r="B410" s="34"/>
      <c r="D410" s="147" t="s">
        <v>253</v>
      </c>
      <c r="F410" s="148" t="s">
        <v>773</v>
      </c>
      <c r="I410" s="149"/>
      <c r="L410" s="34"/>
      <c r="M410" s="150"/>
      <c r="T410" s="55"/>
      <c r="AT410" s="18" t="s">
        <v>253</v>
      </c>
      <c r="AU410" s="18" t="s">
        <v>21</v>
      </c>
    </row>
    <row r="411" spans="2:65" s="1" customFormat="1">
      <c r="B411" s="34"/>
      <c r="D411" s="151" t="s">
        <v>255</v>
      </c>
      <c r="F411" s="152" t="s">
        <v>774</v>
      </c>
      <c r="I411" s="149"/>
      <c r="L411" s="34"/>
      <c r="M411" s="150"/>
      <c r="T411" s="55"/>
      <c r="AT411" s="18" t="s">
        <v>255</v>
      </c>
      <c r="AU411" s="18" t="s">
        <v>21</v>
      </c>
    </row>
    <row r="412" spans="2:65" s="11" customFormat="1" ht="22.9" customHeight="1">
      <c r="B412" s="122"/>
      <c r="D412" s="123" t="s">
        <v>74</v>
      </c>
      <c r="E412" s="132" t="s">
        <v>775</v>
      </c>
      <c r="F412" s="132" t="s">
        <v>776</v>
      </c>
      <c r="I412" s="125"/>
      <c r="J412" s="133">
        <f>BK412</f>
        <v>0</v>
      </c>
      <c r="L412" s="122"/>
      <c r="M412" s="127"/>
      <c r="P412" s="128">
        <f>SUM(P413:P415)</f>
        <v>0</v>
      </c>
      <c r="R412" s="128">
        <f>SUM(R413:R415)</f>
        <v>0</v>
      </c>
      <c r="T412" s="129">
        <f>SUM(T413:T415)</f>
        <v>0</v>
      </c>
      <c r="AR412" s="123" t="s">
        <v>83</v>
      </c>
      <c r="AT412" s="130" t="s">
        <v>74</v>
      </c>
      <c r="AU412" s="130" t="s">
        <v>83</v>
      </c>
      <c r="AY412" s="123" t="s">
        <v>244</v>
      </c>
      <c r="BK412" s="131">
        <f>SUM(BK413:BK415)</f>
        <v>0</v>
      </c>
    </row>
    <row r="413" spans="2:65" s="1" customFormat="1" ht="16.5" customHeight="1">
      <c r="B413" s="34"/>
      <c r="C413" s="134" t="s">
        <v>777</v>
      </c>
      <c r="D413" s="134" t="s">
        <v>246</v>
      </c>
      <c r="E413" s="135" t="s">
        <v>778</v>
      </c>
      <c r="F413" s="136" t="s">
        <v>779</v>
      </c>
      <c r="G413" s="137" t="s">
        <v>416</v>
      </c>
      <c r="H413" s="138">
        <v>51116.828000000001</v>
      </c>
      <c r="I413" s="139"/>
      <c r="J413" s="140">
        <f>ROUND(I413*H413,2)</f>
        <v>0</v>
      </c>
      <c r="K413" s="136" t="s">
        <v>250</v>
      </c>
      <c r="L413" s="34"/>
      <c r="M413" s="141" t="s">
        <v>29</v>
      </c>
      <c r="N413" s="142" t="s">
        <v>46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251</v>
      </c>
      <c r="AT413" s="145" t="s">
        <v>246</v>
      </c>
      <c r="AU413" s="145" t="s">
        <v>21</v>
      </c>
      <c r="AY413" s="18" t="s">
        <v>244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83</v>
      </c>
      <c r="BK413" s="146">
        <f>ROUND(I413*H413,2)</f>
        <v>0</v>
      </c>
      <c r="BL413" s="18" t="s">
        <v>251</v>
      </c>
      <c r="BM413" s="145" t="s">
        <v>780</v>
      </c>
    </row>
    <row r="414" spans="2:65" s="1" customFormat="1">
      <c r="B414" s="34"/>
      <c r="D414" s="147" t="s">
        <v>253</v>
      </c>
      <c r="F414" s="148" t="s">
        <v>781</v>
      </c>
      <c r="I414" s="149"/>
      <c r="L414" s="34"/>
      <c r="M414" s="150"/>
      <c r="T414" s="55"/>
      <c r="AT414" s="18" t="s">
        <v>253</v>
      </c>
      <c r="AU414" s="18" t="s">
        <v>21</v>
      </c>
    </row>
    <row r="415" spans="2:65" s="1" customFormat="1">
      <c r="B415" s="34"/>
      <c r="D415" s="151" t="s">
        <v>255</v>
      </c>
      <c r="F415" s="152" t="s">
        <v>782</v>
      </c>
      <c r="I415" s="149"/>
      <c r="L415" s="34"/>
      <c r="M415" s="150"/>
      <c r="T415" s="55"/>
      <c r="AT415" s="18" t="s">
        <v>255</v>
      </c>
      <c r="AU415" s="18" t="s">
        <v>21</v>
      </c>
    </row>
    <row r="416" spans="2:65" s="11" customFormat="1" ht="25.9" customHeight="1">
      <c r="B416" s="122"/>
      <c r="D416" s="123" t="s">
        <v>74</v>
      </c>
      <c r="E416" s="124" t="s">
        <v>783</v>
      </c>
      <c r="F416" s="124" t="s">
        <v>784</v>
      </c>
      <c r="I416" s="125"/>
      <c r="J416" s="126">
        <f>BK416</f>
        <v>0</v>
      </c>
      <c r="L416" s="122"/>
      <c r="M416" s="127"/>
      <c r="P416" s="128">
        <f>P417</f>
        <v>0</v>
      </c>
      <c r="R416" s="128">
        <f>R417</f>
        <v>3.4055250000000004</v>
      </c>
      <c r="T416" s="129">
        <f>T417</f>
        <v>0</v>
      </c>
      <c r="AR416" s="123" t="s">
        <v>21</v>
      </c>
      <c r="AT416" s="130" t="s">
        <v>74</v>
      </c>
      <c r="AU416" s="130" t="s">
        <v>75</v>
      </c>
      <c r="AY416" s="123" t="s">
        <v>244</v>
      </c>
      <c r="BK416" s="131">
        <f>BK417</f>
        <v>0</v>
      </c>
    </row>
    <row r="417" spans="2:65" s="11" customFormat="1" ht="22.9" customHeight="1">
      <c r="B417" s="122"/>
      <c r="D417" s="123" t="s">
        <v>74</v>
      </c>
      <c r="E417" s="132" t="s">
        <v>785</v>
      </c>
      <c r="F417" s="132" t="s">
        <v>786</v>
      </c>
      <c r="I417" s="125"/>
      <c r="J417" s="133">
        <f>BK417</f>
        <v>0</v>
      </c>
      <c r="L417" s="122"/>
      <c r="M417" s="127"/>
      <c r="P417" s="128">
        <f>SUM(P418:P429)</f>
        <v>0</v>
      </c>
      <c r="R417" s="128">
        <f>SUM(R418:R429)</f>
        <v>3.4055250000000004</v>
      </c>
      <c r="T417" s="129">
        <f>SUM(T418:T429)</f>
        <v>0</v>
      </c>
      <c r="AR417" s="123" t="s">
        <v>21</v>
      </c>
      <c r="AT417" s="130" t="s">
        <v>74</v>
      </c>
      <c r="AU417" s="130" t="s">
        <v>83</v>
      </c>
      <c r="AY417" s="123" t="s">
        <v>244</v>
      </c>
      <c r="BK417" s="131">
        <f>SUM(BK418:BK429)</f>
        <v>0</v>
      </c>
    </row>
    <row r="418" spans="2:65" s="1" customFormat="1" ht="16.5" customHeight="1">
      <c r="B418" s="34"/>
      <c r="C418" s="134" t="s">
        <v>787</v>
      </c>
      <c r="D418" s="134" t="s">
        <v>246</v>
      </c>
      <c r="E418" s="135" t="s">
        <v>788</v>
      </c>
      <c r="F418" s="136" t="s">
        <v>789</v>
      </c>
      <c r="G418" s="137" t="s">
        <v>591</v>
      </c>
      <c r="H418" s="138">
        <v>98.4</v>
      </c>
      <c r="I418" s="139"/>
      <c r="J418" s="140">
        <f>ROUND(I418*H418,2)</f>
        <v>0</v>
      </c>
      <c r="K418" s="136" t="s">
        <v>250</v>
      </c>
      <c r="L418" s="34"/>
      <c r="M418" s="141" t="s">
        <v>29</v>
      </c>
      <c r="N418" s="142" t="s">
        <v>46</v>
      </c>
      <c r="P418" s="143">
        <f>O418*H418</f>
        <v>0</v>
      </c>
      <c r="Q418" s="143">
        <v>2.9999999999999997E-4</v>
      </c>
      <c r="R418" s="143">
        <f>Q418*H418</f>
        <v>2.9519999999999998E-2</v>
      </c>
      <c r="S418" s="143">
        <v>0</v>
      </c>
      <c r="T418" s="144">
        <f>S418*H418</f>
        <v>0</v>
      </c>
      <c r="AR418" s="145" t="s">
        <v>359</v>
      </c>
      <c r="AT418" s="145" t="s">
        <v>246</v>
      </c>
      <c r="AU418" s="145" t="s">
        <v>21</v>
      </c>
      <c r="AY418" s="18" t="s">
        <v>244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83</v>
      </c>
      <c r="BK418" s="146">
        <f>ROUND(I418*H418,2)</f>
        <v>0</v>
      </c>
      <c r="BL418" s="18" t="s">
        <v>359</v>
      </c>
      <c r="BM418" s="145" t="s">
        <v>790</v>
      </c>
    </row>
    <row r="419" spans="2:65" s="1" customFormat="1">
      <c r="B419" s="34"/>
      <c r="D419" s="147" t="s">
        <v>253</v>
      </c>
      <c r="F419" s="148" t="s">
        <v>789</v>
      </c>
      <c r="I419" s="149"/>
      <c r="L419" s="34"/>
      <c r="M419" s="150"/>
      <c r="T419" s="55"/>
      <c r="AT419" s="18" t="s">
        <v>253</v>
      </c>
      <c r="AU419" s="18" t="s">
        <v>21</v>
      </c>
    </row>
    <row r="420" spans="2:65" s="1" customFormat="1">
      <c r="B420" s="34"/>
      <c r="D420" s="151" t="s">
        <v>255</v>
      </c>
      <c r="F420" s="152" t="s">
        <v>791</v>
      </c>
      <c r="I420" s="149"/>
      <c r="L420" s="34"/>
      <c r="M420" s="150"/>
      <c r="T420" s="55"/>
      <c r="AT420" s="18" t="s">
        <v>255</v>
      </c>
      <c r="AU420" s="18" t="s">
        <v>21</v>
      </c>
    </row>
    <row r="421" spans="2:65" s="12" customFormat="1">
      <c r="B421" s="153"/>
      <c r="D421" s="147" t="s">
        <v>262</v>
      </c>
      <c r="E421" s="154" t="s">
        <v>29</v>
      </c>
      <c r="F421" s="155" t="s">
        <v>792</v>
      </c>
      <c r="H421" s="156">
        <v>94.5</v>
      </c>
      <c r="I421" s="157"/>
      <c r="L421" s="153"/>
      <c r="M421" s="158"/>
      <c r="T421" s="159"/>
      <c r="AT421" s="154" t="s">
        <v>262</v>
      </c>
      <c r="AU421" s="154" t="s">
        <v>21</v>
      </c>
      <c r="AV421" s="12" t="s">
        <v>21</v>
      </c>
      <c r="AW421" s="12" t="s">
        <v>36</v>
      </c>
      <c r="AX421" s="12" t="s">
        <v>75</v>
      </c>
      <c r="AY421" s="154" t="s">
        <v>244</v>
      </c>
    </row>
    <row r="422" spans="2:65" s="12" customFormat="1">
      <c r="B422" s="153"/>
      <c r="D422" s="147" t="s">
        <v>262</v>
      </c>
      <c r="E422" s="154" t="s">
        <v>29</v>
      </c>
      <c r="F422" s="155" t="s">
        <v>793</v>
      </c>
      <c r="H422" s="156">
        <v>3.9</v>
      </c>
      <c r="I422" s="157"/>
      <c r="L422" s="153"/>
      <c r="M422" s="158"/>
      <c r="T422" s="159"/>
      <c r="AT422" s="154" t="s">
        <v>262</v>
      </c>
      <c r="AU422" s="154" t="s">
        <v>21</v>
      </c>
      <c r="AV422" s="12" t="s">
        <v>21</v>
      </c>
      <c r="AW422" s="12" t="s">
        <v>36</v>
      </c>
      <c r="AX422" s="12" t="s">
        <v>75</v>
      </c>
      <c r="AY422" s="154" t="s">
        <v>244</v>
      </c>
    </row>
    <row r="423" spans="2:65" s="13" customFormat="1">
      <c r="B423" s="160"/>
      <c r="D423" s="147" t="s">
        <v>262</v>
      </c>
      <c r="E423" s="161" t="s">
        <v>29</v>
      </c>
      <c r="F423" s="162" t="s">
        <v>271</v>
      </c>
      <c r="H423" s="163">
        <v>98.4</v>
      </c>
      <c r="I423" s="164"/>
      <c r="L423" s="160"/>
      <c r="M423" s="165"/>
      <c r="T423" s="166"/>
      <c r="AT423" s="161" t="s">
        <v>262</v>
      </c>
      <c r="AU423" s="161" t="s">
        <v>21</v>
      </c>
      <c r="AV423" s="13" t="s">
        <v>251</v>
      </c>
      <c r="AW423" s="13" t="s">
        <v>36</v>
      </c>
      <c r="AX423" s="13" t="s">
        <v>83</v>
      </c>
      <c r="AY423" s="161" t="s">
        <v>244</v>
      </c>
    </row>
    <row r="424" spans="2:65" s="1" customFormat="1" ht="16.5" customHeight="1">
      <c r="B424" s="34"/>
      <c r="C424" s="134" t="s">
        <v>794</v>
      </c>
      <c r="D424" s="134" t="s">
        <v>246</v>
      </c>
      <c r="E424" s="135" t="s">
        <v>795</v>
      </c>
      <c r="F424" s="136" t="s">
        <v>796</v>
      </c>
      <c r="G424" s="137" t="s">
        <v>591</v>
      </c>
      <c r="H424" s="138">
        <v>94.5</v>
      </c>
      <c r="I424" s="139"/>
      <c r="J424" s="140">
        <f>ROUND(I424*H424,2)</f>
        <v>0</v>
      </c>
      <c r="K424" s="136" t="s">
        <v>29</v>
      </c>
      <c r="L424" s="34"/>
      <c r="M424" s="141" t="s">
        <v>29</v>
      </c>
      <c r="N424" s="142" t="s">
        <v>46</v>
      </c>
      <c r="P424" s="143">
        <f>O424*H424</f>
        <v>0</v>
      </c>
      <c r="Q424" s="143">
        <v>3.5090000000000003E-2</v>
      </c>
      <c r="R424" s="143">
        <f>Q424*H424</f>
        <v>3.3160050000000001</v>
      </c>
      <c r="S424" s="143">
        <v>0</v>
      </c>
      <c r="T424" s="144">
        <f>S424*H424</f>
        <v>0</v>
      </c>
      <c r="AR424" s="145" t="s">
        <v>359</v>
      </c>
      <c r="AT424" s="145" t="s">
        <v>246</v>
      </c>
      <c r="AU424" s="145" t="s">
        <v>21</v>
      </c>
      <c r="AY424" s="18" t="s">
        <v>244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83</v>
      </c>
      <c r="BK424" s="146">
        <f>ROUND(I424*H424,2)</f>
        <v>0</v>
      </c>
      <c r="BL424" s="18" t="s">
        <v>359</v>
      </c>
      <c r="BM424" s="145" t="s">
        <v>797</v>
      </c>
    </row>
    <row r="425" spans="2:65" s="1" customFormat="1">
      <c r="B425" s="34"/>
      <c r="D425" s="147" t="s">
        <v>253</v>
      </c>
      <c r="F425" s="148" t="s">
        <v>796</v>
      </c>
      <c r="I425" s="149"/>
      <c r="L425" s="34"/>
      <c r="M425" s="150"/>
      <c r="T425" s="55"/>
      <c r="AT425" s="18" t="s">
        <v>253</v>
      </c>
      <c r="AU425" s="18" t="s">
        <v>21</v>
      </c>
    </row>
    <row r="426" spans="2:65" s="1" customFormat="1" ht="19.5">
      <c r="B426" s="34"/>
      <c r="D426" s="147" t="s">
        <v>284</v>
      </c>
      <c r="F426" s="167" t="s">
        <v>798</v>
      </c>
      <c r="I426" s="149"/>
      <c r="L426" s="34"/>
      <c r="M426" s="150"/>
      <c r="T426" s="55"/>
      <c r="AT426" s="18" t="s">
        <v>284</v>
      </c>
      <c r="AU426" s="18" t="s">
        <v>21</v>
      </c>
    </row>
    <row r="427" spans="2:65" s="1" customFormat="1" ht="16.5" customHeight="1">
      <c r="B427" s="34"/>
      <c r="C427" s="134" t="s">
        <v>799</v>
      </c>
      <c r="D427" s="134" t="s">
        <v>246</v>
      </c>
      <c r="E427" s="135" t="s">
        <v>800</v>
      </c>
      <c r="F427" s="136" t="s">
        <v>801</v>
      </c>
      <c r="G427" s="137" t="s">
        <v>507</v>
      </c>
      <c r="H427" s="138">
        <v>2</v>
      </c>
      <c r="I427" s="139"/>
      <c r="J427" s="140">
        <f>ROUND(I427*H427,2)</f>
        <v>0</v>
      </c>
      <c r="K427" s="136" t="s">
        <v>29</v>
      </c>
      <c r="L427" s="34"/>
      <c r="M427" s="141" t="s">
        <v>29</v>
      </c>
      <c r="N427" s="142" t="s">
        <v>46</v>
      </c>
      <c r="P427" s="143">
        <f>O427*H427</f>
        <v>0</v>
      </c>
      <c r="Q427" s="143">
        <v>0.03</v>
      </c>
      <c r="R427" s="143">
        <f>Q427*H427</f>
        <v>0.06</v>
      </c>
      <c r="S427" s="143">
        <v>0</v>
      </c>
      <c r="T427" s="144">
        <f>S427*H427</f>
        <v>0</v>
      </c>
      <c r="AR427" s="145" t="s">
        <v>359</v>
      </c>
      <c r="AT427" s="145" t="s">
        <v>246</v>
      </c>
      <c r="AU427" s="145" t="s">
        <v>21</v>
      </c>
      <c r="AY427" s="18" t="s">
        <v>244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8" t="s">
        <v>83</v>
      </c>
      <c r="BK427" s="146">
        <f>ROUND(I427*H427,2)</f>
        <v>0</v>
      </c>
      <c r="BL427" s="18" t="s">
        <v>359</v>
      </c>
      <c r="BM427" s="145" t="s">
        <v>802</v>
      </c>
    </row>
    <row r="428" spans="2:65" s="1" customFormat="1">
      <c r="B428" s="34"/>
      <c r="D428" s="147" t="s">
        <v>253</v>
      </c>
      <c r="F428" s="148" t="s">
        <v>801</v>
      </c>
      <c r="I428" s="149"/>
      <c r="L428" s="34"/>
      <c r="M428" s="150"/>
      <c r="T428" s="55"/>
      <c r="AT428" s="18" t="s">
        <v>253</v>
      </c>
      <c r="AU428" s="18" t="s">
        <v>21</v>
      </c>
    </row>
    <row r="429" spans="2:65" s="1" customFormat="1" ht="19.5">
      <c r="B429" s="34"/>
      <c r="D429" s="147" t="s">
        <v>284</v>
      </c>
      <c r="F429" s="167" t="s">
        <v>803</v>
      </c>
      <c r="I429" s="149"/>
      <c r="L429" s="34"/>
      <c r="M429" s="150"/>
      <c r="T429" s="55"/>
      <c r="AT429" s="18" t="s">
        <v>284</v>
      </c>
      <c r="AU429" s="18" t="s">
        <v>21</v>
      </c>
    </row>
    <row r="430" spans="2:65" s="11" customFormat="1" ht="25.9" customHeight="1">
      <c r="B430" s="122"/>
      <c r="D430" s="123" t="s">
        <v>74</v>
      </c>
      <c r="E430" s="124" t="s">
        <v>373</v>
      </c>
      <c r="F430" s="124" t="s">
        <v>804</v>
      </c>
      <c r="I430" s="125"/>
      <c r="J430" s="126">
        <f>BK430</f>
        <v>0</v>
      </c>
      <c r="L430" s="122"/>
      <c r="M430" s="127"/>
      <c r="P430" s="128">
        <f>P431</f>
        <v>0</v>
      </c>
      <c r="R430" s="128">
        <f>R431</f>
        <v>7.2000000000000007E-3</v>
      </c>
      <c r="T430" s="129">
        <f>T431</f>
        <v>0</v>
      </c>
      <c r="AR430" s="123" t="s">
        <v>264</v>
      </c>
      <c r="AT430" s="130" t="s">
        <v>74</v>
      </c>
      <c r="AU430" s="130" t="s">
        <v>75</v>
      </c>
      <c r="AY430" s="123" t="s">
        <v>244</v>
      </c>
      <c r="BK430" s="131">
        <f>BK431</f>
        <v>0</v>
      </c>
    </row>
    <row r="431" spans="2:65" s="11" customFormat="1" ht="22.9" customHeight="1">
      <c r="B431" s="122"/>
      <c r="D431" s="123" t="s">
        <v>74</v>
      </c>
      <c r="E431" s="132" t="s">
        <v>805</v>
      </c>
      <c r="F431" s="132" t="s">
        <v>806</v>
      </c>
      <c r="I431" s="125"/>
      <c r="J431" s="133">
        <f>BK431</f>
        <v>0</v>
      </c>
      <c r="L431" s="122"/>
      <c r="M431" s="127"/>
      <c r="P431" s="128">
        <f>SUM(P432:P437)</f>
        <v>0</v>
      </c>
      <c r="R431" s="128">
        <f>SUM(R432:R437)</f>
        <v>7.2000000000000007E-3</v>
      </c>
      <c r="T431" s="129">
        <f>SUM(T432:T437)</f>
        <v>0</v>
      </c>
      <c r="AR431" s="123" t="s">
        <v>264</v>
      </c>
      <c r="AT431" s="130" t="s">
        <v>74</v>
      </c>
      <c r="AU431" s="130" t="s">
        <v>83</v>
      </c>
      <c r="AY431" s="123" t="s">
        <v>244</v>
      </c>
      <c r="BK431" s="131">
        <f>SUM(BK432:BK437)</f>
        <v>0</v>
      </c>
    </row>
    <row r="432" spans="2:65" s="1" customFormat="1" ht="16.5" customHeight="1">
      <c r="B432" s="34"/>
      <c r="C432" s="134" t="s">
        <v>807</v>
      </c>
      <c r="D432" s="134" t="s">
        <v>246</v>
      </c>
      <c r="E432" s="135" t="s">
        <v>808</v>
      </c>
      <c r="F432" s="136" t="s">
        <v>809</v>
      </c>
      <c r="G432" s="137" t="s">
        <v>591</v>
      </c>
      <c r="H432" s="138">
        <v>7.2</v>
      </c>
      <c r="I432" s="139"/>
      <c r="J432" s="140">
        <f>ROUND(I432*H432,2)</f>
        <v>0</v>
      </c>
      <c r="K432" s="136" t="s">
        <v>250</v>
      </c>
      <c r="L432" s="34"/>
      <c r="M432" s="141" t="s">
        <v>29</v>
      </c>
      <c r="N432" s="142" t="s">
        <v>46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673</v>
      </c>
      <c r="AT432" s="145" t="s">
        <v>246</v>
      </c>
      <c r="AU432" s="145" t="s">
        <v>21</v>
      </c>
      <c r="AY432" s="18" t="s">
        <v>244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83</v>
      </c>
      <c r="BK432" s="146">
        <f>ROUND(I432*H432,2)</f>
        <v>0</v>
      </c>
      <c r="BL432" s="18" t="s">
        <v>673</v>
      </c>
      <c r="BM432" s="145" t="s">
        <v>810</v>
      </c>
    </row>
    <row r="433" spans="2:65" s="1" customFormat="1" ht="19.5">
      <c r="B433" s="34"/>
      <c r="D433" s="147" t="s">
        <v>253</v>
      </c>
      <c r="F433" s="148" t="s">
        <v>811</v>
      </c>
      <c r="I433" s="149"/>
      <c r="L433" s="34"/>
      <c r="M433" s="150"/>
      <c r="T433" s="55"/>
      <c r="AT433" s="18" t="s">
        <v>253</v>
      </c>
      <c r="AU433" s="18" t="s">
        <v>21</v>
      </c>
    </row>
    <row r="434" spans="2:65" s="1" customFormat="1">
      <c r="B434" s="34"/>
      <c r="D434" s="151" t="s">
        <v>255</v>
      </c>
      <c r="F434" s="152" t="s">
        <v>812</v>
      </c>
      <c r="I434" s="149"/>
      <c r="L434" s="34"/>
      <c r="M434" s="150"/>
      <c r="T434" s="55"/>
      <c r="AT434" s="18" t="s">
        <v>255</v>
      </c>
      <c r="AU434" s="18" t="s">
        <v>21</v>
      </c>
    </row>
    <row r="435" spans="2:65" s="12" customFormat="1">
      <c r="B435" s="153"/>
      <c r="D435" s="147" t="s">
        <v>262</v>
      </c>
      <c r="E435" s="154" t="s">
        <v>29</v>
      </c>
      <c r="F435" s="155" t="s">
        <v>813</v>
      </c>
      <c r="H435" s="156">
        <v>7.2</v>
      </c>
      <c r="I435" s="157"/>
      <c r="L435" s="153"/>
      <c r="M435" s="158"/>
      <c r="T435" s="159"/>
      <c r="AT435" s="154" t="s">
        <v>262</v>
      </c>
      <c r="AU435" s="154" t="s">
        <v>21</v>
      </c>
      <c r="AV435" s="12" t="s">
        <v>21</v>
      </c>
      <c r="AW435" s="12" t="s">
        <v>36</v>
      </c>
      <c r="AX435" s="12" t="s">
        <v>83</v>
      </c>
      <c r="AY435" s="154" t="s">
        <v>244</v>
      </c>
    </row>
    <row r="436" spans="2:65" s="1" customFormat="1" ht="16.5" customHeight="1">
      <c r="B436" s="34"/>
      <c r="C436" s="175" t="s">
        <v>814</v>
      </c>
      <c r="D436" s="175" t="s">
        <v>373</v>
      </c>
      <c r="E436" s="176" t="s">
        <v>815</v>
      </c>
      <c r="F436" s="177" t="s">
        <v>816</v>
      </c>
      <c r="G436" s="178" t="s">
        <v>464</v>
      </c>
      <c r="H436" s="179">
        <v>7.2</v>
      </c>
      <c r="I436" s="180"/>
      <c r="J436" s="181">
        <f>ROUND(I436*H436,2)</f>
        <v>0</v>
      </c>
      <c r="K436" s="177" t="s">
        <v>250</v>
      </c>
      <c r="L436" s="182"/>
      <c r="M436" s="183" t="s">
        <v>29</v>
      </c>
      <c r="N436" s="184" t="s">
        <v>46</v>
      </c>
      <c r="P436" s="143">
        <f>O436*H436</f>
        <v>0</v>
      </c>
      <c r="Q436" s="143">
        <v>1E-3</v>
      </c>
      <c r="R436" s="143">
        <f>Q436*H436</f>
        <v>7.2000000000000007E-3</v>
      </c>
      <c r="S436" s="143">
        <v>0</v>
      </c>
      <c r="T436" s="144">
        <f>S436*H436</f>
        <v>0</v>
      </c>
      <c r="AR436" s="145" t="s">
        <v>817</v>
      </c>
      <c r="AT436" s="145" t="s">
        <v>373</v>
      </c>
      <c r="AU436" s="145" t="s">
        <v>21</v>
      </c>
      <c r="AY436" s="18" t="s">
        <v>244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83</v>
      </c>
      <c r="BK436" s="146">
        <f>ROUND(I436*H436,2)</f>
        <v>0</v>
      </c>
      <c r="BL436" s="18" t="s">
        <v>817</v>
      </c>
      <c r="BM436" s="145" t="s">
        <v>818</v>
      </c>
    </row>
    <row r="437" spans="2:65" s="1" customFormat="1">
      <c r="B437" s="34"/>
      <c r="D437" s="147" t="s">
        <v>253</v>
      </c>
      <c r="F437" s="148" t="s">
        <v>816</v>
      </c>
      <c r="I437" s="149"/>
      <c r="L437" s="34"/>
      <c r="M437" s="185"/>
      <c r="N437" s="186"/>
      <c r="O437" s="186"/>
      <c r="P437" s="186"/>
      <c r="Q437" s="186"/>
      <c r="R437" s="186"/>
      <c r="S437" s="186"/>
      <c r="T437" s="187"/>
      <c r="AT437" s="18" t="s">
        <v>253</v>
      </c>
      <c r="AU437" s="18" t="s">
        <v>21</v>
      </c>
    </row>
    <row r="438" spans="2:65" s="1" customFormat="1" ht="6.95" customHeight="1">
      <c r="B438" s="43"/>
      <c r="C438" s="44"/>
      <c r="D438" s="44"/>
      <c r="E438" s="44"/>
      <c r="F438" s="44"/>
      <c r="G438" s="44"/>
      <c r="H438" s="44"/>
      <c r="I438" s="44"/>
      <c r="J438" s="44"/>
      <c r="K438" s="44"/>
      <c r="L438" s="34"/>
    </row>
  </sheetData>
  <sheetProtection algorithmName="SHA-512" hashValue="D0zQJIxWrtdihH6CBZ+/PK2f8HkoiRMlnWN2lLxULKeO7MFgzcPuJAk9V6SNsWQ/o/zanAEWmJ16nc6QQFMUyQ==" saltValue="ghwjHEejgkGyHaa5hbHY705Q4QU4uS1HXDRbapvv81jZ1BlO277fTGgTBHP/Vu035IWwoPhWzfQ6x7KehpGRIQ==" spinCount="100000" sheet="1" objects="1" scenarios="1" formatColumns="0" formatRows="0" autoFilter="0"/>
  <autoFilter ref="C91:K437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0" r:id="rId2" xr:uid="{00000000-0004-0000-0100-000001000000}"/>
    <hyperlink ref="F104" r:id="rId3" xr:uid="{00000000-0004-0000-0100-000002000000}"/>
    <hyperlink ref="F110" r:id="rId4" xr:uid="{00000000-0004-0000-0100-000003000000}"/>
    <hyperlink ref="F117" r:id="rId5" xr:uid="{00000000-0004-0000-0100-000004000000}"/>
    <hyperlink ref="F121" r:id="rId6" xr:uid="{00000000-0004-0000-0100-000005000000}"/>
    <hyperlink ref="F125" r:id="rId7" xr:uid="{00000000-0004-0000-0100-000006000000}"/>
    <hyperlink ref="F129" r:id="rId8" xr:uid="{00000000-0004-0000-0100-000007000000}"/>
    <hyperlink ref="F133" r:id="rId9" xr:uid="{00000000-0004-0000-0100-000008000000}"/>
    <hyperlink ref="F142" r:id="rId10" xr:uid="{00000000-0004-0000-0100-000009000000}"/>
    <hyperlink ref="F157" r:id="rId11" xr:uid="{00000000-0004-0000-0100-00000A000000}"/>
    <hyperlink ref="F161" r:id="rId12" xr:uid="{00000000-0004-0000-0100-00000B000000}"/>
    <hyperlink ref="F165" r:id="rId13" xr:uid="{00000000-0004-0000-0100-00000C000000}"/>
    <hyperlink ref="F171" r:id="rId14" xr:uid="{00000000-0004-0000-0100-00000D000000}"/>
    <hyperlink ref="F175" r:id="rId15" xr:uid="{00000000-0004-0000-0100-00000E000000}"/>
    <hyperlink ref="F182" r:id="rId16" xr:uid="{00000000-0004-0000-0100-00000F000000}"/>
    <hyperlink ref="F186" r:id="rId17" xr:uid="{00000000-0004-0000-0100-000010000000}"/>
    <hyperlink ref="F190" r:id="rId18" xr:uid="{00000000-0004-0000-0100-000011000000}"/>
    <hyperlink ref="F196" r:id="rId19" xr:uid="{00000000-0004-0000-0100-000012000000}"/>
    <hyperlink ref="F204" r:id="rId20" xr:uid="{00000000-0004-0000-0100-000013000000}"/>
    <hyperlink ref="F208" r:id="rId21" xr:uid="{00000000-0004-0000-0100-000014000000}"/>
    <hyperlink ref="F212" r:id="rId22" xr:uid="{00000000-0004-0000-0100-000015000000}"/>
    <hyperlink ref="F219" r:id="rId23" xr:uid="{00000000-0004-0000-0100-000016000000}"/>
    <hyperlink ref="F223" r:id="rId24" xr:uid="{00000000-0004-0000-0100-000017000000}"/>
    <hyperlink ref="F231" r:id="rId25" xr:uid="{00000000-0004-0000-0100-000018000000}"/>
    <hyperlink ref="F239" r:id="rId26" xr:uid="{00000000-0004-0000-0100-000019000000}"/>
    <hyperlink ref="F245" r:id="rId27" xr:uid="{00000000-0004-0000-0100-00001A000000}"/>
    <hyperlink ref="F249" r:id="rId28" xr:uid="{00000000-0004-0000-0100-00001B000000}"/>
    <hyperlink ref="F253" r:id="rId29" xr:uid="{00000000-0004-0000-0100-00001C000000}"/>
    <hyperlink ref="F257" r:id="rId30" xr:uid="{00000000-0004-0000-0100-00001D000000}"/>
    <hyperlink ref="F265" r:id="rId31" xr:uid="{00000000-0004-0000-0100-00001E000000}"/>
    <hyperlink ref="F271" r:id="rId32" xr:uid="{00000000-0004-0000-0100-00001F000000}"/>
    <hyperlink ref="F284" r:id="rId33" xr:uid="{00000000-0004-0000-0100-000020000000}"/>
    <hyperlink ref="F288" r:id="rId34" xr:uid="{00000000-0004-0000-0100-000021000000}"/>
    <hyperlink ref="F292" r:id="rId35" xr:uid="{00000000-0004-0000-0100-000022000000}"/>
    <hyperlink ref="F295" r:id="rId36" xr:uid="{00000000-0004-0000-0100-000023000000}"/>
    <hyperlink ref="F299" r:id="rId37" xr:uid="{00000000-0004-0000-0100-000024000000}"/>
    <hyperlink ref="F309" r:id="rId38" xr:uid="{00000000-0004-0000-0100-000025000000}"/>
    <hyperlink ref="F313" r:id="rId39" xr:uid="{00000000-0004-0000-0100-000026000000}"/>
    <hyperlink ref="F316" r:id="rId40" xr:uid="{00000000-0004-0000-0100-000027000000}"/>
    <hyperlink ref="F322" r:id="rId41" xr:uid="{00000000-0004-0000-0100-000028000000}"/>
    <hyperlink ref="F331" r:id="rId42" xr:uid="{00000000-0004-0000-0100-000029000000}"/>
    <hyperlink ref="F336" r:id="rId43" xr:uid="{00000000-0004-0000-0100-00002A000000}"/>
    <hyperlink ref="F340" r:id="rId44" xr:uid="{00000000-0004-0000-0100-00002B000000}"/>
    <hyperlink ref="F347" r:id="rId45" xr:uid="{00000000-0004-0000-0100-00002C000000}"/>
    <hyperlink ref="F351" r:id="rId46" xr:uid="{00000000-0004-0000-0100-00002D000000}"/>
    <hyperlink ref="F356" r:id="rId47" xr:uid="{00000000-0004-0000-0100-00002E000000}"/>
    <hyperlink ref="F363" r:id="rId48" xr:uid="{00000000-0004-0000-0100-00002F000000}"/>
    <hyperlink ref="F367" r:id="rId49" xr:uid="{00000000-0004-0000-0100-000030000000}"/>
    <hyperlink ref="F375" r:id="rId50" xr:uid="{00000000-0004-0000-0100-000031000000}"/>
    <hyperlink ref="F381" r:id="rId51" xr:uid="{00000000-0004-0000-0100-000032000000}"/>
    <hyperlink ref="F385" r:id="rId52" xr:uid="{00000000-0004-0000-0100-000033000000}"/>
    <hyperlink ref="F389" r:id="rId53" xr:uid="{00000000-0004-0000-0100-000034000000}"/>
    <hyperlink ref="F393" r:id="rId54" xr:uid="{00000000-0004-0000-0100-000035000000}"/>
    <hyperlink ref="F398" r:id="rId55" xr:uid="{00000000-0004-0000-0100-000036000000}"/>
    <hyperlink ref="F401" r:id="rId56" xr:uid="{00000000-0004-0000-0100-000037000000}"/>
    <hyperlink ref="F405" r:id="rId57" xr:uid="{00000000-0004-0000-0100-000038000000}"/>
    <hyperlink ref="F408" r:id="rId58" xr:uid="{00000000-0004-0000-0100-000039000000}"/>
    <hyperlink ref="F411" r:id="rId59" xr:uid="{00000000-0004-0000-0100-00003A000000}"/>
    <hyperlink ref="F415" r:id="rId60" xr:uid="{00000000-0004-0000-0100-00003B000000}"/>
    <hyperlink ref="F420" r:id="rId61" xr:uid="{00000000-0004-0000-0100-00003C000000}"/>
    <hyperlink ref="F434" r:id="rId62" xr:uid="{00000000-0004-0000-0100-00003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87</v>
      </c>
      <c r="AZ2" s="92" t="s">
        <v>819</v>
      </c>
      <c r="BA2" s="92" t="s">
        <v>29</v>
      </c>
      <c r="BB2" s="92" t="s">
        <v>29</v>
      </c>
      <c r="BC2" s="92" t="s">
        <v>820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821</v>
      </c>
      <c r="BA3" s="92" t="s">
        <v>29</v>
      </c>
      <c r="BB3" s="92" t="s">
        <v>29</v>
      </c>
      <c r="BC3" s="92" t="s">
        <v>822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823</v>
      </c>
      <c r="BA4" s="92" t="s">
        <v>29</v>
      </c>
      <c r="BB4" s="92" t="s">
        <v>29</v>
      </c>
      <c r="BC4" s="92" t="s">
        <v>824</v>
      </c>
      <c r="BD4" s="92" t="s">
        <v>21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825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ROUND(J88,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ROUND((SUM(BE88:BE398)),  2)</f>
        <v>0</v>
      </c>
      <c r="I33" s="96">
        <v>0.21</v>
      </c>
      <c r="J33" s="85">
        <f>ROUND(((SUM(BE88:BE398))*I33),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ROUND((SUM(BF88:BF398)),  2)</f>
        <v>0</v>
      </c>
      <c r="I34" s="96">
        <v>0.15</v>
      </c>
      <c r="J34" s="85">
        <f>ROUND(((SUM(BF88:BF398))*I34),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ROUND((SUM(BG88:BG398)),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ROUND((SUM(BH88:BH398)),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ROUND((SUM(BI88:BI398)),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040.11.2 - Úprava koryta v úseku km 0,950 63 – 1,297 93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J88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J89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J90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J228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J255</f>
        <v>0</v>
      </c>
      <c r="L63" s="110"/>
    </row>
    <row r="64" spans="2:47" s="9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J312</f>
        <v>0</v>
      </c>
      <c r="L64" s="110"/>
    </row>
    <row r="65" spans="2:12" s="9" customFormat="1" ht="19.899999999999999" customHeight="1">
      <c r="B65" s="110"/>
      <c r="D65" s="111" t="s">
        <v>221</v>
      </c>
      <c r="E65" s="112"/>
      <c r="F65" s="112"/>
      <c r="G65" s="112"/>
      <c r="H65" s="112"/>
      <c r="I65" s="112"/>
      <c r="J65" s="113">
        <f>J341</f>
        <v>0</v>
      </c>
      <c r="L65" s="110"/>
    </row>
    <row r="66" spans="2:12" s="9" customFormat="1" ht="19.899999999999999" customHeight="1">
      <c r="B66" s="110"/>
      <c r="D66" s="111" t="s">
        <v>222</v>
      </c>
      <c r="E66" s="112"/>
      <c r="F66" s="112"/>
      <c r="G66" s="112"/>
      <c r="H66" s="112"/>
      <c r="I66" s="112"/>
      <c r="J66" s="113">
        <f>J353</f>
        <v>0</v>
      </c>
      <c r="L66" s="110"/>
    </row>
    <row r="67" spans="2:12" s="9" customFormat="1" ht="19.899999999999999" customHeight="1">
      <c r="B67" s="110"/>
      <c r="D67" s="111" t="s">
        <v>223</v>
      </c>
      <c r="E67" s="112"/>
      <c r="F67" s="112"/>
      <c r="G67" s="112"/>
      <c r="H67" s="112"/>
      <c r="I67" s="112"/>
      <c r="J67" s="113">
        <f>J378</f>
        <v>0</v>
      </c>
      <c r="L67" s="110"/>
    </row>
    <row r="68" spans="2:12" s="9" customFormat="1" ht="19.899999999999999" customHeight="1">
      <c r="B68" s="110"/>
      <c r="D68" s="111" t="s">
        <v>224</v>
      </c>
      <c r="E68" s="112"/>
      <c r="F68" s="112"/>
      <c r="G68" s="112"/>
      <c r="H68" s="112"/>
      <c r="I68" s="112"/>
      <c r="J68" s="113">
        <f>J395</f>
        <v>0</v>
      </c>
      <c r="L68" s="110"/>
    </row>
    <row r="69" spans="2:12" s="1" customFormat="1" ht="21.75" customHeight="1">
      <c r="B69" s="34"/>
      <c r="L69" s="34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4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34"/>
    </row>
    <row r="75" spans="2:12" s="1" customFormat="1" ht="24.95" customHeight="1">
      <c r="B75" s="34"/>
      <c r="C75" s="22" t="s">
        <v>229</v>
      </c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16</v>
      </c>
      <c r="L77" s="34"/>
    </row>
    <row r="78" spans="2:12" s="1" customFormat="1" ht="16.5" customHeight="1">
      <c r="B78" s="34"/>
      <c r="E78" s="336" t="str">
        <f>E7</f>
        <v>Opatření Zátor-Loučky, OHO, Dílčí stavba 02.040 Opatření v úseku Zátor - Loučky</v>
      </c>
      <c r="F78" s="337"/>
      <c r="G78" s="337"/>
      <c r="H78" s="337"/>
      <c r="L78" s="34"/>
    </row>
    <row r="79" spans="2:12" s="1" customFormat="1" ht="12" customHeight="1">
      <c r="B79" s="34"/>
      <c r="C79" s="28" t="s">
        <v>210</v>
      </c>
      <c r="L79" s="34"/>
    </row>
    <row r="80" spans="2:12" s="1" customFormat="1" ht="16.5" customHeight="1">
      <c r="B80" s="34"/>
      <c r="E80" s="310" t="str">
        <f>E9</f>
        <v>040.11.2 - Úprava koryta v úseku km 0,950 63 – 1,297 93</v>
      </c>
      <c r="F80" s="335"/>
      <c r="G80" s="335"/>
      <c r="H80" s="335"/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F12</f>
        <v>Zátor</v>
      </c>
      <c r="I82" s="28" t="s">
        <v>24</v>
      </c>
      <c r="J82" s="51">
        <f>IF(J12="","",J12)</f>
        <v>45897</v>
      </c>
      <c r="L82" s="34"/>
    </row>
    <row r="83" spans="2:65" s="1" customFormat="1" ht="6.95" customHeight="1">
      <c r="B83" s="34"/>
      <c r="L83" s="34"/>
    </row>
    <row r="84" spans="2:65" s="1" customFormat="1" ht="15.2" customHeight="1">
      <c r="B84" s="34"/>
      <c r="C84" s="28" t="s">
        <v>27</v>
      </c>
      <c r="F84" s="26" t="str">
        <f>E15</f>
        <v>Povodí Odry, státní podnik</v>
      </c>
      <c r="I84" s="28" t="s">
        <v>34</v>
      </c>
      <c r="J84" s="32" t="str">
        <f>E21</f>
        <v>AQUATIS, a.s.</v>
      </c>
      <c r="L84" s="34"/>
    </row>
    <row r="85" spans="2:65" s="1" customFormat="1" ht="25.7" customHeight="1">
      <c r="B85" s="34"/>
      <c r="C85" s="28" t="s">
        <v>32</v>
      </c>
      <c r="F85" s="26" t="str">
        <f>IF(E18="","",E18)</f>
        <v>Vyplň údaj</v>
      </c>
      <c r="I85" s="28" t="s">
        <v>37</v>
      </c>
      <c r="J85" s="32" t="str">
        <f>E24</f>
        <v>Ing. Michal Jendruščák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4"/>
      <c r="C87" s="115" t="s">
        <v>230</v>
      </c>
      <c r="D87" s="116" t="s">
        <v>60</v>
      </c>
      <c r="E87" s="116" t="s">
        <v>56</v>
      </c>
      <c r="F87" s="116" t="s">
        <v>57</v>
      </c>
      <c r="G87" s="116" t="s">
        <v>231</v>
      </c>
      <c r="H87" s="116" t="s">
        <v>232</v>
      </c>
      <c r="I87" s="116" t="s">
        <v>233</v>
      </c>
      <c r="J87" s="116" t="s">
        <v>214</v>
      </c>
      <c r="K87" s="117" t="s">
        <v>234</v>
      </c>
      <c r="L87" s="114"/>
      <c r="M87" s="58" t="s">
        <v>29</v>
      </c>
      <c r="N87" s="59" t="s">
        <v>45</v>
      </c>
      <c r="O87" s="59" t="s">
        <v>235</v>
      </c>
      <c r="P87" s="59" t="s">
        <v>236</v>
      </c>
      <c r="Q87" s="59" t="s">
        <v>237</v>
      </c>
      <c r="R87" s="59" t="s">
        <v>238</v>
      </c>
      <c r="S87" s="59" t="s">
        <v>239</v>
      </c>
      <c r="T87" s="60" t="s">
        <v>240</v>
      </c>
    </row>
    <row r="88" spans="2:65" s="1" customFormat="1" ht="22.9" customHeight="1">
      <c r="B88" s="34"/>
      <c r="C88" s="63" t="s">
        <v>241</v>
      </c>
      <c r="J88" s="118">
        <f>BK88</f>
        <v>0</v>
      </c>
      <c r="L88" s="34"/>
      <c r="M88" s="61"/>
      <c r="N88" s="52"/>
      <c r="O88" s="52"/>
      <c r="P88" s="119">
        <f>P89</f>
        <v>0</v>
      </c>
      <c r="Q88" s="52"/>
      <c r="R88" s="119">
        <f>R89</f>
        <v>16108.040356949998</v>
      </c>
      <c r="S88" s="52"/>
      <c r="T88" s="120">
        <f>T89</f>
        <v>2990.6397999999999</v>
      </c>
      <c r="AT88" s="18" t="s">
        <v>74</v>
      </c>
      <c r="AU88" s="18" t="s">
        <v>215</v>
      </c>
      <c r="BK88" s="121">
        <f>BK89</f>
        <v>0</v>
      </c>
    </row>
    <row r="89" spans="2:65" s="11" customFormat="1" ht="25.9" customHeight="1">
      <c r="B89" s="122"/>
      <c r="D89" s="123" t="s">
        <v>74</v>
      </c>
      <c r="E89" s="124" t="s">
        <v>242</v>
      </c>
      <c r="F89" s="124" t="s">
        <v>243</v>
      </c>
      <c r="I89" s="125"/>
      <c r="J89" s="126">
        <f>BK89</f>
        <v>0</v>
      </c>
      <c r="L89" s="122"/>
      <c r="M89" s="127"/>
      <c r="P89" s="128">
        <f>P90+P228+P255+P312+P341+P353+P378+P395</f>
        <v>0</v>
      </c>
      <c r="R89" s="128">
        <f>R90+R228+R255+R312+R341+R353+R378+R395</f>
        <v>16108.040356949998</v>
      </c>
      <c r="T89" s="129">
        <f>T90+T228+T255+T312+T341+T353+T378+T395</f>
        <v>2990.6397999999999</v>
      </c>
      <c r="AR89" s="123" t="s">
        <v>83</v>
      </c>
      <c r="AT89" s="130" t="s">
        <v>74</v>
      </c>
      <c r="AU89" s="130" t="s">
        <v>75</v>
      </c>
      <c r="AY89" s="123" t="s">
        <v>244</v>
      </c>
      <c r="BK89" s="131">
        <f>BK90+BK228+BK255+BK312+BK341+BK353+BK378+BK395</f>
        <v>0</v>
      </c>
    </row>
    <row r="90" spans="2:65" s="11" customFormat="1" ht="22.9" customHeight="1">
      <c r="B90" s="122"/>
      <c r="D90" s="123" t="s">
        <v>74</v>
      </c>
      <c r="E90" s="132" t="s">
        <v>83</v>
      </c>
      <c r="F90" s="132" t="s">
        <v>245</v>
      </c>
      <c r="I90" s="125"/>
      <c r="J90" s="133">
        <f>BK90</f>
        <v>0</v>
      </c>
      <c r="L90" s="122"/>
      <c r="M90" s="127"/>
      <c r="P90" s="128">
        <f>SUM(P91:P227)</f>
        <v>0</v>
      </c>
      <c r="R90" s="128">
        <f>SUM(R91:R227)</f>
        <v>0.23404</v>
      </c>
      <c r="T90" s="129">
        <f>SUM(T91:T227)</f>
        <v>2979.6549999999997</v>
      </c>
      <c r="AR90" s="123" t="s">
        <v>83</v>
      </c>
      <c r="AT90" s="130" t="s">
        <v>74</v>
      </c>
      <c r="AU90" s="130" t="s">
        <v>83</v>
      </c>
      <c r="AY90" s="123" t="s">
        <v>244</v>
      </c>
      <c r="BK90" s="131">
        <f>SUM(BK91:BK227)</f>
        <v>0</v>
      </c>
    </row>
    <row r="91" spans="2:65" s="1" customFormat="1" ht="16.5" customHeight="1">
      <c r="B91" s="34"/>
      <c r="C91" s="134" t="s">
        <v>83</v>
      </c>
      <c r="D91" s="134" t="s">
        <v>246</v>
      </c>
      <c r="E91" s="135" t="s">
        <v>826</v>
      </c>
      <c r="F91" s="136" t="s">
        <v>827</v>
      </c>
      <c r="G91" s="137" t="s">
        <v>249</v>
      </c>
      <c r="H91" s="138">
        <v>811</v>
      </c>
      <c r="I91" s="139"/>
      <c r="J91" s="140">
        <f>ROUND(I91*H91,2)</f>
        <v>0</v>
      </c>
      <c r="K91" s="136" t="s">
        <v>250</v>
      </c>
      <c r="L91" s="34"/>
      <c r="M91" s="141" t="s">
        <v>29</v>
      </c>
      <c r="N91" s="142" t="s">
        <v>46</v>
      </c>
      <c r="P91" s="143">
        <f>O91*H91</f>
        <v>0</v>
      </c>
      <c r="Q91" s="143">
        <v>0</v>
      </c>
      <c r="R91" s="143">
        <f>Q91*H91</f>
        <v>0</v>
      </c>
      <c r="S91" s="143">
        <v>0.44</v>
      </c>
      <c r="T91" s="144">
        <f>S91*H91</f>
        <v>356.84</v>
      </c>
      <c r="AR91" s="145" t="s">
        <v>251</v>
      </c>
      <c r="AT91" s="145" t="s">
        <v>246</v>
      </c>
      <c r="AU91" s="145" t="s">
        <v>21</v>
      </c>
      <c r="AY91" s="18" t="s">
        <v>244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83</v>
      </c>
      <c r="BK91" s="146">
        <f>ROUND(I91*H91,2)</f>
        <v>0</v>
      </c>
      <c r="BL91" s="18" t="s">
        <v>251</v>
      </c>
      <c r="BM91" s="145" t="s">
        <v>828</v>
      </c>
    </row>
    <row r="92" spans="2:65" s="1" customFormat="1" ht="19.5">
      <c r="B92" s="34"/>
      <c r="D92" s="147" t="s">
        <v>253</v>
      </c>
      <c r="F92" s="148" t="s">
        <v>829</v>
      </c>
      <c r="I92" s="149"/>
      <c r="L92" s="34"/>
      <c r="M92" s="150"/>
      <c r="T92" s="55"/>
      <c r="AT92" s="18" t="s">
        <v>253</v>
      </c>
      <c r="AU92" s="18" t="s">
        <v>21</v>
      </c>
    </row>
    <row r="93" spans="2:65" s="1" customFormat="1">
      <c r="B93" s="34"/>
      <c r="D93" s="151" t="s">
        <v>255</v>
      </c>
      <c r="F93" s="152" t="s">
        <v>830</v>
      </c>
      <c r="I93" s="149"/>
      <c r="L93" s="34"/>
      <c r="M93" s="150"/>
      <c r="T93" s="55"/>
      <c r="AT93" s="18" t="s">
        <v>255</v>
      </c>
      <c r="AU93" s="18" t="s">
        <v>21</v>
      </c>
    </row>
    <row r="94" spans="2:65" s="12" customFormat="1">
      <c r="B94" s="153"/>
      <c r="D94" s="147" t="s">
        <v>262</v>
      </c>
      <c r="E94" s="154" t="s">
        <v>29</v>
      </c>
      <c r="F94" s="155" t="s">
        <v>831</v>
      </c>
      <c r="H94" s="156">
        <v>811</v>
      </c>
      <c r="I94" s="157"/>
      <c r="L94" s="153"/>
      <c r="M94" s="158"/>
      <c r="T94" s="159"/>
      <c r="AT94" s="154" t="s">
        <v>262</v>
      </c>
      <c r="AU94" s="154" t="s">
        <v>21</v>
      </c>
      <c r="AV94" s="12" t="s">
        <v>21</v>
      </c>
      <c r="AW94" s="12" t="s">
        <v>36</v>
      </c>
      <c r="AX94" s="12" t="s">
        <v>83</v>
      </c>
      <c r="AY94" s="154" t="s">
        <v>244</v>
      </c>
    </row>
    <row r="95" spans="2:65" s="1" customFormat="1" ht="16.5" customHeight="1">
      <c r="B95" s="34"/>
      <c r="C95" s="134" t="s">
        <v>21</v>
      </c>
      <c r="D95" s="134" t="s">
        <v>246</v>
      </c>
      <c r="E95" s="135" t="s">
        <v>832</v>
      </c>
      <c r="F95" s="136" t="s">
        <v>833</v>
      </c>
      <c r="G95" s="137" t="s">
        <v>249</v>
      </c>
      <c r="H95" s="138">
        <v>467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0</v>
      </c>
      <c r="R95" s="143">
        <f>Q95*H95</f>
        <v>0</v>
      </c>
      <c r="S95" s="143">
        <v>0.625</v>
      </c>
      <c r="T95" s="144">
        <f>S95*H95</f>
        <v>291.875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834</v>
      </c>
    </row>
    <row r="96" spans="2:65" s="1" customFormat="1" ht="19.5">
      <c r="B96" s="34"/>
      <c r="D96" s="147" t="s">
        <v>253</v>
      </c>
      <c r="F96" s="148" t="s">
        <v>835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836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29</v>
      </c>
      <c r="F98" s="155" t="s">
        <v>837</v>
      </c>
      <c r="H98" s="156">
        <v>467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16.5" customHeight="1">
      <c r="B99" s="34"/>
      <c r="C99" s="134" t="s">
        <v>264</v>
      </c>
      <c r="D99" s="134" t="s">
        <v>246</v>
      </c>
      <c r="E99" s="135" t="s">
        <v>257</v>
      </c>
      <c r="F99" s="136" t="s">
        <v>258</v>
      </c>
      <c r="G99" s="137" t="s">
        <v>249</v>
      </c>
      <c r="H99" s="138">
        <v>344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1.0000000000000001E-5</v>
      </c>
      <c r="R99" s="143">
        <f>Q99*H99</f>
        <v>3.4400000000000003E-3</v>
      </c>
      <c r="S99" s="143">
        <v>0.115</v>
      </c>
      <c r="T99" s="144">
        <f>S99*H99</f>
        <v>39.56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838</v>
      </c>
    </row>
    <row r="100" spans="2:65" s="1" customFormat="1" ht="19.5">
      <c r="B100" s="34"/>
      <c r="D100" s="147" t="s">
        <v>253</v>
      </c>
      <c r="F100" s="148" t="s">
        <v>260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261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2" customFormat="1">
      <c r="B102" s="153"/>
      <c r="D102" s="147" t="s">
        <v>262</v>
      </c>
      <c r="E102" s="154" t="s">
        <v>29</v>
      </c>
      <c r="F102" s="155" t="s">
        <v>839</v>
      </c>
      <c r="H102" s="156">
        <v>344</v>
      </c>
      <c r="I102" s="157"/>
      <c r="L102" s="153"/>
      <c r="M102" s="158"/>
      <c r="T102" s="159"/>
      <c r="AT102" s="154" t="s">
        <v>262</v>
      </c>
      <c r="AU102" s="154" t="s">
        <v>21</v>
      </c>
      <c r="AV102" s="12" t="s">
        <v>21</v>
      </c>
      <c r="AW102" s="12" t="s">
        <v>36</v>
      </c>
      <c r="AX102" s="12" t="s">
        <v>83</v>
      </c>
      <c r="AY102" s="154" t="s">
        <v>244</v>
      </c>
    </row>
    <row r="103" spans="2:65" s="1" customFormat="1" ht="16.5" customHeight="1">
      <c r="B103" s="34"/>
      <c r="C103" s="134" t="s">
        <v>251</v>
      </c>
      <c r="D103" s="134" t="s">
        <v>246</v>
      </c>
      <c r="E103" s="135" t="s">
        <v>272</v>
      </c>
      <c r="F103" s="136" t="s">
        <v>273</v>
      </c>
      <c r="G103" s="137" t="s">
        <v>274</v>
      </c>
      <c r="H103" s="138">
        <v>1259</v>
      </c>
      <c r="I103" s="139"/>
      <c r="J103" s="140">
        <f>ROUND(I103*H103,2)</f>
        <v>0</v>
      </c>
      <c r="K103" s="136" t="s">
        <v>250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1.82</v>
      </c>
      <c r="T103" s="144">
        <f>S103*H103</f>
        <v>2291.38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840</v>
      </c>
    </row>
    <row r="104" spans="2:65" s="1" customFormat="1">
      <c r="B104" s="34"/>
      <c r="D104" s="147" t="s">
        <v>253</v>
      </c>
      <c r="F104" s="148" t="s">
        <v>276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>
      <c r="B105" s="34"/>
      <c r="D105" s="151" t="s">
        <v>255</v>
      </c>
      <c r="F105" s="152" t="s">
        <v>277</v>
      </c>
      <c r="I105" s="149"/>
      <c r="L105" s="34"/>
      <c r="M105" s="150"/>
      <c r="T105" s="55"/>
      <c r="AT105" s="18" t="s">
        <v>255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841</v>
      </c>
      <c r="H106" s="156">
        <v>1102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2" customFormat="1">
      <c r="B107" s="153"/>
      <c r="D107" s="147" t="s">
        <v>262</v>
      </c>
      <c r="E107" s="154" t="s">
        <v>29</v>
      </c>
      <c r="F107" s="155" t="s">
        <v>842</v>
      </c>
      <c r="H107" s="156">
        <v>157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75</v>
      </c>
      <c r="AY107" s="154" t="s">
        <v>244</v>
      </c>
    </row>
    <row r="108" spans="2:65" s="13" customFormat="1">
      <c r="B108" s="160"/>
      <c r="D108" s="147" t="s">
        <v>262</v>
      </c>
      <c r="E108" s="161" t="s">
        <v>29</v>
      </c>
      <c r="F108" s="162" t="s">
        <v>271</v>
      </c>
      <c r="H108" s="163">
        <v>1259</v>
      </c>
      <c r="I108" s="164"/>
      <c r="L108" s="160"/>
      <c r="M108" s="165"/>
      <c r="T108" s="166"/>
      <c r="AT108" s="161" t="s">
        <v>262</v>
      </c>
      <c r="AU108" s="161" t="s">
        <v>21</v>
      </c>
      <c r="AV108" s="13" t="s">
        <v>251</v>
      </c>
      <c r="AW108" s="13" t="s">
        <v>36</v>
      </c>
      <c r="AX108" s="13" t="s">
        <v>83</v>
      </c>
      <c r="AY108" s="161" t="s">
        <v>244</v>
      </c>
    </row>
    <row r="109" spans="2:65" s="1" customFormat="1" ht="16.5" customHeight="1">
      <c r="B109" s="34"/>
      <c r="C109" s="134" t="s">
        <v>279</v>
      </c>
      <c r="D109" s="134" t="s">
        <v>246</v>
      </c>
      <c r="E109" s="135" t="s">
        <v>287</v>
      </c>
      <c r="F109" s="136" t="s">
        <v>288</v>
      </c>
      <c r="G109" s="137" t="s">
        <v>249</v>
      </c>
      <c r="H109" s="138">
        <v>16314</v>
      </c>
      <c r="I109" s="139"/>
      <c r="J109" s="140">
        <f>ROUND(I109*H109,2)</f>
        <v>0</v>
      </c>
      <c r="K109" s="136" t="s">
        <v>250</v>
      </c>
      <c r="L109" s="34"/>
      <c r="M109" s="141" t="s">
        <v>29</v>
      </c>
      <c r="N109" s="142" t="s">
        <v>46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251</v>
      </c>
      <c r="AT109" s="145" t="s">
        <v>246</v>
      </c>
      <c r="AU109" s="145" t="s">
        <v>21</v>
      </c>
      <c r="AY109" s="18" t="s">
        <v>244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83</v>
      </c>
      <c r="BK109" s="146">
        <f>ROUND(I109*H109,2)</f>
        <v>0</v>
      </c>
      <c r="BL109" s="18" t="s">
        <v>251</v>
      </c>
      <c r="BM109" s="145" t="s">
        <v>843</v>
      </c>
    </row>
    <row r="110" spans="2:65" s="1" customFormat="1">
      <c r="B110" s="34"/>
      <c r="D110" s="147" t="s">
        <v>253</v>
      </c>
      <c r="F110" s="148" t="s">
        <v>290</v>
      </c>
      <c r="I110" s="149"/>
      <c r="L110" s="34"/>
      <c r="M110" s="150"/>
      <c r="T110" s="55"/>
      <c r="AT110" s="18" t="s">
        <v>253</v>
      </c>
      <c r="AU110" s="18" t="s">
        <v>21</v>
      </c>
    </row>
    <row r="111" spans="2:65" s="1" customFormat="1">
      <c r="B111" s="34"/>
      <c r="D111" s="151" t="s">
        <v>255</v>
      </c>
      <c r="F111" s="152" t="s">
        <v>291</v>
      </c>
      <c r="I111" s="149"/>
      <c r="L111" s="34"/>
      <c r="M111" s="150"/>
      <c r="T111" s="55"/>
      <c r="AT111" s="18" t="s">
        <v>255</v>
      </c>
      <c r="AU111" s="18" t="s">
        <v>21</v>
      </c>
    </row>
    <row r="112" spans="2:65" s="12" customFormat="1">
      <c r="B112" s="153"/>
      <c r="D112" s="147" t="s">
        <v>262</v>
      </c>
      <c r="E112" s="154" t="s">
        <v>29</v>
      </c>
      <c r="F112" s="155" t="s">
        <v>844</v>
      </c>
      <c r="H112" s="156">
        <v>16314</v>
      </c>
      <c r="I112" s="157"/>
      <c r="L112" s="153"/>
      <c r="M112" s="158"/>
      <c r="T112" s="159"/>
      <c r="AT112" s="154" t="s">
        <v>262</v>
      </c>
      <c r="AU112" s="154" t="s">
        <v>21</v>
      </c>
      <c r="AV112" s="12" t="s">
        <v>21</v>
      </c>
      <c r="AW112" s="12" t="s">
        <v>36</v>
      </c>
      <c r="AX112" s="12" t="s">
        <v>83</v>
      </c>
      <c r="AY112" s="154" t="s">
        <v>244</v>
      </c>
    </row>
    <row r="113" spans="2:65" s="1" customFormat="1" ht="21.75" customHeight="1">
      <c r="B113" s="34"/>
      <c r="C113" s="134" t="s">
        <v>286</v>
      </c>
      <c r="D113" s="134" t="s">
        <v>246</v>
      </c>
      <c r="E113" s="135" t="s">
        <v>294</v>
      </c>
      <c r="F113" s="136" t="s">
        <v>295</v>
      </c>
      <c r="G113" s="137" t="s">
        <v>274</v>
      </c>
      <c r="H113" s="138">
        <v>23466</v>
      </c>
      <c r="I113" s="139"/>
      <c r="J113" s="140">
        <f>ROUND(I113*H113,2)</f>
        <v>0</v>
      </c>
      <c r="K113" s="136" t="s">
        <v>250</v>
      </c>
      <c r="L113" s="34"/>
      <c r="M113" s="141" t="s">
        <v>29</v>
      </c>
      <c r="N113" s="142" t="s">
        <v>46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251</v>
      </c>
      <c r="AT113" s="145" t="s">
        <v>246</v>
      </c>
      <c r="AU113" s="145" t="s">
        <v>21</v>
      </c>
      <c r="AY113" s="18" t="s">
        <v>244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83</v>
      </c>
      <c r="BK113" s="146">
        <f>ROUND(I113*H113,2)</f>
        <v>0</v>
      </c>
      <c r="BL113" s="18" t="s">
        <v>251</v>
      </c>
      <c r="BM113" s="145" t="s">
        <v>845</v>
      </c>
    </row>
    <row r="114" spans="2:65" s="1" customFormat="1">
      <c r="B114" s="34"/>
      <c r="D114" s="147" t="s">
        <v>253</v>
      </c>
      <c r="F114" s="148" t="s">
        <v>297</v>
      </c>
      <c r="I114" s="149"/>
      <c r="L114" s="34"/>
      <c r="M114" s="150"/>
      <c r="T114" s="55"/>
      <c r="AT114" s="18" t="s">
        <v>253</v>
      </c>
      <c r="AU114" s="18" t="s">
        <v>21</v>
      </c>
    </row>
    <row r="115" spans="2:65" s="1" customFormat="1">
      <c r="B115" s="34"/>
      <c r="D115" s="151" t="s">
        <v>255</v>
      </c>
      <c r="F115" s="152" t="s">
        <v>298</v>
      </c>
      <c r="I115" s="149"/>
      <c r="L115" s="34"/>
      <c r="M115" s="150"/>
      <c r="T115" s="55"/>
      <c r="AT115" s="18" t="s">
        <v>255</v>
      </c>
      <c r="AU115" s="18" t="s">
        <v>21</v>
      </c>
    </row>
    <row r="116" spans="2:65" s="12" customFormat="1">
      <c r="B116" s="153"/>
      <c r="D116" s="147" t="s">
        <v>262</v>
      </c>
      <c r="E116" s="154" t="s">
        <v>29</v>
      </c>
      <c r="F116" s="155" t="s">
        <v>846</v>
      </c>
      <c r="H116" s="156">
        <v>23466</v>
      </c>
      <c r="I116" s="157"/>
      <c r="L116" s="153"/>
      <c r="M116" s="158"/>
      <c r="T116" s="159"/>
      <c r="AT116" s="154" t="s">
        <v>262</v>
      </c>
      <c r="AU116" s="154" t="s">
        <v>21</v>
      </c>
      <c r="AV116" s="12" t="s">
        <v>21</v>
      </c>
      <c r="AW116" s="12" t="s">
        <v>36</v>
      </c>
      <c r="AX116" s="12" t="s">
        <v>83</v>
      </c>
      <c r="AY116" s="154" t="s">
        <v>244</v>
      </c>
    </row>
    <row r="117" spans="2:65" s="1" customFormat="1" ht="21.75" customHeight="1">
      <c r="B117" s="34"/>
      <c r="C117" s="134" t="s">
        <v>293</v>
      </c>
      <c r="D117" s="134" t="s">
        <v>246</v>
      </c>
      <c r="E117" s="135" t="s">
        <v>301</v>
      </c>
      <c r="F117" s="136" t="s">
        <v>302</v>
      </c>
      <c r="G117" s="137" t="s">
        <v>274</v>
      </c>
      <c r="H117" s="138">
        <v>3874</v>
      </c>
      <c r="I117" s="139"/>
      <c r="J117" s="140">
        <f>ROUND(I117*H117,2)</f>
        <v>0</v>
      </c>
      <c r="K117" s="136" t="s">
        <v>250</v>
      </c>
      <c r="L117" s="34"/>
      <c r="M117" s="141" t="s">
        <v>29</v>
      </c>
      <c r="N117" s="142" t="s">
        <v>46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251</v>
      </c>
      <c r="AT117" s="145" t="s">
        <v>246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847</v>
      </c>
    </row>
    <row r="118" spans="2:65" s="1" customFormat="1" ht="19.5">
      <c r="B118" s="34"/>
      <c r="D118" s="147" t="s">
        <v>253</v>
      </c>
      <c r="F118" s="148" t="s">
        <v>304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>
      <c r="B119" s="34"/>
      <c r="D119" s="151" t="s">
        <v>255</v>
      </c>
      <c r="F119" s="152" t="s">
        <v>305</v>
      </c>
      <c r="I119" s="149"/>
      <c r="L119" s="34"/>
      <c r="M119" s="150"/>
      <c r="T119" s="55"/>
      <c r="AT119" s="18" t="s">
        <v>255</v>
      </c>
      <c r="AU119" s="18" t="s">
        <v>21</v>
      </c>
    </row>
    <row r="120" spans="2:65" s="12" customFormat="1">
      <c r="B120" s="153"/>
      <c r="D120" s="147" t="s">
        <v>262</v>
      </c>
      <c r="E120" s="154" t="s">
        <v>29</v>
      </c>
      <c r="F120" s="155" t="s">
        <v>848</v>
      </c>
      <c r="H120" s="156">
        <v>3874</v>
      </c>
      <c r="I120" s="157"/>
      <c r="L120" s="153"/>
      <c r="M120" s="158"/>
      <c r="T120" s="159"/>
      <c r="AT120" s="154" t="s">
        <v>262</v>
      </c>
      <c r="AU120" s="154" t="s">
        <v>21</v>
      </c>
      <c r="AV120" s="12" t="s">
        <v>21</v>
      </c>
      <c r="AW120" s="12" t="s">
        <v>36</v>
      </c>
      <c r="AX120" s="12" t="s">
        <v>83</v>
      </c>
      <c r="AY120" s="154" t="s">
        <v>244</v>
      </c>
    </row>
    <row r="121" spans="2:65" s="1" customFormat="1" ht="21.75" customHeight="1">
      <c r="B121" s="34"/>
      <c r="C121" s="134" t="s">
        <v>300</v>
      </c>
      <c r="D121" s="134" t="s">
        <v>246</v>
      </c>
      <c r="E121" s="135" t="s">
        <v>849</v>
      </c>
      <c r="F121" s="136" t="s">
        <v>850</v>
      </c>
      <c r="G121" s="137" t="s">
        <v>274</v>
      </c>
      <c r="H121" s="138">
        <v>22196</v>
      </c>
      <c r="I121" s="139"/>
      <c r="J121" s="140">
        <f>ROUND(I121*H121,2)</f>
        <v>0</v>
      </c>
      <c r="K121" s="136" t="s">
        <v>250</v>
      </c>
      <c r="L121" s="34"/>
      <c r="M121" s="141" t="s">
        <v>29</v>
      </c>
      <c r="N121" s="142" t="s">
        <v>46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251</v>
      </c>
      <c r="AT121" s="145" t="s">
        <v>246</v>
      </c>
      <c r="AU121" s="145" t="s">
        <v>21</v>
      </c>
      <c r="AY121" s="18" t="s">
        <v>244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83</v>
      </c>
      <c r="BK121" s="146">
        <f>ROUND(I121*H121,2)</f>
        <v>0</v>
      </c>
      <c r="BL121" s="18" t="s">
        <v>251</v>
      </c>
      <c r="BM121" s="145" t="s">
        <v>851</v>
      </c>
    </row>
    <row r="122" spans="2:65" s="1" customFormat="1" ht="19.5">
      <c r="B122" s="34"/>
      <c r="D122" s="147" t="s">
        <v>253</v>
      </c>
      <c r="F122" s="148" t="s">
        <v>852</v>
      </c>
      <c r="I122" s="149"/>
      <c r="L122" s="34"/>
      <c r="M122" s="150"/>
      <c r="T122" s="55"/>
      <c r="AT122" s="18" t="s">
        <v>253</v>
      </c>
      <c r="AU122" s="18" t="s">
        <v>21</v>
      </c>
    </row>
    <row r="123" spans="2:65" s="1" customFormat="1">
      <c r="B123" s="34"/>
      <c r="D123" s="151" t="s">
        <v>255</v>
      </c>
      <c r="F123" s="152" t="s">
        <v>853</v>
      </c>
      <c r="I123" s="149"/>
      <c r="L123" s="34"/>
      <c r="M123" s="150"/>
      <c r="T123" s="55"/>
      <c r="AT123" s="18" t="s">
        <v>255</v>
      </c>
      <c r="AU123" s="18" t="s">
        <v>21</v>
      </c>
    </row>
    <row r="124" spans="2:65" s="12" customFormat="1">
      <c r="B124" s="153"/>
      <c r="D124" s="147" t="s">
        <v>262</v>
      </c>
      <c r="E124" s="154" t="s">
        <v>29</v>
      </c>
      <c r="F124" s="155" t="s">
        <v>854</v>
      </c>
      <c r="H124" s="156">
        <v>22196</v>
      </c>
      <c r="I124" s="157"/>
      <c r="L124" s="153"/>
      <c r="M124" s="158"/>
      <c r="T124" s="159"/>
      <c r="AT124" s="154" t="s">
        <v>262</v>
      </c>
      <c r="AU124" s="154" t="s">
        <v>21</v>
      </c>
      <c r="AV124" s="12" t="s">
        <v>21</v>
      </c>
      <c r="AW124" s="12" t="s">
        <v>36</v>
      </c>
      <c r="AX124" s="12" t="s">
        <v>83</v>
      </c>
      <c r="AY124" s="154" t="s">
        <v>244</v>
      </c>
    </row>
    <row r="125" spans="2:65" s="1" customFormat="1" ht="21.75" customHeight="1">
      <c r="B125" s="34"/>
      <c r="C125" s="134" t="s">
        <v>307</v>
      </c>
      <c r="D125" s="134" t="s">
        <v>246</v>
      </c>
      <c r="E125" s="135" t="s">
        <v>315</v>
      </c>
      <c r="F125" s="136" t="s">
        <v>316</v>
      </c>
      <c r="G125" s="137" t="s">
        <v>274</v>
      </c>
      <c r="H125" s="138">
        <v>5020.3999999999996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855</v>
      </c>
    </row>
    <row r="126" spans="2:65" s="1" customFormat="1" ht="19.5">
      <c r="B126" s="34"/>
      <c r="D126" s="147" t="s">
        <v>253</v>
      </c>
      <c r="F126" s="148" t="s">
        <v>318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319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2" customFormat="1">
      <c r="B128" s="153"/>
      <c r="D128" s="147" t="s">
        <v>262</v>
      </c>
      <c r="E128" s="154" t="s">
        <v>29</v>
      </c>
      <c r="F128" s="155" t="s">
        <v>856</v>
      </c>
      <c r="H128" s="156">
        <v>3262.8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4" customFormat="1">
      <c r="B129" s="168"/>
      <c r="D129" s="147" t="s">
        <v>262</v>
      </c>
      <c r="E129" s="169" t="s">
        <v>29</v>
      </c>
      <c r="F129" s="170" t="s">
        <v>321</v>
      </c>
      <c r="H129" s="171">
        <v>3262.8</v>
      </c>
      <c r="I129" s="172"/>
      <c r="L129" s="168"/>
      <c r="M129" s="173"/>
      <c r="T129" s="174"/>
      <c r="AT129" s="169" t="s">
        <v>262</v>
      </c>
      <c r="AU129" s="169" t="s">
        <v>21</v>
      </c>
      <c r="AV129" s="14" t="s">
        <v>264</v>
      </c>
      <c r="AW129" s="14" t="s">
        <v>36</v>
      </c>
      <c r="AX129" s="14" t="s">
        <v>75</v>
      </c>
      <c r="AY129" s="169" t="s">
        <v>244</v>
      </c>
    </row>
    <row r="130" spans="2:65" s="12" customFormat="1">
      <c r="B130" s="153"/>
      <c r="D130" s="147" t="s">
        <v>262</v>
      </c>
      <c r="E130" s="154" t="s">
        <v>29</v>
      </c>
      <c r="F130" s="155" t="s">
        <v>857</v>
      </c>
      <c r="H130" s="156">
        <v>1687.35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2" customFormat="1">
      <c r="B131" s="153"/>
      <c r="D131" s="147" t="s">
        <v>262</v>
      </c>
      <c r="E131" s="154" t="s">
        <v>29</v>
      </c>
      <c r="F131" s="155" t="s">
        <v>858</v>
      </c>
      <c r="H131" s="156">
        <v>70.25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75</v>
      </c>
      <c r="AY131" s="154" t="s">
        <v>244</v>
      </c>
    </row>
    <row r="132" spans="2:65" s="14" customFormat="1">
      <c r="B132" s="168"/>
      <c r="D132" s="147" t="s">
        <v>262</v>
      </c>
      <c r="E132" s="169" t="s">
        <v>823</v>
      </c>
      <c r="F132" s="170" t="s">
        <v>321</v>
      </c>
      <c r="H132" s="171">
        <v>1757.6</v>
      </c>
      <c r="I132" s="172"/>
      <c r="L132" s="168"/>
      <c r="M132" s="173"/>
      <c r="T132" s="174"/>
      <c r="AT132" s="169" t="s">
        <v>262</v>
      </c>
      <c r="AU132" s="169" t="s">
        <v>21</v>
      </c>
      <c r="AV132" s="14" t="s">
        <v>264</v>
      </c>
      <c r="AW132" s="14" t="s">
        <v>36</v>
      </c>
      <c r="AX132" s="14" t="s">
        <v>75</v>
      </c>
      <c r="AY132" s="169" t="s">
        <v>244</v>
      </c>
    </row>
    <row r="133" spans="2:65" s="13" customFormat="1">
      <c r="B133" s="160"/>
      <c r="D133" s="147" t="s">
        <v>262</v>
      </c>
      <c r="E133" s="161" t="s">
        <v>29</v>
      </c>
      <c r="F133" s="162" t="s">
        <v>271</v>
      </c>
      <c r="H133" s="163">
        <v>5020.3999999999996</v>
      </c>
      <c r="I133" s="164"/>
      <c r="L133" s="160"/>
      <c r="M133" s="165"/>
      <c r="T133" s="166"/>
      <c r="AT133" s="161" t="s">
        <v>262</v>
      </c>
      <c r="AU133" s="161" t="s">
        <v>21</v>
      </c>
      <c r="AV133" s="13" t="s">
        <v>251</v>
      </c>
      <c r="AW133" s="13" t="s">
        <v>36</v>
      </c>
      <c r="AX133" s="13" t="s">
        <v>83</v>
      </c>
      <c r="AY133" s="161" t="s">
        <v>244</v>
      </c>
    </row>
    <row r="134" spans="2:65" s="1" customFormat="1" ht="21.75" customHeight="1">
      <c r="B134" s="34"/>
      <c r="C134" s="134" t="s">
        <v>314</v>
      </c>
      <c r="D134" s="134" t="s">
        <v>246</v>
      </c>
      <c r="E134" s="135" t="s">
        <v>325</v>
      </c>
      <c r="F134" s="136" t="s">
        <v>326</v>
      </c>
      <c r="G134" s="137" t="s">
        <v>274</v>
      </c>
      <c r="H134" s="138">
        <v>17422.900000000001</v>
      </c>
      <c r="I134" s="139"/>
      <c r="J134" s="140">
        <f>ROUND(I134*H134,2)</f>
        <v>0</v>
      </c>
      <c r="K134" s="136" t="s">
        <v>250</v>
      </c>
      <c r="L134" s="34"/>
      <c r="M134" s="141" t="s">
        <v>29</v>
      </c>
      <c r="N134" s="142" t="s">
        <v>46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251</v>
      </c>
      <c r="AT134" s="145" t="s">
        <v>246</v>
      </c>
      <c r="AU134" s="145" t="s">
        <v>21</v>
      </c>
      <c r="AY134" s="18" t="s">
        <v>244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83</v>
      </c>
      <c r="BK134" s="146">
        <f>ROUND(I134*H134,2)</f>
        <v>0</v>
      </c>
      <c r="BL134" s="18" t="s">
        <v>251</v>
      </c>
      <c r="BM134" s="145" t="s">
        <v>859</v>
      </c>
    </row>
    <row r="135" spans="2:65" s="1" customFormat="1" ht="19.5">
      <c r="B135" s="34"/>
      <c r="D135" s="147" t="s">
        <v>253</v>
      </c>
      <c r="F135" s="148" t="s">
        <v>328</v>
      </c>
      <c r="I135" s="149"/>
      <c r="L135" s="34"/>
      <c r="M135" s="150"/>
      <c r="T135" s="55"/>
      <c r="AT135" s="18" t="s">
        <v>253</v>
      </c>
      <c r="AU135" s="18" t="s">
        <v>21</v>
      </c>
    </row>
    <row r="136" spans="2:65" s="1" customFormat="1">
      <c r="B136" s="34"/>
      <c r="D136" s="151" t="s">
        <v>255</v>
      </c>
      <c r="F136" s="152" t="s">
        <v>329</v>
      </c>
      <c r="I136" s="149"/>
      <c r="L136" s="34"/>
      <c r="M136" s="150"/>
      <c r="T136" s="55"/>
      <c r="AT136" s="18" t="s">
        <v>255</v>
      </c>
      <c r="AU136" s="18" t="s">
        <v>21</v>
      </c>
    </row>
    <row r="137" spans="2:65" s="12" customFormat="1">
      <c r="B137" s="153"/>
      <c r="D137" s="147" t="s">
        <v>262</v>
      </c>
      <c r="E137" s="154" t="s">
        <v>29</v>
      </c>
      <c r="F137" s="155" t="s">
        <v>860</v>
      </c>
      <c r="H137" s="156">
        <v>2410</v>
      </c>
      <c r="I137" s="157"/>
      <c r="L137" s="153"/>
      <c r="M137" s="158"/>
      <c r="T137" s="159"/>
      <c r="AT137" s="154" t="s">
        <v>262</v>
      </c>
      <c r="AU137" s="154" t="s">
        <v>21</v>
      </c>
      <c r="AV137" s="12" t="s">
        <v>21</v>
      </c>
      <c r="AW137" s="12" t="s">
        <v>36</v>
      </c>
      <c r="AX137" s="12" t="s">
        <v>75</v>
      </c>
      <c r="AY137" s="154" t="s">
        <v>244</v>
      </c>
    </row>
    <row r="138" spans="2:65" s="14" customFormat="1">
      <c r="B138" s="168"/>
      <c r="D138" s="147" t="s">
        <v>262</v>
      </c>
      <c r="E138" s="169" t="s">
        <v>821</v>
      </c>
      <c r="F138" s="170" t="s">
        <v>321</v>
      </c>
      <c r="H138" s="171">
        <v>2410</v>
      </c>
      <c r="I138" s="172"/>
      <c r="L138" s="168"/>
      <c r="M138" s="173"/>
      <c r="T138" s="174"/>
      <c r="AT138" s="169" t="s">
        <v>262</v>
      </c>
      <c r="AU138" s="169" t="s">
        <v>21</v>
      </c>
      <c r="AV138" s="14" t="s">
        <v>264</v>
      </c>
      <c r="AW138" s="14" t="s">
        <v>36</v>
      </c>
      <c r="AX138" s="14" t="s">
        <v>75</v>
      </c>
      <c r="AY138" s="169" t="s">
        <v>244</v>
      </c>
    </row>
    <row r="139" spans="2:65" s="12" customFormat="1">
      <c r="B139" s="153"/>
      <c r="D139" s="147" t="s">
        <v>262</v>
      </c>
      <c r="E139" s="154" t="s">
        <v>29</v>
      </c>
      <c r="F139" s="155" t="s">
        <v>861</v>
      </c>
      <c r="H139" s="156">
        <v>285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75</v>
      </c>
      <c r="AY139" s="154" t="s">
        <v>244</v>
      </c>
    </row>
    <row r="140" spans="2:65" s="12" customFormat="1">
      <c r="B140" s="153"/>
      <c r="D140" s="147" t="s">
        <v>262</v>
      </c>
      <c r="E140" s="154" t="s">
        <v>29</v>
      </c>
      <c r="F140" s="155" t="s">
        <v>862</v>
      </c>
      <c r="H140" s="156">
        <v>2125</v>
      </c>
      <c r="I140" s="157"/>
      <c r="L140" s="153"/>
      <c r="M140" s="158"/>
      <c r="T140" s="159"/>
      <c r="AT140" s="154" t="s">
        <v>262</v>
      </c>
      <c r="AU140" s="154" t="s">
        <v>21</v>
      </c>
      <c r="AV140" s="12" t="s">
        <v>21</v>
      </c>
      <c r="AW140" s="12" t="s">
        <v>36</v>
      </c>
      <c r="AX140" s="12" t="s">
        <v>75</v>
      </c>
      <c r="AY140" s="154" t="s">
        <v>244</v>
      </c>
    </row>
    <row r="141" spans="2:65" s="12" customFormat="1">
      <c r="B141" s="153"/>
      <c r="D141" s="147" t="s">
        <v>262</v>
      </c>
      <c r="E141" s="154" t="s">
        <v>29</v>
      </c>
      <c r="F141" s="155" t="s">
        <v>863</v>
      </c>
      <c r="H141" s="156">
        <v>84.6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75</v>
      </c>
      <c r="AY141" s="154" t="s">
        <v>244</v>
      </c>
    </row>
    <row r="142" spans="2:65" s="12" customFormat="1">
      <c r="B142" s="153"/>
      <c r="D142" s="147" t="s">
        <v>262</v>
      </c>
      <c r="E142" s="154" t="s">
        <v>29</v>
      </c>
      <c r="F142" s="155" t="s">
        <v>864</v>
      </c>
      <c r="H142" s="156">
        <v>1401.3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75</v>
      </c>
      <c r="AY142" s="154" t="s">
        <v>244</v>
      </c>
    </row>
    <row r="143" spans="2:65" s="12" customFormat="1">
      <c r="B143" s="153"/>
      <c r="D143" s="147" t="s">
        <v>262</v>
      </c>
      <c r="E143" s="154" t="s">
        <v>29</v>
      </c>
      <c r="F143" s="155" t="s">
        <v>865</v>
      </c>
      <c r="H143" s="156">
        <v>2176</v>
      </c>
      <c r="I143" s="157"/>
      <c r="L143" s="153"/>
      <c r="M143" s="158"/>
      <c r="T143" s="159"/>
      <c r="AT143" s="154" t="s">
        <v>262</v>
      </c>
      <c r="AU143" s="154" t="s">
        <v>21</v>
      </c>
      <c r="AV143" s="12" t="s">
        <v>21</v>
      </c>
      <c r="AW143" s="12" t="s">
        <v>36</v>
      </c>
      <c r="AX143" s="12" t="s">
        <v>75</v>
      </c>
      <c r="AY143" s="154" t="s">
        <v>244</v>
      </c>
    </row>
    <row r="144" spans="2:65" s="12" customFormat="1">
      <c r="B144" s="153"/>
      <c r="D144" s="147" t="s">
        <v>262</v>
      </c>
      <c r="E144" s="154" t="s">
        <v>29</v>
      </c>
      <c r="F144" s="155" t="s">
        <v>866</v>
      </c>
      <c r="H144" s="156">
        <v>63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75</v>
      </c>
      <c r="AY144" s="154" t="s">
        <v>244</v>
      </c>
    </row>
    <row r="145" spans="2:65" s="12" customFormat="1">
      <c r="B145" s="153"/>
      <c r="D145" s="147" t="s">
        <v>262</v>
      </c>
      <c r="E145" s="154" t="s">
        <v>29</v>
      </c>
      <c r="F145" s="155" t="s">
        <v>867</v>
      </c>
      <c r="H145" s="156">
        <v>8878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75</v>
      </c>
      <c r="AY145" s="154" t="s">
        <v>244</v>
      </c>
    </row>
    <row r="146" spans="2:65" s="14" customFormat="1">
      <c r="B146" s="168"/>
      <c r="D146" s="147" t="s">
        <v>262</v>
      </c>
      <c r="E146" s="169" t="s">
        <v>819</v>
      </c>
      <c r="F146" s="170" t="s">
        <v>321</v>
      </c>
      <c r="H146" s="171">
        <v>15012.9</v>
      </c>
      <c r="I146" s="172"/>
      <c r="L146" s="168"/>
      <c r="M146" s="173"/>
      <c r="T146" s="174"/>
      <c r="AT146" s="169" t="s">
        <v>262</v>
      </c>
      <c r="AU146" s="169" t="s">
        <v>21</v>
      </c>
      <c r="AV146" s="14" t="s">
        <v>264</v>
      </c>
      <c r="AW146" s="14" t="s">
        <v>36</v>
      </c>
      <c r="AX146" s="14" t="s">
        <v>75</v>
      </c>
      <c r="AY146" s="169" t="s">
        <v>244</v>
      </c>
    </row>
    <row r="147" spans="2:65" s="13" customFormat="1">
      <c r="B147" s="160"/>
      <c r="D147" s="147" t="s">
        <v>262</v>
      </c>
      <c r="E147" s="161" t="s">
        <v>29</v>
      </c>
      <c r="F147" s="162" t="s">
        <v>271</v>
      </c>
      <c r="H147" s="163">
        <v>17422.900000000001</v>
      </c>
      <c r="I147" s="164"/>
      <c r="L147" s="160"/>
      <c r="M147" s="165"/>
      <c r="T147" s="166"/>
      <c r="AT147" s="161" t="s">
        <v>262</v>
      </c>
      <c r="AU147" s="161" t="s">
        <v>21</v>
      </c>
      <c r="AV147" s="13" t="s">
        <v>251</v>
      </c>
      <c r="AW147" s="13" t="s">
        <v>36</v>
      </c>
      <c r="AX147" s="13" t="s">
        <v>83</v>
      </c>
      <c r="AY147" s="161" t="s">
        <v>244</v>
      </c>
    </row>
    <row r="148" spans="2:65" s="1" customFormat="1" ht="16.5" customHeight="1">
      <c r="B148" s="34"/>
      <c r="C148" s="134" t="s">
        <v>324</v>
      </c>
      <c r="D148" s="134" t="s">
        <v>246</v>
      </c>
      <c r="E148" s="135" t="s">
        <v>353</v>
      </c>
      <c r="F148" s="136" t="s">
        <v>354</v>
      </c>
      <c r="G148" s="137" t="s">
        <v>274</v>
      </c>
      <c r="H148" s="138">
        <v>2209.6</v>
      </c>
      <c r="I148" s="139"/>
      <c r="J148" s="140">
        <f>ROUND(I148*H148,2)</f>
        <v>0</v>
      </c>
      <c r="K148" s="136" t="s">
        <v>250</v>
      </c>
      <c r="L148" s="34"/>
      <c r="M148" s="141" t="s">
        <v>29</v>
      </c>
      <c r="N148" s="142" t="s">
        <v>46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251</v>
      </c>
      <c r="AT148" s="145" t="s">
        <v>246</v>
      </c>
      <c r="AU148" s="145" t="s">
        <v>21</v>
      </c>
      <c r="AY148" s="18" t="s">
        <v>244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83</v>
      </c>
      <c r="BK148" s="146">
        <f>ROUND(I148*H148,2)</f>
        <v>0</v>
      </c>
      <c r="BL148" s="18" t="s">
        <v>251</v>
      </c>
      <c r="BM148" s="145" t="s">
        <v>868</v>
      </c>
    </row>
    <row r="149" spans="2:65" s="1" customFormat="1" ht="19.5">
      <c r="B149" s="34"/>
      <c r="D149" s="147" t="s">
        <v>253</v>
      </c>
      <c r="F149" s="148" t="s">
        <v>356</v>
      </c>
      <c r="I149" s="149"/>
      <c r="L149" s="34"/>
      <c r="M149" s="150"/>
      <c r="T149" s="55"/>
      <c r="AT149" s="18" t="s">
        <v>253</v>
      </c>
      <c r="AU149" s="18" t="s">
        <v>21</v>
      </c>
    </row>
    <row r="150" spans="2:65" s="1" customFormat="1">
      <c r="B150" s="34"/>
      <c r="D150" s="151" t="s">
        <v>255</v>
      </c>
      <c r="F150" s="152" t="s">
        <v>357</v>
      </c>
      <c r="I150" s="149"/>
      <c r="L150" s="34"/>
      <c r="M150" s="150"/>
      <c r="T150" s="55"/>
      <c r="AT150" s="18" t="s">
        <v>255</v>
      </c>
      <c r="AU150" s="18" t="s">
        <v>21</v>
      </c>
    </row>
    <row r="151" spans="2:65" s="12" customFormat="1">
      <c r="B151" s="153"/>
      <c r="D151" s="147" t="s">
        <v>262</v>
      </c>
      <c r="E151" s="154" t="s">
        <v>29</v>
      </c>
      <c r="F151" s="155" t="s">
        <v>869</v>
      </c>
      <c r="H151" s="156">
        <v>2125</v>
      </c>
      <c r="I151" s="157"/>
      <c r="L151" s="153"/>
      <c r="M151" s="158"/>
      <c r="T151" s="159"/>
      <c r="AT151" s="154" t="s">
        <v>262</v>
      </c>
      <c r="AU151" s="154" t="s">
        <v>21</v>
      </c>
      <c r="AV151" s="12" t="s">
        <v>21</v>
      </c>
      <c r="AW151" s="12" t="s">
        <v>36</v>
      </c>
      <c r="AX151" s="12" t="s">
        <v>75</v>
      </c>
      <c r="AY151" s="154" t="s">
        <v>244</v>
      </c>
    </row>
    <row r="152" spans="2:65" s="12" customFormat="1">
      <c r="B152" s="153"/>
      <c r="D152" s="147" t="s">
        <v>262</v>
      </c>
      <c r="E152" s="154" t="s">
        <v>29</v>
      </c>
      <c r="F152" s="155" t="s">
        <v>870</v>
      </c>
      <c r="H152" s="156">
        <v>84.6</v>
      </c>
      <c r="I152" s="157"/>
      <c r="L152" s="153"/>
      <c r="M152" s="158"/>
      <c r="T152" s="159"/>
      <c r="AT152" s="154" t="s">
        <v>262</v>
      </c>
      <c r="AU152" s="154" t="s">
        <v>21</v>
      </c>
      <c r="AV152" s="12" t="s">
        <v>21</v>
      </c>
      <c r="AW152" s="12" t="s">
        <v>36</v>
      </c>
      <c r="AX152" s="12" t="s">
        <v>75</v>
      </c>
      <c r="AY152" s="154" t="s">
        <v>244</v>
      </c>
    </row>
    <row r="153" spans="2:65" s="13" customFormat="1">
      <c r="B153" s="160"/>
      <c r="D153" s="147" t="s">
        <v>262</v>
      </c>
      <c r="E153" s="161" t="s">
        <v>29</v>
      </c>
      <c r="F153" s="162" t="s">
        <v>271</v>
      </c>
      <c r="H153" s="163">
        <v>2209.6</v>
      </c>
      <c r="I153" s="164"/>
      <c r="L153" s="160"/>
      <c r="M153" s="165"/>
      <c r="T153" s="166"/>
      <c r="AT153" s="161" t="s">
        <v>262</v>
      </c>
      <c r="AU153" s="161" t="s">
        <v>21</v>
      </c>
      <c r="AV153" s="13" t="s">
        <v>251</v>
      </c>
      <c r="AW153" s="13" t="s">
        <v>36</v>
      </c>
      <c r="AX153" s="13" t="s">
        <v>83</v>
      </c>
      <c r="AY153" s="161" t="s">
        <v>244</v>
      </c>
    </row>
    <row r="154" spans="2:65" s="1" customFormat="1" ht="16.5" customHeight="1">
      <c r="B154" s="34"/>
      <c r="C154" s="134" t="s">
        <v>336</v>
      </c>
      <c r="D154" s="134" t="s">
        <v>246</v>
      </c>
      <c r="E154" s="135" t="s">
        <v>379</v>
      </c>
      <c r="F154" s="136" t="s">
        <v>380</v>
      </c>
      <c r="G154" s="137" t="s">
        <v>249</v>
      </c>
      <c r="H154" s="138">
        <v>6880</v>
      </c>
      <c r="I154" s="139"/>
      <c r="J154" s="140">
        <f>ROUND(I154*H154,2)</f>
        <v>0</v>
      </c>
      <c r="K154" s="136" t="s">
        <v>250</v>
      </c>
      <c r="L154" s="34"/>
      <c r="M154" s="141" t="s">
        <v>29</v>
      </c>
      <c r="N154" s="142" t="s">
        <v>46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251</v>
      </c>
      <c r="AT154" s="145" t="s">
        <v>246</v>
      </c>
      <c r="AU154" s="145" t="s">
        <v>21</v>
      </c>
      <c r="AY154" s="18" t="s">
        <v>244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83</v>
      </c>
      <c r="BK154" s="146">
        <f>ROUND(I154*H154,2)</f>
        <v>0</v>
      </c>
      <c r="BL154" s="18" t="s">
        <v>251</v>
      </c>
      <c r="BM154" s="145" t="s">
        <v>871</v>
      </c>
    </row>
    <row r="155" spans="2:65" s="1" customFormat="1" ht="19.5">
      <c r="B155" s="34"/>
      <c r="D155" s="147" t="s">
        <v>253</v>
      </c>
      <c r="F155" s="148" t="s">
        <v>382</v>
      </c>
      <c r="I155" s="149"/>
      <c r="L155" s="34"/>
      <c r="M155" s="150"/>
      <c r="T155" s="55"/>
      <c r="AT155" s="18" t="s">
        <v>253</v>
      </c>
      <c r="AU155" s="18" t="s">
        <v>21</v>
      </c>
    </row>
    <row r="156" spans="2:65" s="1" customFormat="1">
      <c r="B156" s="34"/>
      <c r="D156" s="151" t="s">
        <v>255</v>
      </c>
      <c r="F156" s="152" t="s">
        <v>383</v>
      </c>
      <c r="I156" s="149"/>
      <c r="L156" s="34"/>
      <c r="M156" s="150"/>
      <c r="T156" s="55"/>
      <c r="AT156" s="18" t="s">
        <v>255</v>
      </c>
      <c r="AU156" s="18" t="s">
        <v>21</v>
      </c>
    </row>
    <row r="157" spans="2:65" s="12" customFormat="1">
      <c r="B157" s="153"/>
      <c r="D157" s="147" t="s">
        <v>262</v>
      </c>
      <c r="E157" s="154" t="s">
        <v>29</v>
      </c>
      <c r="F157" s="155" t="s">
        <v>872</v>
      </c>
      <c r="H157" s="156">
        <v>6880</v>
      </c>
      <c r="I157" s="157"/>
      <c r="L157" s="153"/>
      <c r="M157" s="158"/>
      <c r="T157" s="159"/>
      <c r="AT157" s="154" t="s">
        <v>262</v>
      </c>
      <c r="AU157" s="154" t="s">
        <v>21</v>
      </c>
      <c r="AV157" s="12" t="s">
        <v>21</v>
      </c>
      <c r="AW157" s="12" t="s">
        <v>36</v>
      </c>
      <c r="AX157" s="12" t="s">
        <v>83</v>
      </c>
      <c r="AY157" s="154" t="s">
        <v>244</v>
      </c>
    </row>
    <row r="158" spans="2:65" s="1" customFormat="1" ht="16.5" customHeight="1">
      <c r="B158" s="34"/>
      <c r="C158" s="134" t="s">
        <v>340</v>
      </c>
      <c r="D158" s="134" t="s">
        <v>246</v>
      </c>
      <c r="E158" s="135" t="s">
        <v>386</v>
      </c>
      <c r="F158" s="136" t="s">
        <v>387</v>
      </c>
      <c r="G158" s="137" t="s">
        <v>249</v>
      </c>
      <c r="H158" s="138">
        <v>861</v>
      </c>
      <c r="I158" s="139"/>
      <c r="J158" s="140">
        <f>ROUND(I158*H158,2)</f>
        <v>0</v>
      </c>
      <c r="K158" s="136" t="s">
        <v>250</v>
      </c>
      <c r="L158" s="34"/>
      <c r="M158" s="141" t="s">
        <v>29</v>
      </c>
      <c r="N158" s="142" t="s">
        <v>46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251</v>
      </c>
      <c r="AT158" s="145" t="s">
        <v>246</v>
      </c>
      <c r="AU158" s="145" t="s">
        <v>21</v>
      </c>
      <c r="AY158" s="18" t="s">
        <v>244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83</v>
      </c>
      <c r="BK158" s="146">
        <f>ROUND(I158*H158,2)</f>
        <v>0</v>
      </c>
      <c r="BL158" s="18" t="s">
        <v>251</v>
      </c>
      <c r="BM158" s="145" t="s">
        <v>873</v>
      </c>
    </row>
    <row r="159" spans="2:65" s="1" customFormat="1">
      <c r="B159" s="34"/>
      <c r="D159" s="147" t="s">
        <v>253</v>
      </c>
      <c r="F159" s="148" t="s">
        <v>389</v>
      </c>
      <c r="I159" s="149"/>
      <c r="L159" s="34"/>
      <c r="M159" s="150"/>
      <c r="T159" s="55"/>
      <c r="AT159" s="18" t="s">
        <v>253</v>
      </c>
      <c r="AU159" s="18" t="s">
        <v>21</v>
      </c>
    </row>
    <row r="160" spans="2:65" s="1" customFormat="1">
      <c r="B160" s="34"/>
      <c r="D160" s="151" t="s">
        <v>255</v>
      </c>
      <c r="F160" s="152" t="s">
        <v>390</v>
      </c>
      <c r="I160" s="149"/>
      <c r="L160" s="34"/>
      <c r="M160" s="150"/>
      <c r="T160" s="55"/>
      <c r="AT160" s="18" t="s">
        <v>255</v>
      </c>
      <c r="AU160" s="18" t="s">
        <v>21</v>
      </c>
    </row>
    <row r="161" spans="2:65" s="12" customFormat="1">
      <c r="B161" s="153"/>
      <c r="D161" s="147" t="s">
        <v>262</v>
      </c>
      <c r="E161" s="154" t="s">
        <v>29</v>
      </c>
      <c r="F161" s="155" t="s">
        <v>874</v>
      </c>
      <c r="H161" s="156">
        <v>861</v>
      </c>
      <c r="I161" s="157"/>
      <c r="L161" s="153"/>
      <c r="M161" s="158"/>
      <c r="T161" s="159"/>
      <c r="AT161" s="154" t="s">
        <v>262</v>
      </c>
      <c r="AU161" s="154" t="s">
        <v>21</v>
      </c>
      <c r="AV161" s="12" t="s">
        <v>21</v>
      </c>
      <c r="AW161" s="12" t="s">
        <v>36</v>
      </c>
      <c r="AX161" s="12" t="s">
        <v>83</v>
      </c>
      <c r="AY161" s="154" t="s">
        <v>244</v>
      </c>
    </row>
    <row r="162" spans="2:65" s="1" customFormat="1" ht="16.5" customHeight="1">
      <c r="B162" s="34"/>
      <c r="C162" s="134" t="s">
        <v>346</v>
      </c>
      <c r="D162" s="134" t="s">
        <v>246</v>
      </c>
      <c r="E162" s="135" t="s">
        <v>407</v>
      </c>
      <c r="F162" s="136" t="s">
        <v>408</v>
      </c>
      <c r="G162" s="137" t="s">
        <v>274</v>
      </c>
      <c r="H162" s="138">
        <v>1000</v>
      </c>
      <c r="I162" s="139"/>
      <c r="J162" s="140">
        <f>ROUND(I162*H162,2)</f>
        <v>0</v>
      </c>
      <c r="K162" s="136" t="s">
        <v>29</v>
      </c>
      <c r="L162" s="34"/>
      <c r="M162" s="141" t="s">
        <v>29</v>
      </c>
      <c r="N162" s="142" t="s">
        <v>46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251</v>
      </c>
      <c r="AT162" s="145" t="s">
        <v>246</v>
      </c>
      <c r="AU162" s="145" t="s">
        <v>21</v>
      </c>
      <c r="AY162" s="18" t="s">
        <v>244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83</v>
      </c>
      <c r="BK162" s="146">
        <f>ROUND(I162*H162,2)</f>
        <v>0</v>
      </c>
      <c r="BL162" s="18" t="s">
        <v>251</v>
      </c>
      <c r="BM162" s="145" t="s">
        <v>875</v>
      </c>
    </row>
    <row r="163" spans="2:65" s="1" customFormat="1">
      <c r="B163" s="34"/>
      <c r="D163" s="147" t="s">
        <v>253</v>
      </c>
      <c r="F163" s="148" t="s">
        <v>410</v>
      </c>
      <c r="I163" s="149"/>
      <c r="L163" s="34"/>
      <c r="M163" s="150"/>
      <c r="T163" s="55"/>
      <c r="AT163" s="18" t="s">
        <v>253</v>
      </c>
      <c r="AU163" s="18" t="s">
        <v>21</v>
      </c>
    </row>
    <row r="164" spans="2:65" s="1" customFormat="1" ht="48.75">
      <c r="B164" s="34"/>
      <c r="D164" s="147" t="s">
        <v>284</v>
      </c>
      <c r="F164" s="167" t="s">
        <v>411</v>
      </c>
      <c r="I164" s="149"/>
      <c r="L164" s="34"/>
      <c r="M164" s="150"/>
      <c r="T164" s="55"/>
      <c r="AT164" s="18" t="s">
        <v>284</v>
      </c>
      <c r="AU164" s="18" t="s">
        <v>21</v>
      </c>
    </row>
    <row r="165" spans="2:65" s="12" customFormat="1">
      <c r="B165" s="153"/>
      <c r="D165" s="147" t="s">
        <v>262</v>
      </c>
      <c r="E165" s="154" t="s">
        <v>29</v>
      </c>
      <c r="F165" s="155" t="s">
        <v>412</v>
      </c>
      <c r="H165" s="156">
        <v>1000</v>
      </c>
      <c r="I165" s="157"/>
      <c r="L165" s="153"/>
      <c r="M165" s="158"/>
      <c r="T165" s="159"/>
      <c r="AT165" s="154" t="s">
        <v>262</v>
      </c>
      <c r="AU165" s="154" t="s">
        <v>21</v>
      </c>
      <c r="AV165" s="12" t="s">
        <v>21</v>
      </c>
      <c r="AW165" s="12" t="s">
        <v>36</v>
      </c>
      <c r="AX165" s="12" t="s">
        <v>83</v>
      </c>
      <c r="AY165" s="154" t="s">
        <v>244</v>
      </c>
    </row>
    <row r="166" spans="2:65" s="1" customFormat="1" ht="16.5" customHeight="1">
      <c r="B166" s="34"/>
      <c r="C166" s="134" t="s">
        <v>8</v>
      </c>
      <c r="D166" s="134" t="s">
        <v>246</v>
      </c>
      <c r="E166" s="135" t="s">
        <v>280</v>
      </c>
      <c r="F166" s="136" t="s">
        <v>281</v>
      </c>
      <c r="G166" s="137" t="s">
        <v>282</v>
      </c>
      <c r="H166" s="138">
        <v>1</v>
      </c>
      <c r="I166" s="139"/>
      <c r="J166" s="140">
        <f>ROUND(I166*H166,2)</f>
        <v>0</v>
      </c>
      <c r="K166" s="136" t="s">
        <v>29</v>
      </c>
      <c r="L166" s="34"/>
      <c r="M166" s="141" t="s">
        <v>29</v>
      </c>
      <c r="N166" s="142" t="s">
        <v>46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251</v>
      </c>
      <c r="AT166" s="145" t="s">
        <v>246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251</v>
      </c>
      <c r="BM166" s="145" t="s">
        <v>876</v>
      </c>
    </row>
    <row r="167" spans="2:65" s="1" customFormat="1">
      <c r="B167" s="34"/>
      <c r="D167" s="147" t="s">
        <v>253</v>
      </c>
      <c r="F167" s="148" t="s">
        <v>281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" customFormat="1" ht="68.25">
      <c r="B168" s="34"/>
      <c r="D168" s="147" t="s">
        <v>284</v>
      </c>
      <c r="F168" s="167" t="s">
        <v>285</v>
      </c>
      <c r="I168" s="149"/>
      <c r="L168" s="34"/>
      <c r="M168" s="150"/>
      <c r="T168" s="55"/>
      <c r="AT168" s="18" t="s">
        <v>284</v>
      </c>
      <c r="AU168" s="18" t="s">
        <v>21</v>
      </c>
    </row>
    <row r="169" spans="2:65" s="1" customFormat="1" ht="16.5" customHeight="1">
      <c r="B169" s="34"/>
      <c r="C169" s="134" t="s">
        <v>359</v>
      </c>
      <c r="D169" s="134" t="s">
        <v>246</v>
      </c>
      <c r="E169" s="135" t="s">
        <v>337</v>
      </c>
      <c r="F169" s="136" t="s">
        <v>338</v>
      </c>
      <c r="G169" s="137" t="s">
        <v>274</v>
      </c>
      <c r="H169" s="138">
        <v>22196</v>
      </c>
      <c r="I169" s="139"/>
      <c r="J169" s="140">
        <f>ROUND(I169*H169,2)</f>
        <v>0</v>
      </c>
      <c r="K169" s="136" t="s">
        <v>29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251</v>
      </c>
      <c r="BM169" s="145" t="s">
        <v>877</v>
      </c>
    </row>
    <row r="170" spans="2:65" s="1" customFormat="1">
      <c r="B170" s="34"/>
      <c r="D170" s="147" t="s">
        <v>253</v>
      </c>
      <c r="F170" s="148" t="s">
        <v>338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2" customFormat="1">
      <c r="B171" s="153"/>
      <c r="D171" s="147" t="s">
        <v>262</v>
      </c>
      <c r="E171" s="154" t="s">
        <v>29</v>
      </c>
      <c r="F171" s="155" t="s">
        <v>878</v>
      </c>
      <c r="H171" s="156">
        <v>22196</v>
      </c>
      <c r="I171" s="157"/>
      <c r="L171" s="153"/>
      <c r="M171" s="158"/>
      <c r="T171" s="159"/>
      <c r="AT171" s="154" t="s">
        <v>262</v>
      </c>
      <c r="AU171" s="154" t="s">
        <v>21</v>
      </c>
      <c r="AV171" s="12" t="s">
        <v>21</v>
      </c>
      <c r="AW171" s="12" t="s">
        <v>36</v>
      </c>
      <c r="AX171" s="12" t="s">
        <v>83</v>
      </c>
      <c r="AY171" s="154" t="s">
        <v>244</v>
      </c>
    </row>
    <row r="172" spans="2:65" s="1" customFormat="1" ht="21.75" customHeight="1">
      <c r="B172" s="34"/>
      <c r="C172" s="134" t="s">
        <v>366</v>
      </c>
      <c r="D172" s="134" t="s">
        <v>246</v>
      </c>
      <c r="E172" s="135" t="s">
        <v>392</v>
      </c>
      <c r="F172" s="136" t="s">
        <v>393</v>
      </c>
      <c r="G172" s="137" t="s">
        <v>274</v>
      </c>
      <c r="H172" s="138">
        <v>16052</v>
      </c>
      <c r="I172" s="139"/>
      <c r="J172" s="140">
        <f>ROUND(I172*H172,2)</f>
        <v>0</v>
      </c>
      <c r="K172" s="136" t="s">
        <v>250</v>
      </c>
      <c r="L172" s="34"/>
      <c r="M172" s="141" t="s">
        <v>29</v>
      </c>
      <c r="N172" s="142" t="s">
        <v>46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251</v>
      </c>
      <c r="AT172" s="145" t="s">
        <v>246</v>
      </c>
      <c r="AU172" s="145" t="s">
        <v>21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251</v>
      </c>
      <c r="BM172" s="145" t="s">
        <v>879</v>
      </c>
    </row>
    <row r="173" spans="2:65" s="1" customFormat="1" ht="19.5">
      <c r="B173" s="34"/>
      <c r="D173" s="147" t="s">
        <v>253</v>
      </c>
      <c r="F173" s="148" t="s">
        <v>395</v>
      </c>
      <c r="I173" s="149"/>
      <c r="L173" s="34"/>
      <c r="M173" s="150"/>
      <c r="T173" s="55"/>
      <c r="AT173" s="18" t="s">
        <v>253</v>
      </c>
      <c r="AU173" s="18" t="s">
        <v>21</v>
      </c>
    </row>
    <row r="174" spans="2:65" s="1" customFormat="1">
      <c r="B174" s="34"/>
      <c r="D174" s="151" t="s">
        <v>255</v>
      </c>
      <c r="F174" s="152" t="s">
        <v>396</v>
      </c>
      <c r="I174" s="149"/>
      <c r="L174" s="34"/>
      <c r="M174" s="150"/>
      <c r="T174" s="55"/>
      <c r="AT174" s="18" t="s">
        <v>255</v>
      </c>
      <c r="AU174" s="18" t="s">
        <v>21</v>
      </c>
    </row>
    <row r="175" spans="2:65" s="12" customFormat="1">
      <c r="B175" s="153"/>
      <c r="D175" s="147" t="s">
        <v>262</v>
      </c>
      <c r="E175" s="154" t="s">
        <v>29</v>
      </c>
      <c r="F175" s="155" t="s">
        <v>880</v>
      </c>
      <c r="H175" s="156">
        <v>16052</v>
      </c>
      <c r="I175" s="157"/>
      <c r="L175" s="153"/>
      <c r="M175" s="158"/>
      <c r="T175" s="159"/>
      <c r="AT175" s="154" t="s">
        <v>262</v>
      </c>
      <c r="AU175" s="154" t="s">
        <v>21</v>
      </c>
      <c r="AV175" s="12" t="s">
        <v>21</v>
      </c>
      <c r="AW175" s="12" t="s">
        <v>36</v>
      </c>
      <c r="AX175" s="12" t="s">
        <v>83</v>
      </c>
      <c r="AY175" s="154" t="s">
        <v>244</v>
      </c>
    </row>
    <row r="176" spans="2:65" s="1" customFormat="1" ht="24.2" customHeight="1">
      <c r="B176" s="34"/>
      <c r="C176" s="134" t="s">
        <v>372</v>
      </c>
      <c r="D176" s="134" t="s">
        <v>246</v>
      </c>
      <c r="E176" s="135" t="s">
        <v>400</v>
      </c>
      <c r="F176" s="136" t="s">
        <v>401</v>
      </c>
      <c r="G176" s="137" t="s">
        <v>274</v>
      </c>
      <c r="H176" s="138">
        <v>160520</v>
      </c>
      <c r="I176" s="139"/>
      <c r="J176" s="140">
        <f>ROUND(I176*H176,2)</f>
        <v>0</v>
      </c>
      <c r="K176" s="136" t="s">
        <v>250</v>
      </c>
      <c r="L176" s="34"/>
      <c r="M176" s="141" t="s">
        <v>29</v>
      </c>
      <c r="N176" s="142" t="s">
        <v>46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251</v>
      </c>
      <c r="AT176" s="145" t="s">
        <v>246</v>
      </c>
      <c r="AU176" s="145" t="s">
        <v>21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251</v>
      </c>
      <c r="BM176" s="145" t="s">
        <v>881</v>
      </c>
    </row>
    <row r="177" spans="2:65" s="1" customFormat="1" ht="19.5">
      <c r="B177" s="34"/>
      <c r="D177" s="147" t="s">
        <v>253</v>
      </c>
      <c r="F177" s="148" t="s">
        <v>403</v>
      </c>
      <c r="I177" s="149"/>
      <c r="L177" s="34"/>
      <c r="M177" s="150"/>
      <c r="T177" s="55"/>
      <c r="AT177" s="18" t="s">
        <v>253</v>
      </c>
      <c r="AU177" s="18" t="s">
        <v>21</v>
      </c>
    </row>
    <row r="178" spans="2:65" s="1" customFormat="1">
      <c r="B178" s="34"/>
      <c r="D178" s="151" t="s">
        <v>255</v>
      </c>
      <c r="F178" s="152" t="s">
        <v>404</v>
      </c>
      <c r="I178" s="149"/>
      <c r="L178" s="34"/>
      <c r="M178" s="150"/>
      <c r="T178" s="55"/>
      <c r="AT178" s="18" t="s">
        <v>255</v>
      </c>
      <c r="AU178" s="18" t="s">
        <v>21</v>
      </c>
    </row>
    <row r="179" spans="2:65" s="12" customFormat="1">
      <c r="B179" s="153"/>
      <c r="D179" s="147" t="s">
        <v>262</v>
      </c>
      <c r="E179" s="154" t="s">
        <v>29</v>
      </c>
      <c r="F179" s="155" t="s">
        <v>882</v>
      </c>
      <c r="H179" s="156">
        <v>160520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83</v>
      </c>
      <c r="AY179" s="154" t="s">
        <v>244</v>
      </c>
    </row>
    <row r="180" spans="2:65" s="1" customFormat="1" ht="16.5" customHeight="1">
      <c r="B180" s="34"/>
      <c r="C180" s="134" t="s">
        <v>378</v>
      </c>
      <c r="D180" s="134" t="s">
        <v>246</v>
      </c>
      <c r="E180" s="135" t="s">
        <v>414</v>
      </c>
      <c r="F180" s="136" t="s">
        <v>415</v>
      </c>
      <c r="G180" s="137" t="s">
        <v>416</v>
      </c>
      <c r="H180" s="138">
        <v>32104</v>
      </c>
      <c r="I180" s="139"/>
      <c r="J180" s="140">
        <f>ROUND(I180*H180,2)</f>
        <v>0</v>
      </c>
      <c r="K180" s="136" t="s">
        <v>250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251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883</v>
      </c>
    </row>
    <row r="181" spans="2:65" s="1" customFormat="1" ht="19.5">
      <c r="B181" s="34"/>
      <c r="D181" s="147" t="s">
        <v>253</v>
      </c>
      <c r="F181" s="148" t="s">
        <v>418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>
      <c r="B182" s="34"/>
      <c r="D182" s="151" t="s">
        <v>255</v>
      </c>
      <c r="F182" s="152" t="s">
        <v>419</v>
      </c>
      <c r="I182" s="149"/>
      <c r="L182" s="34"/>
      <c r="M182" s="150"/>
      <c r="T182" s="55"/>
      <c r="AT182" s="18" t="s">
        <v>255</v>
      </c>
      <c r="AU182" s="18" t="s">
        <v>21</v>
      </c>
    </row>
    <row r="183" spans="2:65" s="12" customFormat="1">
      <c r="B183" s="153"/>
      <c r="D183" s="147" t="s">
        <v>262</v>
      </c>
      <c r="E183" s="154" t="s">
        <v>29</v>
      </c>
      <c r="F183" s="155" t="s">
        <v>884</v>
      </c>
      <c r="H183" s="156">
        <v>32104</v>
      </c>
      <c r="I183" s="157"/>
      <c r="L183" s="153"/>
      <c r="M183" s="158"/>
      <c r="T183" s="159"/>
      <c r="AT183" s="154" t="s">
        <v>262</v>
      </c>
      <c r="AU183" s="154" t="s">
        <v>21</v>
      </c>
      <c r="AV183" s="12" t="s">
        <v>21</v>
      </c>
      <c r="AW183" s="12" t="s">
        <v>36</v>
      </c>
      <c r="AX183" s="12" t="s">
        <v>83</v>
      </c>
      <c r="AY183" s="154" t="s">
        <v>244</v>
      </c>
    </row>
    <row r="184" spans="2:65" s="1" customFormat="1" ht="16.5" customHeight="1">
      <c r="B184" s="34"/>
      <c r="C184" s="134" t="s">
        <v>385</v>
      </c>
      <c r="D184" s="134" t="s">
        <v>246</v>
      </c>
      <c r="E184" s="135" t="s">
        <v>347</v>
      </c>
      <c r="F184" s="136" t="s">
        <v>348</v>
      </c>
      <c r="G184" s="137" t="s">
        <v>274</v>
      </c>
      <c r="H184" s="138">
        <v>32498.5</v>
      </c>
      <c r="I184" s="139"/>
      <c r="J184" s="140">
        <f>ROUND(I184*H184,2)</f>
        <v>0</v>
      </c>
      <c r="K184" s="136" t="s">
        <v>250</v>
      </c>
      <c r="L184" s="34"/>
      <c r="M184" s="141" t="s">
        <v>29</v>
      </c>
      <c r="N184" s="142" t="s">
        <v>46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251</v>
      </c>
      <c r="AT184" s="145" t="s">
        <v>246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885</v>
      </c>
    </row>
    <row r="185" spans="2:65" s="1" customFormat="1" ht="19.5">
      <c r="B185" s="34"/>
      <c r="D185" s="147" t="s">
        <v>253</v>
      </c>
      <c r="F185" s="148" t="s">
        <v>350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" customFormat="1">
      <c r="B186" s="34"/>
      <c r="D186" s="151" t="s">
        <v>255</v>
      </c>
      <c r="F186" s="152" t="s">
        <v>351</v>
      </c>
      <c r="I186" s="149"/>
      <c r="L186" s="34"/>
      <c r="M186" s="150"/>
      <c r="T186" s="55"/>
      <c r="AT186" s="18" t="s">
        <v>255</v>
      </c>
      <c r="AU186" s="18" t="s">
        <v>21</v>
      </c>
    </row>
    <row r="187" spans="2:65" s="12" customFormat="1">
      <c r="B187" s="153"/>
      <c r="D187" s="147" t="s">
        <v>262</v>
      </c>
      <c r="E187" s="154" t="s">
        <v>29</v>
      </c>
      <c r="F187" s="155" t="s">
        <v>819</v>
      </c>
      <c r="H187" s="156">
        <v>15012.9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75</v>
      </c>
      <c r="AY187" s="154" t="s">
        <v>244</v>
      </c>
    </row>
    <row r="188" spans="2:65" s="12" customFormat="1">
      <c r="B188" s="153"/>
      <c r="D188" s="147" t="s">
        <v>262</v>
      </c>
      <c r="E188" s="154" t="s">
        <v>29</v>
      </c>
      <c r="F188" s="155" t="s">
        <v>821</v>
      </c>
      <c r="H188" s="156">
        <v>2410</v>
      </c>
      <c r="I188" s="157"/>
      <c r="L188" s="153"/>
      <c r="M188" s="158"/>
      <c r="T188" s="159"/>
      <c r="AT188" s="154" t="s">
        <v>262</v>
      </c>
      <c r="AU188" s="154" t="s">
        <v>21</v>
      </c>
      <c r="AV188" s="12" t="s">
        <v>21</v>
      </c>
      <c r="AW188" s="12" t="s">
        <v>36</v>
      </c>
      <c r="AX188" s="12" t="s">
        <v>75</v>
      </c>
      <c r="AY188" s="154" t="s">
        <v>244</v>
      </c>
    </row>
    <row r="189" spans="2:65" s="12" customFormat="1">
      <c r="B189" s="153"/>
      <c r="D189" s="147" t="s">
        <v>262</v>
      </c>
      <c r="E189" s="154" t="s">
        <v>29</v>
      </c>
      <c r="F189" s="155" t="s">
        <v>886</v>
      </c>
      <c r="H189" s="156">
        <v>13318</v>
      </c>
      <c r="I189" s="157"/>
      <c r="L189" s="153"/>
      <c r="M189" s="158"/>
      <c r="T189" s="159"/>
      <c r="AT189" s="154" t="s">
        <v>262</v>
      </c>
      <c r="AU189" s="154" t="s">
        <v>21</v>
      </c>
      <c r="AV189" s="12" t="s">
        <v>21</v>
      </c>
      <c r="AW189" s="12" t="s">
        <v>36</v>
      </c>
      <c r="AX189" s="12" t="s">
        <v>75</v>
      </c>
      <c r="AY189" s="154" t="s">
        <v>244</v>
      </c>
    </row>
    <row r="190" spans="2:65" s="12" customFormat="1">
      <c r="B190" s="153"/>
      <c r="D190" s="147" t="s">
        <v>262</v>
      </c>
      <c r="E190" s="154" t="s">
        <v>29</v>
      </c>
      <c r="F190" s="155" t="s">
        <v>823</v>
      </c>
      <c r="H190" s="156">
        <v>1757.6</v>
      </c>
      <c r="I190" s="157"/>
      <c r="L190" s="153"/>
      <c r="M190" s="158"/>
      <c r="T190" s="159"/>
      <c r="AT190" s="154" t="s">
        <v>262</v>
      </c>
      <c r="AU190" s="154" t="s">
        <v>21</v>
      </c>
      <c r="AV190" s="12" t="s">
        <v>21</v>
      </c>
      <c r="AW190" s="12" t="s">
        <v>36</v>
      </c>
      <c r="AX190" s="12" t="s">
        <v>75</v>
      </c>
      <c r="AY190" s="154" t="s">
        <v>244</v>
      </c>
    </row>
    <row r="191" spans="2:65" s="13" customFormat="1">
      <c r="B191" s="160"/>
      <c r="D191" s="147" t="s">
        <v>262</v>
      </c>
      <c r="E191" s="161" t="s">
        <v>29</v>
      </c>
      <c r="F191" s="162" t="s">
        <v>271</v>
      </c>
      <c r="H191" s="163">
        <v>32498.5</v>
      </c>
      <c r="I191" s="164"/>
      <c r="L191" s="160"/>
      <c r="M191" s="165"/>
      <c r="T191" s="166"/>
      <c r="AT191" s="161" t="s">
        <v>262</v>
      </c>
      <c r="AU191" s="161" t="s">
        <v>21</v>
      </c>
      <c r="AV191" s="13" t="s">
        <v>251</v>
      </c>
      <c r="AW191" s="13" t="s">
        <v>36</v>
      </c>
      <c r="AX191" s="13" t="s">
        <v>83</v>
      </c>
      <c r="AY191" s="161" t="s">
        <v>244</v>
      </c>
    </row>
    <row r="192" spans="2:65" s="1" customFormat="1" ht="16.5" customHeight="1">
      <c r="B192" s="34"/>
      <c r="C192" s="134" t="s">
        <v>7</v>
      </c>
      <c r="D192" s="134" t="s">
        <v>246</v>
      </c>
      <c r="E192" s="135" t="s">
        <v>422</v>
      </c>
      <c r="F192" s="136" t="s">
        <v>423</v>
      </c>
      <c r="G192" s="137" t="s">
        <v>274</v>
      </c>
      <c r="H192" s="138">
        <v>285</v>
      </c>
      <c r="I192" s="139"/>
      <c r="J192" s="140">
        <f>ROUND(I192*H192,2)</f>
        <v>0</v>
      </c>
      <c r="K192" s="136" t="s">
        <v>250</v>
      </c>
      <c r="L192" s="34"/>
      <c r="M192" s="141" t="s">
        <v>29</v>
      </c>
      <c r="N192" s="142" t="s">
        <v>46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251</v>
      </c>
      <c r="AT192" s="145" t="s">
        <v>246</v>
      </c>
      <c r="AU192" s="145" t="s">
        <v>21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251</v>
      </c>
      <c r="BM192" s="145" t="s">
        <v>887</v>
      </c>
    </row>
    <row r="193" spans="2:65" s="1" customFormat="1" ht="19.5">
      <c r="B193" s="34"/>
      <c r="D193" s="147" t="s">
        <v>253</v>
      </c>
      <c r="F193" s="148" t="s">
        <v>425</v>
      </c>
      <c r="I193" s="149"/>
      <c r="L193" s="34"/>
      <c r="M193" s="150"/>
      <c r="T193" s="55"/>
      <c r="AT193" s="18" t="s">
        <v>253</v>
      </c>
      <c r="AU193" s="18" t="s">
        <v>21</v>
      </c>
    </row>
    <row r="194" spans="2:65" s="1" customFormat="1">
      <c r="B194" s="34"/>
      <c r="D194" s="151" t="s">
        <v>255</v>
      </c>
      <c r="F194" s="152" t="s">
        <v>426</v>
      </c>
      <c r="I194" s="149"/>
      <c r="L194" s="34"/>
      <c r="M194" s="150"/>
      <c r="T194" s="55"/>
      <c r="AT194" s="18" t="s">
        <v>255</v>
      </c>
      <c r="AU194" s="18" t="s">
        <v>21</v>
      </c>
    </row>
    <row r="195" spans="2:65" s="12" customFormat="1">
      <c r="B195" s="153"/>
      <c r="D195" s="147" t="s">
        <v>262</v>
      </c>
      <c r="E195" s="154" t="s">
        <v>29</v>
      </c>
      <c r="F195" s="155" t="s">
        <v>888</v>
      </c>
      <c r="H195" s="156">
        <v>285</v>
      </c>
      <c r="I195" s="157"/>
      <c r="L195" s="153"/>
      <c r="M195" s="158"/>
      <c r="T195" s="159"/>
      <c r="AT195" s="154" t="s">
        <v>262</v>
      </c>
      <c r="AU195" s="154" t="s">
        <v>21</v>
      </c>
      <c r="AV195" s="12" t="s">
        <v>21</v>
      </c>
      <c r="AW195" s="12" t="s">
        <v>36</v>
      </c>
      <c r="AX195" s="12" t="s">
        <v>83</v>
      </c>
      <c r="AY195" s="154" t="s">
        <v>244</v>
      </c>
    </row>
    <row r="196" spans="2:65" s="1" customFormat="1" ht="16.5" customHeight="1">
      <c r="B196" s="34"/>
      <c r="C196" s="134" t="s">
        <v>399</v>
      </c>
      <c r="D196" s="134" t="s">
        <v>246</v>
      </c>
      <c r="E196" s="135" t="s">
        <v>428</v>
      </c>
      <c r="F196" s="136" t="s">
        <v>429</v>
      </c>
      <c r="G196" s="137" t="s">
        <v>274</v>
      </c>
      <c r="H196" s="138">
        <v>14551</v>
      </c>
      <c r="I196" s="139"/>
      <c r="J196" s="140">
        <f>ROUND(I196*H196,2)</f>
        <v>0</v>
      </c>
      <c r="K196" s="136" t="s">
        <v>250</v>
      </c>
      <c r="L196" s="34"/>
      <c r="M196" s="141" t="s">
        <v>29</v>
      </c>
      <c r="N196" s="142" t="s">
        <v>46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251</v>
      </c>
      <c r="AT196" s="145" t="s">
        <v>246</v>
      </c>
      <c r="AU196" s="145" t="s">
        <v>21</v>
      </c>
      <c r="AY196" s="18" t="s">
        <v>244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83</v>
      </c>
      <c r="BK196" s="146">
        <f>ROUND(I196*H196,2)</f>
        <v>0</v>
      </c>
      <c r="BL196" s="18" t="s">
        <v>251</v>
      </c>
      <c r="BM196" s="145" t="s">
        <v>889</v>
      </c>
    </row>
    <row r="197" spans="2:65" s="1" customFormat="1">
      <c r="B197" s="34"/>
      <c r="D197" s="147" t="s">
        <v>253</v>
      </c>
      <c r="F197" s="148" t="s">
        <v>431</v>
      </c>
      <c r="I197" s="149"/>
      <c r="L197" s="34"/>
      <c r="M197" s="150"/>
      <c r="T197" s="55"/>
      <c r="AT197" s="18" t="s">
        <v>253</v>
      </c>
      <c r="AU197" s="18" t="s">
        <v>21</v>
      </c>
    </row>
    <row r="198" spans="2:65" s="1" customFormat="1">
      <c r="B198" s="34"/>
      <c r="D198" s="151" t="s">
        <v>255</v>
      </c>
      <c r="F198" s="152" t="s">
        <v>432</v>
      </c>
      <c r="I198" s="149"/>
      <c r="L198" s="34"/>
      <c r="M198" s="150"/>
      <c r="T198" s="55"/>
      <c r="AT198" s="18" t="s">
        <v>255</v>
      </c>
      <c r="AU198" s="18" t="s">
        <v>21</v>
      </c>
    </row>
    <row r="199" spans="2:65" s="12" customFormat="1">
      <c r="B199" s="153"/>
      <c r="D199" s="147" t="s">
        <v>262</v>
      </c>
      <c r="E199" s="154" t="s">
        <v>29</v>
      </c>
      <c r="F199" s="155" t="s">
        <v>890</v>
      </c>
      <c r="H199" s="156">
        <v>14551</v>
      </c>
      <c r="I199" s="157"/>
      <c r="L199" s="153"/>
      <c r="M199" s="158"/>
      <c r="T199" s="159"/>
      <c r="AT199" s="154" t="s">
        <v>262</v>
      </c>
      <c r="AU199" s="154" t="s">
        <v>21</v>
      </c>
      <c r="AV199" s="12" t="s">
        <v>21</v>
      </c>
      <c r="AW199" s="12" t="s">
        <v>36</v>
      </c>
      <c r="AX199" s="12" t="s">
        <v>75</v>
      </c>
      <c r="AY199" s="154" t="s">
        <v>244</v>
      </c>
    </row>
    <row r="200" spans="2:65" s="13" customFormat="1">
      <c r="B200" s="160"/>
      <c r="D200" s="147" t="s">
        <v>262</v>
      </c>
      <c r="E200" s="161" t="s">
        <v>29</v>
      </c>
      <c r="F200" s="162" t="s">
        <v>271</v>
      </c>
      <c r="H200" s="163">
        <v>14551</v>
      </c>
      <c r="I200" s="164"/>
      <c r="L200" s="160"/>
      <c r="M200" s="165"/>
      <c r="T200" s="166"/>
      <c r="AT200" s="161" t="s">
        <v>262</v>
      </c>
      <c r="AU200" s="161" t="s">
        <v>21</v>
      </c>
      <c r="AV200" s="13" t="s">
        <v>251</v>
      </c>
      <c r="AW200" s="13" t="s">
        <v>36</v>
      </c>
      <c r="AX200" s="13" t="s">
        <v>83</v>
      </c>
      <c r="AY200" s="161" t="s">
        <v>244</v>
      </c>
    </row>
    <row r="201" spans="2:65" s="1" customFormat="1" ht="21.75" customHeight="1">
      <c r="B201" s="34"/>
      <c r="C201" s="134" t="s">
        <v>406</v>
      </c>
      <c r="D201" s="134" t="s">
        <v>246</v>
      </c>
      <c r="E201" s="135" t="s">
        <v>435</v>
      </c>
      <c r="F201" s="136" t="s">
        <v>436</v>
      </c>
      <c r="G201" s="137" t="s">
        <v>249</v>
      </c>
      <c r="H201" s="138">
        <v>10388</v>
      </c>
      <c r="I201" s="139"/>
      <c r="J201" s="140">
        <f>ROUND(I201*H201,2)</f>
        <v>0</v>
      </c>
      <c r="K201" s="136" t="s">
        <v>250</v>
      </c>
      <c r="L201" s="34"/>
      <c r="M201" s="141" t="s">
        <v>29</v>
      </c>
      <c r="N201" s="142" t="s">
        <v>46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251</v>
      </c>
      <c r="AT201" s="145" t="s">
        <v>246</v>
      </c>
      <c r="AU201" s="145" t="s">
        <v>21</v>
      </c>
      <c r="AY201" s="18" t="s">
        <v>244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83</v>
      </c>
      <c r="BK201" s="146">
        <f>ROUND(I201*H201,2)</f>
        <v>0</v>
      </c>
      <c r="BL201" s="18" t="s">
        <v>251</v>
      </c>
      <c r="BM201" s="145" t="s">
        <v>891</v>
      </c>
    </row>
    <row r="202" spans="2:65" s="1" customFormat="1">
      <c r="B202" s="34"/>
      <c r="D202" s="147" t="s">
        <v>253</v>
      </c>
      <c r="F202" s="148" t="s">
        <v>438</v>
      </c>
      <c r="I202" s="149"/>
      <c r="L202" s="34"/>
      <c r="M202" s="150"/>
      <c r="T202" s="55"/>
      <c r="AT202" s="18" t="s">
        <v>253</v>
      </c>
      <c r="AU202" s="18" t="s">
        <v>21</v>
      </c>
    </row>
    <row r="203" spans="2:65" s="1" customFormat="1">
      <c r="B203" s="34"/>
      <c r="D203" s="151" t="s">
        <v>255</v>
      </c>
      <c r="F203" s="152" t="s">
        <v>439</v>
      </c>
      <c r="I203" s="149"/>
      <c r="L203" s="34"/>
      <c r="M203" s="150"/>
      <c r="T203" s="55"/>
      <c r="AT203" s="18" t="s">
        <v>255</v>
      </c>
      <c r="AU203" s="18" t="s">
        <v>21</v>
      </c>
    </row>
    <row r="204" spans="2:65" s="12" customFormat="1">
      <c r="B204" s="153"/>
      <c r="D204" s="147" t="s">
        <v>262</v>
      </c>
      <c r="E204" s="154" t="s">
        <v>29</v>
      </c>
      <c r="F204" s="155" t="s">
        <v>892</v>
      </c>
      <c r="H204" s="156">
        <v>10388</v>
      </c>
      <c r="I204" s="157"/>
      <c r="L204" s="153"/>
      <c r="M204" s="158"/>
      <c r="T204" s="159"/>
      <c r="AT204" s="154" t="s">
        <v>262</v>
      </c>
      <c r="AU204" s="154" t="s">
        <v>21</v>
      </c>
      <c r="AV204" s="12" t="s">
        <v>21</v>
      </c>
      <c r="AW204" s="12" t="s">
        <v>36</v>
      </c>
      <c r="AX204" s="12" t="s">
        <v>83</v>
      </c>
      <c r="AY204" s="154" t="s">
        <v>244</v>
      </c>
    </row>
    <row r="205" spans="2:65" s="1" customFormat="1" ht="21.75" customHeight="1">
      <c r="B205" s="34"/>
      <c r="C205" s="134" t="s">
        <v>413</v>
      </c>
      <c r="D205" s="134" t="s">
        <v>246</v>
      </c>
      <c r="E205" s="135" t="s">
        <v>442</v>
      </c>
      <c r="F205" s="136" t="s">
        <v>443</v>
      </c>
      <c r="G205" s="137" t="s">
        <v>249</v>
      </c>
      <c r="H205" s="138">
        <v>281</v>
      </c>
      <c r="I205" s="139"/>
      <c r="J205" s="140">
        <f>ROUND(I205*H205,2)</f>
        <v>0</v>
      </c>
      <c r="K205" s="136" t="s">
        <v>250</v>
      </c>
      <c r="L205" s="34"/>
      <c r="M205" s="141" t="s">
        <v>29</v>
      </c>
      <c r="N205" s="142" t="s">
        <v>46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251</v>
      </c>
      <c r="AT205" s="145" t="s">
        <v>246</v>
      </c>
      <c r="AU205" s="145" t="s">
        <v>21</v>
      </c>
      <c r="AY205" s="18" t="s">
        <v>244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83</v>
      </c>
      <c r="BK205" s="146">
        <f>ROUND(I205*H205,2)</f>
        <v>0</v>
      </c>
      <c r="BL205" s="18" t="s">
        <v>251</v>
      </c>
      <c r="BM205" s="145" t="s">
        <v>893</v>
      </c>
    </row>
    <row r="206" spans="2:65" s="1" customFormat="1" ht="19.5">
      <c r="B206" s="34"/>
      <c r="D206" s="147" t="s">
        <v>253</v>
      </c>
      <c r="F206" s="148" t="s">
        <v>445</v>
      </c>
      <c r="I206" s="149"/>
      <c r="L206" s="34"/>
      <c r="M206" s="150"/>
      <c r="T206" s="55"/>
      <c r="AT206" s="18" t="s">
        <v>253</v>
      </c>
      <c r="AU206" s="18" t="s">
        <v>21</v>
      </c>
    </row>
    <row r="207" spans="2:65" s="1" customFormat="1">
      <c r="B207" s="34"/>
      <c r="D207" s="151" t="s">
        <v>255</v>
      </c>
      <c r="F207" s="152" t="s">
        <v>446</v>
      </c>
      <c r="I207" s="149"/>
      <c r="L207" s="34"/>
      <c r="M207" s="150"/>
      <c r="T207" s="55"/>
      <c r="AT207" s="18" t="s">
        <v>255</v>
      </c>
      <c r="AU207" s="18" t="s">
        <v>21</v>
      </c>
    </row>
    <row r="208" spans="2:65" s="12" customFormat="1">
      <c r="B208" s="153"/>
      <c r="D208" s="147" t="s">
        <v>262</v>
      </c>
      <c r="E208" s="154" t="s">
        <v>29</v>
      </c>
      <c r="F208" s="155" t="s">
        <v>894</v>
      </c>
      <c r="H208" s="156">
        <v>281</v>
      </c>
      <c r="I208" s="157"/>
      <c r="L208" s="153"/>
      <c r="M208" s="158"/>
      <c r="T208" s="159"/>
      <c r="AT208" s="154" t="s">
        <v>262</v>
      </c>
      <c r="AU208" s="154" t="s">
        <v>21</v>
      </c>
      <c r="AV208" s="12" t="s">
        <v>21</v>
      </c>
      <c r="AW208" s="12" t="s">
        <v>36</v>
      </c>
      <c r="AX208" s="12" t="s">
        <v>83</v>
      </c>
      <c r="AY208" s="154" t="s">
        <v>244</v>
      </c>
    </row>
    <row r="209" spans="2:65" s="1" customFormat="1" ht="16.5" customHeight="1">
      <c r="B209" s="34"/>
      <c r="C209" s="134" t="s">
        <v>421</v>
      </c>
      <c r="D209" s="134" t="s">
        <v>246</v>
      </c>
      <c r="E209" s="135" t="s">
        <v>360</v>
      </c>
      <c r="F209" s="136" t="s">
        <v>361</v>
      </c>
      <c r="G209" s="137" t="s">
        <v>249</v>
      </c>
      <c r="H209" s="138">
        <v>10669</v>
      </c>
      <c r="I209" s="139"/>
      <c r="J209" s="140">
        <f>ROUND(I209*H209,2)</f>
        <v>0</v>
      </c>
      <c r="K209" s="136" t="s">
        <v>250</v>
      </c>
      <c r="L209" s="34"/>
      <c r="M209" s="141" t="s">
        <v>29</v>
      </c>
      <c r="N209" s="142" t="s">
        <v>46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251</v>
      </c>
      <c r="AT209" s="145" t="s">
        <v>246</v>
      </c>
      <c r="AU209" s="145" t="s">
        <v>21</v>
      </c>
      <c r="AY209" s="18" t="s">
        <v>244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83</v>
      </c>
      <c r="BK209" s="146">
        <f>ROUND(I209*H209,2)</f>
        <v>0</v>
      </c>
      <c r="BL209" s="18" t="s">
        <v>251</v>
      </c>
      <c r="BM209" s="145" t="s">
        <v>895</v>
      </c>
    </row>
    <row r="210" spans="2:65" s="1" customFormat="1">
      <c r="B210" s="34"/>
      <c r="D210" s="147" t="s">
        <v>253</v>
      </c>
      <c r="F210" s="148" t="s">
        <v>363</v>
      </c>
      <c r="I210" s="149"/>
      <c r="L210" s="34"/>
      <c r="M210" s="150"/>
      <c r="T210" s="55"/>
      <c r="AT210" s="18" t="s">
        <v>253</v>
      </c>
      <c r="AU210" s="18" t="s">
        <v>21</v>
      </c>
    </row>
    <row r="211" spans="2:65" s="1" customFormat="1">
      <c r="B211" s="34"/>
      <c r="D211" s="151" t="s">
        <v>255</v>
      </c>
      <c r="F211" s="152" t="s">
        <v>364</v>
      </c>
      <c r="I211" s="149"/>
      <c r="L211" s="34"/>
      <c r="M211" s="150"/>
      <c r="T211" s="55"/>
      <c r="AT211" s="18" t="s">
        <v>255</v>
      </c>
      <c r="AU211" s="18" t="s">
        <v>21</v>
      </c>
    </row>
    <row r="212" spans="2:65" s="1" customFormat="1" ht="16.5" customHeight="1">
      <c r="B212" s="34"/>
      <c r="C212" s="134" t="s">
        <v>427</v>
      </c>
      <c r="D212" s="134" t="s">
        <v>246</v>
      </c>
      <c r="E212" s="135" t="s">
        <v>360</v>
      </c>
      <c r="F212" s="136" t="s">
        <v>361</v>
      </c>
      <c r="G212" s="137" t="s">
        <v>249</v>
      </c>
      <c r="H212" s="138">
        <v>861</v>
      </c>
      <c r="I212" s="139"/>
      <c r="J212" s="140">
        <f>ROUND(I212*H212,2)</f>
        <v>0</v>
      </c>
      <c r="K212" s="136" t="s">
        <v>250</v>
      </c>
      <c r="L212" s="34"/>
      <c r="M212" s="141" t="s">
        <v>29</v>
      </c>
      <c r="N212" s="142" t="s">
        <v>46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251</v>
      </c>
      <c r="AT212" s="145" t="s">
        <v>246</v>
      </c>
      <c r="AU212" s="145" t="s">
        <v>21</v>
      </c>
      <c r="AY212" s="18" t="s">
        <v>244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83</v>
      </c>
      <c r="BK212" s="146">
        <f>ROUND(I212*H212,2)</f>
        <v>0</v>
      </c>
      <c r="BL212" s="18" t="s">
        <v>251</v>
      </c>
      <c r="BM212" s="145" t="s">
        <v>896</v>
      </c>
    </row>
    <row r="213" spans="2:65" s="1" customFormat="1">
      <c r="B213" s="34"/>
      <c r="D213" s="147" t="s">
        <v>253</v>
      </c>
      <c r="F213" s="148" t="s">
        <v>363</v>
      </c>
      <c r="I213" s="149"/>
      <c r="L213" s="34"/>
      <c r="M213" s="150"/>
      <c r="T213" s="55"/>
      <c r="AT213" s="18" t="s">
        <v>253</v>
      </c>
      <c r="AU213" s="18" t="s">
        <v>21</v>
      </c>
    </row>
    <row r="214" spans="2:65" s="1" customFormat="1">
      <c r="B214" s="34"/>
      <c r="D214" s="151" t="s">
        <v>255</v>
      </c>
      <c r="F214" s="152" t="s">
        <v>364</v>
      </c>
      <c r="I214" s="149"/>
      <c r="L214" s="34"/>
      <c r="M214" s="150"/>
      <c r="T214" s="55"/>
      <c r="AT214" s="18" t="s">
        <v>255</v>
      </c>
      <c r="AU214" s="18" t="s">
        <v>21</v>
      </c>
    </row>
    <row r="215" spans="2:65" s="1" customFormat="1" ht="16.5" customHeight="1">
      <c r="B215" s="34"/>
      <c r="C215" s="175" t="s">
        <v>434</v>
      </c>
      <c r="D215" s="175" t="s">
        <v>373</v>
      </c>
      <c r="E215" s="176" t="s">
        <v>462</v>
      </c>
      <c r="F215" s="177" t="s">
        <v>463</v>
      </c>
      <c r="G215" s="178" t="s">
        <v>464</v>
      </c>
      <c r="H215" s="179">
        <v>230.6</v>
      </c>
      <c r="I215" s="180"/>
      <c r="J215" s="181">
        <f>ROUND(I215*H215,2)</f>
        <v>0</v>
      </c>
      <c r="K215" s="177" t="s">
        <v>250</v>
      </c>
      <c r="L215" s="182"/>
      <c r="M215" s="183" t="s">
        <v>29</v>
      </c>
      <c r="N215" s="184" t="s">
        <v>46</v>
      </c>
      <c r="P215" s="143">
        <f>O215*H215</f>
        <v>0</v>
      </c>
      <c r="Q215" s="143">
        <v>1E-3</v>
      </c>
      <c r="R215" s="143">
        <f>Q215*H215</f>
        <v>0.2306</v>
      </c>
      <c r="S215" s="143">
        <v>0</v>
      </c>
      <c r="T215" s="144">
        <f>S215*H215</f>
        <v>0</v>
      </c>
      <c r="AR215" s="145" t="s">
        <v>300</v>
      </c>
      <c r="AT215" s="145" t="s">
        <v>373</v>
      </c>
      <c r="AU215" s="145" t="s">
        <v>21</v>
      </c>
      <c r="AY215" s="18" t="s">
        <v>244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83</v>
      </c>
      <c r="BK215" s="146">
        <f>ROUND(I215*H215,2)</f>
        <v>0</v>
      </c>
      <c r="BL215" s="18" t="s">
        <v>251</v>
      </c>
      <c r="BM215" s="145" t="s">
        <v>897</v>
      </c>
    </row>
    <row r="216" spans="2:65" s="1" customFormat="1">
      <c r="B216" s="34"/>
      <c r="D216" s="147" t="s">
        <v>253</v>
      </c>
      <c r="F216" s="148" t="s">
        <v>463</v>
      </c>
      <c r="I216" s="149"/>
      <c r="L216" s="34"/>
      <c r="M216" s="150"/>
      <c r="T216" s="55"/>
      <c r="AT216" s="18" t="s">
        <v>253</v>
      </c>
      <c r="AU216" s="18" t="s">
        <v>21</v>
      </c>
    </row>
    <row r="217" spans="2:65" s="12" customFormat="1">
      <c r="B217" s="153"/>
      <c r="D217" s="147" t="s">
        <v>262</v>
      </c>
      <c r="E217" s="154" t="s">
        <v>29</v>
      </c>
      <c r="F217" s="155" t="s">
        <v>898</v>
      </c>
      <c r="H217" s="156">
        <v>11530</v>
      </c>
      <c r="I217" s="157"/>
      <c r="L217" s="153"/>
      <c r="M217" s="158"/>
      <c r="T217" s="159"/>
      <c r="AT217" s="154" t="s">
        <v>262</v>
      </c>
      <c r="AU217" s="154" t="s">
        <v>21</v>
      </c>
      <c r="AV217" s="12" t="s">
        <v>21</v>
      </c>
      <c r="AW217" s="12" t="s">
        <v>36</v>
      </c>
      <c r="AX217" s="12" t="s">
        <v>83</v>
      </c>
      <c r="AY217" s="154" t="s">
        <v>244</v>
      </c>
    </row>
    <row r="218" spans="2:65" s="12" customFormat="1">
      <c r="B218" s="153"/>
      <c r="D218" s="147" t="s">
        <v>262</v>
      </c>
      <c r="F218" s="155" t="s">
        <v>899</v>
      </c>
      <c r="H218" s="156">
        <v>230.6</v>
      </c>
      <c r="I218" s="157"/>
      <c r="L218" s="153"/>
      <c r="M218" s="158"/>
      <c r="T218" s="159"/>
      <c r="AT218" s="154" t="s">
        <v>262</v>
      </c>
      <c r="AU218" s="154" t="s">
        <v>21</v>
      </c>
      <c r="AV218" s="12" t="s">
        <v>21</v>
      </c>
      <c r="AW218" s="12" t="s">
        <v>4</v>
      </c>
      <c r="AX218" s="12" t="s">
        <v>83</v>
      </c>
      <c r="AY218" s="154" t="s">
        <v>244</v>
      </c>
    </row>
    <row r="219" spans="2:65" s="1" customFormat="1" ht="16.5" customHeight="1">
      <c r="B219" s="34"/>
      <c r="C219" s="134" t="s">
        <v>441</v>
      </c>
      <c r="D219" s="134" t="s">
        <v>246</v>
      </c>
      <c r="E219" s="135" t="s">
        <v>469</v>
      </c>
      <c r="F219" s="136" t="s">
        <v>470</v>
      </c>
      <c r="G219" s="137" t="s">
        <v>249</v>
      </c>
      <c r="H219" s="138">
        <v>12825</v>
      </c>
      <c r="I219" s="139"/>
      <c r="J219" s="140">
        <f>ROUND(I219*H219,2)</f>
        <v>0</v>
      </c>
      <c r="K219" s="136" t="s">
        <v>250</v>
      </c>
      <c r="L219" s="34"/>
      <c r="M219" s="141" t="s">
        <v>29</v>
      </c>
      <c r="N219" s="142" t="s">
        <v>46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251</v>
      </c>
      <c r="AT219" s="145" t="s">
        <v>246</v>
      </c>
      <c r="AU219" s="145" t="s">
        <v>21</v>
      </c>
      <c r="AY219" s="18" t="s">
        <v>244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83</v>
      </c>
      <c r="BK219" s="146">
        <f>ROUND(I219*H219,2)</f>
        <v>0</v>
      </c>
      <c r="BL219" s="18" t="s">
        <v>251</v>
      </c>
      <c r="BM219" s="145" t="s">
        <v>900</v>
      </c>
    </row>
    <row r="220" spans="2:65" s="1" customFormat="1">
      <c r="B220" s="34"/>
      <c r="D220" s="147" t="s">
        <v>253</v>
      </c>
      <c r="F220" s="148" t="s">
        <v>472</v>
      </c>
      <c r="I220" s="149"/>
      <c r="L220" s="34"/>
      <c r="M220" s="150"/>
      <c r="T220" s="55"/>
      <c r="AT220" s="18" t="s">
        <v>253</v>
      </c>
      <c r="AU220" s="18" t="s">
        <v>21</v>
      </c>
    </row>
    <row r="221" spans="2:65" s="1" customFormat="1">
      <c r="B221" s="34"/>
      <c r="D221" s="151" t="s">
        <v>255</v>
      </c>
      <c r="F221" s="152" t="s">
        <v>473</v>
      </c>
      <c r="I221" s="149"/>
      <c r="L221" s="34"/>
      <c r="M221" s="150"/>
      <c r="T221" s="55"/>
      <c r="AT221" s="18" t="s">
        <v>255</v>
      </c>
      <c r="AU221" s="18" t="s">
        <v>21</v>
      </c>
    </row>
    <row r="222" spans="2:65" s="12" customFormat="1">
      <c r="B222" s="153"/>
      <c r="D222" s="147" t="s">
        <v>262</v>
      </c>
      <c r="E222" s="154" t="s">
        <v>29</v>
      </c>
      <c r="F222" s="155" t="s">
        <v>901</v>
      </c>
      <c r="H222" s="156">
        <v>11486</v>
      </c>
      <c r="I222" s="157"/>
      <c r="L222" s="153"/>
      <c r="M222" s="158"/>
      <c r="T222" s="159"/>
      <c r="AT222" s="154" t="s">
        <v>262</v>
      </c>
      <c r="AU222" s="154" t="s">
        <v>21</v>
      </c>
      <c r="AV222" s="12" t="s">
        <v>21</v>
      </c>
      <c r="AW222" s="12" t="s">
        <v>36</v>
      </c>
      <c r="AX222" s="12" t="s">
        <v>75</v>
      </c>
      <c r="AY222" s="154" t="s">
        <v>244</v>
      </c>
    </row>
    <row r="223" spans="2:65" s="12" customFormat="1">
      <c r="B223" s="153"/>
      <c r="D223" s="147" t="s">
        <v>262</v>
      </c>
      <c r="E223" s="154" t="s">
        <v>29</v>
      </c>
      <c r="F223" s="155" t="s">
        <v>902</v>
      </c>
      <c r="H223" s="156">
        <v>1339</v>
      </c>
      <c r="I223" s="157"/>
      <c r="L223" s="153"/>
      <c r="M223" s="158"/>
      <c r="T223" s="159"/>
      <c r="AT223" s="154" t="s">
        <v>262</v>
      </c>
      <c r="AU223" s="154" t="s">
        <v>21</v>
      </c>
      <c r="AV223" s="12" t="s">
        <v>21</v>
      </c>
      <c r="AW223" s="12" t="s">
        <v>36</v>
      </c>
      <c r="AX223" s="12" t="s">
        <v>75</v>
      </c>
      <c r="AY223" s="154" t="s">
        <v>244</v>
      </c>
    </row>
    <row r="224" spans="2:65" s="13" customFormat="1">
      <c r="B224" s="160"/>
      <c r="D224" s="147" t="s">
        <v>262</v>
      </c>
      <c r="E224" s="161" t="s">
        <v>29</v>
      </c>
      <c r="F224" s="162" t="s">
        <v>271</v>
      </c>
      <c r="H224" s="163">
        <v>12825</v>
      </c>
      <c r="I224" s="164"/>
      <c r="L224" s="160"/>
      <c r="M224" s="165"/>
      <c r="T224" s="166"/>
      <c r="AT224" s="161" t="s">
        <v>262</v>
      </c>
      <c r="AU224" s="161" t="s">
        <v>21</v>
      </c>
      <c r="AV224" s="13" t="s">
        <v>251</v>
      </c>
      <c r="AW224" s="13" t="s">
        <v>36</v>
      </c>
      <c r="AX224" s="13" t="s">
        <v>83</v>
      </c>
      <c r="AY224" s="161" t="s">
        <v>244</v>
      </c>
    </row>
    <row r="225" spans="2:65" s="1" customFormat="1" ht="16.5" customHeight="1">
      <c r="B225" s="34"/>
      <c r="C225" s="134" t="s">
        <v>448</v>
      </c>
      <c r="D225" s="134" t="s">
        <v>246</v>
      </c>
      <c r="E225" s="135" t="s">
        <v>477</v>
      </c>
      <c r="F225" s="136" t="s">
        <v>478</v>
      </c>
      <c r="G225" s="137" t="s">
        <v>274</v>
      </c>
      <c r="H225" s="138">
        <v>230.6</v>
      </c>
      <c r="I225" s="139"/>
      <c r="J225" s="140">
        <f>ROUND(I225*H225,2)</f>
        <v>0</v>
      </c>
      <c r="K225" s="136" t="s">
        <v>250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251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251</v>
      </c>
      <c r="BM225" s="145" t="s">
        <v>903</v>
      </c>
    </row>
    <row r="226" spans="2:65" s="1" customFormat="1">
      <c r="B226" s="34"/>
      <c r="D226" s="147" t="s">
        <v>253</v>
      </c>
      <c r="F226" s="148" t="s">
        <v>480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" customFormat="1">
      <c r="B227" s="34"/>
      <c r="D227" s="151" t="s">
        <v>255</v>
      </c>
      <c r="F227" s="152" t="s">
        <v>481</v>
      </c>
      <c r="I227" s="149"/>
      <c r="L227" s="34"/>
      <c r="M227" s="150"/>
      <c r="T227" s="55"/>
      <c r="AT227" s="18" t="s">
        <v>255</v>
      </c>
      <c r="AU227" s="18" t="s">
        <v>21</v>
      </c>
    </row>
    <row r="228" spans="2:65" s="11" customFormat="1" ht="22.9" customHeight="1">
      <c r="B228" s="122"/>
      <c r="D228" s="123" t="s">
        <v>74</v>
      </c>
      <c r="E228" s="132" t="s">
        <v>21</v>
      </c>
      <c r="F228" s="132" t="s">
        <v>482</v>
      </c>
      <c r="I228" s="125"/>
      <c r="J228" s="133">
        <f>BK228</f>
        <v>0</v>
      </c>
      <c r="L228" s="122"/>
      <c r="M228" s="127"/>
      <c r="P228" s="128">
        <f>SUM(P229:P254)</f>
        <v>0</v>
      </c>
      <c r="R228" s="128">
        <f>SUM(R229:R254)</f>
        <v>83.113824499999993</v>
      </c>
      <c r="T228" s="129">
        <f>SUM(T229:T254)</f>
        <v>0</v>
      </c>
      <c r="AR228" s="123" t="s">
        <v>83</v>
      </c>
      <c r="AT228" s="130" t="s">
        <v>74</v>
      </c>
      <c r="AU228" s="130" t="s">
        <v>83</v>
      </c>
      <c r="AY228" s="123" t="s">
        <v>244</v>
      </c>
      <c r="BK228" s="131">
        <f>SUM(BK229:BK254)</f>
        <v>0</v>
      </c>
    </row>
    <row r="229" spans="2:65" s="1" customFormat="1" ht="16.5" customHeight="1">
      <c r="B229" s="34"/>
      <c r="C229" s="134" t="s">
        <v>455</v>
      </c>
      <c r="D229" s="134" t="s">
        <v>246</v>
      </c>
      <c r="E229" s="135" t="s">
        <v>904</v>
      </c>
      <c r="F229" s="136" t="s">
        <v>905</v>
      </c>
      <c r="G229" s="137" t="s">
        <v>591</v>
      </c>
      <c r="H229" s="138">
        <v>220</v>
      </c>
      <c r="I229" s="139"/>
      <c r="J229" s="140">
        <f>ROUND(I229*H229,2)</f>
        <v>0</v>
      </c>
      <c r="K229" s="136" t="s">
        <v>250</v>
      </c>
      <c r="L229" s="34"/>
      <c r="M229" s="141" t="s">
        <v>29</v>
      </c>
      <c r="N229" s="142" t="s">
        <v>46</v>
      </c>
      <c r="P229" s="143">
        <f>O229*H229</f>
        <v>0</v>
      </c>
      <c r="Q229" s="143">
        <v>1.16E-3</v>
      </c>
      <c r="R229" s="143">
        <f>Q229*H229</f>
        <v>0.25519999999999998</v>
      </c>
      <c r="S229" s="143">
        <v>0</v>
      </c>
      <c r="T229" s="144">
        <f>S229*H229</f>
        <v>0</v>
      </c>
      <c r="AR229" s="145" t="s">
        <v>251</v>
      </c>
      <c r="AT229" s="145" t="s">
        <v>246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251</v>
      </c>
      <c r="BM229" s="145" t="s">
        <v>906</v>
      </c>
    </row>
    <row r="230" spans="2:65" s="1" customFormat="1">
      <c r="B230" s="34"/>
      <c r="D230" s="147" t="s">
        <v>253</v>
      </c>
      <c r="F230" s="148" t="s">
        <v>907</v>
      </c>
      <c r="I230" s="149"/>
      <c r="L230" s="34"/>
      <c r="M230" s="150"/>
      <c r="T230" s="55"/>
      <c r="AT230" s="18" t="s">
        <v>253</v>
      </c>
      <c r="AU230" s="18" t="s">
        <v>21</v>
      </c>
    </row>
    <row r="231" spans="2:65" s="1" customFormat="1">
      <c r="B231" s="34"/>
      <c r="D231" s="151" t="s">
        <v>255</v>
      </c>
      <c r="F231" s="152" t="s">
        <v>908</v>
      </c>
      <c r="I231" s="149"/>
      <c r="L231" s="34"/>
      <c r="M231" s="150"/>
      <c r="T231" s="55"/>
      <c r="AT231" s="18" t="s">
        <v>255</v>
      </c>
      <c r="AU231" s="18" t="s">
        <v>21</v>
      </c>
    </row>
    <row r="232" spans="2:65" s="12" customFormat="1">
      <c r="B232" s="153"/>
      <c r="D232" s="147" t="s">
        <v>262</v>
      </c>
      <c r="E232" s="154" t="s">
        <v>29</v>
      </c>
      <c r="F232" s="155" t="s">
        <v>909</v>
      </c>
      <c r="H232" s="156">
        <v>220</v>
      </c>
      <c r="I232" s="157"/>
      <c r="L232" s="153"/>
      <c r="M232" s="158"/>
      <c r="T232" s="159"/>
      <c r="AT232" s="154" t="s">
        <v>262</v>
      </c>
      <c r="AU232" s="154" t="s">
        <v>21</v>
      </c>
      <c r="AV232" s="12" t="s">
        <v>21</v>
      </c>
      <c r="AW232" s="12" t="s">
        <v>36</v>
      </c>
      <c r="AX232" s="12" t="s">
        <v>83</v>
      </c>
      <c r="AY232" s="154" t="s">
        <v>244</v>
      </c>
    </row>
    <row r="233" spans="2:65" s="1" customFormat="1" ht="16.5" customHeight="1">
      <c r="B233" s="34"/>
      <c r="C233" s="134" t="s">
        <v>461</v>
      </c>
      <c r="D233" s="134" t="s">
        <v>246</v>
      </c>
      <c r="E233" s="135" t="s">
        <v>910</v>
      </c>
      <c r="F233" s="136" t="s">
        <v>911</v>
      </c>
      <c r="G233" s="137" t="s">
        <v>249</v>
      </c>
      <c r="H233" s="138">
        <v>1532</v>
      </c>
      <c r="I233" s="139"/>
      <c r="J233" s="140">
        <f>ROUND(I233*H233,2)</f>
        <v>0</v>
      </c>
      <c r="K233" s="136" t="s">
        <v>250</v>
      </c>
      <c r="L233" s="34"/>
      <c r="M233" s="141" t="s">
        <v>29</v>
      </c>
      <c r="N233" s="142" t="s">
        <v>46</v>
      </c>
      <c r="P233" s="143">
        <f>O233*H233</f>
        <v>0</v>
      </c>
      <c r="Q233" s="143">
        <v>1.3999999999999999E-4</v>
      </c>
      <c r="R233" s="143">
        <f>Q233*H233</f>
        <v>0.21447999999999998</v>
      </c>
      <c r="S233" s="143">
        <v>0</v>
      </c>
      <c r="T233" s="144">
        <f>S233*H233</f>
        <v>0</v>
      </c>
      <c r="AR233" s="145" t="s">
        <v>251</v>
      </c>
      <c r="AT233" s="145" t="s">
        <v>246</v>
      </c>
      <c r="AU233" s="145" t="s">
        <v>21</v>
      </c>
      <c r="AY233" s="18" t="s">
        <v>244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83</v>
      </c>
      <c r="BK233" s="146">
        <f>ROUND(I233*H233,2)</f>
        <v>0</v>
      </c>
      <c r="BL233" s="18" t="s">
        <v>251</v>
      </c>
      <c r="BM233" s="145" t="s">
        <v>912</v>
      </c>
    </row>
    <row r="234" spans="2:65" s="1" customFormat="1" ht="19.5">
      <c r="B234" s="34"/>
      <c r="D234" s="147" t="s">
        <v>253</v>
      </c>
      <c r="F234" s="148" t="s">
        <v>913</v>
      </c>
      <c r="I234" s="149"/>
      <c r="L234" s="34"/>
      <c r="M234" s="150"/>
      <c r="T234" s="55"/>
      <c r="AT234" s="18" t="s">
        <v>253</v>
      </c>
      <c r="AU234" s="18" t="s">
        <v>21</v>
      </c>
    </row>
    <row r="235" spans="2:65" s="1" customFormat="1">
      <c r="B235" s="34"/>
      <c r="D235" s="151" t="s">
        <v>255</v>
      </c>
      <c r="F235" s="152" t="s">
        <v>914</v>
      </c>
      <c r="I235" s="149"/>
      <c r="L235" s="34"/>
      <c r="M235" s="150"/>
      <c r="T235" s="55"/>
      <c r="AT235" s="18" t="s">
        <v>255</v>
      </c>
      <c r="AU235" s="18" t="s">
        <v>21</v>
      </c>
    </row>
    <row r="236" spans="2:65" s="12" customFormat="1">
      <c r="B236" s="153"/>
      <c r="D236" s="147" t="s">
        <v>262</v>
      </c>
      <c r="E236" s="154" t="s">
        <v>29</v>
      </c>
      <c r="F236" s="155" t="s">
        <v>915</v>
      </c>
      <c r="H236" s="156">
        <v>670</v>
      </c>
      <c r="I236" s="157"/>
      <c r="L236" s="153"/>
      <c r="M236" s="158"/>
      <c r="T236" s="159"/>
      <c r="AT236" s="154" t="s">
        <v>262</v>
      </c>
      <c r="AU236" s="154" t="s">
        <v>21</v>
      </c>
      <c r="AV236" s="12" t="s">
        <v>21</v>
      </c>
      <c r="AW236" s="12" t="s">
        <v>36</v>
      </c>
      <c r="AX236" s="12" t="s">
        <v>75</v>
      </c>
      <c r="AY236" s="154" t="s">
        <v>244</v>
      </c>
    </row>
    <row r="237" spans="2:65" s="12" customFormat="1">
      <c r="B237" s="153"/>
      <c r="D237" s="147" t="s">
        <v>262</v>
      </c>
      <c r="E237" s="154" t="s">
        <v>29</v>
      </c>
      <c r="F237" s="155" t="s">
        <v>916</v>
      </c>
      <c r="H237" s="156">
        <v>862</v>
      </c>
      <c r="I237" s="157"/>
      <c r="L237" s="153"/>
      <c r="M237" s="158"/>
      <c r="T237" s="159"/>
      <c r="AT237" s="154" t="s">
        <v>262</v>
      </c>
      <c r="AU237" s="154" t="s">
        <v>21</v>
      </c>
      <c r="AV237" s="12" t="s">
        <v>21</v>
      </c>
      <c r="AW237" s="12" t="s">
        <v>36</v>
      </c>
      <c r="AX237" s="12" t="s">
        <v>75</v>
      </c>
      <c r="AY237" s="154" t="s">
        <v>244</v>
      </c>
    </row>
    <row r="238" spans="2:65" s="13" customFormat="1">
      <c r="B238" s="160"/>
      <c r="D238" s="147" t="s">
        <v>262</v>
      </c>
      <c r="E238" s="161" t="s">
        <v>29</v>
      </c>
      <c r="F238" s="162" t="s">
        <v>271</v>
      </c>
      <c r="H238" s="163">
        <v>1532</v>
      </c>
      <c r="I238" s="164"/>
      <c r="L238" s="160"/>
      <c r="M238" s="165"/>
      <c r="T238" s="166"/>
      <c r="AT238" s="161" t="s">
        <v>262</v>
      </c>
      <c r="AU238" s="161" t="s">
        <v>21</v>
      </c>
      <c r="AV238" s="13" t="s">
        <v>251</v>
      </c>
      <c r="AW238" s="13" t="s">
        <v>36</v>
      </c>
      <c r="AX238" s="13" t="s">
        <v>83</v>
      </c>
      <c r="AY238" s="161" t="s">
        <v>244</v>
      </c>
    </row>
    <row r="239" spans="2:65" s="1" customFormat="1" ht="16.5" customHeight="1">
      <c r="B239" s="34"/>
      <c r="C239" s="175" t="s">
        <v>468</v>
      </c>
      <c r="D239" s="175" t="s">
        <v>373</v>
      </c>
      <c r="E239" s="176" t="s">
        <v>917</v>
      </c>
      <c r="F239" s="177" t="s">
        <v>918</v>
      </c>
      <c r="G239" s="178" t="s">
        <v>249</v>
      </c>
      <c r="H239" s="179">
        <v>793.61500000000001</v>
      </c>
      <c r="I239" s="180"/>
      <c r="J239" s="181">
        <f>ROUND(I239*H239,2)</f>
        <v>0</v>
      </c>
      <c r="K239" s="177" t="s">
        <v>250</v>
      </c>
      <c r="L239" s="182"/>
      <c r="M239" s="183" t="s">
        <v>29</v>
      </c>
      <c r="N239" s="184" t="s">
        <v>46</v>
      </c>
      <c r="P239" s="143">
        <f>O239*H239</f>
        <v>0</v>
      </c>
      <c r="Q239" s="143">
        <v>2.9999999999999997E-4</v>
      </c>
      <c r="R239" s="143">
        <f>Q239*H239</f>
        <v>0.23808449999999998</v>
      </c>
      <c r="S239" s="143">
        <v>0</v>
      </c>
      <c r="T239" s="144">
        <f>S239*H239</f>
        <v>0</v>
      </c>
      <c r="AR239" s="145" t="s">
        <v>300</v>
      </c>
      <c r="AT239" s="145" t="s">
        <v>373</v>
      </c>
      <c r="AU239" s="145" t="s">
        <v>21</v>
      </c>
      <c r="AY239" s="18" t="s">
        <v>244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83</v>
      </c>
      <c r="BK239" s="146">
        <f>ROUND(I239*H239,2)</f>
        <v>0</v>
      </c>
      <c r="BL239" s="18" t="s">
        <v>251</v>
      </c>
      <c r="BM239" s="145" t="s">
        <v>919</v>
      </c>
    </row>
    <row r="240" spans="2:65" s="1" customFormat="1">
      <c r="B240" s="34"/>
      <c r="D240" s="147" t="s">
        <v>253</v>
      </c>
      <c r="F240" s="148" t="s">
        <v>918</v>
      </c>
      <c r="I240" s="149"/>
      <c r="L240" s="34"/>
      <c r="M240" s="150"/>
      <c r="T240" s="55"/>
      <c r="AT240" s="18" t="s">
        <v>253</v>
      </c>
      <c r="AU240" s="18" t="s">
        <v>21</v>
      </c>
    </row>
    <row r="241" spans="2:65" s="12" customFormat="1">
      <c r="B241" s="153"/>
      <c r="D241" s="147" t="s">
        <v>262</v>
      </c>
      <c r="F241" s="155" t="s">
        <v>920</v>
      </c>
      <c r="H241" s="156">
        <v>793.61500000000001</v>
      </c>
      <c r="I241" s="157"/>
      <c r="L241" s="153"/>
      <c r="M241" s="158"/>
      <c r="T241" s="159"/>
      <c r="AT241" s="154" t="s">
        <v>262</v>
      </c>
      <c r="AU241" s="154" t="s">
        <v>21</v>
      </c>
      <c r="AV241" s="12" t="s">
        <v>21</v>
      </c>
      <c r="AW241" s="12" t="s">
        <v>4</v>
      </c>
      <c r="AX241" s="12" t="s">
        <v>83</v>
      </c>
      <c r="AY241" s="154" t="s">
        <v>244</v>
      </c>
    </row>
    <row r="242" spans="2:65" s="1" customFormat="1" ht="16.5" customHeight="1">
      <c r="B242" s="34"/>
      <c r="C242" s="175" t="s">
        <v>476</v>
      </c>
      <c r="D242" s="175" t="s">
        <v>373</v>
      </c>
      <c r="E242" s="176" t="s">
        <v>921</v>
      </c>
      <c r="F242" s="177" t="s">
        <v>922</v>
      </c>
      <c r="G242" s="178" t="s">
        <v>249</v>
      </c>
      <c r="H242" s="179">
        <v>862</v>
      </c>
      <c r="I242" s="180"/>
      <c r="J242" s="181">
        <f>ROUND(I242*H242,2)</f>
        <v>0</v>
      </c>
      <c r="K242" s="177" t="s">
        <v>250</v>
      </c>
      <c r="L242" s="182"/>
      <c r="M242" s="183" t="s">
        <v>29</v>
      </c>
      <c r="N242" s="184" t="s">
        <v>46</v>
      </c>
      <c r="P242" s="143">
        <f>O242*H242</f>
        <v>0</v>
      </c>
      <c r="Q242" s="143">
        <v>2.9999999999999997E-4</v>
      </c>
      <c r="R242" s="143">
        <f>Q242*H242</f>
        <v>0.2586</v>
      </c>
      <c r="S242" s="143">
        <v>0</v>
      </c>
      <c r="T242" s="144">
        <f>S242*H242</f>
        <v>0</v>
      </c>
      <c r="AR242" s="145" t="s">
        <v>300</v>
      </c>
      <c r="AT242" s="145" t="s">
        <v>373</v>
      </c>
      <c r="AU242" s="145" t="s">
        <v>21</v>
      </c>
      <c r="AY242" s="18" t="s">
        <v>244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83</v>
      </c>
      <c r="BK242" s="146">
        <f>ROUND(I242*H242,2)</f>
        <v>0</v>
      </c>
      <c r="BL242" s="18" t="s">
        <v>251</v>
      </c>
      <c r="BM242" s="145" t="s">
        <v>923</v>
      </c>
    </row>
    <row r="243" spans="2:65" s="1" customFormat="1">
      <c r="B243" s="34"/>
      <c r="D243" s="147" t="s">
        <v>253</v>
      </c>
      <c r="F243" s="148" t="s">
        <v>922</v>
      </c>
      <c r="I243" s="149"/>
      <c r="L243" s="34"/>
      <c r="M243" s="150"/>
      <c r="T243" s="55"/>
      <c r="AT243" s="18" t="s">
        <v>253</v>
      </c>
      <c r="AU243" s="18" t="s">
        <v>21</v>
      </c>
    </row>
    <row r="244" spans="2:65" s="1" customFormat="1" ht="16.5" customHeight="1">
      <c r="B244" s="34"/>
      <c r="C244" s="134" t="s">
        <v>483</v>
      </c>
      <c r="D244" s="134" t="s">
        <v>246</v>
      </c>
      <c r="E244" s="135" t="s">
        <v>484</v>
      </c>
      <c r="F244" s="136" t="s">
        <v>485</v>
      </c>
      <c r="G244" s="137" t="s">
        <v>274</v>
      </c>
      <c r="H244" s="138">
        <v>23</v>
      </c>
      <c r="I244" s="139"/>
      <c r="J244" s="140">
        <f>ROUND(I244*H244,2)</f>
        <v>0</v>
      </c>
      <c r="K244" s="136" t="s">
        <v>250</v>
      </c>
      <c r="L244" s="34"/>
      <c r="M244" s="141" t="s">
        <v>29</v>
      </c>
      <c r="N244" s="142" t="s">
        <v>46</v>
      </c>
      <c r="P244" s="143">
        <f>O244*H244</f>
        <v>0</v>
      </c>
      <c r="Q244" s="143">
        <v>2.3010199999999998</v>
      </c>
      <c r="R244" s="143">
        <f>Q244*H244</f>
        <v>52.923459999999999</v>
      </c>
      <c r="S244" s="143">
        <v>0</v>
      </c>
      <c r="T244" s="144">
        <f>S244*H244</f>
        <v>0</v>
      </c>
      <c r="AR244" s="145" t="s">
        <v>251</v>
      </c>
      <c r="AT244" s="145" t="s">
        <v>246</v>
      </c>
      <c r="AU244" s="145" t="s">
        <v>21</v>
      </c>
      <c r="AY244" s="18" t="s">
        <v>244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83</v>
      </c>
      <c r="BK244" s="146">
        <f>ROUND(I244*H244,2)</f>
        <v>0</v>
      </c>
      <c r="BL244" s="18" t="s">
        <v>251</v>
      </c>
      <c r="BM244" s="145" t="s">
        <v>924</v>
      </c>
    </row>
    <row r="245" spans="2:65" s="1" customFormat="1">
      <c r="B245" s="34"/>
      <c r="D245" s="147" t="s">
        <v>253</v>
      </c>
      <c r="F245" s="148" t="s">
        <v>487</v>
      </c>
      <c r="I245" s="149"/>
      <c r="L245" s="34"/>
      <c r="M245" s="150"/>
      <c r="T245" s="55"/>
      <c r="AT245" s="18" t="s">
        <v>253</v>
      </c>
      <c r="AU245" s="18" t="s">
        <v>21</v>
      </c>
    </row>
    <row r="246" spans="2:65" s="1" customFormat="1">
      <c r="B246" s="34"/>
      <c r="D246" s="151" t="s">
        <v>255</v>
      </c>
      <c r="F246" s="152" t="s">
        <v>488</v>
      </c>
      <c r="I246" s="149"/>
      <c r="L246" s="34"/>
      <c r="M246" s="150"/>
      <c r="T246" s="55"/>
      <c r="AT246" s="18" t="s">
        <v>255</v>
      </c>
      <c r="AU246" s="18" t="s">
        <v>21</v>
      </c>
    </row>
    <row r="247" spans="2:65" s="12" customFormat="1">
      <c r="B247" s="153"/>
      <c r="D247" s="147" t="s">
        <v>262</v>
      </c>
      <c r="E247" s="154" t="s">
        <v>29</v>
      </c>
      <c r="F247" s="155" t="s">
        <v>925</v>
      </c>
      <c r="H247" s="156">
        <v>23</v>
      </c>
      <c r="I247" s="157"/>
      <c r="L247" s="153"/>
      <c r="M247" s="158"/>
      <c r="T247" s="159"/>
      <c r="AT247" s="154" t="s">
        <v>262</v>
      </c>
      <c r="AU247" s="154" t="s">
        <v>21</v>
      </c>
      <c r="AV247" s="12" t="s">
        <v>21</v>
      </c>
      <c r="AW247" s="12" t="s">
        <v>36</v>
      </c>
      <c r="AX247" s="12" t="s">
        <v>83</v>
      </c>
      <c r="AY247" s="154" t="s">
        <v>244</v>
      </c>
    </row>
    <row r="248" spans="2:65" s="1" customFormat="1" ht="16.5" customHeight="1">
      <c r="B248" s="34"/>
      <c r="C248" s="134" t="s">
        <v>490</v>
      </c>
      <c r="D248" s="134" t="s">
        <v>246</v>
      </c>
      <c r="E248" s="135" t="s">
        <v>498</v>
      </c>
      <c r="F248" s="136" t="s">
        <v>499</v>
      </c>
      <c r="G248" s="137" t="s">
        <v>249</v>
      </c>
      <c r="H248" s="138">
        <v>46</v>
      </c>
      <c r="I248" s="139"/>
      <c r="J248" s="140">
        <f>ROUND(I248*H248,2)</f>
        <v>0</v>
      </c>
      <c r="K248" s="136" t="s">
        <v>250</v>
      </c>
      <c r="L248" s="34"/>
      <c r="M248" s="141" t="s">
        <v>29</v>
      </c>
      <c r="N248" s="142" t="s">
        <v>46</v>
      </c>
      <c r="P248" s="143">
        <f>O248*H248</f>
        <v>0</v>
      </c>
      <c r="Q248" s="143">
        <v>0.108</v>
      </c>
      <c r="R248" s="143">
        <f>Q248*H248</f>
        <v>4.968</v>
      </c>
      <c r="S248" s="143">
        <v>0</v>
      </c>
      <c r="T248" s="144">
        <f>S248*H248</f>
        <v>0</v>
      </c>
      <c r="AR248" s="145" t="s">
        <v>251</v>
      </c>
      <c r="AT248" s="145" t="s">
        <v>246</v>
      </c>
      <c r="AU248" s="145" t="s">
        <v>21</v>
      </c>
      <c r="AY248" s="18" t="s">
        <v>244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83</v>
      </c>
      <c r="BK248" s="146">
        <f>ROUND(I248*H248,2)</f>
        <v>0</v>
      </c>
      <c r="BL248" s="18" t="s">
        <v>251</v>
      </c>
      <c r="BM248" s="145" t="s">
        <v>926</v>
      </c>
    </row>
    <row r="249" spans="2:65" s="1" customFormat="1">
      <c r="B249" s="34"/>
      <c r="D249" s="147" t="s">
        <v>253</v>
      </c>
      <c r="F249" s="148" t="s">
        <v>501</v>
      </c>
      <c r="I249" s="149"/>
      <c r="L249" s="34"/>
      <c r="M249" s="150"/>
      <c r="T249" s="55"/>
      <c r="AT249" s="18" t="s">
        <v>253</v>
      </c>
      <c r="AU249" s="18" t="s">
        <v>21</v>
      </c>
    </row>
    <row r="250" spans="2:65" s="1" customFormat="1">
      <c r="B250" s="34"/>
      <c r="D250" s="151" t="s">
        <v>255</v>
      </c>
      <c r="F250" s="152" t="s">
        <v>502</v>
      </c>
      <c r="I250" s="149"/>
      <c r="L250" s="34"/>
      <c r="M250" s="150"/>
      <c r="T250" s="55"/>
      <c r="AT250" s="18" t="s">
        <v>255</v>
      </c>
      <c r="AU250" s="18" t="s">
        <v>21</v>
      </c>
    </row>
    <row r="251" spans="2:65" s="12" customFormat="1">
      <c r="B251" s="153"/>
      <c r="D251" s="147" t="s">
        <v>262</v>
      </c>
      <c r="E251" s="154" t="s">
        <v>29</v>
      </c>
      <c r="F251" s="155" t="s">
        <v>927</v>
      </c>
      <c r="H251" s="156">
        <v>46</v>
      </c>
      <c r="I251" s="157"/>
      <c r="L251" s="153"/>
      <c r="M251" s="158"/>
      <c r="T251" s="159"/>
      <c r="AT251" s="154" t="s">
        <v>262</v>
      </c>
      <c r="AU251" s="154" t="s">
        <v>21</v>
      </c>
      <c r="AV251" s="12" t="s">
        <v>21</v>
      </c>
      <c r="AW251" s="12" t="s">
        <v>36</v>
      </c>
      <c r="AX251" s="12" t="s">
        <v>83</v>
      </c>
      <c r="AY251" s="154" t="s">
        <v>244</v>
      </c>
    </row>
    <row r="252" spans="2:65" s="1" customFormat="1" ht="16.5" customHeight="1">
      <c r="B252" s="34"/>
      <c r="C252" s="175" t="s">
        <v>497</v>
      </c>
      <c r="D252" s="175" t="s">
        <v>373</v>
      </c>
      <c r="E252" s="176" t="s">
        <v>505</v>
      </c>
      <c r="F252" s="177" t="s">
        <v>506</v>
      </c>
      <c r="G252" s="178" t="s">
        <v>507</v>
      </c>
      <c r="H252" s="179">
        <v>16</v>
      </c>
      <c r="I252" s="180"/>
      <c r="J252" s="181">
        <f>ROUND(I252*H252,2)</f>
        <v>0</v>
      </c>
      <c r="K252" s="177" t="s">
        <v>250</v>
      </c>
      <c r="L252" s="182"/>
      <c r="M252" s="183" t="s">
        <v>29</v>
      </c>
      <c r="N252" s="184" t="s">
        <v>46</v>
      </c>
      <c r="P252" s="143">
        <f>O252*H252</f>
        <v>0</v>
      </c>
      <c r="Q252" s="143">
        <v>1.516</v>
      </c>
      <c r="R252" s="143">
        <f>Q252*H252</f>
        <v>24.256</v>
      </c>
      <c r="S252" s="143">
        <v>0</v>
      </c>
      <c r="T252" s="144">
        <f>S252*H252</f>
        <v>0</v>
      </c>
      <c r="AR252" s="145" t="s">
        <v>300</v>
      </c>
      <c r="AT252" s="145" t="s">
        <v>373</v>
      </c>
      <c r="AU252" s="145" t="s">
        <v>21</v>
      </c>
      <c r="AY252" s="18" t="s">
        <v>244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83</v>
      </c>
      <c r="BK252" s="146">
        <f>ROUND(I252*H252,2)</f>
        <v>0</v>
      </c>
      <c r="BL252" s="18" t="s">
        <v>251</v>
      </c>
      <c r="BM252" s="145" t="s">
        <v>928</v>
      </c>
    </row>
    <row r="253" spans="2:65" s="1" customFormat="1">
      <c r="B253" s="34"/>
      <c r="D253" s="147" t="s">
        <v>253</v>
      </c>
      <c r="F253" s="148" t="s">
        <v>506</v>
      </c>
      <c r="I253" s="149"/>
      <c r="L253" s="34"/>
      <c r="M253" s="150"/>
      <c r="T253" s="55"/>
      <c r="AT253" s="18" t="s">
        <v>253</v>
      </c>
      <c r="AU253" s="18" t="s">
        <v>21</v>
      </c>
    </row>
    <row r="254" spans="2:65" s="1" customFormat="1" ht="19.5">
      <c r="B254" s="34"/>
      <c r="D254" s="147" t="s">
        <v>284</v>
      </c>
      <c r="F254" s="167" t="s">
        <v>929</v>
      </c>
      <c r="I254" s="149"/>
      <c r="L254" s="34"/>
      <c r="M254" s="150"/>
      <c r="T254" s="55"/>
      <c r="AT254" s="18" t="s">
        <v>284</v>
      </c>
      <c r="AU254" s="18" t="s">
        <v>21</v>
      </c>
    </row>
    <row r="255" spans="2:65" s="11" customFormat="1" ht="22.9" customHeight="1">
      <c r="B255" s="122"/>
      <c r="D255" s="123" t="s">
        <v>74</v>
      </c>
      <c r="E255" s="132" t="s">
        <v>264</v>
      </c>
      <c r="F255" s="132" t="s">
        <v>510</v>
      </c>
      <c r="I255" s="125"/>
      <c r="J255" s="133">
        <f>BK255</f>
        <v>0</v>
      </c>
      <c r="L255" s="122"/>
      <c r="M255" s="127"/>
      <c r="P255" s="128">
        <f>SUM(P256:P311)</f>
        <v>0</v>
      </c>
      <c r="R255" s="128">
        <f>SUM(R256:R311)</f>
        <v>174.21549044999995</v>
      </c>
      <c r="T255" s="129">
        <f>SUM(T256:T311)</f>
        <v>0</v>
      </c>
      <c r="AR255" s="123" t="s">
        <v>83</v>
      </c>
      <c r="AT255" s="130" t="s">
        <v>74</v>
      </c>
      <c r="AU255" s="130" t="s">
        <v>83</v>
      </c>
      <c r="AY255" s="123" t="s">
        <v>244</v>
      </c>
      <c r="BK255" s="131">
        <f>SUM(BK256:BK311)</f>
        <v>0</v>
      </c>
    </row>
    <row r="256" spans="2:65" s="1" customFormat="1" ht="16.5" customHeight="1">
      <c r="B256" s="34"/>
      <c r="C256" s="134" t="s">
        <v>504</v>
      </c>
      <c r="D256" s="134" t="s">
        <v>246</v>
      </c>
      <c r="E256" s="135" t="s">
        <v>512</v>
      </c>
      <c r="F256" s="136" t="s">
        <v>513</v>
      </c>
      <c r="G256" s="137" t="s">
        <v>274</v>
      </c>
      <c r="H256" s="138">
        <v>0.66</v>
      </c>
      <c r="I256" s="139"/>
      <c r="J256" s="140">
        <f>ROUND(I256*H256,2)</f>
        <v>0</v>
      </c>
      <c r="K256" s="136" t="s">
        <v>250</v>
      </c>
      <c r="L256" s="34"/>
      <c r="M256" s="141" t="s">
        <v>29</v>
      </c>
      <c r="N256" s="142" t="s">
        <v>46</v>
      </c>
      <c r="P256" s="143">
        <f>O256*H256</f>
        <v>0</v>
      </c>
      <c r="Q256" s="143">
        <v>0.25080999999999998</v>
      </c>
      <c r="R256" s="143">
        <f>Q256*H256</f>
        <v>0.1655346</v>
      </c>
      <c r="S256" s="143">
        <v>0</v>
      </c>
      <c r="T256" s="144">
        <f>S256*H256</f>
        <v>0</v>
      </c>
      <c r="AR256" s="145" t="s">
        <v>251</v>
      </c>
      <c r="AT256" s="145" t="s">
        <v>246</v>
      </c>
      <c r="AU256" s="145" t="s">
        <v>21</v>
      </c>
      <c r="AY256" s="18" t="s">
        <v>244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83</v>
      </c>
      <c r="BK256" s="146">
        <f>ROUND(I256*H256,2)</f>
        <v>0</v>
      </c>
      <c r="BL256" s="18" t="s">
        <v>251</v>
      </c>
      <c r="BM256" s="145" t="s">
        <v>930</v>
      </c>
    </row>
    <row r="257" spans="2:65" s="1" customFormat="1">
      <c r="B257" s="34"/>
      <c r="D257" s="147" t="s">
        <v>253</v>
      </c>
      <c r="F257" s="148" t="s">
        <v>515</v>
      </c>
      <c r="I257" s="149"/>
      <c r="L257" s="34"/>
      <c r="M257" s="150"/>
      <c r="T257" s="55"/>
      <c r="AT257" s="18" t="s">
        <v>253</v>
      </c>
      <c r="AU257" s="18" t="s">
        <v>21</v>
      </c>
    </row>
    <row r="258" spans="2:65" s="1" customFormat="1">
      <c r="B258" s="34"/>
      <c r="D258" s="151" t="s">
        <v>255</v>
      </c>
      <c r="F258" s="152" t="s">
        <v>516</v>
      </c>
      <c r="I258" s="149"/>
      <c r="L258" s="34"/>
      <c r="M258" s="150"/>
      <c r="T258" s="55"/>
      <c r="AT258" s="18" t="s">
        <v>255</v>
      </c>
      <c r="AU258" s="18" t="s">
        <v>21</v>
      </c>
    </row>
    <row r="259" spans="2:65" s="12" customFormat="1">
      <c r="B259" s="153"/>
      <c r="D259" s="147" t="s">
        <v>262</v>
      </c>
      <c r="E259" s="154" t="s">
        <v>29</v>
      </c>
      <c r="F259" s="155" t="s">
        <v>517</v>
      </c>
      <c r="H259" s="156">
        <v>0.66</v>
      </c>
      <c r="I259" s="157"/>
      <c r="L259" s="153"/>
      <c r="M259" s="158"/>
      <c r="T259" s="159"/>
      <c r="AT259" s="154" t="s">
        <v>262</v>
      </c>
      <c r="AU259" s="154" t="s">
        <v>21</v>
      </c>
      <c r="AV259" s="12" t="s">
        <v>21</v>
      </c>
      <c r="AW259" s="12" t="s">
        <v>36</v>
      </c>
      <c r="AX259" s="12" t="s">
        <v>83</v>
      </c>
      <c r="AY259" s="154" t="s">
        <v>244</v>
      </c>
    </row>
    <row r="260" spans="2:65" s="1" customFormat="1" ht="16.5" customHeight="1">
      <c r="B260" s="34"/>
      <c r="C260" s="175" t="s">
        <v>511</v>
      </c>
      <c r="D260" s="175" t="s">
        <v>373</v>
      </c>
      <c r="E260" s="176" t="s">
        <v>519</v>
      </c>
      <c r="F260" s="177" t="s">
        <v>520</v>
      </c>
      <c r="G260" s="178" t="s">
        <v>507</v>
      </c>
      <c r="H260" s="179">
        <v>12</v>
      </c>
      <c r="I260" s="180"/>
      <c r="J260" s="181">
        <f>ROUND(I260*H260,2)</f>
        <v>0</v>
      </c>
      <c r="K260" s="177" t="s">
        <v>29</v>
      </c>
      <c r="L260" s="182"/>
      <c r="M260" s="183" t="s">
        <v>29</v>
      </c>
      <c r="N260" s="184" t="s">
        <v>46</v>
      </c>
      <c r="P260" s="143">
        <f>O260*H260</f>
        <v>0</v>
      </c>
      <c r="Q260" s="143">
        <v>0.61599999999999999</v>
      </c>
      <c r="R260" s="143">
        <f>Q260*H260</f>
        <v>7.3919999999999995</v>
      </c>
      <c r="S260" s="143">
        <v>0</v>
      </c>
      <c r="T260" s="144">
        <f>S260*H260</f>
        <v>0</v>
      </c>
      <c r="AR260" s="145" t="s">
        <v>300</v>
      </c>
      <c r="AT260" s="145" t="s">
        <v>373</v>
      </c>
      <c r="AU260" s="145" t="s">
        <v>21</v>
      </c>
      <c r="AY260" s="18" t="s">
        <v>244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83</v>
      </c>
      <c r="BK260" s="146">
        <f>ROUND(I260*H260,2)</f>
        <v>0</v>
      </c>
      <c r="BL260" s="18" t="s">
        <v>251</v>
      </c>
      <c r="BM260" s="145" t="s">
        <v>931</v>
      </c>
    </row>
    <row r="261" spans="2:65" s="1" customFormat="1">
      <c r="B261" s="34"/>
      <c r="D261" s="147" t="s">
        <v>253</v>
      </c>
      <c r="F261" s="148" t="s">
        <v>520</v>
      </c>
      <c r="I261" s="149"/>
      <c r="L261" s="34"/>
      <c r="M261" s="150"/>
      <c r="T261" s="55"/>
      <c r="AT261" s="18" t="s">
        <v>253</v>
      </c>
      <c r="AU261" s="18" t="s">
        <v>21</v>
      </c>
    </row>
    <row r="262" spans="2:65" s="1" customFormat="1" ht="16.5" customHeight="1">
      <c r="B262" s="34"/>
      <c r="C262" s="134" t="s">
        <v>518</v>
      </c>
      <c r="D262" s="134" t="s">
        <v>246</v>
      </c>
      <c r="E262" s="135" t="s">
        <v>523</v>
      </c>
      <c r="F262" s="136" t="s">
        <v>524</v>
      </c>
      <c r="G262" s="137" t="s">
        <v>274</v>
      </c>
      <c r="H262" s="138">
        <v>60.47</v>
      </c>
      <c r="I262" s="139"/>
      <c r="J262" s="140">
        <f>ROUND(I262*H262,2)</f>
        <v>0</v>
      </c>
      <c r="K262" s="136" t="s">
        <v>250</v>
      </c>
      <c r="L262" s="34"/>
      <c r="M262" s="141" t="s">
        <v>29</v>
      </c>
      <c r="N262" s="142" t="s">
        <v>46</v>
      </c>
      <c r="P262" s="143">
        <f>O262*H262</f>
        <v>0</v>
      </c>
      <c r="Q262" s="143">
        <v>7.9549999999999996E-2</v>
      </c>
      <c r="R262" s="143">
        <f>Q262*H262</f>
        <v>4.8103884999999993</v>
      </c>
      <c r="S262" s="143">
        <v>0</v>
      </c>
      <c r="T262" s="144">
        <f>S262*H262</f>
        <v>0</v>
      </c>
      <c r="AR262" s="145" t="s">
        <v>251</v>
      </c>
      <c r="AT262" s="145" t="s">
        <v>246</v>
      </c>
      <c r="AU262" s="145" t="s">
        <v>21</v>
      </c>
      <c r="AY262" s="18" t="s">
        <v>244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83</v>
      </c>
      <c r="BK262" s="146">
        <f>ROUND(I262*H262,2)</f>
        <v>0</v>
      </c>
      <c r="BL262" s="18" t="s">
        <v>251</v>
      </c>
      <c r="BM262" s="145" t="s">
        <v>932</v>
      </c>
    </row>
    <row r="263" spans="2:65" s="1" customFormat="1">
      <c r="B263" s="34"/>
      <c r="D263" s="147" t="s">
        <v>253</v>
      </c>
      <c r="F263" s="148" t="s">
        <v>526</v>
      </c>
      <c r="I263" s="149"/>
      <c r="L263" s="34"/>
      <c r="M263" s="150"/>
      <c r="T263" s="55"/>
      <c r="AT263" s="18" t="s">
        <v>253</v>
      </c>
      <c r="AU263" s="18" t="s">
        <v>21</v>
      </c>
    </row>
    <row r="264" spans="2:65" s="1" customFormat="1">
      <c r="B264" s="34"/>
      <c r="D264" s="151" t="s">
        <v>255</v>
      </c>
      <c r="F264" s="152" t="s">
        <v>527</v>
      </c>
      <c r="I264" s="149"/>
      <c r="L264" s="34"/>
      <c r="M264" s="150"/>
      <c r="T264" s="55"/>
      <c r="AT264" s="18" t="s">
        <v>255</v>
      </c>
      <c r="AU264" s="18" t="s">
        <v>21</v>
      </c>
    </row>
    <row r="265" spans="2:65" s="12" customFormat="1">
      <c r="B265" s="153"/>
      <c r="D265" s="147" t="s">
        <v>262</v>
      </c>
      <c r="E265" s="154" t="s">
        <v>29</v>
      </c>
      <c r="F265" s="155" t="s">
        <v>933</v>
      </c>
      <c r="H265" s="156">
        <v>37.520000000000003</v>
      </c>
      <c r="I265" s="157"/>
      <c r="L265" s="153"/>
      <c r="M265" s="158"/>
      <c r="T265" s="159"/>
      <c r="AT265" s="154" t="s">
        <v>262</v>
      </c>
      <c r="AU265" s="154" t="s">
        <v>21</v>
      </c>
      <c r="AV265" s="12" t="s">
        <v>21</v>
      </c>
      <c r="AW265" s="12" t="s">
        <v>36</v>
      </c>
      <c r="AX265" s="12" t="s">
        <v>75</v>
      </c>
      <c r="AY265" s="154" t="s">
        <v>244</v>
      </c>
    </row>
    <row r="266" spans="2:65" s="12" customFormat="1">
      <c r="B266" s="153"/>
      <c r="D266" s="147" t="s">
        <v>262</v>
      </c>
      <c r="E266" s="154" t="s">
        <v>29</v>
      </c>
      <c r="F266" s="155" t="s">
        <v>934</v>
      </c>
      <c r="H266" s="156">
        <v>8.0399999999999991</v>
      </c>
      <c r="I266" s="157"/>
      <c r="L266" s="153"/>
      <c r="M266" s="158"/>
      <c r="T266" s="159"/>
      <c r="AT266" s="154" t="s">
        <v>262</v>
      </c>
      <c r="AU266" s="154" t="s">
        <v>21</v>
      </c>
      <c r="AV266" s="12" t="s">
        <v>21</v>
      </c>
      <c r="AW266" s="12" t="s">
        <v>36</v>
      </c>
      <c r="AX266" s="12" t="s">
        <v>75</v>
      </c>
      <c r="AY266" s="154" t="s">
        <v>244</v>
      </c>
    </row>
    <row r="267" spans="2:65" s="12" customFormat="1">
      <c r="B267" s="153"/>
      <c r="D267" s="147" t="s">
        <v>262</v>
      </c>
      <c r="E267" s="154" t="s">
        <v>29</v>
      </c>
      <c r="F267" s="155" t="s">
        <v>935</v>
      </c>
      <c r="H267" s="156">
        <v>2.64</v>
      </c>
      <c r="I267" s="157"/>
      <c r="L267" s="153"/>
      <c r="M267" s="158"/>
      <c r="T267" s="159"/>
      <c r="AT267" s="154" t="s">
        <v>262</v>
      </c>
      <c r="AU267" s="154" t="s">
        <v>21</v>
      </c>
      <c r="AV267" s="12" t="s">
        <v>21</v>
      </c>
      <c r="AW267" s="12" t="s">
        <v>36</v>
      </c>
      <c r="AX267" s="12" t="s">
        <v>75</v>
      </c>
      <c r="AY267" s="154" t="s">
        <v>244</v>
      </c>
    </row>
    <row r="268" spans="2:65" s="12" customFormat="1">
      <c r="B268" s="153"/>
      <c r="D268" s="147" t="s">
        <v>262</v>
      </c>
      <c r="E268" s="154" t="s">
        <v>29</v>
      </c>
      <c r="F268" s="155" t="s">
        <v>936</v>
      </c>
      <c r="H268" s="156">
        <v>1.0940000000000001</v>
      </c>
      <c r="I268" s="157"/>
      <c r="L268" s="153"/>
      <c r="M268" s="158"/>
      <c r="T268" s="159"/>
      <c r="AT268" s="154" t="s">
        <v>262</v>
      </c>
      <c r="AU268" s="154" t="s">
        <v>21</v>
      </c>
      <c r="AV268" s="12" t="s">
        <v>21</v>
      </c>
      <c r="AW268" s="12" t="s">
        <v>36</v>
      </c>
      <c r="AX268" s="12" t="s">
        <v>75</v>
      </c>
      <c r="AY268" s="154" t="s">
        <v>244</v>
      </c>
    </row>
    <row r="269" spans="2:65" s="12" customFormat="1">
      <c r="B269" s="153"/>
      <c r="D269" s="147" t="s">
        <v>262</v>
      </c>
      <c r="E269" s="154" t="s">
        <v>29</v>
      </c>
      <c r="F269" s="155" t="s">
        <v>937</v>
      </c>
      <c r="H269" s="156">
        <v>1.1639999999999999</v>
      </c>
      <c r="I269" s="157"/>
      <c r="L269" s="153"/>
      <c r="M269" s="158"/>
      <c r="T269" s="159"/>
      <c r="AT269" s="154" t="s">
        <v>262</v>
      </c>
      <c r="AU269" s="154" t="s">
        <v>21</v>
      </c>
      <c r="AV269" s="12" t="s">
        <v>21</v>
      </c>
      <c r="AW269" s="12" t="s">
        <v>36</v>
      </c>
      <c r="AX269" s="12" t="s">
        <v>75</v>
      </c>
      <c r="AY269" s="154" t="s">
        <v>244</v>
      </c>
    </row>
    <row r="270" spans="2:65" s="12" customFormat="1">
      <c r="B270" s="153"/>
      <c r="D270" s="147" t="s">
        <v>262</v>
      </c>
      <c r="E270" s="154" t="s">
        <v>29</v>
      </c>
      <c r="F270" s="155" t="s">
        <v>938</v>
      </c>
      <c r="H270" s="156">
        <v>1.232</v>
      </c>
      <c r="I270" s="157"/>
      <c r="L270" s="153"/>
      <c r="M270" s="158"/>
      <c r="T270" s="159"/>
      <c r="AT270" s="154" t="s">
        <v>262</v>
      </c>
      <c r="AU270" s="154" t="s">
        <v>21</v>
      </c>
      <c r="AV270" s="12" t="s">
        <v>21</v>
      </c>
      <c r="AW270" s="12" t="s">
        <v>36</v>
      </c>
      <c r="AX270" s="12" t="s">
        <v>75</v>
      </c>
      <c r="AY270" s="154" t="s">
        <v>244</v>
      </c>
    </row>
    <row r="271" spans="2:65" s="12" customFormat="1">
      <c r="B271" s="153"/>
      <c r="D271" s="147" t="s">
        <v>262</v>
      </c>
      <c r="E271" s="154" t="s">
        <v>29</v>
      </c>
      <c r="F271" s="155" t="s">
        <v>939</v>
      </c>
      <c r="H271" s="156">
        <v>1.3</v>
      </c>
      <c r="I271" s="157"/>
      <c r="L271" s="153"/>
      <c r="M271" s="158"/>
      <c r="T271" s="159"/>
      <c r="AT271" s="154" t="s">
        <v>262</v>
      </c>
      <c r="AU271" s="154" t="s">
        <v>21</v>
      </c>
      <c r="AV271" s="12" t="s">
        <v>21</v>
      </c>
      <c r="AW271" s="12" t="s">
        <v>36</v>
      </c>
      <c r="AX271" s="12" t="s">
        <v>75</v>
      </c>
      <c r="AY271" s="154" t="s">
        <v>244</v>
      </c>
    </row>
    <row r="272" spans="2:65" s="12" customFormat="1">
      <c r="B272" s="153"/>
      <c r="D272" s="147" t="s">
        <v>262</v>
      </c>
      <c r="E272" s="154" t="s">
        <v>29</v>
      </c>
      <c r="F272" s="155" t="s">
        <v>940</v>
      </c>
      <c r="H272" s="156">
        <v>7.48</v>
      </c>
      <c r="I272" s="157"/>
      <c r="L272" s="153"/>
      <c r="M272" s="158"/>
      <c r="T272" s="159"/>
      <c r="AT272" s="154" t="s">
        <v>262</v>
      </c>
      <c r="AU272" s="154" t="s">
        <v>21</v>
      </c>
      <c r="AV272" s="12" t="s">
        <v>21</v>
      </c>
      <c r="AW272" s="12" t="s">
        <v>36</v>
      </c>
      <c r="AX272" s="12" t="s">
        <v>75</v>
      </c>
      <c r="AY272" s="154" t="s">
        <v>244</v>
      </c>
    </row>
    <row r="273" spans="2:65" s="13" customFormat="1">
      <c r="B273" s="160"/>
      <c r="D273" s="147" t="s">
        <v>262</v>
      </c>
      <c r="E273" s="161" t="s">
        <v>29</v>
      </c>
      <c r="F273" s="162" t="s">
        <v>271</v>
      </c>
      <c r="H273" s="163">
        <v>60.47</v>
      </c>
      <c r="I273" s="164"/>
      <c r="L273" s="160"/>
      <c r="M273" s="165"/>
      <c r="T273" s="166"/>
      <c r="AT273" s="161" t="s">
        <v>262</v>
      </c>
      <c r="AU273" s="161" t="s">
        <v>21</v>
      </c>
      <c r="AV273" s="13" t="s">
        <v>251</v>
      </c>
      <c r="AW273" s="13" t="s">
        <v>36</v>
      </c>
      <c r="AX273" s="13" t="s">
        <v>83</v>
      </c>
      <c r="AY273" s="161" t="s">
        <v>244</v>
      </c>
    </row>
    <row r="274" spans="2:65" s="1" customFormat="1" ht="16.5" customHeight="1">
      <c r="B274" s="34"/>
      <c r="C274" s="175" t="s">
        <v>522</v>
      </c>
      <c r="D274" s="175" t="s">
        <v>373</v>
      </c>
      <c r="E274" s="176" t="s">
        <v>532</v>
      </c>
      <c r="F274" s="177" t="s">
        <v>533</v>
      </c>
      <c r="G274" s="178" t="s">
        <v>507</v>
      </c>
      <c r="H274" s="179">
        <v>56</v>
      </c>
      <c r="I274" s="180"/>
      <c r="J274" s="181">
        <f>ROUND(I274*H274,2)</f>
        <v>0</v>
      </c>
      <c r="K274" s="177" t="s">
        <v>29</v>
      </c>
      <c r="L274" s="182"/>
      <c r="M274" s="183" t="s">
        <v>29</v>
      </c>
      <c r="N274" s="184" t="s">
        <v>46</v>
      </c>
      <c r="P274" s="143">
        <f>O274*H274</f>
        <v>0</v>
      </c>
      <c r="Q274" s="143">
        <v>1.8759999999999999</v>
      </c>
      <c r="R274" s="143">
        <f>Q274*H274</f>
        <v>105.056</v>
      </c>
      <c r="S274" s="143">
        <v>0</v>
      </c>
      <c r="T274" s="144">
        <f>S274*H274</f>
        <v>0</v>
      </c>
      <c r="AR274" s="145" t="s">
        <v>300</v>
      </c>
      <c r="AT274" s="145" t="s">
        <v>373</v>
      </c>
      <c r="AU274" s="145" t="s">
        <v>21</v>
      </c>
      <c r="AY274" s="18" t="s">
        <v>244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83</v>
      </c>
      <c r="BK274" s="146">
        <f>ROUND(I274*H274,2)</f>
        <v>0</v>
      </c>
      <c r="BL274" s="18" t="s">
        <v>251</v>
      </c>
      <c r="BM274" s="145" t="s">
        <v>941</v>
      </c>
    </row>
    <row r="275" spans="2:65" s="1" customFormat="1">
      <c r="B275" s="34"/>
      <c r="D275" s="147" t="s">
        <v>253</v>
      </c>
      <c r="F275" s="148" t="s">
        <v>533</v>
      </c>
      <c r="I275" s="149"/>
      <c r="L275" s="34"/>
      <c r="M275" s="150"/>
      <c r="T275" s="55"/>
      <c r="AT275" s="18" t="s">
        <v>253</v>
      </c>
      <c r="AU275" s="18" t="s">
        <v>21</v>
      </c>
    </row>
    <row r="276" spans="2:65" s="1" customFormat="1" ht="16.5" customHeight="1">
      <c r="B276" s="34"/>
      <c r="C276" s="175" t="s">
        <v>531</v>
      </c>
      <c r="D276" s="175" t="s">
        <v>373</v>
      </c>
      <c r="E276" s="176" t="s">
        <v>536</v>
      </c>
      <c r="F276" s="177" t="s">
        <v>537</v>
      </c>
      <c r="G276" s="178" t="s">
        <v>507</v>
      </c>
      <c r="H276" s="179">
        <v>12</v>
      </c>
      <c r="I276" s="180"/>
      <c r="J276" s="181">
        <f>ROUND(I276*H276,2)</f>
        <v>0</v>
      </c>
      <c r="K276" s="177" t="s">
        <v>29</v>
      </c>
      <c r="L276" s="182"/>
      <c r="M276" s="183" t="s">
        <v>29</v>
      </c>
      <c r="N276" s="184" t="s">
        <v>46</v>
      </c>
      <c r="P276" s="143">
        <f>O276*H276</f>
        <v>0</v>
      </c>
      <c r="Q276" s="143">
        <v>1.8759999999999999</v>
      </c>
      <c r="R276" s="143">
        <f>Q276*H276</f>
        <v>22.512</v>
      </c>
      <c r="S276" s="143">
        <v>0</v>
      </c>
      <c r="T276" s="144">
        <f>S276*H276</f>
        <v>0</v>
      </c>
      <c r="AR276" s="145" t="s">
        <v>300</v>
      </c>
      <c r="AT276" s="145" t="s">
        <v>373</v>
      </c>
      <c r="AU276" s="145" t="s">
        <v>21</v>
      </c>
      <c r="AY276" s="18" t="s">
        <v>244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83</v>
      </c>
      <c r="BK276" s="146">
        <f>ROUND(I276*H276,2)</f>
        <v>0</v>
      </c>
      <c r="BL276" s="18" t="s">
        <v>251</v>
      </c>
      <c r="BM276" s="145" t="s">
        <v>942</v>
      </c>
    </row>
    <row r="277" spans="2:65" s="1" customFormat="1">
      <c r="B277" s="34"/>
      <c r="D277" s="147" t="s">
        <v>253</v>
      </c>
      <c r="F277" s="148" t="s">
        <v>537</v>
      </c>
      <c r="I277" s="149"/>
      <c r="L277" s="34"/>
      <c r="M277" s="150"/>
      <c r="T277" s="55"/>
      <c r="AT277" s="18" t="s">
        <v>253</v>
      </c>
      <c r="AU277" s="18" t="s">
        <v>21</v>
      </c>
    </row>
    <row r="278" spans="2:65" s="1" customFormat="1" ht="16.5" customHeight="1">
      <c r="B278" s="34"/>
      <c r="C278" s="175" t="s">
        <v>535</v>
      </c>
      <c r="D278" s="175" t="s">
        <v>373</v>
      </c>
      <c r="E278" s="176" t="s">
        <v>943</v>
      </c>
      <c r="F278" s="177" t="s">
        <v>944</v>
      </c>
      <c r="G278" s="178" t="s">
        <v>507</v>
      </c>
      <c r="H278" s="179">
        <v>2</v>
      </c>
      <c r="I278" s="180"/>
      <c r="J278" s="181">
        <f>ROUND(I278*H278,2)</f>
        <v>0</v>
      </c>
      <c r="K278" s="177" t="s">
        <v>29</v>
      </c>
      <c r="L278" s="182"/>
      <c r="M278" s="183" t="s">
        <v>29</v>
      </c>
      <c r="N278" s="184" t="s">
        <v>46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300</v>
      </c>
      <c r="AT278" s="145" t="s">
        <v>373</v>
      </c>
      <c r="AU278" s="145" t="s">
        <v>21</v>
      </c>
      <c r="AY278" s="18" t="s">
        <v>244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83</v>
      </c>
      <c r="BK278" s="146">
        <f>ROUND(I278*H278,2)</f>
        <v>0</v>
      </c>
      <c r="BL278" s="18" t="s">
        <v>251</v>
      </c>
      <c r="BM278" s="145" t="s">
        <v>945</v>
      </c>
    </row>
    <row r="279" spans="2:65" s="1" customFormat="1">
      <c r="B279" s="34"/>
      <c r="D279" s="147" t="s">
        <v>253</v>
      </c>
      <c r="F279" s="148" t="s">
        <v>944</v>
      </c>
      <c r="I279" s="149"/>
      <c r="L279" s="34"/>
      <c r="M279" s="150"/>
      <c r="T279" s="55"/>
      <c r="AT279" s="18" t="s">
        <v>253</v>
      </c>
      <c r="AU279" s="18" t="s">
        <v>21</v>
      </c>
    </row>
    <row r="280" spans="2:65" s="1" customFormat="1" ht="16.5" customHeight="1">
      <c r="B280" s="34"/>
      <c r="C280" s="175" t="s">
        <v>539</v>
      </c>
      <c r="D280" s="175" t="s">
        <v>373</v>
      </c>
      <c r="E280" s="176" t="s">
        <v>946</v>
      </c>
      <c r="F280" s="177" t="s">
        <v>947</v>
      </c>
      <c r="G280" s="178" t="s">
        <v>507</v>
      </c>
      <c r="H280" s="179">
        <v>2</v>
      </c>
      <c r="I280" s="180"/>
      <c r="J280" s="181">
        <f>ROUND(I280*H280,2)</f>
        <v>0</v>
      </c>
      <c r="K280" s="177" t="s">
        <v>29</v>
      </c>
      <c r="L280" s="182"/>
      <c r="M280" s="183" t="s">
        <v>29</v>
      </c>
      <c r="N280" s="184" t="s">
        <v>46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300</v>
      </c>
      <c r="AT280" s="145" t="s">
        <v>373</v>
      </c>
      <c r="AU280" s="145" t="s">
        <v>21</v>
      </c>
      <c r="AY280" s="18" t="s">
        <v>244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83</v>
      </c>
      <c r="BK280" s="146">
        <f>ROUND(I280*H280,2)</f>
        <v>0</v>
      </c>
      <c r="BL280" s="18" t="s">
        <v>251</v>
      </c>
      <c r="BM280" s="145" t="s">
        <v>948</v>
      </c>
    </row>
    <row r="281" spans="2:65" s="1" customFormat="1">
      <c r="B281" s="34"/>
      <c r="D281" s="147" t="s">
        <v>253</v>
      </c>
      <c r="F281" s="148" t="s">
        <v>947</v>
      </c>
      <c r="I281" s="149"/>
      <c r="L281" s="34"/>
      <c r="M281" s="150"/>
      <c r="T281" s="55"/>
      <c r="AT281" s="18" t="s">
        <v>253</v>
      </c>
      <c r="AU281" s="18" t="s">
        <v>21</v>
      </c>
    </row>
    <row r="282" spans="2:65" s="1" customFormat="1" ht="16.5" customHeight="1">
      <c r="B282" s="34"/>
      <c r="C282" s="175" t="s">
        <v>543</v>
      </c>
      <c r="D282" s="175" t="s">
        <v>373</v>
      </c>
      <c r="E282" s="176" t="s">
        <v>949</v>
      </c>
      <c r="F282" s="177" t="s">
        <v>950</v>
      </c>
      <c r="G282" s="178" t="s">
        <v>507</v>
      </c>
      <c r="H282" s="179">
        <v>2</v>
      </c>
      <c r="I282" s="180"/>
      <c r="J282" s="181">
        <f>ROUND(I282*H282,2)</f>
        <v>0</v>
      </c>
      <c r="K282" s="177" t="s">
        <v>29</v>
      </c>
      <c r="L282" s="182"/>
      <c r="M282" s="183" t="s">
        <v>29</v>
      </c>
      <c r="N282" s="184" t="s">
        <v>46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300</v>
      </c>
      <c r="AT282" s="145" t="s">
        <v>373</v>
      </c>
      <c r="AU282" s="145" t="s">
        <v>21</v>
      </c>
      <c r="AY282" s="18" t="s">
        <v>244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83</v>
      </c>
      <c r="BK282" s="146">
        <f>ROUND(I282*H282,2)</f>
        <v>0</v>
      </c>
      <c r="BL282" s="18" t="s">
        <v>251</v>
      </c>
      <c r="BM282" s="145" t="s">
        <v>951</v>
      </c>
    </row>
    <row r="283" spans="2:65" s="1" customFormat="1">
      <c r="B283" s="34"/>
      <c r="D283" s="147" t="s">
        <v>253</v>
      </c>
      <c r="F283" s="148" t="s">
        <v>950</v>
      </c>
      <c r="I283" s="149"/>
      <c r="L283" s="34"/>
      <c r="M283" s="150"/>
      <c r="T283" s="55"/>
      <c r="AT283" s="18" t="s">
        <v>253</v>
      </c>
      <c r="AU283" s="18" t="s">
        <v>21</v>
      </c>
    </row>
    <row r="284" spans="2:65" s="1" customFormat="1" ht="16.5" customHeight="1">
      <c r="B284" s="34"/>
      <c r="C284" s="175" t="s">
        <v>550</v>
      </c>
      <c r="D284" s="175" t="s">
        <v>373</v>
      </c>
      <c r="E284" s="176" t="s">
        <v>952</v>
      </c>
      <c r="F284" s="177" t="s">
        <v>953</v>
      </c>
      <c r="G284" s="178" t="s">
        <v>507</v>
      </c>
      <c r="H284" s="179">
        <v>2</v>
      </c>
      <c r="I284" s="180"/>
      <c r="J284" s="181">
        <f>ROUND(I284*H284,2)</f>
        <v>0</v>
      </c>
      <c r="K284" s="177" t="s">
        <v>29</v>
      </c>
      <c r="L284" s="182"/>
      <c r="M284" s="183" t="s">
        <v>29</v>
      </c>
      <c r="N284" s="184" t="s">
        <v>46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300</v>
      </c>
      <c r="AT284" s="145" t="s">
        <v>373</v>
      </c>
      <c r="AU284" s="145" t="s">
        <v>21</v>
      </c>
      <c r="AY284" s="18" t="s">
        <v>244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83</v>
      </c>
      <c r="BK284" s="146">
        <f>ROUND(I284*H284,2)</f>
        <v>0</v>
      </c>
      <c r="BL284" s="18" t="s">
        <v>251</v>
      </c>
      <c r="BM284" s="145" t="s">
        <v>954</v>
      </c>
    </row>
    <row r="285" spans="2:65" s="1" customFormat="1">
      <c r="B285" s="34"/>
      <c r="D285" s="147" t="s">
        <v>253</v>
      </c>
      <c r="F285" s="148" t="s">
        <v>953</v>
      </c>
      <c r="I285" s="149"/>
      <c r="L285" s="34"/>
      <c r="M285" s="150"/>
      <c r="T285" s="55"/>
      <c r="AT285" s="18" t="s">
        <v>253</v>
      </c>
      <c r="AU285" s="18" t="s">
        <v>21</v>
      </c>
    </row>
    <row r="286" spans="2:65" s="1" customFormat="1" ht="16.5" customHeight="1">
      <c r="B286" s="34"/>
      <c r="C286" s="175" t="s">
        <v>557</v>
      </c>
      <c r="D286" s="175" t="s">
        <v>373</v>
      </c>
      <c r="E286" s="176" t="s">
        <v>540</v>
      </c>
      <c r="F286" s="177" t="s">
        <v>955</v>
      </c>
      <c r="G286" s="178" t="s">
        <v>507</v>
      </c>
      <c r="H286" s="179">
        <v>17</v>
      </c>
      <c r="I286" s="180"/>
      <c r="J286" s="181">
        <f>ROUND(I286*H286,2)</f>
        <v>0</v>
      </c>
      <c r="K286" s="177" t="s">
        <v>29</v>
      </c>
      <c r="L286" s="182"/>
      <c r="M286" s="183" t="s">
        <v>29</v>
      </c>
      <c r="N286" s="184" t="s">
        <v>46</v>
      </c>
      <c r="P286" s="143">
        <f>O286*H286</f>
        <v>0</v>
      </c>
      <c r="Q286" s="143">
        <v>1.232</v>
      </c>
      <c r="R286" s="143">
        <f>Q286*H286</f>
        <v>20.943999999999999</v>
      </c>
      <c r="S286" s="143">
        <v>0</v>
      </c>
      <c r="T286" s="144">
        <f>S286*H286</f>
        <v>0</v>
      </c>
      <c r="AR286" s="145" t="s">
        <v>300</v>
      </c>
      <c r="AT286" s="145" t="s">
        <v>373</v>
      </c>
      <c r="AU286" s="145" t="s">
        <v>21</v>
      </c>
      <c r="AY286" s="18" t="s">
        <v>244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83</v>
      </c>
      <c r="BK286" s="146">
        <f>ROUND(I286*H286,2)</f>
        <v>0</v>
      </c>
      <c r="BL286" s="18" t="s">
        <v>251</v>
      </c>
      <c r="BM286" s="145" t="s">
        <v>956</v>
      </c>
    </row>
    <row r="287" spans="2:65" s="1" customFormat="1">
      <c r="B287" s="34"/>
      <c r="D287" s="147" t="s">
        <v>253</v>
      </c>
      <c r="F287" s="148" t="s">
        <v>541</v>
      </c>
      <c r="I287" s="149"/>
      <c r="L287" s="34"/>
      <c r="M287" s="150"/>
      <c r="T287" s="55"/>
      <c r="AT287" s="18" t="s">
        <v>253</v>
      </c>
      <c r="AU287" s="18" t="s">
        <v>21</v>
      </c>
    </row>
    <row r="288" spans="2:65" s="1" customFormat="1" ht="16.5" customHeight="1">
      <c r="B288" s="34"/>
      <c r="C288" s="134" t="s">
        <v>563</v>
      </c>
      <c r="D288" s="134" t="s">
        <v>246</v>
      </c>
      <c r="E288" s="135" t="s">
        <v>544</v>
      </c>
      <c r="F288" s="136" t="s">
        <v>545</v>
      </c>
      <c r="G288" s="137" t="s">
        <v>274</v>
      </c>
      <c r="H288" s="138">
        <v>21</v>
      </c>
      <c r="I288" s="139"/>
      <c r="J288" s="140">
        <f>ROUND(I288*H288,2)</f>
        <v>0</v>
      </c>
      <c r="K288" s="136" t="s">
        <v>250</v>
      </c>
      <c r="L288" s="34"/>
      <c r="M288" s="141" t="s">
        <v>29</v>
      </c>
      <c r="N288" s="142" t="s">
        <v>46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251</v>
      </c>
      <c r="AT288" s="145" t="s">
        <v>246</v>
      </c>
      <c r="AU288" s="145" t="s">
        <v>21</v>
      </c>
      <c r="AY288" s="18" t="s">
        <v>244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83</v>
      </c>
      <c r="BK288" s="146">
        <f>ROUND(I288*H288,2)</f>
        <v>0</v>
      </c>
      <c r="BL288" s="18" t="s">
        <v>251</v>
      </c>
      <c r="BM288" s="145" t="s">
        <v>957</v>
      </c>
    </row>
    <row r="289" spans="2:65" s="1" customFormat="1" ht="19.5">
      <c r="B289" s="34"/>
      <c r="D289" s="147" t="s">
        <v>253</v>
      </c>
      <c r="F289" s="148" t="s">
        <v>547</v>
      </c>
      <c r="I289" s="149"/>
      <c r="L289" s="34"/>
      <c r="M289" s="150"/>
      <c r="T289" s="55"/>
      <c r="AT289" s="18" t="s">
        <v>253</v>
      </c>
      <c r="AU289" s="18" t="s">
        <v>21</v>
      </c>
    </row>
    <row r="290" spans="2:65" s="1" customFormat="1">
      <c r="B290" s="34"/>
      <c r="D290" s="151" t="s">
        <v>255</v>
      </c>
      <c r="F290" s="152" t="s">
        <v>548</v>
      </c>
      <c r="I290" s="149"/>
      <c r="L290" s="34"/>
      <c r="M290" s="150"/>
      <c r="T290" s="55"/>
      <c r="AT290" s="18" t="s">
        <v>255</v>
      </c>
      <c r="AU290" s="18" t="s">
        <v>21</v>
      </c>
    </row>
    <row r="291" spans="2:65" s="12" customFormat="1">
      <c r="B291" s="153"/>
      <c r="D291" s="147" t="s">
        <v>262</v>
      </c>
      <c r="E291" s="154" t="s">
        <v>29</v>
      </c>
      <c r="F291" s="155" t="s">
        <v>958</v>
      </c>
      <c r="H291" s="156">
        <v>21</v>
      </c>
      <c r="I291" s="157"/>
      <c r="L291" s="153"/>
      <c r="M291" s="158"/>
      <c r="T291" s="159"/>
      <c r="AT291" s="154" t="s">
        <v>262</v>
      </c>
      <c r="AU291" s="154" t="s">
        <v>21</v>
      </c>
      <c r="AV291" s="12" t="s">
        <v>21</v>
      </c>
      <c r="AW291" s="12" t="s">
        <v>36</v>
      </c>
      <c r="AX291" s="12" t="s">
        <v>83</v>
      </c>
      <c r="AY291" s="154" t="s">
        <v>244</v>
      </c>
    </row>
    <row r="292" spans="2:65" s="1" customFormat="1" ht="16.5" customHeight="1">
      <c r="B292" s="34"/>
      <c r="C292" s="134" t="s">
        <v>570</v>
      </c>
      <c r="D292" s="134" t="s">
        <v>246</v>
      </c>
      <c r="E292" s="135" t="s">
        <v>551</v>
      </c>
      <c r="F292" s="136" t="s">
        <v>552</v>
      </c>
      <c r="G292" s="137" t="s">
        <v>249</v>
      </c>
      <c r="H292" s="138">
        <v>71</v>
      </c>
      <c r="I292" s="139"/>
      <c r="J292" s="140">
        <f>ROUND(I292*H292,2)</f>
        <v>0</v>
      </c>
      <c r="K292" s="136" t="s">
        <v>250</v>
      </c>
      <c r="L292" s="34"/>
      <c r="M292" s="141" t="s">
        <v>29</v>
      </c>
      <c r="N292" s="142" t="s">
        <v>46</v>
      </c>
      <c r="P292" s="143">
        <f>O292*H292</f>
        <v>0</v>
      </c>
      <c r="Q292" s="143">
        <v>8.6499999999999997E-3</v>
      </c>
      <c r="R292" s="143">
        <f>Q292*H292</f>
        <v>0.61414999999999997</v>
      </c>
      <c r="S292" s="143">
        <v>0</v>
      </c>
      <c r="T292" s="144">
        <f>S292*H292</f>
        <v>0</v>
      </c>
      <c r="AR292" s="145" t="s">
        <v>251</v>
      </c>
      <c r="AT292" s="145" t="s">
        <v>246</v>
      </c>
      <c r="AU292" s="145" t="s">
        <v>21</v>
      </c>
      <c r="AY292" s="18" t="s">
        <v>244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83</v>
      </c>
      <c r="BK292" s="146">
        <f>ROUND(I292*H292,2)</f>
        <v>0</v>
      </c>
      <c r="BL292" s="18" t="s">
        <v>251</v>
      </c>
      <c r="BM292" s="145" t="s">
        <v>959</v>
      </c>
    </row>
    <row r="293" spans="2:65" s="1" customFormat="1" ht="29.25">
      <c r="B293" s="34"/>
      <c r="D293" s="147" t="s">
        <v>253</v>
      </c>
      <c r="F293" s="148" t="s">
        <v>554</v>
      </c>
      <c r="I293" s="149"/>
      <c r="L293" s="34"/>
      <c r="M293" s="150"/>
      <c r="T293" s="55"/>
      <c r="AT293" s="18" t="s">
        <v>253</v>
      </c>
      <c r="AU293" s="18" t="s">
        <v>21</v>
      </c>
    </row>
    <row r="294" spans="2:65" s="1" customFormat="1">
      <c r="B294" s="34"/>
      <c r="D294" s="151" t="s">
        <v>255</v>
      </c>
      <c r="F294" s="152" t="s">
        <v>555</v>
      </c>
      <c r="I294" s="149"/>
      <c r="L294" s="34"/>
      <c r="M294" s="150"/>
      <c r="T294" s="55"/>
      <c r="AT294" s="18" t="s">
        <v>255</v>
      </c>
      <c r="AU294" s="18" t="s">
        <v>21</v>
      </c>
    </row>
    <row r="295" spans="2:65" s="12" customFormat="1">
      <c r="B295" s="153"/>
      <c r="D295" s="147" t="s">
        <v>262</v>
      </c>
      <c r="E295" s="154" t="s">
        <v>29</v>
      </c>
      <c r="F295" s="155" t="s">
        <v>960</v>
      </c>
      <c r="H295" s="156">
        <v>71</v>
      </c>
      <c r="I295" s="157"/>
      <c r="L295" s="153"/>
      <c r="M295" s="158"/>
      <c r="T295" s="159"/>
      <c r="AT295" s="154" t="s">
        <v>262</v>
      </c>
      <c r="AU295" s="154" t="s">
        <v>21</v>
      </c>
      <c r="AV295" s="12" t="s">
        <v>21</v>
      </c>
      <c r="AW295" s="12" t="s">
        <v>36</v>
      </c>
      <c r="AX295" s="12" t="s">
        <v>83</v>
      </c>
      <c r="AY295" s="154" t="s">
        <v>244</v>
      </c>
    </row>
    <row r="296" spans="2:65" s="1" customFormat="1" ht="16.5" customHeight="1">
      <c r="B296" s="34"/>
      <c r="C296" s="134" t="s">
        <v>577</v>
      </c>
      <c r="D296" s="134" t="s">
        <v>246</v>
      </c>
      <c r="E296" s="135" t="s">
        <v>558</v>
      </c>
      <c r="F296" s="136" t="s">
        <v>559</v>
      </c>
      <c r="G296" s="137" t="s">
        <v>249</v>
      </c>
      <c r="H296" s="138">
        <v>71</v>
      </c>
      <c r="I296" s="139"/>
      <c r="J296" s="140">
        <f>ROUND(I296*H296,2)</f>
        <v>0</v>
      </c>
      <c r="K296" s="136" t="s">
        <v>250</v>
      </c>
      <c r="L296" s="34"/>
      <c r="M296" s="141" t="s">
        <v>29</v>
      </c>
      <c r="N296" s="142" t="s">
        <v>46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251</v>
      </c>
      <c r="AT296" s="145" t="s">
        <v>246</v>
      </c>
      <c r="AU296" s="145" t="s">
        <v>21</v>
      </c>
      <c r="AY296" s="18" t="s">
        <v>244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83</v>
      </c>
      <c r="BK296" s="146">
        <f>ROUND(I296*H296,2)</f>
        <v>0</v>
      </c>
      <c r="BL296" s="18" t="s">
        <v>251</v>
      </c>
      <c r="BM296" s="145" t="s">
        <v>961</v>
      </c>
    </row>
    <row r="297" spans="2:65" s="1" customFormat="1" ht="29.25">
      <c r="B297" s="34"/>
      <c r="D297" s="147" t="s">
        <v>253</v>
      </c>
      <c r="F297" s="148" t="s">
        <v>561</v>
      </c>
      <c r="I297" s="149"/>
      <c r="L297" s="34"/>
      <c r="M297" s="150"/>
      <c r="T297" s="55"/>
      <c r="AT297" s="18" t="s">
        <v>253</v>
      </c>
      <c r="AU297" s="18" t="s">
        <v>21</v>
      </c>
    </row>
    <row r="298" spans="2:65" s="1" customFormat="1">
      <c r="B298" s="34"/>
      <c r="D298" s="151" t="s">
        <v>255</v>
      </c>
      <c r="F298" s="152" t="s">
        <v>562</v>
      </c>
      <c r="I298" s="149"/>
      <c r="L298" s="34"/>
      <c r="M298" s="150"/>
      <c r="T298" s="55"/>
      <c r="AT298" s="18" t="s">
        <v>255</v>
      </c>
      <c r="AU298" s="18" t="s">
        <v>21</v>
      </c>
    </row>
    <row r="299" spans="2:65" s="1" customFormat="1" ht="16.5" customHeight="1">
      <c r="B299" s="34"/>
      <c r="C299" s="134" t="s">
        <v>582</v>
      </c>
      <c r="D299" s="134" t="s">
        <v>246</v>
      </c>
      <c r="E299" s="135" t="s">
        <v>564</v>
      </c>
      <c r="F299" s="136" t="s">
        <v>565</v>
      </c>
      <c r="G299" s="137" t="s">
        <v>416</v>
      </c>
      <c r="H299" s="138">
        <v>9.5000000000000001E-2</v>
      </c>
      <c r="I299" s="139"/>
      <c r="J299" s="140">
        <f>ROUND(I299*H299,2)</f>
        <v>0</v>
      </c>
      <c r="K299" s="136" t="s">
        <v>250</v>
      </c>
      <c r="L299" s="34"/>
      <c r="M299" s="141" t="s">
        <v>29</v>
      </c>
      <c r="N299" s="142" t="s">
        <v>46</v>
      </c>
      <c r="P299" s="143">
        <f>O299*H299</f>
        <v>0</v>
      </c>
      <c r="Q299" s="143">
        <v>1.09528</v>
      </c>
      <c r="R299" s="143">
        <f>Q299*H299</f>
        <v>0.10405160000000001</v>
      </c>
      <c r="S299" s="143">
        <v>0</v>
      </c>
      <c r="T299" s="144">
        <f>S299*H299</f>
        <v>0</v>
      </c>
      <c r="AR299" s="145" t="s">
        <v>251</v>
      </c>
      <c r="AT299" s="145" t="s">
        <v>246</v>
      </c>
      <c r="AU299" s="145" t="s">
        <v>21</v>
      </c>
      <c r="AY299" s="18" t="s">
        <v>244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83</v>
      </c>
      <c r="BK299" s="146">
        <f>ROUND(I299*H299,2)</f>
        <v>0</v>
      </c>
      <c r="BL299" s="18" t="s">
        <v>251</v>
      </c>
      <c r="BM299" s="145" t="s">
        <v>962</v>
      </c>
    </row>
    <row r="300" spans="2:65" s="1" customFormat="1" ht="29.25">
      <c r="B300" s="34"/>
      <c r="D300" s="147" t="s">
        <v>253</v>
      </c>
      <c r="F300" s="148" t="s">
        <v>567</v>
      </c>
      <c r="I300" s="149"/>
      <c r="L300" s="34"/>
      <c r="M300" s="150"/>
      <c r="T300" s="55"/>
      <c r="AT300" s="18" t="s">
        <v>253</v>
      </c>
      <c r="AU300" s="18" t="s">
        <v>21</v>
      </c>
    </row>
    <row r="301" spans="2:65" s="1" customFormat="1">
      <c r="B301" s="34"/>
      <c r="D301" s="151" t="s">
        <v>255</v>
      </c>
      <c r="F301" s="152" t="s">
        <v>568</v>
      </c>
      <c r="I301" s="149"/>
      <c r="L301" s="34"/>
      <c r="M301" s="150"/>
      <c r="T301" s="55"/>
      <c r="AT301" s="18" t="s">
        <v>255</v>
      </c>
      <c r="AU301" s="18" t="s">
        <v>21</v>
      </c>
    </row>
    <row r="302" spans="2:65" s="12" customFormat="1">
      <c r="B302" s="153"/>
      <c r="D302" s="147" t="s">
        <v>262</v>
      </c>
      <c r="E302" s="154" t="s">
        <v>29</v>
      </c>
      <c r="F302" s="155" t="s">
        <v>963</v>
      </c>
      <c r="H302" s="156">
        <v>9.5000000000000001E-2</v>
      </c>
      <c r="I302" s="157"/>
      <c r="L302" s="153"/>
      <c r="M302" s="158"/>
      <c r="T302" s="159"/>
      <c r="AT302" s="154" t="s">
        <v>262</v>
      </c>
      <c r="AU302" s="154" t="s">
        <v>21</v>
      </c>
      <c r="AV302" s="12" t="s">
        <v>21</v>
      </c>
      <c r="AW302" s="12" t="s">
        <v>36</v>
      </c>
      <c r="AX302" s="12" t="s">
        <v>83</v>
      </c>
      <c r="AY302" s="154" t="s">
        <v>244</v>
      </c>
    </row>
    <row r="303" spans="2:65" s="1" customFormat="1" ht="16.5" customHeight="1">
      <c r="B303" s="34"/>
      <c r="C303" s="134" t="s">
        <v>588</v>
      </c>
      <c r="D303" s="134" t="s">
        <v>246</v>
      </c>
      <c r="E303" s="135" t="s">
        <v>571</v>
      </c>
      <c r="F303" s="136" t="s">
        <v>572</v>
      </c>
      <c r="G303" s="137" t="s">
        <v>416</v>
      </c>
      <c r="H303" s="138">
        <v>0.48499999999999999</v>
      </c>
      <c r="I303" s="139"/>
      <c r="J303" s="140">
        <f>ROUND(I303*H303,2)</f>
        <v>0</v>
      </c>
      <c r="K303" s="136" t="s">
        <v>250</v>
      </c>
      <c r="L303" s="34"/>
      <c r="M303" s="141" t="s">
        <v>29</v>
      </c>
      <c r="N303" s="142" t="s">
        <v>46</v>
      </c>
      <c r="P303" s="143">
        <f>O303*H303</f>
        <v>0</v>
      </c>
      <c r="Q303" s="143">
        <v>1.03955</v>
      </c>
      <c r="R303" s="143">
        <f>Q303*H303</f>
        <v>0.50418174999999998</v>
      </c>
      <c r="S303" s="143">
        <v>0</v>
      </c>
      <c r="T303" s="144">
        <f>S303*H303</f>
        <v>0</v>
      </c>
      <c r="AR303" s="145" t="s">
        <v>251</v>
      </c>
      <c r="AT303" s="145" t="s">
        <v>246</v>
      </c>
      <c r="AU303" s="145" t="s">
        <v>21</v>
      </c>
      <c r="AY303" s="18" t="s">
        <v>244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83</v>
      </c>
      <c r="BK303" s="146">
        <f>ROUND(I303*H303,2)</f>
        <v>0</v>
      </c>
      <c r="BL303" s="18" t="s">
        <v>251</v>
      </c>
      <c r="BM303" s="145" t="s">
        <v>964</v>
      </c>
    </row>
    <row r="304" spans="2:65" s="1" customFormat="1" ht="29.25">
      <c r="B304" s="34"/>
      <c r="D304" s="147" t="s">
        <v>253</v>
      </c>
      <c r="F304" s="148" t="s">
        <v>574</v>
      </c>
      <c r="I304" s="149"/>
      <c r="L304" s="34"/>
      <c r="M304" s="150"/>
      <c r="T304" s="55"/>
      <c r="AT304" s="18" t="s">
        <v>253</v>
      </c>
      <c r="AU304" s="18" t="s">
        <v>21</v>
      </c>
    </row>
    <row r="305" spans="2:65" s="1" customFormat="1">
      <c r="B305" s="34"/>
      <c r="D305" s="151" t="s">
        <v>255</v>
      </c>
      <c r="F305" s="152" t="s">
        <v>575</v>
      </c>
      <c r="I305" s="149"/>
      <c r="L305" s="34"/>
      <c r="M305" s="150"/>
      <c r="T305" s="55"/>
      <c r="AT305" s="18" t="s">
        <v>255</v>
      </c>
      <c r="AU305" s="18" t="s">
        <v>21</v>
      </c>
    </row>
    <row r="306" spans="2:65" s="12" customFormat="1">
      <c r="B306" s="153"/>
      <c r="D306" s="147" t="s">
        <v>262</v>
      </c>
      <c r="E306" s="154" t="s">
        <v>29</v>
      </c>
      <c r="F306" s="155" t="s">
        <v>965</v>
      </c>
      <c r="H306" s="156">
        <v>0.48499999999999999</v>
      </c>
      <c r="I306" s="157"/>
      <c r="L306" s="153"/>
      <c r="M306" s="158"/>
      <c r="T306" s="159"/>
      <c r="AT306" s="154" t="s">
        <v>262</v>
      </c>
      <c r="AU306" s="154" t="s">
        <v>21</v>
      </c>
      <c r="AV306" s="12" t="s">
        <v>21</v>
      </c>
      <c r="AW306" s="12" t="s">
        <v>36</v>
      </c>
      <c r="AX306" s="12" t="s">
        <v>83</v>
      </c>
      <c r="AY306" s="154" t="s">
        <v>244</v>
      </c>
    </row>
    <row r="307" spans="2:65" s="1" customFormat="1" ht="16.5" customHeight="1">
      <c r="B307" s="34"/>
      <c r="C307" s="134" t="s">
        <v>596</v>
      </c>
      <c r="D307" s="134" t="s">
        <v>246</v>
      </c>
      <c r="E307" s="135" t="s">
        <v>578</v>
      </c>
      <c r="F307" s="136" t="s">
        <v>579</v>
      </c>
      <c r="G307" s="137" t="s">
        <v>249</v>
      </c>
      <c r="H307" s="138">
        <v>139.19999999999999</v>
      </c>
      <c r="I307" s="139"/>
      <c r="J307" s="140">
        <f>ROUND(I307*H307,2)</f>
        <v>0</v>
      </c>
      <c r="K307" s="136" t="s">
        <v>29</v>
      </c>
      <c r="L307" s="34"/>
      <c r="M307" s="141" t="s">
        <v>29</v>
      </c>
      <c r="N307" s="142" t="s">
        <v>46</v>
      </c>
      <c r="P307" s="143">
        <f>O307*H307</f>
        <v>0</v>
      </c>
      <c r="Q307" s="143">
        <v>8.702E-2</v>
      </c>
      <c r="R307" s="143">
        <f>Q307*H307</f>
        <v>12.113183999999999</v>
      </c>
      <c r="S307" s="143">
        <v>0</v>
      </c>
      <c r="T307" s="144">
        <f>S307*H307</f>
        <v>0</v>
      </c>
      <c r="AR307" s="145" t="s">
        <v>251</v>
      </c>
      <c r="AT307" s="145" t="s">
        <v>246</v>
      </c>
      <c r="AU307" s="145" t="s">
        <v>21</v>
      </c>
      <c r="AY307" s="18" t="s">
        <v>244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83</v>
      </c>
      <c r="BK307" s="146">
        <f>ROUND(I307*H307,2)</f>
        <v>0</v>
      </c>
      <c r="BL307" s="18" t="s">
        <v>251</v>
      </c>
      <c r="BM307" s="145" t="s">
        <v>966</v>
      </c>
    </row>
    <row r="308" spans="2:65" s="1" customFormat="1">
      <c r="B308" s="34"/>
      <c r="D308" s="147" t="s">
        <v>253</v>
      </c>
      <c r="F308" s="148" t="s">
        <v>579</v>
      </c>
      <c r="I308" s="149"/>
      <c r="L308" s="34"/>
      <c r="M308" s="150"/>
      <c r="T308" s="55"/>
      <c r="AT308" s="18" t="s">
        <v>253</v>
      </c>
      <c r="AU308" s="18" t="s">
        <v>21</v>
      </c>
    </row>
    <row r="309" spans="2:65" s="12" customFormat="1">
      <c r="B309" s="153"/>
      <c r="D309" s="147" t="s">
        <v>262</v>
      </c>
      <c r="E309" s="154" t="s">
        <v>29</v>
      </c>
      <c r="F309" s="155" t="s">
        <v>967</v>
      </c>
      <c r="H309" s="156">
        <v>139.19999999999999</v>
      </c>
      <c r="I309" s="157"/>
      <c r="L309" s="153"/>
      <c r="M309" s="158"/>
      <c r="T309" s="159"/>
      <c r="AT309" s="154" t="s">
        <v>262</v>
      </c>
      <c r="AU309" s="154" t="s">
        <v>21</v>
      </c>
      <c r="AV309" s="12" t="s">
        <v>21</v>
      </c>
      <c r="AW309" s="12" t="s">
        <v>36</v>
      </c>
      <c r="AX309" s="12" t="s">
        <v>83</v>
      </c>
      <c r="AY309" s="154" t="s">
        <v>244</v>
      </c>
    </row>
    <row r="310" spans="2:65" s="1" customFormat="1" ht="16.5" customHeight="1">
      <c r="B310" s="34"/>
      <c r="C310" s="134" t="s">
        <v>602</v>
      </c>
      <c r="D310" s="134" t="s">
        <v>246</v>
      </c>
      <c r="E310" s="135" t="s">
        <v>583</v>
      </c>
      <c r="F310" s="136" t="s">
        <v>584</v>
      </c>
      <c r="G310" s="137" t="s">
        <v>249</v>
      </c>
      <c r="H310" s="138">
        <v>139.19999999999999</v>
      </c>
      <c r="I310" s="139"/>
      <c r="J310" s="140">
        <f>ROUND(I310*H310,2)</f>
        <v>0</v>
      </c>
      <c r="K310" s="136" t="s">
        <v>29</v>
      </c>
      <c r="L310" s="34"/>
      <c r="M310" s="141" t="s">
        <v>29</v>
      </c>
      <c r="N310" s="142" t="s">
        <v>46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251</v>
      </c>
      <c r="AT310" s="145" t="s">
        <v>246</v>
      </c>
      <c r="AU310" s="145" t="s">
        <v>21</v>
      </c>
      <c r="AY310" s="18" t="s">
        <v>244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83</v>
      </c>
      <c r="BK310" s="146">
        <f>ROUND(I310*H310,2)</f>
        <v>0</v>
      </c>
      <c r="BL310" s="18" t="s">
        <v>251</v>
      </c>
      <c r="BM310" s="145" t="s">
        <v>968</v>
      </c>
    </row>
    <row r="311" spans="2:65" s="1" customFormat="1" ht="29.25">
      <c r="B311" s="34"/>
      <c r="D311" s="147" t="s">
        <v>253</v>
      </c>
      <c r="F311" s="148" t="s">
        <v>586</v>
      </c>
      <c r="I311" s="149"/>
      <c r="L311" s="34"/>
      <c r="M311" s="150"/>
      <c r="T311" s="55"/>
      <c r="AT311" s="18" t="s">
        <v>253</v>
      </c>
      <c r="AU311" s="18" t="s">
        <v>21</v>
      </c>
    </row>
    <row r="312" spans="2:65" s="11" customFormat="1" ht="22.9" customHeight="1">
      <c r="B312" s="122"/>
      <c r="D312" s="123" t="s">
        <v>74</v>
      </c>
      <c r="E312" s="132" t="s">
        <v>251</v>
      </c>
      <c r="F312" s="132" t="s">
        <v>587</v>
      </c>
      <c r="I312" s="125"/>
      <c r="J312" s="133">
        <f>BK312</f>
        <v>0</v>
      </c>
      <c r="L312" s="122"/>
      <c r="M312" s="127"/>
      <c r="P312" s="128">
        <f>SUM(P313:P340)</f>
        <v>0</v>
      </c>
      <c r="R312" s="128">
        <f>SUM(R313:R340)</f>
        <v>15848.022329999998</v>
      </c>
      <c r="T312" s="129">
        <f>SUM(T313:T340)</f>
        <v>0</v>
      </c>
      <c r="AR312" s="123" t="s">
        <v>83</v>
      </c>
      <c r="AT312" s="130" t="s">
        <v>74</v>
      </c>
      <c r="AU312" s="130" t="s">
        <v>83</v>
      </c>
      <c r="AY312" s="123" t="s">
        <v>244</v>
      </c>
      <c r="BK312" s="131">
        <f>SUM(BK313:BK340)</f>
        <v>0</v>
      </c>
    </row>
    <row r="313" spans="2:65" s="1" customFormat="1" ht="16.5" customHeight="1">
      <c r="B313" s="34"/>
      <c r="C313" s="134" t="s">
        <v>609</v>
      </c>
      <c r="D313" s="134" t="s">
        <v>246</v>
      </c>
      <c r="E313" s="135" t="s">
        <v>597</v>
      </c>
      <c r="F313" s="136" t="s">
        <v>598</v>
      </c>
      <c r="G313" s="137" t="s">
        <v>249</v>
      </c>
      <c r="H313" s="138">
        <v>5</v>
      </c>
      <c r="I313" s="139"/>
      <c r="J313" s="140">
        <f>ROUND(I313*H313,2)</f>
        <v>0</v>
      </c>
      <c r="K313" s="136" t="s">
        <v>250</v>
      </c>
      <c r="L313" s="34"/>
      <c r="M313" s="141" t="s">
        <v>29</v>
      </c>
      <c r="N313" s="142" t="s">
        <v>46</v>
      </c>
      <c r="P313" s="143">
        <f>O313*H313</f>
        <v>0</v>
      </c>
      <c r="Q313" s="143">
        <v>0.31879000000000002</v>
      </c>
      <c r="R313" s="143">
        <f>Q313*H313</f>
        <v>1.59395</v>
      </c>
      <c r="S313" s="143">
        <v>0</v>
      </c>
      <c r="T313" s="144">
        <f>S313*H313</f>
        <v>0</v>
      </c>
      <c r="AR313" s="145" t="s">
        <v>251</v>
      </c>
      <c r="AT313" s="145" t="s">
        <v>246</v>
      </c>
      <c r="AU313" s="145" t="s">
        <v>21</v>
      </c>
      <c r="AY313" s="18" t="s">
        <v>244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83</v>
      </c>
      <c r="BK313" s="146">
        <f>ROUND(I313*H313,2)</f>
        <v>0</v>
      </c>
      <c r="BL313" s="18" t="s">
        <v>251</v>
      </c>
      <c r="BM313" s="145" t="s">
        <v>969</v>
      </c>
    </row>
    <row r="314" spans="2:65" s="1" customFormat="1">
      <c r="B314" s="34"/>
      <c r="D314" s="147" t="s">
        <v>253</v>
      </c>
      <c r="F314" s="148" t="s">
        <v>600</v>
      </c>
      <c r="I314" s="149"/>
      <c r="L314" s="34"/>
      <c r="M314" s="150"/>
      <c r="T314" s="55"/>
      <c r="AT314" s="18" t="s">
        <v>253</v>
      </c>
      <c r="AU314" s="18" t="s">
        <v>21</v>
      </c>
    </row>
    <row r="315" spans="2:65" s="1" customFormat="1">
      <c r="B315" s="34"/>
      <c r="D315" s="151" t="s">
        <v>255</v>
      </c>
      <c r="F315" s="152" t="s">
        <v>601</v>
      </c>
      <c r="I315" s="149"/>
      <c r="L315" s="34"/>
      <c r="M315" s="150"/>
      <c r="T315" s="55"/>
      <c r="AT315" s="18" t="s">
        <v>255</v>
      </c>
      <c r="AU315" s="18" t="s">
        <v>21</v>
      </c>
    </row>
    <row r="316" spans="2:65" s="1" customFormat="1" ht="16.5" customHeight="1">
      <c r="B316" s="34"/>
      <c r="C316" s="134" t="s">
        <v>614</v>
      </c>
      <c r="D316" s="134" t="s">
        <v>246</v>
      </c>
      <c r="E316" s="135" t="s">
        <v>610</v>
      </c>
      <c r="F316" s="136" t="s">
        <v>611</v>
      </c>
      <c r="G316" s="137" t="s">
        <v>507</v>
      </c>
      <c r="H316" s="138">
        <v>71</v>
      </c>
      <c r="I316" s="139"/>
      <c r="J316" s="140">
        <f>ROUND(I316*H316,2)</f>
        <v>0</v>
      </c>
      <c r="K316" s="136" t="s">
        <v>29</v>
      </c>
      <c r="L316" s="34"/>
      <c r="M316" s="141" t="s">
        <v>29</v>
      </c>
      <c r="N316" s="142" t="s">
        <v>46</v>
      </c>
      <c r="P316" s="143">
        <f>O316*H316</f>
        <v>0</v>
      </c>
      <c r="Q316" s="143">
        <v>0.7</v>
      </c>
      <c r="R316" s="143">
        <f>Q316*H316</f>
        <v>49.699999999999996</v>
      </c>
      <c r="S316" s="143">
        <v>0</v>
      </c>
      <c r="T316" s="144">
        <f>S316*H316</f>
        <v>0</v>
      </c>
      <c r="AR316" s="145" t="s">
        <v>251</v>
      </c>
      <c r="AT316" s="145" t="s">
        <v>246</v>
      </c>
      <c r="AU316" s="145" t="s">
        <v>21</v>
      </c>
      <c r="AY316" s="18" t="s">
        <v>244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83</v>
      </c>
      <c r="BK316" s="146">
        <f>ROUND(I316*H316,2)</f>
        <v>0</v>
      </c>
      <c r="BL316" s="18" t="s">
        <v>251</v>
      </c>
      <c r="BM316" s="145" t="s">
        <v>970</v>
      </c>
    </row>
    <row r="317" spans="2:65" s="1" customFormat="1" ht="19.5">
      <c r="B317" s="34"/>
      <c r="D317" s="147" t="s">
        <v>284</v>
      </c>
      <c r="F317" s="167" t="s">
        <v>613</v>
      </c>
      <c r="I317" s="149"/>
      <c r="L317" s="34"/>
      <c r="M317" s="150"/>
      <c r="T317" s="55"/>
      <c r="AT317" s="18" t="s">
        <v>284</v>
      </c>
      <c r="AU317" s="18" t="s">
        <v>21</v>
      </c>
    </row>
    <row r="318" spans="2:65" s="12" customFormat="1">
      <c r="B318" s="153"/>
      <c r="D318" s="147" t="s">
        <v>262</v>
      </c>
      <c r="E318" s="154" t="s">
        <v>29</v>
      </c>
      <c r="F318" s="155" t="s">
        <v>971</v>
      </c>
      <c r="H318" s="156">
        <v>71</v>
      </c>
      <c r="I318" s="157"/>
      <c r="L318" s="153"/>
      <c r="M318" s="158"/>
      <c r="T318" s="159"/>
      <c r="AT318" s="154" t="s">
        <v>262</v>
      </c>
      <c r="AU318" s="154" t="s">
        <v>21</v>
      </c>
      <c r="AV318" s="12" t="s">
        <v>21</v>
      </c>
      <c r="AW318" s="12" t="s">
        <v>36</v>
      </c>
      <c r="AX318" s="12" t="s">
        <v>83</v>
      </c>
      <c r="AY318" s="154" t="s">
        <v>244</v>
      </c>
    </row>
    <row r="319" spans="2:65" s="1" customFormat="1" ht="21.75" customHeight="1">
      <c r="B319" s="34"/>
      <c r="C319" s="134" t="s">
        <v>621</v>
      </c>
      <c r="D319" s="134" t="s">
        <v>246</v>
      </c>
      <c r="E319" s="135" t="s">
        <v>622</v>
      </c>
      <c r="F319" s="136" t="s">
        <v>623</v>
      </c>
      <c r="G319" s="137" t="s">
        <v>274</v>
      </c>
      <c r="H319" s="138">
        <v>30</v>
      </c>
      <c r="I319" s="139"/>
      <c r="J319" s="140">
        <f>ROUND(I319*H319,2)</f>
        <v>0</v>
      </c>
      <c r="K319" s="136" t="s">
        <v>29</v>
      </c>
      <c r="L319" s="34"/>
      <c r="M319" s="141" t="s">
        <v>29</v>
      </c>
      <c r="N319" s="142" t="s">
        <v>46</v>
      </c>
      <c r="P319" s="143">
        <f>O319*H319</f>
        <v>0</v>
      </c>
      <c r="Q319" s="143">
        <v>2.13408</v>
      </c>
      <c r="R319" s="143">
        <f>Q319*H319</f>
        <v>64.022400000000005</v>
      </c>
      <c r="S319" s="143">
        <v>0</v>
      </c>
      <c r="T319" s="144">
        <f>S319*H319</f>
        <v>0</v>
      </c>
      <c r="AR319" s="145" t="s">
        <v>251</v>
      </c>
      <c r="AT319" s="145" t="s">
        <v>246</v>
      </c>
      <c r="AU319" s="145" t="s">
        <v>21</v>
      </c>
      <c r="AY319" s="18" t="s">
        <v>244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83</v>
      </c>
      <c r="BK319" s="146">
        <f>ROUND(I319*H319,2)</f>
        <v>0</v>
      </c>
      <c r="BL319" s="18" t="s">
        <v>251</v>
      </c>
      <c r="BM319" s="145" t="s">
        <v>972</v>
      </c>
    </row>
    <row r="320" spans="2:65" s="12" customFormat="1">
      <c r="B320" s="153"/>
      <c r="D320" s="147" t="s">
        <v>262</v>
      </c>
      <c r="E320" s="154" t="s">
        <v>29</v>
      </c>
      <c r="F320" s="155" t="s">
        <v>973</v>
      </c>
      <c r="H320" s="156">
        <v>30</v>
      </c>
      <c r="I320" s="157"/>
      <c r="L320" s="153"/>
      <c r="M320" s="158"/>
      <c r="T320" s="159"/>
      <c r="AT320" s="154" t="s">
        <v>262</v>
      </c>
      <c r="AU320" s="154" t="s">
        <v>21</v>
      </c>
      <c r="AV320" s="12" t="s">
        <v>21</v>
      </c>
      <c r="AW320" s="12" t="s">
        <v>36</v>
      </c>
      <c r="AX320" s="12" t="s">
        <v>83</v>
      </c>
      <c r="AY320" s="154" t="s">
        <v>244</v>
      </c>
    </row>
    <row r="321" spans="2:65" s="1" customFormat="1" ht="24.2" customHeight="1">
      <c r="B321" s="34"/>
      <c r="C321" s="134" t="s">
        <v>626</v>
      </c>
      <c r="D321" s="134" t="s">
        <v>246</v>
      </c>
      <c r="E321" s="135" t="s">
        <v>627</v>
      </c>
      <c r="F321" s="136" t="s">
        <v>628</v>
      </c>
      <c r="G321" s="137" t="s">
        <v>274</v>
      </c>
      <c r="H321" s="138">
        <v>3789</v>
      </c>
      <c r="I321" s="139"/>
      <c r="J321" s="140">
        <f>ROUND(I321*H321,2)</f>
        <v>0</v>
      </c>
      <c r="K321" s="136" t="s">
        <v>29</v>
      </c>
      <c r="L321" s="34"/>
      <c r="M321" s="141" t="s">
        <v>29</v>
      </c>
      <c r="N321" s="142" t="s">
        <v>46</v>
      </c>
      <c r="P321" s="143">
        <f>O321*H321</f>
        <v>0</v>
      </c>
      <c r="Q321" s="143">
        <v>2.4340799999999998</v>
      </c>
      <c r="R321" s="143">
        <f>Q321*H321</f>
        <v>9222.72912</v>
      </c>
      <c r="S321" s="143">
        <v>0</v>
      </c>
      <c r="T321" s="144">
        <f>S321*H321</f>
        <v>0</v>
      </c>
      <c r="AR321" s="145" t="s">
        <v>251</v>
      </c>
      <c r="AT321" s="145" t="s">
        <v>246</v>
      </c>
      <c r="AU321" s="145" t="s">
        <v>21</v>
      </c>
      <c r="AY321" s="18" t="s">
        <v>244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83</v>
      </c>
      <c r="BK321" s="146">
        <f>ROUND(I321*H321,2)</f>
        <v>0</v>
      </c>
      <c r="BL321" s="18" t="s">
        <v>251</v>
      </c>
      <c r="BM321" s="145" t="s">
        <v>974</v>
      </c>
    </row>
    <row r="322" spans="2:65" s="1" customFormat="1" ht="19.5">
      <c r="B322" s="34"/>
      <c r="D322" s="147" t="s">
        <v>284</v>
      </c>
      <c r="F322" s="167" t="s">
        <v>630</v>
      </c>
      <c r="I322" s="149"/>
      <c r="L322" s="34"/>
      <c r="M322" s="150"/>
      <c r="T322" s="55"/>
      <c r="AT322" s="18" t="s">
        <v>284</v>
      </c>
      <c r="AU322" s="18" t="s">
        <v>21</v>
      </c>
    </row>
    <row r="323" spans="2:65" s="12" customFormat="1">
      <c r="B323" s="153"/>
      <c r="D323" s="147" t="s">
        <v>262</v>
      </c>
      <c r="E323" s="154" t="s">
        <v>29</v>
      </c>
      <c r="F323" s="155" t="s">
        <v>975</v>
      </c>
      <c r="H323" s="156">
        <v>3789</v>
      </c>
      <c r="I323" s="157"/>
      <c r="L323" s="153"/>
      <c r="M323" s="158"/>
      <c r="T323" s="159"/>
      <c r="AT323" s="154" t="s">
        <v>262</v>
      </c>
      <c r="AU323" s="154" t="s">
        <v>21</v>
      </c>
      <c r="AV323" s="12" t="s">
        <v>21</v>
      </c>
      <c r="AW323" s="12" t="s">
        <v>36</v>
      </c>
      <c r="AX323" s="12" t="s">
        <v>83</v>
      </c>
      <c r="AY323" s="154" t="s">
        <v>244</v>
      </c>
    </row>
    <row r="324" spans="2:65" s="1" customFormat="1" ht="24.2" customHeight="1">
      <c r="B324" s="34"/>
      <c r="C324" s="134" t="s">
        <v>632</v>
      </c>
      <c r="D324" s="134" t="s">
        <v>246</v>
      </c>
      <c r="E324" s="135" t="s">
        <v>976</v>
      </c>
      <c r="F324" s="136" t="s">
        <v>977</v>
      </c>
      <c r="G324" s="137" t="s">
        <v>274</v>
      </c>
      <c r="H324" s="138">
        <v>882</v>
      </c>
      <c r="I324" s="139"/>
      <c r="J324" s="140">
        <f>ROUND(I324*H324,2)</f>
        <v>0</v>
      </c>
      <c r="K324" s="136" t="s">
        <v>29</v>
      </c>
      <c r="L324" s="34"/>
      <c r="M324" s="141" t="s">
        <v>29</v>
      </c>
      <c r="N324" s="142" t="s">
        <v>46</v>
      </c>
      <c r="P324" s="143">
        <f>O324*H324</f>
        <v>0</v>
      </c>
      <c r="Q324" s="143">
        <v>2.4340799999999998</v>
      </c>
      <c r="R324" s="143">
        <f>Q324*H324</f>
        <v>2146.8585599999997</v>
      </c>
      <c r="S324" s="143">
        <v>0</v>
      </c>
      <c r="T324" s="144">
        <f>S324*H324</f>
        <v>0</v>
      </c>
      <c r="AR324" s="145" t="s">
        <v>251</v>
      </c>
      <c r="AT324" s="145" t="s">
        <v>246</v>
      </c>
      <c r="AU324" s="145" t="s">
        <v>21</v>
      </c>
      <c r="AY324" s="18" t="s">
        <v>244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83</v>
      </c>
      <c r="BK324" s="146">
        <f>ROUND(I324*H324,2)</f>
        <v>0</v>
      </c>
      <c r="BL324" s="18" t="s">
        <v>251</v>
      </c>
      <c r="BM324" s="145" t="s">
        <v>978</v>
      </c>
    </row>
    <row r="325" spans="2:65" s="1" customFormat="1" ht="19.5">
      <c r="B325" s="34"/>
      <c r="D325" s="147" t="s">
        <v>284</v>
      </c>
      <c r="F325" s="167" t="s">
        <v>630</v>
      </c>
      <c r="I325" s="149"/>
      <c r="L325" s="34"/>
      <c r="M325" s="150"/>
      <c r="T325" s="55"/>
      <c r="AT325" s="18" t="s">
        <v>284</v>
      </c>
      <c r="AU325" s="18" t="s">
        <v>21</v>
      </c>
    </row>
    <row r="326" spans="2:65" s="12" customFormat="1">
      <c r="B326" s="153"/>
      <c r="D326" s="147" t="s">
        <v>262</v>
      </c>
      <c r="E326" s="154" t="s">
        <v>29</v>
      </c>
      <c r="F326" s="155" t="s">
        <v>979</v>
      </c>
      <c r="H326" s="156">
        <v>882</v>
      </c>
      <c r="I326" s="157"/>
      <c r="L326" s="153"/>
      <c r="M326" s="158"/>
      <c r="T326" s="159"/>
      <c r="AT326" s="154" t="s">
        <v>262</v>
      </c>
      <c r="AU326" s="154" t="s">
        <v>21</v>
      </c>
      <c r="AV326" s="12" t="s">
        <v>21</v>
      </c>
      <c r="AW326" s="12" t="s">
        <v>36</v>
      </c>
      <c r="AX326" s="12" t="s">
        <v>83</v>
      </c>
      <c r="AY326" s="154" t="s">
        <v>244</v>
      </c>
    </row>
    <row r="327" spans="2:65" s="1" customFormat="1" ht="16.5" customHeight="1">
      <c r="B327" s="34"/>
      <c r="C327" s="134" t="s">
        <v>640</v>
      </c>
      <c r="D327" s="134" t="s">
        <v>246</v>
      </c>
      <c r="E327" s="135" t="s">
        <v>633</v>
      </c>
      <c r="F327" s="136" t="s">
        <v>634</v>
      </c>
      <c r="G327" s="137" t="s">
        <v>249</v>
      </c>
      <c r="H327" s="138">
        <v>5065</v>
      </c>
      <c r="I327" s="139"/>
      <c r="J327" s="140">
        <f>ROUND(I327*H327,2)</f>
        <v>0</v>
      </c>
      <c r="K327" s="136" t="s">
        <v>250</v>
      </c>
      <c r="L327" s="34"/>
      <c r="M327" s="141" t="s">
        <v>29</v>
      </c>
      <c r="N327" s="142" t="s">
        <v>46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251</v>
      </c>
      <c r="AT327" s="145" t="s">
        <v>246</v>
      </c>
      <c r="AU327" s="145" t="s">
        <v>21</v>
      </c>
      <c r="AY327" s="18" t="s">
        <v>244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83</v>
      </c>
      <c r="BK327" s="146">
        <f>ROUND(I327*H327,2)</f>
        <v>0</v>
      </c>
      <c r="BL327" s="18" t="s">
        <v>251</v>
      </c>
      <c r="BM327" s="145" t="s">
        <v>980</v>
      </c>
    </row>
    <row r="328" spans="2:65" s="1" customFormat="1" ht="19.5">
      <c r="B328" s="34"/>
      <c r="D328" s="147" t="s">
        <v>253</v>
      </c>
      <c r="F328" s="148" t="s">
        <v>636</v>
      </c>
      <c r="I328" s="149"/>
      <c r="L328" s="34"/>
      <c r="M328" s="150"/>
      <c r="T328" s="55"/>
      <c r="AT328" s="18" t="s">
        <v>253</v>
      </c>
      <c r="AU328" s="18" t="s">
        <v>21</v>
      </c>
    </row>
    <row r="329" spans="2:65" s="1" customFormat="1">
      <c r="B329" s="34"/>
      <c r="D329" s="151" t="s">
        <v>255</v>
      </c>
      <c r="F329" s="152" t="s">
        <v>637</v>
      </c>
      <c r="I329" s="149"/>
      <c r="L329" s="34"/>
      <c r="M329" s="150"/>
      <c r="T329" s="55"/>
      <c r="AT329" s="18" t="s">
        <v>255</v>
      </c>
      <c r="AU329" s="18" t="s">
        <v>21</v>
      </c>
    </row>
    <row r="330" spans="2:65" s="12" customFormat="1">
      <c r="B330" s="153"/>
      <c r="D330" s="147" t="s">
        <v>262</v>
      </c>
      <c r="E330" s="154" t="s">
        <v>29</v>
      </c>
      <c r="F330" s="155" t="s">
        <v>981</v>
      </c>
      <c r="H330" s="156">
        <v>5065</v>
      </c>
      <c r="I330" s="157"/>
      <c r="L330" s="153"/>
      <c r="M330" s="158"/>
      <c r="T330" s="159"/>
      <c r="AT330" s="154" t="s">
        <v>262</v>
      </c>
      <c r="AU330" s="154" t="s">
        <v>21</v>
      </c>
      <c r="AV330" s="12" t="s">
        <v>21</v>
      </c>
      <c r="AW330" s="12" t="s">
        <v>36</v>
      </c>
      <c r="AX330" s="12" t="s">
        <v>83</v>
      </c>
      <c r="AY330" s="154" t="s">
        <v>244</v>
      </c>
    </row>
    <row r="331" spans="2:65" s="1" customFormat="1" ht="16.5" customHeight="1">
      <c r="B331" s="34"/>
      <c r="C331" s="134" t="s">
        <v>647</v>
      </c>
      <c r="D331" s="134" t="s">
        <v>246</v>
      </c>
      <c r="E331" s="135" t="s">
        <v>641</v>
      </c>
      <c r="F331" s="136" t="s">
        <v>642</v>
      </c>
      <c r="G331" s="137" t="s">
        <v>274</v>
      </c>
      <c r="H331" s="138">
        <v>1</v>
      </c>
      <c r="I331" s="139"/>
      <c r="J331" s="140">
        <f>ROUND(I331*H331,2)</f>
        <v>0</v>
      </c>
      <c r="K331" s="136" t="s">
        <v>250</v>
      </c>
      <c r="L331" s="34"/>
      <c r="M331" s="141" t="s">
        <v>29</v>
      </c>
      <c r="N331" s="142" t="s">
        <v>46</v>
      </c>
      <c r="P331" s="143">
        <f>O331*H331</f>
        <v>0</v>
      </c>
      <c r="Q331" s="143">
        <v>2.4142999999999999</v>
      </c>
      <c r="R331" s="143">
        <f>Q331*H331</f>
        <v>2.4142999999999999</v>
      </c>
      <c r="S331" s="143">
        <v>0</v>
      </c>
      <c r="T331" s="144">
        <f>S331*H331</f>
        <v>0</v>
      </c>
      <c r="AR331" s="145" t="s">
        <v>251</v>
      </c>
      <c r="AT331" s="145" t="s">
        <v>246</v>
      </c>
      <c r="AU331" s="145" t="s">
        <v>21</v>
      </c>
      <c r="AY331" s="18" t="s">
        <v>244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83</v>
      </c>
      <c r="BK331" s="146">
        <f>ROUND(I331*H331,2)</f>
        <v>0</v>
      </c>
      <c r="BL331" s="18" t="s">
        <v>251</v>
      </c>
      <c r="BM331" s="145" t="s">
        <v>982</v>
      </c>
    </row>
    <row r="332" spans="2:65" s="1" customFormat="1">
      <c r="B332" s="34"/>
      <c r="D332" s="147" t="s">
        <v>253</v>
      </c>
      <c r="F332" s="148" t="s">
        <v>644</v>
      </c>
      <c r="I332" s="149"/>
      <c r="L332" s="34"/>
      <c r="M332" s="150"/>
      <c r="T332" s="55"/>
      <c r="AT332" s="18" t="s">
        <v>253</v>
      </c>
      <c r="AU332" s="18" t="s">
        <v>21</v>
      </c>
    </row>
    <row r="333" spans="2:65" s="1" customFormat="1">
      <c r="B333" s="34"/>
      <c r="D333" s="151" t="s">
        <v>255</v>
      </c>
      <c r="F333" s="152" t="s">
        <v>645</v>
      </c>
      <c r="I333" s="149"/>
      <c r="L333" s="34"/>
      <c r="M333" s="150"/>
      <c r="T333" s="55"/>
      <c r="AT333" s="18" t="s">
        <v>255</v>
      </c>
      <c r="AU333" s="18" t="s">
        <v>21</v>
      </c>
    </row>
    <row r="334" spans="2:65" s="1" customFormat="1" ht="19.5">
      <c r="B334" s="34"/>
      <c r="D334" s="147" t="s">
        <v>284</v>
      </c>
      <c r="F334" s="167" t="s">
        <v>613</v>
      </c>
      <c r="I334" s="149"/>
      <c r="L334" s="34"/>
      <c r="M334" s="150"/>
      <c r="T334" s="55"/>
      <c r="AT334" s="18" t="s">
        <v>284</v>
      </c>
      <c r="AU334" s="18" t="s">
        <v>21</v>
      </c>
    </row>
    <row r="335" spans="2:65" s="1" customFormat="1" ht="16.5" customHeight="1">
      <c r="B335" s="34"/>
      <c r="C335" s="134" t="s">
        <v>653</v>
      </c>
      <c r="D335" s="134" t="s">
        <v>246</v>
      </c>
      <c r="E335" s="135" t="s">
        <v>648</v>
      </c>
      <c r="F335" s="136" t="s">
        <v>649</v>
      </c>
      <c r="G335" s="137" t="s">
        <v>249</v>
      </c>
      <c r="H335" s="138">
        <v>5</v>
      </c>
      <c r="I335" s="139"/>
      <c r="J335" s="140">
        <f>ROUND(I335*H335,2)</f>
        <v>0</v>
      </c>
      <c r="K335" s="136" t="s">
        <v>250</v>
      </c>
      <c r="L335" s="34"/>
      <c r="M335" s="141" t="s">
        <v>29</v>
      </c>
      <c r="N335" s="142" t="s">
        <v>46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251</v>
      </c>
      <c r="AT335" s="145" t="s">
        <v>246</v>
      </c>
      <c r="AU335" s="145" t="s">
        <v>21</v>
      </c>
      <c r="AY335" s="18" t="s">
        <v>244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83</v>
      </c>
      <c r="BK335" s="146">
        <f>ROUND(I335*H335,2)</f>
        <v>0</v>
      </c>
      <c r="BL335" s="18" t="s">
        <v>251</v>
      </c>
      <c r="BM335" s="145" t="s">
        <v>983</v>
      </c>
    </row>
    <row r="336" spans="2:65" s="1" customFormat="1">
      <c r="B336" s="34"/>
      <c r="D336" s="147" t="s">
        <v>253</v>
      </c>
      <c r="F336" s="148" t="s">
        <v>651</v>
      </c>
      <c r="I336" s="149"/>
      <c r="L336" s="34"/>
      <c r="M336" s="150"/>
      <c r="T336" s="55"/>
      <c r="AT336" s="18" t="s">
        <v>253</v>
      </c>
      <c r="AU336" s="18" t="s">
        <v>21</v>
      </c>
    </row>
    <row r="337" spans="2:65" s="1" customFormat="1">
      <c r="B337" s="34"/>
      <c r="D337" s="151" t="s">
        <v>255</v>
      </c>
      <c r="F337" s="152" t="s">
        <v>652</v>
      </c>
      <c r="I337" s="149"/>
      <c r="L337" s="34"/>
      <c r="M337" s="150"/>
      <c r="T337" s="55"/>
      <c r="AT337" s="18" t="s">
        <v>255</v>
      </c>
      <c r="AU337" s="18" t="s">
        <v>21</v>
      </c>
    </row>
    <row r="338" spans="2:65" s="1" customFormat="1" ht="16.5" customHeight="1">
      <c r="B338" s="34"/>
      <c r="C338" s="134" t="s">
        <v>658</v>
      </c>
      <c r="D338" s="134" t="s">
        <v>246</v>
      </c>
      <c r="E338" s="135" t="s">
        <v>654</v>
      </c>
      <c r="F338" s="136" t="s">
        <v>655</v>
      </c>
      <c r="G338" s="137" t="s">
        <v>274</v>
      </c>
      <c r="H338" s="138">
        <v>2176</v>
      </c>
      <c r="I338" s="139"/>
      <c r="J338" s="140">
        <f>ROUND(I338*H338,2)</f>
        <v>0</v>
      </c>
      <c r="K338" s="136" t="s">
        <v>29</v>
      </c>
      <c r="L338" s="34"/>
      <c r="M338" s="141" t="s">
        <v>29</v>
      </c>
      <c r="N338" s="142" t="s">
        <v>46</v>
      </c>
      <c r="P338" s="143">
        <f>O338*H338</f>
        <v>0</v>
      </c>
      <c r="Q338" s="143">
        <v>2.004</v>
      </c>
      <c r="R338" s="143">
        <f>Q338*H338</f>
        <v>4360.7039999999997</v>
      </c>
      <c r="S338" s="143">
        <v>0</v>
      </c>
      <c r="T338" s="144">
        <f>S338*H338</f>
        <v>0</v>
      </c>
      <c r="AR338" s="145" t="s">
        <v>251</v>
      </c>
      <c r="AT338" s="145" t="s">
        <v>246</v>
      </c>
      <c r="AU338" s="145" t="s">
        <v>21</v>
      </c>
      <c r="AY338" s="18" t="s">
        <v>244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83</v>
      </c>
      <c r="BK338" s="146">
        <f>ROUND(I338*H338,2)</f>
        <v>0</v>
      </c>
      <c r="BL338" s="18" t="s">
        <v>251</v>
      </c>
      <c r="BM338" s="145" t="s">
        <v>984</v>
      </c>
    </row>
    <row r="339" spans="2:65" s="1" customFormat="1">
      <c r="B339" s="34"/>
      <c r="D339" s="147" t="s">
        <v>253</v>
      </c>
      <c r="F339" s="148" t="s">
        <v>655</v>
      </c>
      <c r="I339" s="149"/>
      <c r="L339" s="34"/>
      <c r="M339" s="150"/>
      <c r="T339" s="55"/>
      <c r="AT339" s="18" t="s">
        <v>253</v>
      </c>
      <c r="AU339" s="18" t="s">
        <v>21</v>
      </c>
    </row>
    <row r="340" spans="2:65" s="12" customFormat="1">
      <c r="B340" s="153"/>
      <c r="D340" s="147" t="s">
        <v>262</v>
      </c>
      <c r="E340" s="154" t="s">
        <v>29</v>
      </c>
      <c r="F340" s="155" t="s">
        <v>985</v>
      </c>
      <c r="H340" s="156">
        <v>2176</v>
      </c>
      <c r="I340" s="157"/>
      <c r="L340" s="153"/>
      <c r="M340" s="158"/>
      <c r="T340" s="159"/>
      <c r="AT340" s="154" t="s">
        <v>262</v>
      </c>
      <c r="AU340" s="154" t="s">
        <v>21</v>
      </c>
      <c r="AV340" s="12" t="s">
        <v>21</v>
      </c>
      <c r="AW340" s="12" t="s">
        <v>36</v>
      </c>
      <c r="AX340" s="12" t="s">
        <v>83</v>
      </c>
      <c r="AY340" s="154" t="s">
        <v>244</v>
      </c>
    </row>
    <row r="341" spans="2:65" s="11" customFormat="1" ht="22.9" customHeight="1">
      <c r="B341" s="122"/>
      <c r="D341" s="123" t="s">
        <v>74</v>
      </c>
      <c r="E341" s="132" t="s">
        <v>279</v>
      </c>
      <c r="F341" s="132" t="s">
        <v>657</v>
      </c>
      <c r="I341" s="125"/>
      <c r="J341" s="133">
        <f>BK341</f>
        <v>0</v>
      </c>
      <c r="L341" s="122"/>
      <c r="M341" s="127"/>
      <c r="P341" s="128">
        <f>SUM(P342:P352)</f>
        <v>0</v>
      </c>
      <c r="R341" s="128">
        <f>SUM(R342:R352)</f>
        <v>0</v>
      </c>
      <c r="T341" s="129">
        <f>SUM(T342:T352)</f>
        <v>0</v>
      </c>
      <c r="AR341" s="123" t="s">
        <v>83</v>
      </c>
      <c r="AT341" s="130" t="s">
        <v>74</v>
      </c>
      <c r="AU341" s="130" t="s">
        <v>83</v>
      </c>
      <c r="AY341" s="123" t="s">
        <v>244</v>
      </c>
      <c r="BK341" s="131">
        <f>SUM(BK342:BK352)</f>
        <v>0</v>
      </c>
    </row>
    <row r="342" spans="2:65" s="1" customFormat="1" ht="16.5" customHeight="1">
      <c r="B342" s="34"/>
      <c r="C342" s="134" t="s">
        <v>665</v>
      </c>
      <c r="D342" s="134" t="s">
        <v>246</v>
      </c>
      <c r="E342" s="135" t="s">
        <v>659</v>
      </c>
      <c r="F342" s="136" t="s">
        <v>660</v>
      </c>
      <c r="G342" s="137" t="s">
        <v>249</v>
      </c>
      <c r="H342" s="138">
        <v>446.66699999999997</v>
      </c>
      <c r="I342" s="139"/>
      <c r="J342" s="140">
        <f>ROUND(I342*H342,2)</f>
        <v>0</v>
      </c>
      <c r="K342" s="136" t="s">
        <v>250</v>
      </c>
      <c r="L342" s="34"/>
      <c r="M342" s="141" t="s">
        <v>29</v>
      </c>
      <c r="N342" s="142" t="s">
        <v>46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251</v>
      </c>
      <c r="AT342" s="145" t="s">
        <v>246</v>
      </c>
      <c r="AU342" s="145" t="s">
        <v>21</v>
      </c>
      <c r="AY342" s="18" t="s">
        <v>244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83</v>
      </c>
      <c r="BK342" s="146">
        <f>ROUND(I342*H342,2)</f>
        <v>0</v>
      </c>
      <c r="BL342" s="18" t="s">
        <v>251</v>
      </c>
      <c r="BM342" s="145" t="s">
        <v>986</v>
      </c>
    </row>
    <row r="343" spans="2:65" s="1" customFormat="1" ht="19.5">
      <c r="B343" s="34"/>
      <c r="D343" s="147" t="s">
        <v>253</v>
      </c>
      <c r="F343" s="148" t="s">
        <v>662</v>
      </c>
      <c r="I343" s="149"/>
      <c r="L343" s="34"/>
      <c r="M343" s="150"/>
      <c r="T343" s="55"/>
      <c r="AT343" s="18" t="s">
        <v>253</v>
      </c>
      <c r="AU343" s="18" t="s">
        <v>21</v>
      </c>
    </row>
    <row r="344" spans="2:65" s="1" customFormat="1">
      <c r="B344" s="34"/>
      <c r="D344" s="151" t="s">
        <v>255</v>
      </c>
      <c r="F344" s="152" t="s">
        <v>663</v>
      </c>
      <c r="I344" s="149"/>
      <c r="L344" s="34"/>
      <c r="M344" s="150"/>
      <c r="T344" s="55"/>
      <c r="AT344" s="18" t="s">
        <v>255</v>
      </c>
      <c r="AU344" s="18" t="s">
        <v>21</v>
      </c>
    </row>
    <row r="345" spans="2:65" s="12" customFormat="1">
      <c r="B345" s="153"/>
      <c r="D345" s="147" t="s">
        <v>262</v>
      </c>
      <c r="E345" s="154" t="s">
        <v>29</v>
      </c>
      <c r="F345" s="155" t="s">
        <v>987</v>
      </c>
      <c r="H345" s="156">
        <v>446.66699999999997</v>
      </c>
      <c r="I345" s="157"/>
      <c r="L345" s="153"/>
      <c r="M345" s="158"/>
      <c r="T345" s="159"/>
      <c r="AT345" s="154" t="s">
        <v>262</v>
      </c>
      <c r="AU345" s="154" t="s">
        <v>21</v>
      </c>
      <c r="AV345" s="12" t="s">
        <v>21</v>
      </c>
      <c r="AW345" s="12" t="s">
        <v>36</v>
      </c>
      <c r="AX345" s="12" t="s">
        <v>83</v>
      </c>
      <c r="AY345" s="154" t="s">
        <v>244</v>
      </c>
    </row>
    <row r="346" spans="2:65" s="1" customFormat="1" ht="16.5" customHeight="1">
      <c r="B346" s="34"/>
      <c r="C346" s="134" t="s">
        <v>673</v>
      </c>
      <c r="D346" s="134" t="s">
        <v>246</v>
      </c>
      <c r="E346" s="135" t="s">
        <v>988</v>
      </c>
      <c r="F346" s="136" t="s">
        <v>989</v>
      </c>
      <c r="G346" s="137" t="s">
        <v>249</v>
      </c>
      <c r="H346" s="138">
        <v>386.66699999999997</v>
      </c>
      <c r="I346" s="139"/>
      <c r="J346" s="140">
        <f>ROUND(I346*H346,2)</f>
        <v>0</v>
      </c>
      <c r="K346" s="136" t="s">
        <v>29</v>
      </c>
      <c r="L346" s="34"/>
      <c r="M346" s="141" t="s">
        <v>29</v>
      </c>
      <c r="N346" s="142" t="s">
        <v>46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251</v>
      </c>
      <c r="AT346" s="145" t="s">
        <v>246</v>
      </c>
      <c r="AU346" s="145" t="s">
        <v>21</v>
      </c>
      <c r="AY346" s="18" t="s">
        <v>244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83</v>
      </c>
      <c r="BK346" s="146">
        <f>ROUND(I346*H346,2)</f>
        <v>0</v>
      </c>
      <c r="BL346" s="18" t="s">
        <v>251</v>
      </c>
      <c r="BM346" s="145" t="s">
        <v>990</v>
      </c>
    </row>
    <row r="347" spans="2:65" s="1" customFormat="1">
      <c r="B347" s="34"/>
      <c r="D347" s="147" t="s">
        <v>253</v>
      </c>
      <c r="F347" s="148" t="s">
        <v>991</v>
      </c>
      <c r="I347" s="149"/>
      <c r="L347" s="34"/>
      <c r="M347" s="150"/>
      <c r="T347" s="55"/>
      <c r="AT347" s="18" t="s">
        <v>253</v>
      </c>
      <c r="AU347" s="18" t="s">
        <v>21</v>
      </c>
    </row>
    <row r="348" spans="2:65" s="12" customFormat="1">
      <c r="B348" s="153"/>
      <c r="D348" s="147" t="s">
        <v>262</v>
      </c>
      <c r="E348" s="154" t="s">
        <v>29</v>
      </c>
      <c r="F348" s="155" t="s">
        <v>992</v>
      </c>
      <c r="H348" s="156">
        <v>386.66699999999997</v>
      </c>
      <c r="I348" s="157"/>
      <c r="L348" s="153"/>
      <c r="M348" s="158"/>
      <c r="T348" s="159"/>
      <c r="AT348" s="154" t="s">
        <v>262</v>
      </c>
      <c r="AU348" s="154" t="s">
        <v>21</v>
      </c>
      <c r="AV348" s="12" t="s">
        <v>21</v>
      </c>
      <c r="AW348" s="12" t="s">
        <v>36</v>
      </c>
      <c r="AX348" s="12" t="s">
        <v>83</v>
      </c>
      <c r="AY348" s="154" t="s">
        <v>244</v>
      </c>
    </row>
    <row r="349" spans="2:65" s="1" customFormat="1" ht="16.5" customHeight="1">
      <c r="B349" s="34"/>
      <c r="C349" s="134" t="s">
        <v>680</v>
      </c>
      <c r="D349" s="134" t="s">
        <v>246</v>
      </c>
      <c r="E349" s="135" t="s">
        <v>666</v>
      </c>
      <c r="F349" s="136" t="s">
        <v>667</v>
      </c>
      <c r="G349" s="137" t="s">
        <v>249</v>
      </c>
      <c r="H349" s="138">
        <v>340</v>
      </c>
      <c r="I349" s="139"/>
      <c r="J349" s="140">
        <f>ROUND(I349*H349,2)</f>
        <v>0</v>
      </c>
      <c r="K349" s="136" t="s">
        <v>250</v>
      </c>
      <c r="L349" s="34"/>
      <c r="M349" s="141" t="s">
        <v>29</v>
      </c>
      <c r="N349" s="142" t="s">
        <v>46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251</v>
      </c>
      <c r="AT349" s="145" t="s">
        <v>246</v>
      </c>
      <c r="AU349" s="145" t="s">
        <v>21</v>
      </c>
      <c r="AY349" s="18" t="s">
        <v>244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83</v>
      </c>
      <c r="BK349" s="146">
        <f>ROUND(I349*H349,2)</f>
        <v>0</v>
      </c>
      <c r="BL349" s="18" t="s">
        <v>251</v>
      </c>
      <c r="BM349" s="145" t="s">
        <v>993</v>
      </c>
    </row>
    <row r="350" spans="2:65" s="1" customFormat="1">
      <c r="B350" s="34"/>
      <c r="D350" s="147" t="s">
        <v>253</v>
      </c>
      <c r="F350" s="148" t="s">
        <v>669</v>
      </c>
      <c r="I350" s="149"/>
      <c r="L350" s="34"/>
      <c r="M350" s="150"/>
      <c r="T350" s="55"/>
      <c r="AT350" s="18" t="s">
        <v>253</v>
      </c>
      <c r="AU350" s="18" t="s">
        <v>21</v>
      </c>
    </row>
    <row r="351" spans="2:65" s="1" customFormat="1">
      <c r="B351" s="34"/>
      <c r="D351" s="151" t="s">
        <v>255</v>
      </c>
      <c r="F351" s="152" t="s">
        <v>670</v>
      </c>
      <c r="I351" s="149"/>
      <c r="L351" s="34"/>
      <c r="M351" s="150"/>
      <c r="T351" s="55"/>
      <c r="AT351" s="18" t="s">
        <v>255</v>
      </c>
      <c r="AU351" s="18" t="s">
        <v>21</v>
      </c>
    </row>
    <row r="352" spans="2:65" s="12" customFormat="1">
      <c r="B352" s="153"/>
      <c r="D352" s="147" t="s">
        <v>262</v>
      </c>
      <c r="E352" s="154" t="s">
        <v>29</v>
      </c>
      <c r="F352" s="155" t="s">
        <v>994</v>
      </c>
      <c r="H352" s="156">
        <v>340</v>
      </c>
      <c r="I352" s="157"/>
      <c r="L352" s="153"/>
      <c r="M352" s="158"/>
      <c r="T352" s="159"/>
      <c r="AT352" s="154" t="s">
        <v>262</v>
      </c>
      <c r="AU352" s="154" t="s">
        <v>21</v>
      </c>
      <c r="AV352" s="12" t="s">
        <v>21</v>
      </c>
      <c r="AW352" s="12" t="s">
        <v>36</v>
      </c>
      <c r="AX352" s="12" t="s">
        <v>83</v>
      </c>
      <c r="AY352" s="154" t="s">
        <v>244</v>
      </c>
    </row>
    <row r="353" spans="2:65" s="11" customFormat="1" ht="22.9" customHeight="1">
      <c r="B353" s="122"/>
      <c r="D353" s="123" t="s">
        <v>74</v>
      </c>
      <c r="E353" s="132" t="s">
        <v>307</v>
      </c>
      <c r="F353" s="132" t="s">
        <v>672</v>
      </c>
      <c r="I353" s="125"/>
      <c r="J353" s="133">
        <f>BK353</f>
        <v>0</v>
      </c>
      <c r="L353" s="122"/>
      <c r="M353" s="127"/>
      <c r="P353" s="128">
        <f>SUM(P354:P377)</f>
        <v>0</v>
      </c>
      <c r="R353" s="128">
        <f>SUM(R354:R377)</f>
        <v>2.4546720000000004</v>
      </c>
      <c r="T353" s="129">
        <f>SUM(T354:T377)</f>
        <v>10.984800000000002</v>
      </c>
      <c r="AR353" s="123" t="s">
        <v>83</v>
      </c>
      <c r="AT353" s="130" t="s">
        <v>74</v>
      </c>
      <c r="AU353" s="130" t="s">
        <v>83</v>
      </c>
      <c r="AY353" s="123" t="s">
        <v>244</v>
      </c>
      <c r="BK353" s="131">
        <f>SUM(BK354:BK377)</f>
        <v>0</v>
      </c>
    </row>
    <row r="354" spans="2:65" s="1" customFormat="1" ht="16.5" customHeight="1">
      <c r="B354" s="34"/>
      <c r="C354" s="134" t="s">
        <v>685</v>
      </c>
      <c r="D354" s="134" t="s">
        <v>246</v>
      </c>
      <c r="E354" s="135" t="s">
        <v>995</v>
      </c>
      <c r="F354" s="136" t="s">
        <v>996</v>
      </c>
      <c r="G354" s="137" t="s">
        <v>591</v>
      </c>
      <c r="H354" s="138">
        <v>12</v>
      </c>
      <c r="I354" s="139"/>
      <c r="J354" s="140">
        <f>ROUND(I354*H354,2)</f>
        <v>0</v>
      </c>
      <c r="K354" s="136" t="s">
        <v>250</v>
      </c>
      <c r="L354" s="34"/>
      <c r="M354" s="141" t="s">
        <v>29</v>
      </c>
      <c r="N354" s="142" t="s">
        <v>46</v>
      </c>
      <c r="P354" s="143">
        <f>O354*H354</f>
        <v>0</v>
      </c>
      <c r="Q354" s="143">
        <v>0.15540000000000001</v>
      </c>
      <c r="R354" s="143">
        <f>Q354*H354</f>
        <v>1.8648000000000002</v>
      </c>
      <c r="S354" s="143">
        <v>0</v>
      </c>
      <c r="T354" s="144">
        <f>S354*H354</f>
        <v>0</v>
      </c>
      <c r="AR354" s="145" t="s">
        <v>251</v>
      </c>
      <c r="AT354" s="145" t="s">
        <v>246</v>
      </c>
      <c r="AU354" s="145" t="s">
        <v>21</v>
      </c>
      <c r="AY354" s="18" t="s">
        <v>244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83</v>
      </c>
      <c r="BK354" s="146">
        <f>ROUND(I354*H354,2)</f>
        <v>0</v>
      </c>
      <c r="BL354" s="18" t="s">
        <v>251</v>
      </c>
      <c r="BM354" s="145" t="s">
        <v>997</v>
      </c>
    </row>
    <row r="355" spans="2:65" s="1" customFormat="1" ht="19.5">
      <c r="B355" s="34"/>
      <c r="D355" s="147" t="s">
        <v>253</v>
      </c>
      <c r="F355" s="148" t="s">
        <v>998</v>
      </c>
      <c r="I355" s="149"/>
      <c r="L355" s="34"/>
      <c r="M355" s="150"/>
      <c r="T355" s="55"/>
      <c r="AT355" s="18" t="s">
        <v>253</v>
      </c>
      <c r="AU355" s="18" t="s">
        <v>21</v>
      </c>
    </row>
    <row r="356" spans="2:65" s="1" customFormat="1">
      <c r="B356" s="34"/>
      <c r="D356" s="151" t="s">
        <v>255</v>
      </c>
      <c r="F356" s="152" t="s">
        <v>999</v>
      </c>
      <c r="I356" s="149"/>
      <c r="L356" s="34"/>
      <c r="M356" s="150"/>
      <c r="T356" s="55"/>
      <c r="AT356" s="18" t="s">
        <v>255</v>
      </c>
      <c r="AU356" s="18" t="s">
        <v>21</v>
      </c>
    </row>
    <row r="357" spans="2:65" s="12" customFormat="1">
      <c r="B357" s="153"/>
      <c r="D357" s="147" t="s">
        <v>262</v>
      </c>
      <c r="E357" s="154" t="s">
        <v>29</v>
      </c>
      <c r="F357" s="155" t="s">
        <v>1000</v>
      </c>
      <c r="H357" s="156">
        <v>12</v>
      </c>
      <c r="I357" s="157"/>
      <c r="L357" s="153"/>
      <c r="M357" s="158"/>
      <c r="T357" s="159"/>
      <c r="AT357" s="154" t="s">
        <v>262</v>
      </c>
      <c r="AU357" s="154" t="s">
        <v>21</v>
      </c>
      <c r="AV357" s="12" t="s">
        <v>21</v>
      </c>
      <c r="AW357" s="12" t="s">
        <v>36</v>
      </c>
      <c r="AX357" s="12" t="s">
        <v>83</v>
      </c>
      <c r="AY357" s="154" t="s">
        <v>244</v>
      </c>
    </row>
    <row r="358" spans="2:65" s="1" customFormat="1" ht="16.5" customHeight="1">
      <c r="B358" s="34"/>
      <c r="C358" s="175" t="s">
        <v>692</v>
      </c>
      <c r="D358" s="175" t="s">
        <v>373</v>
      </c>
      <c r="E358" s="176" t="s">
        <v>1001</v>
      </c>
      <c r="F358" s="177" t="s">
        <v>1002</v>
      </c>
      <c r="G358" s="178" t="s">
        <v>591</v>
      </c>
      <c r="H358" s="179">
        <v>12.24</v>
      </c>
      <c r="I358" s="180"/>
      <c r="J358" s="181">
        <f>ROUND(I358*H358,2)</f>
        <v>0</v>
      </c>
      <c r="K358" s="177" t="s">
        <v>250</v>
      </c>
      <c r="L358" s="182"/>
      <c r="M358" s="183" t="s">
        <v>29</v>
      </c>
      <c r="N358" s="184" t="s">
        <v>46</v>
      </c>
      <c r="P358" s="143">
        <f>O358*H358</f>
        <v>0</v>
      </c>
      <c r="Q358" s="143">
        <v>4.8000000000000001E-2</v>
      </c>
      <c r="R358" s="143">
        <f>Q358*H358</f>
        <v>0.58752000000000004</v>
      </c>
      <c r="S358" s="143">
        <v>0</v>
      </c>
      <c r="T358" s="144">
        <f>S358*H358</f>
        <v>0</v>
      </c>
      <c r="AR358" s="145" t="s">
        <v>300</v>
      </c>
      <c r="AT358" s="145" t="s">
        <v>373</v>
      </c>
      <c r="AU358" s="145" t="s">
        <v>21</v>
      </c>
      <c r="AY358" s="18" t="s">
        <v>244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83</v>
      </c>
      <c r="BK358" s="146">
        <f>ROUND(I358*H358,2)</f>
        <v>0</v>
      </c>
      <c r="BL358" s="18" t="s">
        <v>251</v>
      </c>
      <c r="BM358" s="145" t="s">
        <v>1003</v>
      </c>
    </row>
    <row r="359" spans="2:65" s="1" customFormat="1">
      <c r="B359" s="34"/>
      <c r="D359" s="147" t="s">
        <v>253</v>
      </c>
      <c r="F359" s="148" t="s">
        <v>1002</v>
      </c>
      <c r="I359" s="149"/>
      <c r="L359" s="34"/>
      <c r="M359" s="150"/>
      <c r="T359" s="55"/>
      <c r="AT359" s="18" t="s">
        <v>253</v>
      </c>
      <c r="AU359" s="18" t="s">
        <v>21</v>
      </c>
    </row>
    <row r="360" spans="2:65" s="12" customFormat="1">
      <c r="B360" s="153"/>
      <c r="D360" s="147" t="s">
        <v>262</v>
      </c>
      <c r="F360" s="155" t="s">
        <v>1004</v>
      </c>
      <c r="H360" s="156">
        <v>12.24</v>
      </c>
      <c r="I360" s="157"/>
      <c r="L360" s="153"/>
      <c r="M360" s="158"/>
      <c r="T360" s="159"/>
      <c r="AT360" s="154" t="s">
        <v>262</v>
      </c>
      <c r="AU360" s="154" t="s">
        <v>21</v>
      </c>
      <c r="AV360" s="12" t="s">
        <v>21</v>
      </c>
      <c r="AW360" s="12" t="s">
        <v>4</v>
      </c>
      <c r="AX360" s="12" t="s">
        <v>83</v>
      </c>
      <c r="AY360" s="154" t="s">
        <v>244</v>
      </c>
    </row>
    <row r="361" spans="2:65" s="1" customFormat="1" ht="16.5" customHeight="1">
      <c r="B361" s="34"/>
      <c r="C361" s="134" t="s">
        <v>699</v>
      </c>
      <c r="D361" s="134" t="s">
        <v>246</v>
      </c>
      <c r="E361" s="135" t="s">
        <v>712</v>
      </c>
      <c r="F361" s="136" t="s">
        <v>713</v>
      </c>
      <c r="G361" s="137" t="s">
        <v>507</v>
      </c>
      <c r="H361" s="138">
        <v>6</v>
      </c>
      <c r="I361" s="139"/>
      <c r="J361" s="140">
        <f>ROUND(I361*H361,2)</f>
        <v>0</v>
      </c>
      <c r="K361" s="136" t="s">
        <v>29</v>
      </c>
      <c r="L361" s="34"/>
      <c r="M361" s="141" t="s">
        <v>29</v>
      </c>
      <c r="N361" s="142" t="s">
        <v>46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251</v>
      </c>
      <c r="AT361" s="145" t="s">
        <v>246</v>
      </c>
      <c r="AU361" s="145" t="s">
        <v>21</v>
      </c>
      <c r="AY361" s="18" t="s">
        <v>244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83</v>
      </c>
      <c r="BK361" s="146">
        <f>ROUND(I361*H361,2)</f>
        <v>0</v>
      </c>
      <c r="BL361" s="18" t="s">
        <v>251</v>
      </c>
      <c r="BM361" s="145" t="s">
        <v>1005</v>
      </c>
    </row>
    <row r="362" spans="2:65" s="1" customFormat="1" ht="16.5" customHeight="1">
      <c r="B362" s="34"/>
      <c r="C362" s="134" t="s">
        <v>704</v>
      </c>
      <c r="D362" s="134" t="s">
        <v>246</v>
      </c>
      <c r="E362" s="135" t="s">
        <v>1006</v>
      </c>
      <c r="F362" s="136" t="s">
        <v>1007</v>
      </c>
      <c r="G362" s="137" t="s">
        <v>274</v>
      </c>
      <c r="H362" s="138">
        <v>1.6</v>
      </c>
      <c r="I362" s="139"/>
      <c r="J362" s="140">
        <f>ROUND(I362*H362,2)</f>
        <v>0</v>
      </c>
      <c r="K362" s="136" t="s">
        <v>250</v>
      </c>
      <c r="L362" s="34"/>
      <c r="M362" s="141" t="s">
        <v>29</v>
      </c>
      <c r="N362" s="142" t="s">
        <v>46</v>
      </c>
      <c r="P362" s="143">
        <f>O362*H362</f>
        <v>0</v>
      </c>
      <c r="Q362" s="143">
        <v>1.47E-3</v>
      </c>
      <c r="R362" s="143">
        <f>Q362*H362</f>
        <v>2.3519999999999999E-3</v>
      </c>
      <c r="S362" s="143">
        <v>2.4470000000000001</v>
      </c>
      <c r="T362" s="144">
        <f>S362*H362</f>
        <v>3.9152000000000005</v>
      </c>
      <c r="AR362" s="145" t="s">
        <v>251</v>
      </c>
      <c r="AT362" s="145" t="s">
        <v>246</v>
      </c>
      <c r="AU362" s="145" t="s">
        <v>21</v>
      </c>
      <c r="AY362" s="18" t="s">
        <v>244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83</v>
      </c>
      <c r="BK362" s="146">
        <f>ROUND(I362*H362,2)</f>
        <v>0</v>
      </c>
      <c r="BL362" s="18" t="s">
        <v>251</v>
      </c>
      <c r="BM362" s="145" t="s">
        <v>1008</v>
      </c>
    </row>
    <row r="363" spans="2:65" s="1" customFormat="1" ht="19.5">
      <c r="B363" s="34"/>
      <c r="D363" s="147" t="s">
        <v>253</v>
      </c>
      <c r="F363" s="148" t="s">
        <v>1009</v>
      </c>
      <c r="I363" s="149"/>
      <c r="L363" s="34"/>
      <c r="M363" s="150"/>
      <c r="T363" s="55"/>
      <c r="AT363" s="18" t="s">
        <v>253</v>
      </c>
      <c r="AU363" s="18" t="s">
        <v>21</v>
      </c>
    </row>
    <row r="364" spans="2:65" s="1" customFormat="1">
      <c r="B364" s="34"/>
      <c r="D364" s="151" t="s">
        <v>255</v>
      </c>
      <c r="F364" s="152" t="s">
        <v>1010</v>
      </c>
      <c r="I364" s="149"/>
      <c r="L364" s="34"/>
      <c r="M364" s="150"/>
      <c r="T364" s="55"/>
      <c r="AT364" s="18" t="s">
        <v>255</v>
      </c>
      <c r="AU364" s="18" t="s">
        <v>21</v>
      </c>
    </row>
    <row r="365" spans="2:65" s="12" customFormat="1">
      <c r="B365" s="153"/>
      <c r="D365" s="147" t="s">
        <v>262</v>
      </c>
      <c r="E365" s="154" t="s">
        <v>29</v>
      </c>
      <c r="F365" s="155" t="s">
        <v>1011</v>
      </c>
      <c r="H365" s="156">
        <v>1.6</v>
      </c>
      <c r="I365" s="157"/>
      <c r="L365" s="153"/>
      <c r="M365" s="158"/>
      <c r="T365" s="159"/>
      <c r="AT365" s="154" t="s">
        <v>262</v>
      </c>
      <c r="AU365" s="154" t="s">
        <v>21</v>
      </c>
      <c r="AV365" s="12" t="s">
        <v>21</v>
      </c>
      <c r="AW365" s="12" t="s">
        <v>36</v>
      </c>
      <c r="AX365" s="12" t="s">
        <v>83</v>
      </c>
      <c r="AY365" s="154" t="s">
        <v>244</v>
      </c>
    </row>
    <row r="366" spans="2:65" s="1" customFormat="1" ht="16.5" customHeight="1">
      <c r="B366" s="34"/>
      <c r="C366" s="134" t="s">
        <v>711</v>
      </c>
      <c r="D366" s="134" t="s">
        <v>246</v>
      </c>
      <c r="E366" s="135" t="s">
        <v>716</v>
      </c>
      <c r="F366" s="136" t="s">
        <v>717</v>
      </c>
      <c r="G366" s="137" t="s">
        <v>274</v>
      </c>
      <c r="H366" s="138">
        <v>2</v>
      </c>
      <c r="I366" s="139"/>
      <c r="J366" s="140">
        <f>ROUND(I366*H366,2)</f>
        <v>0</v>
      </c>
      <c r="K366" s="136" t="s">
        <v>250</v>
      </c>
      <c r="L366" s="34"/>
      <c r="M366" s="141" t="s">
        <v>29</v>
      </c>
      <c r="N366" s="142" t="s">
        <v>46</v>
      </c>
      <c r="P366" s="143">
        <f>O366*H366</f>
        <v>0</v>
      </c>
      <c r="Q366" s="143">
        <v>0</v>
      </c>
      <c r="R366" s="143">
        <f>Q366*H366</f>
        <v>0</v>
      </c>
      <c r="S366" s="143">
        <v>2.85</v>
      </c>
      <c r="T366" s="144">
        <f>S366*H366</f>
        <v>5.7</v>
      </c>
      <c r="AR366" s="145" t="s">
        <v>251</v>
      </c>
      <c r="AT366" s="145" t="s">
        <v>246</v>
      </c>
      <c r="AU366" s="145" t="s">
        <v>21</v>
      </c>
      <c r="AY366" s="18" t="s">
        <v>244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83</v>
      </c>
      <c r="BK366" s="146">
        <f>ROUND(I366*H366,2)</f>
        <v>0</v>
      </c>
      <c r="BL366" s="18" t="s">
        <v>251</v>
      </c>
      <c r="BM366" s="145" t="s">
        <v>1012</v>
      </c>
    </row>
    <row r="367" spans="2:65" s="1" customFormat="1" ht="19.5">
      <c r="B367" s="34"/>
      <c r="D367" s="147" t="s">
        <v>253</v>
      </c>
      <c r="F367" s="148" t="s">
        <v>719</v>
      </c>
      <c r="I367" s="149"/>
      <c r="L367" s="34"/>
      <c r="M367" s="150"/>
      <c r="T367" s="55"/>
      <c r="AT367" s="18" t="s">
        <v>253</v>
      </c>
      <c r="AU367" s="18" t="s">
        <v>21</v>
      </c>
    </row>
    <row r="368" spans="2:65" s="1" customFormat="1">
      <c r="B368" s="34"/>
      <c r="D368" s="151" t="s">
        <v>255</v>
      </c>
      <c r="F368" s="152" t="s">
        <v>720</v>
      </c>
      <c r="I368" s="149"/>
      <c r="L368" s="34"/>
      <c r="M368" s="150"/>
      <c r="T368" s="55"/>
      <c r="AT368" s="18" t="s">
        <v>255</v>
      </c>
      <c r="AU368" s="18" t="s">
        <v>21</v>
      </c>
    </row>
    <row r="369" spans="2:65" s="12" customFormat="1">
      <c r="B369" s="153"/>
      <c r="D369" s="147" t="s">
        <v>262</v>
      </c>
      <c r="E369" s="154" t="s">
        <v>29</v>
      </c>
      <c r="F369" s="155" t="s">
        <v>1013</v>
      </c>
      <c r="H369" s="156">
        <v>2</v>
      </c>
      <c r="I369" s="157"/>
      <c r="L369" s="153"/>
      <c r="M369" s="158"/>
      <c r="T369" s="159"/>
      <c r="AT369" s="154" t="s">
        <v>262</v>
      </c>
      <c r="AU369" s="154" t="s">
        <v>21</v>
      </c>
      <c r="AV369" s="12" t="s">
        <v>21</v>
      </c>
      <c r="AW369" s="12" t="s">
        <v>36</v>
      </c>
      <c r="AX369" s="12" t="s">
        <v>83</v>
      </c>
      <c r="AY369" s="154" t="s">
        <v>244</v>
      </c>
    </row>
    <row r="370" spans="2:65" s="1" customFormat="1" ht="16.5" customHeight="1">
      <c r="B370" s="34"/>
      <c r="C370" s="134" t="s">
        <v>715</v>
      </c>
      <c r="D370" s="134" t="s">
        <v>246</v>
      </c>
      <c r="E370" s="135" t="s">
        <v>730</v>
      </c>
      <c r="F370" s="136" t="s">
        <v>731</v>
      </c>
      <c r="G370" s="137" t="s">
        <v>507</v>
      </c>
      <c r="H370" s="138">
        <v>8</v>
      </c>
      <c r="I370" s="139"/>
      <c r="J370" s="140">
        <f>ROUND(I370*H370,2)</f>
        <v>0</v>
      </c>
      <c r="K370" s="136" t="s">
        <v>250</v>
      </c>
      <c r="L370" s="34"/>
      <c r="M370" s="141" t="s">
        <v>29</v>
      </c>
      <c r="N370" s="142" t="s">
        <v>46</v>
      </c>
      <c r="P370" s="143">
        <f>O370*H370</f>
        <v>0</v>
      </c>
      <c r="Q370" s="143">
        <v>0</v>
      </c>
      <c r="R370" s="143">
        <f>Q370*H370</f>
        <v>0</v>
      </c>
      <c r="S370" s="143">
        <v>0.16500000000000001</v>
      </c>
      <c r="T370" s="144">
        <f>S370*H370</f>
        <v>1.32</v>
      </c>
      <c r="AR370" s="145" t="s">
        <v>251</v>
      </c>
      <c r="AT370" s="145" t="s">
        <v>246</v>
      </c>
      <c r="AU370" s="145" t="s">
        <v>21</v>
      </c>
      <c r="AY370" s="18" t="s">
        <v>244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83</v>
      </c>
      <c r="BK370" s="146">
        <f>ROUND(I370*H370,2)</f>
        <v>0</v>
      </c>
      <c r="BL370" s="18" t="s">
        <v>251</v>
      </c>
      <c r="BM370" s="145" t="s">
        <v>1014</v>
      </c>
    </row>
    <row r="371" spans="2:65" s="1" customFormat="1">
      <c r="B371" s="34"/>
      <c r="D371" s="147" t="s">
        <v>253</v>
      </c>
      <c r="F371" s="148" t="s">
        <v>733</v>
      </c>
      <c r="I371" s="149"/>
      <c r="L371" s="34"/>
      <c r="M371" s="150"/>
      <c r="T371" s="55"/>
      <c r="AT371" s="18" t="s">
        <v>253</v>
      </c>
      <c r="AU371" s="18" t="s">
        <v>21</v>
      </c>
    </row>
    <row r="372" spans="2:65" s="1" customFormat="1">
      <c r="B372" s="34"/>
      <c r="D372" s="151" t="s">
        <v>255</v>
      </c>
      <c r="F372" s="152" t="s">
        <v>734</v>
      </c>
      <c r="I372" s="149"/>
      <c r="L372" s="34"/>
      <c r="M372" s="150"/>
      <c r="T372" s="55"/>
      <c r="AT372" s="18" t="s">
        <v>255</v>
      </c>
      <c r="AU372" s="18" t="s">
        <v>21</v>
      </c>
    </row>
    <row r="373" spans="2:65" s="12" customFormat="1">
      <c r="B373" s="153"/>
      <c r="D373" s="147" t="s">
        <v>262</v>
      </c>
      <c r="E373" s="154" t="s">
        <v>29</v>
      </c>
      <c r="F373" s="155" t="s">
        <v>1015</v>
      </c>
      <c r="H373" s="156">
        <v>8</v>
      </c>
      <c r="I373" s="157"/>
      <c r="L373" s="153"/>
      <c r="M373" s="158"/>
      <c r="T373" s="159"/>
      <c r="AT373" s="154" t="s">
        <v>262</v>
      </c>
      <c r="AU373" s="154" t="s">
        <v>21</v>
      </c>
      <c r="AV373" s="12" t="s">
        <v>21</v>
      </c>
      <c r="AW373" s="12" t="s">
        <v>36</v>
      </c>
      <c r="AX373" s="12" t="s">
        <v>83</v>
      </c>
      <c r="AY373" s="154" t="s">
        <v>244</v>
      </c>
    </row>
    <row r="374" spans="2:65" s="1" customFormat="1" ht="16.5" customHeight="1">
      <c r="B374" s="34"/>
      <c r="C374" s="134" t="s">
        <v>722</v>
      </c>
      <c r="D374" s="134" t="s">
        <v>246</v>
      </c>
      <c r="E374" s="135" t="s">
        <v>737</v>
      </c>
      <c r="F374" s="136" t="s">
        <v>738</v>
      </c>
      <c r="G374" s="137" t="s">
        <v>591</v>
      </c>
      <c r="H374" s="138">
        <v>20</v>
      </c>
      <c r="I374" s="139"/>
      <c r="J374" s="140">
        <f>ROUND(I374*H374,2)</f>
        <v>0</v>
      </c>
      <c r="K374" s="136" t="s">
        <v>250</v>
      </c>
      <c r="L374" s="34"/>
      <c r="M374" s="141" t="s">
        <v>29</v>
      </c>
      <c r="N374" s="142" t="s">
        <v>46</v>
      </c>
      <c r="P374" s="143">
        <f>O374*H374</f>
        <v>0</v>
      </c>
      <c r="Q374" s="143">
        <v>0</v>
      </c>
      <c r="R374" s="143">
        <f>Q374*H374</f>
        <v>0</v>
      </c>
      <c r="S374" s="143">
        <v>2.48E-3</v>
      </c>
      <c r="T374" s="144">
        <f>S374*H374</f>
        <v>4.9599999999999998E-2</v>
      </c>
      <c r="AR374" s="145" t="s">
        <v>251</v>
      </c>
      <c r="AT374" s="145" t="s">
        <v>246</v>
      </c>
      <c r="AU374" s="145" t="s">
        <v>21</v>
      </c>
      <c r="AY374" s="18" t="s">
        <v>244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83</v>
      </c>
      <c r="BK374" s="146">
        <f>ROUND(I374*H374,2)</f>
        <v>0</v>
      </c>
      <c r="BL374" s="18" t="s">
        <v>251</v>
      </c>
      <c r="BM374" s="145" t="s">
        <v>1016</v>
      </c>
    </row>
    <row r="375" spans="2:65" s="1" customFormat="1">
      <c r="B375" s="34"/>
      <c r="D375" s="147" t="s">
        <v>253</v>
      </c>
      <c r="F375" s="148" t="s">
        <v>740</v>
      </c>
      <c r="I375" s="149"/>
      <c r="L375" s="34"/>
      <c r="M375" s="150"/>
      <c r="T375" s="55"/>
      <c r="AT375" s="18" t="s">
        <v>253</v>
      </c>
      <c r="AU375" s="18" t="s">
        <v>21</v>
      </c>
    </row>
    <row r="376" spans="2:65" s="1" customFormat="1">
      <c r="B376" s="34"/>
      <c r="D376" s="151" t="s">
        <v>255</v>
      </c>
      <c r="F376" s="152" t="s">
        <v>741</v>
      </c>
      <c r="I376" s="149"/>
      <c r="L376" s="34"/>
      <c r="M376" s="150"/>
      <c r="T376" s="55"/>
      <c r="AT376" s="18" t="s">
        <v>255</v>
      </c>
      <c r="AU376" s="18" t="s">
        <v>21</v>
      </c>
    </row>
    <row r="377" spans="2:65" s="12" customFormat="1">
      <c r="B377" s="153"/>
      <c r="D377" s="147" t="s">
        <v>262</v>
      </c>
      <c r="E377" s="154" t="s">
        <v>29</v>
      </c>
      <c r="F377" s="155" t="s">
        <v>1017</v>
      </c>
      <c r="H377" s="156">
        <v>20</v>
      </c>
      <c r="I377" s="157"/>
      <c r="L377" s="153"/>
      <c r="M377" s="158"/>
      <c r="T377" s="159"/>
      <c r="AT377" s="154" t="s">
        <v>262</v>
      </c>
      <c r="AU377" s="154" t="s">
        <v>21</v>
      </c>
      <c r="AV377" s="12" t="s">
        <v>21</v>
      </c>
      <c r="AW377" s="12" t="s">
        <v>36</v>
      </c>
      <c r="AX377" s="12" t="s">
        <v>83</v>
      </c>
      <c r="AY377" s="154" t="s">
        <v>244</v>
      </c>
    </row>
    <row r="378" spans="2:65" s="11" customFormat="1" ht="22.9" customHeight="1">
      <c r="B378" s="122"/>
      <c r="D378" s="123" t="s">
        <v>74</v>
      </c>
      <c r="E378" s="132" t="s">
        <v>743</v>
      </c>
      <c r="F378" s="132" t="s">
        <v>744</v>
      </c>
      <c r="I378" s="125"/>
      <c r="J378" s="133">
        <f>BK378</f>
        <v>0</v>
      </c>
      <c r="L378" s="122"/>
      <c r="M378" s="127"/>
      <c r="P378" s="128">
        <f>SUM(P379:P394)</f>
        <v>0</v>
      </c>
      <c r="R378" s="128">
        <f>SUM(R379:R394)</f>
        <v>0</v>
      </c>
      <c r="T378" s="129">
        <f>SUM(T379:T394)</f>
        <v>0</v>
      </c>
      <c r="AR378" s="123" t="s">
        <v>83</v>
      </c>
      <c r="AT378" s="130" t="s">
        <v>74</v>
      </c>
      <c r="AU378" s="130" t="s">
        <v>83</v>
      </c>
      <c r="AY378" s="123" t="s">
        <v>244</v>
      </c>
      <c r="BK378" s="131">
        <f>SUM(BK379:BK394)</f>
        <v>0</v>
      </c>
    </row>
    <row r="379" spans="2:65" s="1" customFormat="1" ht="16.5" customHeight="1">
      <c r="B379" s="34"/>
      <c r="C379" s="134" t="s">
        <v>729</v>
      </c>
      <c r="D379" s="134" t="s">
        <v>246</v>
      </c>
      <c r="E379" s="135" t="s">
        <v>746</v>
      </c>
      <c r="F379" s="136" t="s">
        <v>747</v>
      </c>
      <c r="G379" s="137" t="s">
        <v>416</v>
      </c>
      <c r="H379" s="138">
        <v>2990.64</v>
      </c>
      <c r="I379" s="139"/>
      <c r="J379" s="140">
        <f>ROUND(I379*H379,2)</f>
        <v>0</v>
      </c>
      <c r="K379" s="136" t="s">
        <v>250</v>
      </c>
      <c r="L379" s="34"/>
      <c r="M379" s="141" t="s">
        <v>29</v>
      </c>
      <c r="N379" s="142" t="s">
        <v>46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251</v>
      </c>
      <c r="AT379" s="145" t="s">
        <v>246</v>
      </c>
      <c r="AU379" s="145" t="s">
        <v>21</v>
      </c>
      <c r="AY379" s="18" t="s">
        <v>244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83</v>
      </c>
      <c r="BK379" s="146">
        <f>ROUND(I379*H379,2)</f>
        <v>0</v>
      </c>
      <c r="BL379" s="18" t="s">
        <v>251</v>
      </c>
      <c r="BM379" s="145" t="s">
        <v>1018</v>
      </c>
    </row>
    <row r="380" spans="2:65" s="1" customFormat="1">
      <c r="B380" s="34"/>
      <c r="D380" s="147" t="s">
        <v>253</v>
      </c>
      <c r="F380" s="148" t="s">
        <v>749</v>
      </c>
      <c r="I380" s="149"/>
      <c r="L380" s="34"/>
      <c r="M380" s="150"/>
      <c r="T380" s="55"/>
      <c r="AT380" s="18" t="s">
        <v>253</v>
      </c>
      <c r="AU380" s="18" t="s">
        <v>21</v>
      </c>
    </row>
    <row r="381" spans="2:65" s="1" customFormat="1">
      <c r="B381" s="34"/>
      <c r="D381" s="151" t="s">
        <v>255</v>
      </c>
      <c r="F381" s="152" t="s">
        <v>750</v>
      </c>
      <c r="I381" s="149"/>
      <c r="L381" s="34"/>
      <c r="M381" s="150"/>
      <c r="T381" s="55"/>
      <c r="AT381" s="18" t="s">
        <v>255</v>
      </c>
      <c r="AU381" s="18" t="s">
        <v>21</v>
      </c>
    </row>
    <row r="382" spans="2:65" s="1" customFormat="1" ht="16.5" customHeight="1">
      <c r="B382" s="34"/>
      <c r="C382" s="134" t="s">
        <v>736</v>
      </c>
      <c r="D382" s="134" t="s">
        <v>246</v>
      </c>
      <c r="E382" s="135" t="s">
        <v>752</v>
      </c>
      <c r="F382" s="136" t="s">
        <v>753</v>
      </c>
      <c r="G382" s="137" t="s">
        <v>416</v>
      </c>
      <c r="H382" s="138">
        <v>148973.03400000001</v>
      </c>
      <c r="I382" s="139"/>
      <c r="J382" s="140">
        <f>ROUND(I382*H382,2)</f>
        <v>0</v>
      </c>
      <c r="K382" s="136" t="s">
        <v>250</v>
      </c>
      <c r="L382" s="34"/>
      <c r="M382" s="141" t="s">
        <v>29</v>
      </c>
      <c r="N382" s="142" t="s">
        <v>46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251</v>
      </c>
      <c r="AT382" s="145" t="s">
        <v>246</v>
      </c>
      <c r="AU382" s="145" t="s">
        <v>21</v>
      </c>
      <c r="AY382" s="18" t="s">
        <v>244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83</v>
      </c>
      <c r="BK382" s="146">
        <f>ROUND(I382*H382,2)</f>
        <v>0</v>
      </c>
      <c r="BL382" s="18" t="s">
        <v>251</v>
      </c>
      <c r="BM382" s="145" t="s">
        <v>1019</v>
      </c>
    </row>
    <row r="383" spans="2:65" s="1" customFormat="1">
      <c r="B383" s="34"/>
      <c r="D383" s="147" t="s">
        <v>253</v>
      </c>
      <c r="F383" s="148" t="s">
        <v>755</v>
      </c>
      <c r="I383" s="149"/>
      <c r="L383" s="34"/>
      <c r="M383" s="150"/>
      <c r="T383" s="55"/>
      <c r="AT383" s="18" t="s">
        <v>253</v>
      </c>
      <c r="AU383" s="18" t="s">
        <v>21</v>
      </c>
    </row>
    <row r="384" spans="2:65" s="1" customFormat="1">
      <c r="B384" s="34"/>
      <c r="D384" s="151" t="s">
        <v>255</v>
      </c>
      <c r="F384" s="152" t="s">
        <v>756</v>
      </c>
      <c r="I384" s="149"/>
      <c r="L384" s="34"/>
      <c r="M384" s="150"/>
      <c r="T384" s="55"/>
      <c r="AT384" s="18" t="s">
        <v>255</v>
      </c>
      <c r="AU384" s="18" t="s">
        <v>21</v>
      </c>
    </row>
    <row r="385" spans="2:65" s="12" customFormat="1">
      <c r="B385" s="153"/>
      <c r="D385" s="147" t="s">
        <v>262</v>
      </c>
      <c r="E385" s="154" t="s">
        <v>29</v>
      </c>
      <c r="F385" s="155" t="s">
        <v>1020</v>
      </c>
      <c r="H385" s="156">
        <v>148973.03400000001</v>
      </c>
      <c r="I385" s="157"/>
      <c r="L385" s="153"/>
      <c r="M385" s="158"/>
      <c r="T385" s="159"/>
      <c r="AT385" s="154" t="s">
        <v>262</v>
      </c>
      <c r="AU385" s="154" t="s">
        <v>21</v>
      </c>
      <c r="AV385" s="12" t="s">
        <v>21</v>
      </c>
      <c r="AW385" s="12" t="s">
        <v>36</v>
      </c>
      <c r="AX385" s="12" t="s">
        <v>83</v>
      </c>
      <c r="AY385" s="154" t="s">
        <v>244</v>
      </c>
    </row>
    <row r="386" spans="2:65" s="1" customFormat="1" ht="21.75" customHeight="1">
      <c r="B386" s="34"/>
      <c r="C386" s="134" t="s">
        <v>745</v>
      </c>
      <c r="D386" s="134" t="s">
        <v>246</v>
      </c>
      <c r="E386" s="135" t="s">
        <v>1021</v>
      </c>
      <c r="F386" s="136" t="s">
        <v>1022</v>
      </c>
      <c r="G386" s="137" t="s">
        <v>416</v>
      </c>
      <c r="H386" s="138">
        <v>676.59</v>
      </c>
      <c r="I386" s="139"/>
      <c r="J386" s="140">
        <f>ROUND(I386*H386,2)</f>
        <v>0</v>
      </c>
      <c r="K386" s="136" t="s">
        <v>250</v>
      </c>
      <c r="L386" s="34"/>
      <c r="M386" s="141" t="s">
        <v>29</v>
      </c>
      <c r="N386" s="142" t="s">
        <v>46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251</v>
      </c>
      <c r="AT386" s="145" t="s">
        <v>246</v>
      </c>
      <c r="AU386" s="145" t="s">
        <v>21</v>
      </c>
      <c r="AY386" s="18" t="s">
        <v>244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83</v>
      </c>
      <c r="BK386" s="146">
        <f>ROUND(I386*H386,2)</f>
        <v>0</v>
      </c>
      <c r="BL386" s="18" t="s">
        <v>251</v>
      </c>
      <c r="BM386" s="145" t="s">
        <v>1023</v>
      </c>
    </row>
    <row r="387" spans="2:65" s="1" customFormat="1">
      <c r="B387" s="34"/>
      <c r="D387" s="147" t="s">
        <v>253</v>
      </c>
      <c r="F387" s="148" t="s">
        <v>1024</v>
      </c>
      <c r="I387" s="149"/>
      <c r="L387" s="34"/>
      <c r="M387" s="150"/>
      <c r="T387" s="55"/>
      <c r="AT387" s="18" t="s">
        <v>253</v>
      </c>
      <c r="AU387" s="18" t="s">
        <v>21</v>
      </c>
    </row>
    <row r="388" spans="2:65" s="1" customFormat="1">
      <c r="B388" s="34"/>
      <c r="D388" s="151" t="s">
        <v>255</v>
      </c>
      <c r="F388" s="152" t="s">
        <v>1025</v>
      </c>
      <c r="I388" s="149"/>
      <c r="L388" s="34"/>
      <c r="M388" s="150"/>
      <c r="T388" s="55"/>
      <c r="AT388" s="18" t="s">
        <v>255</v>
      </c>
      <c r="AU388" s="18" t="s">
        <v>21</v>
      </c>
    </row>
    <row r="389" spans="2:65" s="1" customFormat="1" ht="16.5" customHeight="1">
      <c r="B389" s="34"/>
      <c r="C389" s="134" t="s">
        <v>751</v>
      </c>
      <c r="D389" s="134" t="s">
        <v>246</v>
      </c>
      <c r="E389" s="135" t="s">
        <v>1026</v>
      </c>
      <c r="F389" s="136" t="s">
        <v>1027</v>
      </c>
      <c r="G389" s="137" t="s">
        <v>416</v>
      </c>
      <c r="H389" s="138">
        <v>1492.92</v>
      </c>
      <c r="I389" s="139"/>
      <c r="J389" s="140">
        <f>ROUND(I389*H389,2)</f>
        <v>0</v>
      </c>
      <c r="K389" s="136" t="s">
        <v>250</v>
      </c>
      <c r="L389" s="34"/>
      <c r="M389" s="141" t="s">
        <v>29</v>
      </c>
      <c r="N389" s="142" t="s">
        <v>46</v>
      </c>
      <c r="P389" s="143">
        <f>O389*H389</f>
        <v>0</v>
      </c>
      <c r="Q389" s="143">
        <v>0</v>
      </c>
      <c r="R389" s="143">
        <f>Q389*H389</f>
        <v>0</v>
      </c>
      <c r="S389" s="143">
        <v>0</v>
      </c>
      <c r="T389" s="144">
        <f>S389*H389</f>
        <v>0</v>
      </c>
      <c r="AR389" s="145" t="s">
        <v>251</v>
      </c>
      <c r="AT389" s="145" t="s">
        <v>246</v>
      </c>
      <c r="AU389" s="145" t="s">
        <v>21</v>
      </c>
      <c r="AY389" s="18" t="s">
        <v>244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83</v>
      </c>
      <c r="BK389" s="146">
        <f>ROUND(I389*H389,2)</f>
        <v>0</v>
      </c>
      <c r="BL389" s="18" t="s">
        <v>251</v>
      </c>
      <c r="BM389" s="145" t="s">
        <v>1028</v>
      </c>
    </row>
    <row r="390" spans="2:65" s="1" customFormat="1">
      <c r="B390" s="34"/>
      <c r="D390" s="147" t="s">
        <v>253</v>
      </c>
      <c r="F390" s="148" t="s">
        <v>1029</v>
      </c>
      <c r="I390" s="149"/>
      <c r="L390" s="34"/>
      <c r="M390" s="150"/>
      <c r="T390" s="55"/>
      <c r="AT390" s="18" t="s">
        <v>253</v>
      </c>
      <c r="AU390" s="18" t="s">
        <v>21</v>
      </c>
    </row>
    <row r="391" spans="2:65" s="1" customFormat="1">
      <c r="B391" s="34"/>
      <c r="D391" s="151" t="s">
        <v>255</v>
      </c>
      <c r="F391" s="152" t="s">
        <v>1030</v>
      </c>
      <c r="I391" s="149"/>
      <c r="L391" s="34"/>
      <c r="M391" s="150"/>
      <c r="T391" s="55"/>
      <c r="AT391" s="18" t="s">
        <v>255</v>
      </c>
      <c r="AU391" s="18" t="s">
        <v>21</v>
      </c>
    </row>
    <row r="392" spans="2:65" s="1" customFormat="1" ht="21.75" customHeight="1">
      <c r="B392" s="34"/>
      <c r="C392" s="134" t="s">
        <v>758</v>
      </c>
      <c r="D392" s="134" t="s">
        <v>246</v>
      </c>
      <c r="E392" s="135" t="s">
        <v>1031</v>
      </c>
      <c r="F392" s="136" t="s">
        <v>1032</v>
      </c>
      <c r="G392" s="137" t="s">
        <v>416</v>
      </c>
      <c r="H392" s="138">
        <v>592.02</v>
      </c>
      <c r="I392" s="139"/>
      <c r="J392" s="140">
        <f>ROUND(I392*H392,2)</f>
        <v>0</v>
      </c>
      <c r="K392" s="136" t="s">
        <v>250</v>
      </c>
      <c r="L392" s="34"/>
      <c r="M392" s="141" t="s">
        <v>29</v>
      </c>
      <c r="N392" s="142" t="s">
        <v>46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251</v>
      </c>
      <c r="AT392" s="145" t="s">
        <v>246</v>
      </c>
      <c r="AU392" s="145" t="s">
        <v>21</v>
      </c>
      <c r="AY392" s="18" t="s">
        <v>244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83</v>
      </c>
      <c r="BK392" s="146">
        <f>ROUND(I392*H392,2)</f>
        <v>0</v>
      </c>
      <c r="BL392" s="18" t="s">
        <v>251</v>
      </c>
      <c r="BM392" s="145" t="s">
        <v>1033</v>
      </c>
    </row>
    <row r="393" spans="2:65" s="1" customFormat="1" ht="19.5">
      <c r="B393" s="34"/>
      <c r="D393" s="147" t="s">
        <v>253</v>
      </c>
      <c r="F393" s="148" t="s">
        <v>1034</v>
      </c>
      <c r="I393" s="149"/>
      <c r="L393" s="34"/>
      <c r="M393" s="150"/>
      <c r="T393" s="55"/>
      <c r="AT393" s="18" t="s">
        <v>253</v>
      </c>
      <c r="AU393" s="18" t="s">
        <v>21</v>
      </c>
    </row>
    <row r="394" spans="2:65" s="1" customFormat="1">
      <c r="B394" s="34"/>
      <c r="D394" s="151" t="s">
        <v>255</v>
      </c>
      <c r="F394" s="152" t="s">
        <v>1035</v>
      </c>
      <c r="I394" s="149"/>
      <c r="L394" s="34"/>
      <c r="M394" s="150"/>
      <c r="T394" s="55"/>
      <c r="AT394" s="18" t="s">
        <v>255</v>
      </c>
      <c r="AU394" s="18" t="s">
        <v>21</v>
      </c>
    </row>
    <row r="395" spans="2:65" s="11" customFormat="1" ht="22.9" customHeight="1">
      <c r="B395" s="122"/>
      <c r="D395" s="123" t="s">
        <v>74</v>
      </c>
      <c r="E395" s="132" t="s">
        <v>775</v>
      </c>
      <c r="F395" s="132" t="s">
        <v>776</v>
      </c>
      <c r="I395" s="125"/>
      <c r="J395" s="133">
        <f>BK395</f>
        <v>0</v>
      </c>
      <c r="L395" s="122"/>
      <c r="M395" s="127"/>
      <c r="P395" s="128">
        <f>SUM(P396:P398)</f>
        <v>0</v>
      </c>
      <c r="R395" s="128">
        <f>SUM(R396:R398)</f>
        <v>0</v>
      </c>
      <c r="T395" s="129">
        <f>SUM(T396:T398)</f>
        <v>0</v>
      </c>
      <c r="AR395" s="123" t="s">
        <v>83</v>
      </c>
      <c r="AT395" s="130" t="s">
        <v>74</v>
      </c>
      <c r="AU395" s="130" t="s">
        <v>83</v>
      </c>
      <c r="AY395" s="123" t="s">
        <v>244</v>
      </c>
      <c r="BK395" s="131">
        <f>SUM(BK396:BK398)</f>
        <v>0</v>
      </c>
    </row>
    <row r="396" spans="2:65" s="1" customFormat="1" ht="16.5" customHeight="1">
      <c r="B396" s="34"/>
      <c r="C396" s="134" t="s">
        <v>764</v>
      </c>
      <c r="D396" s="134" t="s">
        <v>246</v>
      </c>
      <c r="E396" s="135" t="s">
        <v>778</v>
      </c>
      <c r="F396" s="136" t="s">
        <v>779</v>
      </c>
      <c r="G396" s="137" t="s">
        <v>416</v>
      </c>
      <c r="H396" s="138">
        <v>16108.04</v>
      </c>
      <c r="I396" s="139"/>
      <c r="J396" s="140">
        <f>ROUND(I396*H396,2)</f>
        <v>0</v>
      </c>
      <c r="K396" s="136" t="s">
        <v>250</v>
      </c>
      <c r="L396" s="34"/>
      <c r="M396" s="141" t="s">
        <v>29</v>
      </c>
      <c r="N396" s="142" t="s">
        <v>46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251</v>
      </c>
      <c r="AT396" s="145" t="s">
        <v>246</v>
      </c>
      <c r="AU396" s="145" t="s">
        <v>21</v>
      </c>
      <c r="AY396" s="18" t="s">
        <v>244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83</v>
      </c>
      <c r="BK396" s="146">
        <f>ROUND(I396*H396,2)</f>
        <v>0</v>
      </c>
      <c r="BL396" s="18" t="s">
        <v>251</v>
      </c>
      <c r="BM396" s="145" t="s">
        <v>1036</v>
      </c>
    </row>
    <row r="397" spans="2:65" s="1" customFormat="1">
      <c r="B397" s="34"/>
      <c r="D397" s="147" t="s">
        <v>253</v>
      </c>
      <c r="F397" s="148" t="s">
        <v>781</v>
      </c>
      <c r="I397" s="149"/>
      <c r="L397" s="34"/>
      <c r="M397" s="150"/>
      <c r="T397" s="55"/>
      <c r="AT397" s="18" t="s">
        <v>253</v>
      </c>
      <c r="AU397" s="18" t="s">
        <v>21</v>
      </c>
    </row>
    <row r="398" spans="2:65" s="1" customFormat="1">
      <c r="B398" s="34"/>
      <c r="D398" s="151" t="s">
        <v>255</v>
      </c>
      <c r="F398" s="152" t="s">
        <v>782</v>
      </c>
      <c r="I398" s="149"/>
      <c r="L398" s="34"/>
      <c r="M398" s="185"/>
      <c r="N398" s="186"/>
      <c r="O398" s="186"/>
      <c r="P398" s="186"/>
      <c r="Q398" s="186"/>
      <c r="R398" s="186"/>
      <c r="S398" s="186"/>
      <c r="T398" s="187"/>
      <c r="AT398" s="18" t="s">
        <v>255</v>
      </c>
      <c r="AU398" s="18" t="s">
        <v>21</v>
      </c>
    </row>
    <row r="399" spans="2:65" s="1" customFormat="1" ht="6.95" customHeight="1">
      <c r="B399" s="43"/>
      <c r="C399" s="44"/>
      <c r="D399" s="44"/>
      <c r="E399" s="44"/>
      <c r="F399" s="44"/>
      <c r="G399" s="44"/>
      <c r="H399" s="44"/>
      <c r="I399" s="44"/>
      <c r="J399" s="44"/>
      <c r="K399" s="44"/>
      <c r="L399" s="34"/>
    </row>
  </sheetData>
  <sheetProtection algorithmName="SHA-512" hashValue="/RyFADvaKcbvYv57Fzy5eqHYkqfHjPSYq5X/BMP0U4ZvarX72C/LotF8mIEGzF1vAm1wwL4UJUUSV5c9tlbeDA==" saltValue="KRjZOjwWTRWp69rZQ8uckBXGozUp+YMXIBUmPGrFiMSzMgPrmMpq5jaLwl1CTr3c+ZnyRwVbsAgbsw4+vAYJuA==" spinCount="100000" sheet="1" objects="1" scenarios="1" formatColumns="0" formatRows="0" autoFilter="0"/>
  <autoFilter ref="C87:K398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97" r:id="rId2" xr:uid="{00000000-0004-0000-0200-000001000000}"/>
    <hyperlink ref="F101" r:id="rId3" xr:uid="{00000000-0004-0000-0200-000002000000}"/>
    <hyperlink ref="F105" r:id="rId4" xr:uid="{00000000-0004-0000-0200-000003000000}"/>
    <hyperlink ref="F111" r:id="rId5" xr:uid="{00000000-0004-0000-0200-000004000000}"/>
    <hyperlink ref="F115" r:id="rId6" xr:uid="{00000000-0004-0000-0200-000005000000}"/>
    <hyperlink ref="F119" r:id="rId7" xr:uid="{00000000-0004-0000-0200-000006000000}"/>
    <hyperlink ref="F123" r:id="rId8" xr:uid="{00000000-0004-0000-0200-000007000000}"/>
    <hyperlink ref="F127" r:id="rId9" xr:uid="{00000000-0004-0000-0200-000008000000}"/>
    <hyperlink ref="F136" r:id="rId10" xr:uid="{00000000-0004-0000-0200-000009000000}"/>
    <hyperlink ref="F150" r:id="rId11" xr:uid="{00000000-0004-0000-0200-00000A000000}"/>
    <hyperlink ref="F156" r:id="rId12" xr:uid="{00000000-0004-0000-0200-00000B000000}"/>
    <hyperlink ref="F160" r:id="rId13" xr:uid="{00000000-0004-0000-0200-00000C000000}"/>
    <hyperlink ref="F174" r:id="rId14" xr:uid="{00000000-0004-0000-0200-00000D000000}"/>
    <hyperlink ref="F178" r:id="rId15" xr:uid="{00000000-0004-0000-0200-00000E000000}"/>
    <hyperlink ref="F182" r:id="rId16" xr:uid="{00000000-0004-0000-0200-00000F000000}"/>
    <hyperlink ref="F186" r:id="rId17" xr:uid="{00000000-0004-0000-0200-000010000000}"/>
    <hyperlink ref="F194" r:id="rId18" xr:uid="{00000000-0004-0000-0200-000011000000}"/>
    <hyperlink ref="F198" r:id="rId19" xr:uid="{00000000-0004-0000-0200-000012000000}"/>
    <hyperlink ref="F203" r:id="rId20" xr:uid="{00000000-0004-0000-0200-000013000000}"/>
    <hyperlink ref="F207" r:id="rId21" xr:uid="{00000000-0004-0000-0200-000014000000}"/>
    <hyperlink ref="F211" r:id="rId22" xr:uid="{00000000-0004-0000-0200-000015000000}"/>
    <hyperlink ref="F214" r:id="rId23" xr:uid="{00000000-0004-0000-0200-000016000000}"/>
    <hyperlink ref="F221" r:id="rId24" xr:uid="{00000000-0004-0000-0200-000017000000}"/>
    <hyperlink ref="F227" r:id="rId25" xr:uid="{00000000-0004-0000-0200-000018000000}"/>
    <hyperlink ref="F231" r:id="rId26" xr:uid="{00000000-0004-0000-0200-000019000000}"/>
    <hyperlink ref="F235" r:id="rId27" xr:uid="{00000000-0004-0000-0200-00001A000000}"/>
    <hyperlink ref="F246" r:id="rId28" xr:uid="{00000000-0004-0000-0200-00001B000000}"/>
    <hyperlink ref="F250" r:id="rId29" xr:uid="{00000000-0004-0000-0200-00001C000000}"/>
    <hyperlink ref="F258" r:id="rId30" xr:uid="{00000000-0004-0000-0200-00001D000000}"/>
    <hyperlink ref="F264" r:id="rId31" xr:uid="{00000000-0004-0000-0200-00001E000000}"/>
    <hyperlink ref="F290" r:id="rId32" xr:uid="{00000000-0004-0000-0200-00001F000000}"/>
    <hyperlink ref="F294" r:id="rId33" xr:uid="{00000000-0004-0000-0200-000020000000}"/>
    <hyperlink ref="F298" r:id="rId34" xr:uid="{00000000-0004-0000-0200-000021000000}"/>
    <hyperlink ref="F301" r:id="rId35" xr:uid="{00000000-0004-0000-0200-000022000000}"/>
    <hyperlink ref="F305" r:id="rId36" xr:uid="{00000000-0004-0000-0200-000023000000}"/>
    <hyperlink ref="F315" r:id="rId37" xr:uid="{00000000-0004-0000-0200-000024000000}"/>
    <hyperlink ref="F329" r:id="rId38" xr:uid="{00000000-0004-0000-0200-000025000000}"/>
    <hyperlink ref="F333" r:id="rId39" xr:uid="{00000000-0004-0000-0200-000026000000}"/>
    <hyperlink ref="F337" r:id="rId40" xr:uid="{00000000-0004-0000-0200-000027000000}"/>
    <hyperlink ref="F344" r:id="rId41" xr:uid="{00000000-0004-0000-0200-000028000000}"/>
    <hyperlink ref="F351" r:id="rId42" xr:uid="{00000000-0004-0000-0200-000029000000}"/>
    <hyperlink ref="F356" r:id="rId43" xr:uid="{00000000-0004-0000-0200-00002A000000}"/>
    <hyperlink ref="F364" r:id="rId44" xr:uid="{00000000-0004-0000-0200-00002B000000}"/>
    <hyperlink ref="F368" r:id="rId45" xr:uid="{00000000-0004-0000-0200-00002C000000}"/>
    <hyperlink ref="F372" r:id="rId46" xr:uid="{00000000-0004-0000-0200-00002D000000}"/>
    <hyperlink ref="F376" r:id="rId47" xr:uid="{00000000-0004-0000-0200-00002E000000}"/>
    <hyperlink ref="F381" r:id="rId48" xr:uid="{00000000-0004-0000-0200-00002F000000}"/>
    <hyperlink ref="F384" r:id="rId49" xr:uid="{00000000-0004-0000-0200-000030000000}"/>
    <hyperlink ref="F388" r:id="rId50" xr:uid="{00000000-0004-0000-0200-000031000000}"/>
    <hyperlink ref="F391" r:id="rId51" xr:uid="{00000000-0004-0000-0200-000032000000}"/>
    <hyperlink ref="F394" r:id="rId52" xr:uid="{00000000-0004-0000-0200-000033000000}"/>
    <hyperlink ref="F398" r:id="rId53" xr:uid="{00000000-0004-0000-0200-00003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90</v>
      </c>
      <c r="AZ2" s="92" t="s">
        <v>819</v>
      </c>
      <c r="BA2" s="92" t="s">
        <v>29</v>
      </c>
      <c r="BB2" s="92" t="s">
        <v>29</v>
      </c>
      <c r="BC2" s="92" t="s">
        <v>1037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823</v>
      </c>
      <c r="BA3" s="92" t="s">
        <v>29</v>
      </c>
      <c r="BB3" s="92" t="s">
        <v>29</v>
      </c>
      <c r="BC3" s="92" t="s">
        <v>1038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1039</v>
      </c>
      <c r="BA4" s="92" t="s">
        <v>29</v>
      </c>
      <c r="BB4" s="92" t="s">
        <v>29</v>
      </c>
      <c r="BC4" s="92" t="s">
        <v>1040</v>
      </c>
      <c r="BD4" s="92" t="s">
        <v>21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1041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ROUND(J87,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ROUND((SUM(BE87:BE291)),  2)</f>
        <v>0</v>
      </c>
      <c r="I33" s="96">
        <v>0.21</v>
      </c>
      <c r="J33" s="85">
        <f>ROUND(((SUM(BE87:BE291))*I33),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ROUND((SUM(BF87:BF291)),  2)</f>
        <v>0</v>
      </c>
      <c r="I34" s="96">
        <v>0.15</v>
      </c>
      <c r="J34" s="85">
        <f>ROUND(((SUM(BF87:BF291))*I34),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ROUND((SUM(BG87:BG291)),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ROUND((SUM(BH87:BH291)),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ROUND((SUM(BI87:BI291)),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040.11.3 - Úprava koryta v úseku km 1,297 93 – 1,572 40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J87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J88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J89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J216</f>
        <v>0</v>
      </c>
      <c r="L62" s="110"/>
    </row>
    <row r="63" spans="2:47" s="9" customFormat="1" ht="19.899999999999999" customHeight="1">
      <c r="B63" s="110"/>
      <c r="D63" s="111" t="s">
        <v>220</v>
      </c>
      <c r="E63" s="112"/>
      <c r="F63" s="112"/>
      <c r="G63" s="112"/>
      <c r="H63" s="112"/>
      <c r="I63" s="112"/>
      <c r="J63" s="113">
        <f>J223</f>
        <v>0</v>
      </c>
      <c r="L63" s="110"/>
    </row>
    <row r="64" spans="2:47" s="9" customFormat="1" ht="19.899999999999999" customHeight="1">
      <c r="B64" s="110"/>
      <c r="D64" s="111" t="s">
        <v>221</v>
      </c>
      <c r="E64" s="112"/>
      <c r="F64" s="112"/>
      <c r="G64" s="112"/>
      <c r="H64" s="112"/>
      <c r="I64" s="112"/>
      <c r="J64" s="113">
        <f>J249</f>
        <v>0</v>
      </c>
      <c r="L64" s="110"/>
    </row>
    <row r="65" spans="2:12" s="9" customFormat="1" ht="19.899999999999999" customHeight="1">
      <c r="B65" s="110"/>
      <c r="D65" s="111" t="s">
        <v>222</v>
      </c>
      <c r="E65" s="112"/>
      <c r="F65" s="112"/>
      <c r="G65" s="112"/>
      <c r="H65" s="112"/>
      <c r="I65" s="112"/>
      <c r="J65" s="113">
        <f>J258</f>
        <v>0</v>
      </c>
      <c r="L65" s="110"/>
    </row>
    <row r="66" spans="2:12" s="9" customFormat="1" ht="19.899999999999999" customHeight="1">
      <c r="B66" s="110"/>
      <c r="D66" s="111" t="s">
        <v>223</v>
      </c>
      <c r="E66" s="112"/>
      <c r="F66" s="112"/>
      <c r="G66" s="112"/>
      <c r="H66" s="112"/>
      <c r="I66" s="112"/>
      <c r="J66" s="113">
        <f>J270</f>
        <v>0</v>
      </c>
      <c r="L66" s="110"/>
    </row>
    <row r="67" spans="2:12" s="9" customFormat="1" ht="19.899999999999999" customHeight="1">
      <c r="B67" s="110"/>
      <c r="D67" s="111" t="s">
        <v>224</v>
      </c>
      <c r="E67" s="112"/>
      <c r="F67" s="112"/>
      <c r="G67" s="112"/>
      <c r="H67" s="112"/>
      <c r="I67" s="112"/>
      <c r="J67" s="113">
        <f>J288</f>
        <v>0</v>
      </c>
      <c r="L67" s="110"/>
    </row>
    <row r="68" spans="2:12" s="1" customFormat="1" ht="21.75" customHeight="1">
      <c r="B68" s="34"/>
      <c r="L68" s="34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>
      <c r="B74" s="34"/>
      <c r="C74" s="22" t="s">
        <v>229</v>
      </c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36" t="str">
        <f>E7</f>
        <v>Opatření Zátor-Loučky, OHO, Dílčí stavba 02.040 Opatření v úseku Zátor - Loučky</v>
      </c>
      <c r="F77" s="337"/>
      <c r="G77" s="337"/>
      <c r="H77" s="337"/>
      <c r="L77" s="34"/>
    </row>
    <row r="78" spans="2:12" s="1" customFormat="1" ht="12" customHeight="1">
      <c r="B78" s="34"/>
      <c r="C78" s="28" t="s">
        <v>210</v>
      </c>
      <c r="L78" s="34"/>
    </row>
    <row r="79" spans="2:12" s="1" customFormat="1" ht="16.5" customHeight="1">
      <c r="B79" s="34"/>
      <c r="E79" s="310" t="str">
        <f>E9</f>
        <v>040.11.3 - Úprava koryta v úseku km 1,297 93 – 1,572 40</v>
      </c>
      <c r="F79" s="335"/>
      <c r="G79" s="335"/>
      <c r="H79" s="335"/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Zátor</v>
      </c>
      <c r="I81" s="28" t="s">
        <v>24</v>
      </c>
      <c r="J81" s="51">
        <f>IF(J12="","",J12)</f>
        <v>45897</v>
      </c>
      <c r="L81" s="34"/>
    </row>
    <row r="82" spans="2:65" s="1" customFormat="1" ht="6.95" customHeight="1">
      <c r="B82" s="34"/>
      <c r="L82" s="34"/>
    </row>
    <row r="83" spans="2:65" s="1" customFormat="1" ht="15.2" customHeight="1">
      <c r="B83" s="34"/>
      <c r="C83" s="28" t="s">
        <v>27</v>
      </c>
      <c r="F83" s="26" t="str">
        <f>E15</f>
        <v>Povodí Odry, státní podnik</v>
      </c>
      <c r="I83" s="28" t="s">
        <v>34</v>
      </c>
      <c r="J83" s="32" t="str">
        <f>E21</f>
        <v>AQUATIS, a.s.</v>
      </c>
      <c r="L83" s="34"/>
    </row>
    <row r="84" spans="2:65" s="1" customFormat="1" ht="25.7" customHeight="1">
      <c r="B84" s="34"/>
      <c r="C84" s="28" t="s">
        <v>32</v>
      </c>
      <c r="F84" s="26" t="str">
        <f>IF(E18="","",E18)</f>
        <v>Vyplň údaj</v>
      </c>
      <c r="I84" s="28" t="s">
        <v>37</v>
      </c>
      <c r="J84" s="32" t="str">
        <f>E24</f>
        <v>Ing. Michal Jendruščák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4"/>
      <c r="C86" s="115" t="s">
        <v>230</v>
      </c>
      <c r="D86" s="116" t="s">
        <v>60</v>
      </c>
      <c r="E86" s="116" t="s">
        <v>56</v>
      </c>
      <c r="F86" s="116" t="s">
        <v>57</v>
      </c>
      <c r="G86" s="116" t="s">
        <v>231</v>
      </c>
      <c r="H86" s="116" t="s">
        <v>232</v>
      </c>
      <c r="I86" s="116" t="s">
        <v>233</v>
      </c>
      <c r="J86" s="116" t="s">
        <v>214</v>
      </c>
      <c r="K86" s="117" t="s">
        <v>234</v>
      </c>
      <c r="L86" s="114"/>
      <c r="M86" s="58" t="s">
        <v>29</v>
      </c>
      <c r="N86" s="59" t="s">
        <v>45</v>
      </c>
      <c r="O86" s="59" t="s">
        <v>235</v>
      </c>
      <c r="P86" s="59" t="s">
        <v>236</v>
      </c>
      <c r="Q86" s="59" t="s">
        <v>237</v>
      </c>
      <c r="R86" s="59" t="s">
        <v>238</v>
      </c>
      <c r="S86" s="59" t="s">
        <v>239</v>
      </c>
      <c r="T86" s="60" t="s">
        <v>240</v>
      </c>
    </row>
    <row r="87" spans="2:65" s="1" customFormat="1" ht="22.9" customHeight="1">
      <c r="B87" s="34"/>
      <c r="C87" s="63" t="s">
        <v>241</v>
      </c>
      <c r="J87" s="118">
        <f>BK87</f>
        <v>0</v>
      </c>
      <c r="L87" s="34"/>
      <c r="M87" s="61"/>
      <c r="N87" s="52"/>
      <c r="O87" s="52"/>
      <c r="P87" s="119">
        <f>P88</f>
        <v>0</v>
      </c>
      <c r="Q87" s="52"/>
      <c r="R87" s="119">
        <f>R88</f>
        <v>11417.804459999999</v>
      </c>
      <c r="S87" s="52"/>
      <c r="T87" s="120">
        <f>T88</f>
        <v>1667.8664000000001</v>
      </c>
      <c r="AT87" s="18" t="s">
        <v>74</v>
      </c>
      <c r="AU87" s="18" t="s">
        <v>215</v>
      </c>
      <c r="BK87" s="121">
        <f>BK88</f>
        <v>0</v>
      </c>
    </row>
    <row r="88" spans="2:65" s="11" customFormat="1" ht="25.9" customHeight="1">
      <c r="B88" s="122"/>
      <c r="D88" s="123" t="s">
        <v>74</v>
      </c>
      <c r="E88" s="124" t="s">
        <v>242</v>
      </c>
      <c r="F88" s="124" t="s">
        <v>243</v>
      </c>
      <c r="I88" s="125"/>
      <c r="J88" s="126">
        <f>BK88</f>
        <v>0</v>
      </c>
      <c r="L88" s="122"/>
      <c r="M88" s="127"/>
      <c r="P88" s="128">
        <f>P89+P216+P223+P249+P258+P270+P288</f>
        <v>0</v>
      </c>
      <c r="R88" s="128">
        <f>R89+R216+R223+R249+R258+R270+R288</f>
        <v>11417.804459999999</v>
      </c>
      <c r="T88" s="129">
        <f>T89+T216+T223+T249+T258+T270+T288</f>
        <v>1667.8664000000001</v>
      </c>
      <c r="AR88" s="123" t="s">
        <v>83</v>
      </c>
      <c r="AT88" s="130" t="s">
        <v>74</v>
      </c>
      <c r="AU88" s="130" t="s">
        <v>75</v>
      </c>
      <c r="AY88" s="123" t="s">
        <v>244</v>
      </c>
      <c r="BK88" s="131">
        <f>BK89+BK216+BK223+BK249+BK258+BK270+BK288</f>
        <v>0</v>
      </c>
    </row>
    <row r="89" spans="2:65" s="11" customFormat="1" ht="22.9" customHeight="1">
      <c r="B89" s="122"/>
      <c r="D89" s="123" t="s">
        <v>74</v>
      </c>
      <c r="E89" s="132" t="s">
        <v>83</v>
      </c>
      <c r="F89" s="132" t="s">
        <v>245</v>
      </c>
      <c r="I89" s="125"/>
      <c r="J89" s="133">
        <f>BK89</f>
        <v>0</v>
      </c>
      <c r="L89" s="122"/>
      <c r="M89" s="127"/>
      <c r="P89" s="128">
        <f>SUM(P90:P215)</f>
        <v>0</v>
      </c>
      <c r="R89" s="128">
        <f>SUM(R90:R215)</f>
        <v>0.21435999999999999</v>
      </c>
      <c r="T89" s="129">
        <f>SUM(T90:T215)</f>
        <v>1658.4</v>
      </c>
      <c r="AR89" s="123" t="s">
        <v>83</v>
      </c>
      <c r="AT89" s="130" t="s">
        <v>74</v>
      </c>
      <c r="AU89" s="130" t="s">
        <v>83</v>
      </c>
      <c r="AY89" s="123" t="s">
        <v>244</v>
      </c>
      <c r="BK89" s="131">
        <f>SUM(BK90:BK215)</f>
        <v>0</v>
      </c>
    </row>
    <row r="90" spans="2:65" s="1" customFormat="1" ht="16.5" customHeight="1">
      <c r="B90" s="34"/>
      <c r="C90" s="134" t="s">
        <v>83</v>
      </c>
      <c r="D90" s="134" t="s">
        <v>246</v>
      </c>
      <c r="E90" s="135" t="s">
        <v>1042</v>
      </c>
      <c r="F90" s="136" t="s">
        <v>281</v>
      </c>
      <c r="G90" s="137" t="s">
        <v>282</v>
      </c>
      <c r="H90" s="138">
        <v>1</v>
      </c>
      <c r="I90" s="139"/>
      <c r="J90" s="140">
        <f>ROUND(I90*H90,2)</f>
        <v>0</v>
      </c>
      <c r="K90" s="136" t="s">
        <v>29</v>
      </c>
      <c r="L90" s="34"/>
      <c r="M90" s="141" t="s">
        <v>29</v>
      </c>
      <c r="N90" s="142" t="s">
        <v>46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251</v>
      </c>
      <c r="AT90" s="145" t="s">
        <v>246</v>
      </c>
      <c r="AU90" s="145" t="s">
        <v>21</v>
      </c>
      <c r="AY90" s="18" t="s">
        <v>244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83</v>
      </c>
      <c r="BK90" s="146">
        <f>ROUND(I90*H90,2)</f>
        <v>0</v>
      </c>
      <c r="BL90" s="18" t="s">
        <v>251</v>
      </c>
      <c r="BM90" s="145" t="s">
        <v>1043</v>
      </c>
    </row>
    <row r="91" spans="2:65" s="1" customFormat="1" ht="29.25">
      <c r="B91" s="34"/>
      <c r="D91" s="147" t="s">
        <v>253</v>
      </c>
      <c r="F91" s="148" t="s">
        <v>1044</v>
      </c>
      <c r="I91" s="149"/>
      <c r="L91" s="34"/>
      <c r="M91" s="150"/>
      <c r="T91" s="55"/>
      <c r="AT91" s="18" t="s">
        <v>253</v>
      </c>
      <c r="AU91" s="18" t="s">
        <v>21</v>
      </c>
    </row>
    <row r="92" spans="2:65" s="1" customFormat="1" ht="19.5">
      <c r="B92" s="34"/>
      <c r="D92" s="147" t="s">
        <v>284</v>
      </c>
      <c r="F92" s="167" t="s">
        <v>1045</v>
      </c>
      <c r="I92" s="149"/>
      <c r="L92" s="34"/>
      <c r="M92" s="150"/>
      <c r="T92" s="55"/>
      <c r="AT92" s="18" t="s">
        <v>284</v>
      </c>
      <c r="AU92" s="18" t="s">
        <v>21</v>
      </c>
    </row>
    <row r="93" spans="2:65" s="12" customFormat="1">
      <c r="B93" s="153"/>
      <c r="D93" s="147" t="s">
        <v>262</v>
      </c>
      <c r="E93" s="154" t="s">
        <v>29</v>
      </c>
      <c r="F93" s="155" t="s">
        <v>1046</v>
      </c>
      <c r="H93" s="156">
        <v>1</v>
      </c>
      <c r="I93" s="157"/>
      <c r="L93" s="153"/>
      <c r="M93" s="158"/>
      <c r="T93" s="159"/>
      <c r="AT93" s="154" t="s">
        <v>262</v>
      </c>
      <c r="AU93" s="154" t="s">
        <v>21</v>
      </c>
      <c r="AV93" s="12" t="s">
        <v>21</v>
      </c>
      <c r="AW93" s="12" t="s">
        <v>36</v>
      </c>
      <c r="AX93" s="12" t="s">
        <v>83</v>
      </c>
      <c r="AY93" s="154" t="s">
        <v>244</v>
      </c>
    </row>
    <row r="94" spans="2:65" s="1" customFormat="1" ht="16.5" customHeight="1">
      <c r="B94" s="34"/>
      <c r="C94" s="134" t="s">
        <v>21</v>
      </c>
      <c r="D94" s="134" t="s">
        <v>246</v>
      </c>
      <c r="E94" s="135" t="s">
        <v>1047</v>
      </c>
      <c r="F94" s="136" t="s">
        <v>1048</v>
      </c>
      <c r="G94" s="137" t="s">
        <v>249</v>
      </c>
      <c r="H94" s="138">
        <v>344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0</v>
      </c>
      <c r="R94" s="143">
        <f>Q94*H94</f>
        <v>0</v>
      </c>
      <c r="S94" s="143">
        <v>0.57999999999999996</v>
      </c>
      <c r="T94" s="144">
        <f>S94*H94</f>
        <v>199.51999999999998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1049</v>
      </c>
    </row>
    <row r="95" spans="2:65" s="1" customFormat="1" ht="19.5">
      <c r="B95" s="34"/>
      <c r="D95" s="147" t="s">
        <v>253</v>
      </c>
      <c r="F95" s="148" t="s">
        <v>1050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1051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" customFormat="1" ht="16.5" customHeight="1">
      <c r="B97" s="34"/>
      <c r="C97" s="134" t="s">
        <v>264</v>
      </c>
      <c r="D97" s="134" t="s">
        <v>246</v>
      </c>
      <c r="E97" s="135" t="s">
        <v>1052</v>
      </c>
      <c r="F97" s="136" t="s">
        <v>1053</v>
      </c>
      <c r="G97" s="137" t="s">
        <v>249</v>
      </c>
      <c r="H97" s="138">
        <v>344</v>
      </c>
      <c r="I97" s="139"/>
      <c r="J97" s="140">
        <f>ROUND(I97*H97,2)</f>
        <v>0</v>
      </c>
      <c r="K97" s="136" t="s">
        <v>250</v>
      </c>
      <c r="L97" s="34"/>
      <c r="M97" s="141" t="s">
        <v>29</v>
      </c>
      <c r="N97" s="142" t="s">
        <v>46</v>
      </c>
      <c r="P97" s="143">
        <f>O97*H97</f>
        <v>0</v>
      </c>
      <c r="Q97" s="143">
        <v>1.0000000000000001E-5</v>
      </c>
      <c r="R97" s="143">
        <f>Q97*H97</f>
        <v>3.4400000000000003E-3</v>
      </c>
      <c r="S97" s="143">
        <v>9.1999999999999998E-2</v>
      </c>
      <c r="T97" s="144">
        <f>S97*H97</f>
        <v>31.648</v>
      </c>
      <c r="AR97" s="145" t="s">
        <v>251</v>
      </c>
      <c r="AT97" s="145" t="s">
        <v>246</v>
      </c>
      <c r="AU97" s="145" t="s">
        <v>21</v>
      </c>
      <c r="AY97" s="18" t="s">
        <v>244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83</v>
      </c>
      <c r="BK97" s="146">
        <f>ROUND(I97*H97,2)</f>
        <v>0</v>
      </c>
      <c r="BL97" s="18" t="s">
        <v>251</v>
      </c>
      <c r="BM97" s="145" t="s">
        <v>1054</v>
      </c>
    </row>
    <row r="98" spans="2:65" s="1" customFormat="1" ht="19.5">
      <c r="B98" s="34"/>
      <c r="D98" s="147" t="s">
        <v>253</v>
      </c>
      <c r="F98" s="148" t="s">
        <v>1055</v>
      </c>
      <c r="I98" s="149"/>
      <c r="L98" s="34"/>
      <c r="M98" s="150"/>
      <c r="T98" s="55"/>
      <c r="AT98" s="18" t="s">
        <v>253</v>
      </c>
      <c r="AU98" s="18" t="s">
        <v>21</v>
      </c>
    </row>
    <row r="99" spans="2:65" s="1" customFormat="1">
      <c r="B99" s="34"/>
      <c r="D99" s="151" t="s">
        <v>255</v>
      </c>
      <c r="F99" s="152" t="s">
        <v>1056</v>
      </c>
      <c r="I99" s="149"/>
      <c r="L99" s="34"/>
      <c r="M99" s="150"/>
      <c r="T99" s="55"/>
      <c r="AT99" s="18" t="s">
        <v>255</v>
      </c>
      <c r="AU99" s="18" t="s">
        <v>21</v>
      </c>
    </row>
    <row r="100" spans="2:65" s="1" customFormat="1" ht="16.5" customHeight="1">
      <c r="B100" s="34"/>
      <c r="C100" s="134" t="s">
        <v>251</v>
      </c>
      <c r="D100" s="134" t="s">
        <v>246</v>
      </c>
      <c r="E100" s="135" t="s">
        <v>1057</v>
      </c>
      <c r="F100" s="136" t="s">
        <v>1058</v>
      </c>
      <c r="G100" s="137" t="s">
        <v>249</v>
      </c>
      <c r="H100" s="138">
        <v>344</v>
      </c>
      <c r="I100" s="139"/>
      <c r="J100" s="140">
        <f>ROUND(I100*H100,2)</f>
        <v>0</v>
      </c>
      <c r="K100" s="136" t="s">
        <v>250</v>
      </c>
      <c r="L100" s="34"/>
      <c r="M100" s="141" t="s">
        <v>29</v>
      </c>
      <c r="N100" s="142" t="s">
        <v>46</v>
      </c>
      <c r="P100" s="143">
        <f>O100*H100</f>
        <v>0</v>
      </c>
      <c r="Q100" s="143">
        <v>2.0000000000000002E-5</v>
      </c>
      <c r="R100" s="143">
        <f>Q100*H100</f>
        <v>6.8800000000000007E-3</v>
      </c>
      <c r="S100" s="143">
        <v>0.128</v>
      </c>
      <c r="T100" s="144">
        <f>S100*H100</f>
        <v>44.032000000000004</v>
      </c>
      <c r="AR100" s="145" t="s">
        <v>251</v>
      </c>
      <c r="AT100" s="145" t="s">
        <v>246</v>
      </c>
      <c r="AU100" s="145" t="s">
        <v>21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1059</v>
      </c>
    </row>
    <row r="101" spans="2:65" s="1" customFormat="1">
      <c r="B101" s="34"/>
      <c r="D101" s="147" t="s">
        <v>253</v>
      </c>
      <c r="F101" s="148" t="s">
        <v>1060</v>
      </c>
      <c r="I101" s="149"/>
      <c r="L101" s="34"/>
      <c r="M101" s="150"/>
      <c r="T101" s="55"/>
      <c r="AT101" s="18" t="s">
        <v>253</v>
      </c>
      <c r="AU101" s="18" t="s">
        <v>21</v>
      </c>
    </row>
    <row r="102" spans="2:65" s="1" customFormat="1">
      <c r="B102" s="34"/>
      <c r="D102" s="151" t="s">
        <v>255</v>
      </c>
      <c r="F102" s="152" t="s">
        <v>1061</v>
      </c>
      <c r="I102" s="149"/>
      <c r="L102" s="34"/>
      <c r="M102" s="150"/>
      <c r="T102" s="55"/>
      <c r="AT102" s="18" t="s">
        <v>255</v>
      </c>
      <c r="AU102" s="18" t="s">
        <v>21</v>
      </c>
    </row>
    <row r="103" spans="2:65" s="1" customFormat="1" ht="16.5" customHeight="1">
      <c r="B103" s="34"/>
      <c r="C103" s="134" t="s">
        <v>279</v>
      </c>
      <c r="D103" s="134" t="s">
        <v>246</v>
      </c>
      <c r="E103" s="135" t="s">
        <v>272</v>
      </c>
      <c r="F103" s="136" t="s">
        <v>273</v>
      </c>
      <c r="G103" s="137" t="s">
        <v>274</v>
      </c>
      <c r="H103" s="138">
        <v>760</v>
      </c>
      <c r="I103" s="139"/>
      <c r="J103" s="140">
        <f>ROUND(I103*H103,2)</f>
        <v>0</v>
      </c>
      <c r="K103" s="136" t="s">
        <v>250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1.82</v>
      </c>
      <c r="T103" s="144">
        <f>S103*H103</f>
        <v>1383.2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1062</v>
      </c>
    </row>
    <row r="104" spans="2:65" s="1" customFormat="1">
      <c r="B104" s="34"/>
      <c r="D104" s="147" t="s">
        <v>253</v>
      </c>
      <c r="F104" s="148" t="s">
        <v>276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>
      <c r="B105" s="34"/>
      <c r="D105" s="151" t="s">
        <v>255</v>
      </c>
      <c r="F105" s="152" t="s">
        <v>277</v>
      </c>
      <c r="I105" s="149"/>
      <c r="L105" s="34"/>
      <c r="M105" s="150"/>
      <c r="T105" s="55"/>
      <c r="AT105" s="18" t="s">
        <v>255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1063</v>
      </c>
      <c r="H106" s="156">
        <v>760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83</v>
      </c>
      <c r="AY106" s="154" t="s">
        <v>244</v>
      </c>
    </row>
    <row r="107" spans="2:65" s="1" customFormat="1" ht="16.5" customHeight="1">
      <c r="B107" s="34"/>
      <c r="C107" s="134" t="s">
        <v>286</v>
      </c>
      <c r="D107" s="134" t="s">
        <v>246</v>
      </c>
      <c r="E107" s="135" t="s">
        <v>287</v>
      </c>
      <c r="F107" s="136" t="s">
        <v>288</v>
      </c>
      <c r="G107" s="137" t="s">
        <v>249</v>
      </c>
      <c r="H107" s="138">
        <v>13004</v>
      </c>
      <c r="I107" s="139"/>
      <c r="J107" s="140">
        <f>ROUND(I107*H107,2)</f>
        <v>0</v>
      </c>
      <c r="K107" s="136" t="s">
        <v>250</v>
      </c>
      <c r="L107" s="34"/>
      <c r="M107" s="141" t="s">
        <v>29</v>
      </c>
      <c r="N107" s="142" t="s">
        <v>46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251</v>
      </c>
      <c r="AT107" s="145" t="s">
        <v>246</v>
      </c>
      <c r="AU107" s="145" t="s">
        <v>21</v>
      </c>
      <c r="AY107" s="18" t="s">
        <v>244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83</v>
      </c>
      <c r="BK107" s="146">
        <f>ROUND(I107*H107,2)</f>
        <v>0</v>
      </c>
      <c r="BL107" s="18" t="s">
        <v>251</v>
      </c>
      <c r="BM107" s="145" t="s">
        <v>1064</v>
      </c>
    </row>
    <row r="108" spans="2:65" s="1" customFormat="1">
      <c r="B108" s="34"/>
      <c r="D108" s="147" t="s">
        <v>253</v>
      </c>
      <c r="F108" s="148" t="s">
        <v>290</v>
      </c>
      <c r="I108" s="149"/>
      <c r="L108" s="34"/>
      <c r="M108" s="150"/>
      <c r="T108" s="55"/>
      <c r="AT108" s="18" t="s">
        <v>253</v>
      </c>
      <c r="AU108" s="18" t="s">
        <v>21</v>
      </c>
    </row>
    <row r="109" spans="2:65" s="1" customFormat="1">
      <c r="B109" s="34"/>
      <c r="D109" s="151" t="s">
        <v>255</v>
      </c>
      <c r="F109" s="152" t="s">
        <v>291</v>
      </c>
      <c r="I109" s="149"/>
      <c r="L109" s="34"/>
      <c r="M109" s="150"/>
      <c r="T109" s="55"/>
      <c r="AT109" s="18" t="s">
        <v>255</v>
      </c>
      <c r="AU109" s="18" t="s">
        <v>21</v>
      </c>
    </row>
    <row r="110" spans="2:65" s="12" customFormat="1">
      <c r="B110" s="153"/>
      <c r="D110" s="147" t="s">
        <v>262</v>
      </c>
      <c r="E110" s="154" t="s">
        <v>29</v>
      </c>
      <c r="F110" s="155" t="s">
        <v>1065</v>
      </c>
      <c r="H110" s="156">
        <v>13004</v>
      </c>
      <c r="I110" s="157"/>
      <c r="L110" s="153"/>
      <c r="M110" s="158"/>
      <c r="T110" s="159"/>
      <c r="AT110" s="154" t="s">
        <v>262</v>
      </c>
      <c r="AU110" s="154" t="s">
        <v>21</v>
      </c>
      <c r="AV110" s="12" t="s">
        <v>21</v>
      </c>
      <c r="AW110" s="12" t="s">
        <v>36</v>
      </c>
      <c r="AX110" s="12" t="s">
        <v>83</v>
      </c>
      <c r="AY110" s="154" t="s">
        <v>244</v>
      </c>
    </row>
    <row r="111" spans="2:65" s="1" customFormat="1" ht="21.75" customHeight="1">
      <c r="B111" s="34"/>
      <c r="C111" s="134" t="s">
        <v>293</v>
      </c>
      <c r="D111" s="134" t="s">
        <v>246</v>
      </c>
      <c r="E111" s="135" t="s">
        <v>294</v>
      </c>
      <c r="F111" s="136" t="s">
        <v>295</v>
      </c>
      <c r="G111" s="137" t="s">
        <v>274</v>
      </c>
      <c r="H111" s="138">
        <v>14693</v>
      </c>
      <c r="I111" s="139"/>
      <c r="J111" s="140">
        <f>ROUND(I111*H111,2)</f>
        <v>0</v>
      </c>
      <c r="K111" s="136" t="s">
        <v>250</v>
      </c>
      <c r="L111" s="34"/>
      <c r="M111" s="141" t="s">
        <v>29</v>
      </c>
      <c r="N111" s="142" t="s">
        <v>46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251</v>
      </c>
      <c r="AT111" s="145" t="s">
        <v>246</v>
      </c>
      <c r="AU111" s="145" t="s">
        <v>21</v>
      </c>
      <c r="AY111" s="18" t="s">
        <v>244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83</v>
      </c>
      <c r="BK111" s="146">
        <f>ROUND(I111*H111,2)</f>
        <v>0</v>
      </c>
      <c r="BL111" s="18" t="s">
        <v>251</v>
      </c>
      <c r="BM111" s="145" t="s">
        <v>1066</v>
      </c>
    </row>
    <row r="112" spans="2:65" s="1" customFormat="1">
      <c r="B112" s="34"/>
      <c r="D112" s="147" t="s">
        <v>253</v>
      </c>
      <c r="F112" s="148" t="s">
        <v>297</v>
      </c>
      <c r="I112" s="149"/>
      <c r="L112" s="34"/>
      <c r="M112" s="150"/>
      <c r="T112" s="55"/>
      <c r="AT112" s="18" t="s">
        <v>253</v>
      </c>
      <c r="AU112" s="18" t="s">
        <v>21</v>
      </c>
    </row>
    <row r="113" spans="2:65" s="1" customFormat="1">
      <c r="B113" s="34"/>
      <c r="D113" s="151" t="s">
        <v>255</v>
      </c>
      <c r="F113" s="152" t="s">
        <v>298</v>
      </c>
      <c r="I113" s="149"/>
      <c r="L113" s="34"/>
      <c r="M113" s="150"/>
      <c r="T113" s="55"/>
      <c r="AT113" s="18" t="s">
        <v>255</v>
      </c>
      <c r="AU113" s="18" t="s">
        <v>21</v>
      </c>
    </row>
    <row r="114" spans="2:65" s="12" customFormat="1">
      <c r="B114" s="153"/>
      <c r="D114" s="147" t="s">
        <v>262</v>
      </c>
      <c r="E114" s="154" t="s">
        <v>29</v>
      </c>
      <c r="F114" s="155" t="s">
        <v>1067</v>
      </c>
      <c r="H114" s="156">
        <v>14693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83</v>
      </c>
      <c r="AY114" s="154" t="s">
        <v>244</v>
      </c>
    </row>
    <row r="115" spans="2:65" s="1" customFormat="1" ht="21.75" customHeight="1">
      <c r="B115" s="34"/>
      <c r="C115" s="134" t="s">
        <v>300</v>
      </c>
      <c r="D115" s="134" t="s">
        <v>246</v>
      </c>
      <c r="E115" s="135" t="s">
        <v>301</v>
      </c>
      <c r="F115" s="136" t="s">
        <v>302</v>
      </c>
      <c r="G115" s="137" t="s">
        <v>274</v>
      </c>
      <c r="H115" s="138">
        <v>2662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1068</v>
      </c>
    </row>
    <row r="116" spans="2:65" s="1" customFormat="1" ht="19.5">
      <c r="B116" s="34"/>
      <c r="D116" s="147" t="s">
        <v>253</v>
      </c>
      <c r="F116" s="148" t="s">
        <v>304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>
      <c r="B117" s="34"/>
      <c r="D117" s="151" t="s">
        <v>255</v>
      </c>
      <c r="F117" s="152" t="s">
        <v>305</v>
      </c>
      <c r="I117" s="149"/>
      <c r="L117" s="34"/>
      <c r="M117" s="150"/>
      <c r="T117" s="55"/>
      <c r="AT117" s="18" t="s">
        <v>255</v>
      </c>
      <c r="AU117" s="18" t="s">
        <v>21</v>
      </c>
    </row>
    <row r="118" spans="2:65" s="12" customFormat="1">
      <c r="B118" s="153"/>
      <c r="D118" s="147" t="s">
        <v>262</v>
      </c>
      <c r="E118" s="154" t="s">
        <v>29</v>
      </c>
      <c r="F118" s="155" t="s">
        <v>1069</v>
      </c>
      <c r="H118" s="156">
        <v>2662</v>
      </c>
      <c r="I118" s="157"/>
      <c r="L118" s="153"/>
      <c r="M118" s="158"/>
      <c r="T118" s="159"/>
      <c r="AT118" s="154" t="s">
        <v>262</v>
      </c>
      <c r="AU118" s="154" t="s">
        <v>21</v>
      </c>
      <c r="AV118" s="12" t="s">
        <v>21</v>
      </c>
      <c r="AW118" s="12" t="s">
        <v>36</v>
      </c>
      <c r="AX118" s="12" t="s">
        <v>83</v>
      </c>
      <c r="AY118" s="154" t="s">
        <v>244</v>
      </c>
    </row>
    <row r="119" spans="2:65" s="1" customFormat="1" ht="21.75" customHeight="1">
      <c r="B119" s="34"/>
      <c r="C119" s="134" t="s">
        <v>307</v>
      </c>
      <c r="D119" s="134" t="s">
        <v>246</v>
      </c>
      <c r="E119" s="135" t="s">
        <v>849</v>
      </c>
      <c r="F119" s="136" t="s">
        <v>850</v>
      </c>
      <c r="G119" s="137" t="s">
        <v>274</v>
      </c>
      <c r="H119" s="138">
        <v>13441</v>
      </c>
      <c r="I119" s="139"/>
      <c r="J119" s="140">
        <f>ROUND(I119*H119,2)</f>
        <v>0</v>
      </c>
      <c r="K119" s="136" t="s">
        <v>250</v>
      </c>
      <c r="L119" s="34"/>
      <c r="M119" s="141" t="s">
        <v>29</v>
      </c>
      <c r="N119" s="142" t="s">
        <v>46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251</v>
      </c>
      <c r="AT119" s="145" t="s">
        <v>246</v>
      </c>
      <c r="AU119" s="145" t="s">
        <v>21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251</v>
      </c>
      <c r="BM119" s="145" t="s">
        <v>1070</v>
      </c>
    </row>
    <row r="120" spans="2:65" s="1" customFormat="1" ht="19.5">
      <c r="B120" s="34"/>
      <c r="D120" s="147" t="s">
        <v>253</v>
      </c>
      <c r="F120" s="148" t="s">
        <v>852</v>
      </c>
      <c r="I120" s="149"/>
      <c r="L120" s="34"/>
      <c r="M120" s="150"/>
      <c r="T120" s="55"/>
      <c r="AT120" s="18" t="s">
        <v>253</v>
      </c>
      <c r="AU120" s="18" t="s">
        <v>21</v>
      </c>
    </row>
    <row r="121" spans="2:65" s="1" customFormat="1">
      <c r="B121" s="34"/>
      <c r="D121" s="151" t="s">
        <v>255</v>
      </c>
      <c r="F121" s="152" t="s">
        <v>853</v>
      </c>
      <c r="I121" s="149"/>
      <c r="L121" s="34"/>
      <c r="M121" s="150"/>
      <c r="T121" s="55"/>
      <c r="AT121" s="18" t="s">
        <v>255</v>
      </c>
      <c r="AU121" s="18" t="s">
        <v>21</v>
      </c>
    </row>
    <row r="122" spans="2:65" s="12" customFormat="1">
      <c r="B122" s="153"/>
      <c r="D122" s="147" t="s">
        <v>262</v>
      </c>
      <c r="E122" s="154" t="s">
        <v>29</v>
      </c>
      <c r="F122" s="155" t="s">
        <v>1071</v>
      </c>
      <c r="H122" s="156">
        <v>13441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83</v>
      </c>
      <c r="AY122" s="154" t="s">
        <v>244</v>
      </c>
    </row>
    <row r="123" spans="2:65" s="1" customFormat="1" ht="21.75" customHeight="1">
      <c r="B123" s="34"/>
      <c r="C123" s="134" t="s">
        <v>314</v>
      </c>
      <c r="D123" s="134" t="s">
        <v>246</v>
      </c>
      <c r="E123" s="135" t="s">
        <v>315</v>
      </c>
      <c r="F123" s="136" t="s">
        <v>316</v>
      </c>
      <c r="G123" s="137" t="s">
        <v>274</v>
      </c>
      <c r="H123" s="138">
        <v>3739.7</v>
      </c>
      <c r="I123" s="139"/>
      <c r="J123" s="140">
        <f>ROUND(I123*H123,2)</f>
        <v>0</v>
      </c>
      <c r="K123" s="136" t="s">
        <v>250</v>
      </c>
      <c r="L123" s="34"/>
      <c r="M123" s="141" t="s">
        <v>29</v>
      </c>
      <c r="N123" s="142" t="s">
        <v>46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251</v>
      </c>
      <c r="AT123" s="145" t="s">
        <v>246</v>
      </c>
      <c r="AU123" s="145" t="s">
        <v>21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251</v>
      </c>
      <c r="BM123" s="145" t="s">
        <v>1072</v>
      </c>
    </row>
    <row r="124" spans="2:65" s="1" customFormat="1" ht="19.5">
      <c r="B124" s="34"/>
      <c r="D124" s="147" t="s">
        <v>253</v>
      </c>
      <c r="F124" s="148" t="s">
        <v>318</v>
      </c>
      <c r="I124" s="149"/>
      <c r="L124" s="34"/>
      <c r="M124" s="150"/>
      <c r="T124" s="55"/>
      <c r="AT124" s="18" t="s">
        <v>253</v>
      </c>
      <c r="AU124" s="18" t="s">
        <v>21</v>
      </c>
    </row>
    <row r="125" spans="2:65" s="1" customFormat="1">
      <c r="B125" s="34"/>
      <c r="D125" s="151" t="s">
        <v>255</v>
      </c>
      <c r="F125" s="152" t="s">
        <v>319</v>
      </c>
      <c r="I125" s="149"/>
      <c r="L125" s="34"/>
      <c r="M125" s="150"/>
      <c r="T125" s="55"/>
      <c r="AT125" s="18" t="s">
        <v>255</v>
      </c>
      <c r="AU125" s="18" t="s">
        <v>21</v>
      </c>
    </row>
    <row r="126" spans="2:65" s="12" customFormat="1">
      <c r="B126" s="153"/>
      <c r="D126" s="147" t="s">
        <v>262</v>
      </c>
      <c r="E126" s="154" t="s">
        <v>29</v>
      </c>
      <c r="F126" s="155" t="s">
        <v>1073</v>
      </c>
      <c r="H126" s="156">
        <v>1950.6</v>
      </c>
      <c r="I126" s="157"/>
      <c r="L126" s="153"/>
      <c r="M126" s="158"/>
      <c r="T126" s="159"/>
      <c r="AT126" s="154" t="s">
        <v>262</v>
      </c>
      <c r="AU126" s="154" t="s">
        <v>21</v>
      </c>
      <c r="AV126" s="12" t="s">
        <v>21</v>
      </c>
      <c r="AW126" s="12" t="s">
        <v>36</v>
      </c>
      <c r="AX126" s="12" t="s">
        <v>75</v>
      </c>
      <c r="AY126" s="154" t="s">
        <v>244</v>
      </c>
    </row>
    <row r="127" spans="2:65" s="14" customFormat="1">
      <c r="B127" s="168"/>
      <c r="D127" s="147" t="s">
        <v>262</v>
      </c>
      <c r="E127" s="169" t="s">
        <v>29</v>
      </c>
      <c r="F127" s="170" t="s">
        <v>321</v>
      </c>
      <c r="H127" s="171">
        <v>1950.6</v>
      </c>
      <c r="I127" s="172"/>
      <c r="L127" s="168"/>
      <c r="M127" s="173"/>
      <c r="T127" s="174"/>
      <c r="AT127" s="169" t="s">
        <v>262</v>
      </c>
      <c r="AU127" s="169" t="s">
        <v>21</v>
      </c>
      <c r="AV127" s="14" t="s">
        <v>264</v>
      </c>
      <c r="AW127" s="14" t="s">
        <v>36</v>
      </c>
      <c r="AX127" s="14" t="s">
        <v>75</v>
      </c>
      <c r="AY127" s="169" t="s">
        <v>244</v>
      </c>
    </row>
    <row r="128" spans="2:65" s="12" customFormat="1">
      <c r="B128" s="153"/>
      <c r="D128" s="147" t="s">
        <v>262</v>
      </c>
      <c r="E128" s="154" t="s">
        <v>29</v>
      </c>
      <c r="F128" s="155" t="s">
        <v>1074</v>
      </c>
      <c r="H128" s="156">
        <v>1142.0999999999999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2" customFormat="1">
      <c r="B129" s="153"/>
      <c r="D129" s="147" t="s">
        <v>262</v>
      </c>
      <c r="E129" s="154" t="s">
        <v>29</v>
      </c>
      <c r="F129" s="155" t="s">
        <v>1075</v>
      </c>
      <c r="H129" s="156">
        <v>647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75</v>
      </c>
      <c r="AY129" s="154" t="s">
        <v>244</v>
      </c>
    </row>
    <row r="130" spans="2:65" s="14" customFormat="1">
      <c r="B130" s="168"/>
      <c r="D130" s="147" t="s">
        <v>262</v>
      </c>
      <c r="E130" s="169" t="s">
        <v>823</v>
      </c>
      <c r="F130" s="170" t="s">
        <v>321</v>
      </c>
      <c r="H130" s="171">
        <v>1789.1</v>
      </c>
      <c r="I130" s="172"/>
      <c r="L130" s="168"/>
      <c r="M130" s="173"/>
      <c r="T130" s="174"/>
      <c r="AT130" s="169" t="s">
        <v>262</v>
      </c>
      <c r="AU130" s="169" t="s">
        <v>21</v>
      </c>
      <c r="AV130" s="14" t="s">
        <v>264</v>
      </c>
      <c r="AW130" s="14" t="s">
        <v>36</v>
      </c>
      <c r="AX130" s="14" t="s">
        <v>75</v>
      </c>
      <c r="AY130" s="169" t="s">
        <v>244</v>
      </c>
    </row>
    <row r="131" spans="2:65" s="13" customFormat="1">
      <c r="B131" s="160"/>
      <c r="D131" s="147" t="s">
        <v>262</v>
      </c>
      <c r="E131" s="161" t="s">
        <v>29</v>
      </c>
      <c r="F131" s="162" t="s">
        <v>271</v>
      </c>
      <c r="H131" s="163">
        <v>3739.7</v>
      </c>
      <c r="I131" s="164"/>
      <c r="L131" s="160"/>
      <c r="M131" s="165"/>
      <c r="T131" s="166"/>
      <c r="AT131" s="161" t="s">
        <v>262</v>
      </c>
      <c r="AU131" s="161" t="s">
        <v>21</v>
      </c>
      <c r="AV131" s="13" t="s">
        <v>251</v>
      </c>
      <c r="AW131" s="13" t="s">
        <v>36</v>
      </c>
      <c r="AX131" s="13" t="s">
        <v>83</v>
      </c>
      <c r="AY131" s="161" t="s">
        <v>244</v>
      </c>
    </row>
    <row r="132" spans="2:65" s="1" customFormat="1" ht="21.75" customHeight="1">
      <c r="B132" s="34"/>
      <c r="C132" s="134" t="s">
        <v>324</v>
      </c>
      <c r="D132" s="134" t="s">
        <v>246</v>
      </c>
      <c r="E132" s="135" t="s">
        <v>325</v>
      </c>
      <c r="F132" s="136" t="s">
        <v>326</v>
      </c>
      <c r="G132" s="137" t="s">
        <v>274</v>
      </c>
      <c r="H132" s="138">
        <v>12274</v>
      </c>
      <c r="I132" s="139"/>
      <c r="J132" s="140">
        <f>ROUND(I132*H132,2)</f>
        <v>0</v>
      </c>
      <c r="K132" s="136" t="s">
        <v>250</v>
      </c>
      <c r="L132" s="34"/>
      <c r="M132" s="141" t="s">
        <v>29</v>
      </c>
      <c r="N132" s="142" t="s">
        <v>46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251</v>
      </c>
      <c r="AT132" s="145" t="s">
        <v>246</v>
      </c>
      <c r="AU132" s="145" t="s">
        <v>21</v>
      </c>
      <c r="AY132" s="18" t="s">
        <v>244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83</v>
      </c>
      <c r="BK132" s="146">
        <f>ROUND(I132*H132,2)</f>
        <v>0</v>
      </c>
      <c r="BL132" s="18" t="s">
        <v>251</v>
      </c>
      <c r="BM132" s="145" t="s">
        <v>1076</v>
      </c>
    </row>
    <row r="133" spans="2:65" s="1" customFormat="1" ht="19.5">
      <c r="B133" s="34"/>
      <c r="D133" s="147" t="s">
        <v>253</v>
      </c>
      <c r="F133" s="148" t="s">
        <v>328</v>
      </c>
      <c r="I133" s="149"/>
      <c r="L133" s="34"/>
      <c r="M133" s="150"/>
      <c r="T133" s="55"/>
      <c r="AT133" s="18" t="s">
        <v>253</v>
      </c>
      <c r="AU133" s="18" t="s">
        <v>21</v>
      </c>
    </row>
    <row r="134" spans="2:65" s="1" customFormat="1">
      <c r="B134" s="34"/>
      <c r="D134" s="151" t="s">
        <v>255</v>
      </c>
      <c r="F134" s="152" t="s">
        <v>329</v>
      </c>
      <c r="I134" s="149"/>
      <c r="L134" s="34"/>
      <c r="M134" s="150"/>
      <c r="T134" s="55"/>
      <c r="AT134" s="18" t="s">
        <v>255</v>
      </c>
      <c r="AU134" s="18" t="s">
        <v>21</v>
      </c>
    </row>
    <row r="135" spans="2:65" s="12" customFormat="1">
      <c r="B135" s="153"/>
      <c r="D135" s="147" t="s">
        <v>262</v>
      </c>
      <c r="E135" s="154" t="s">
        <v>29</v>
      </c>
      <c r="F135" s="155" t="s">
        <v>1077</v>
      </c>
      <c r="H135" s="156">
        <v>426</v>
      </c>
      <c r="I135" s="157"/>
      <c r="L135" s="153"/>
      <c r="M135" s="158"/>
      <c r="T135" s="159"/>
      <c r="AT135" s="154" t="s">
        <v>262</v>
      </c>
      <c r="AU135" s="154" t="s">
        <v>21</v>
      </c>
      <c r="AV135" s="12" t="s">
        <v>21</v>
      </c>
      <c r="AW135" s="12" t="s">
        <v>36</v>
      </c>
      <c r="AX135" s="12" t="s">
        <v>75</v>
      </c>
      <c r="AY135" s="154" t="s">
        <v>244</v>
      </c>
    </row>
    <row r="136" spans="2:65" s="12" customFormat="1">
      <c r="B136" s="153"/>
      <c r="D136" s="147" t="s">
        <v>262</v>
      </c>
      <c r="E136" s="154" t="s">
        <v>29</v>
      </c>
      <c r="F136" s="155" t="s">
        <v>1078</v>
      </c>
      <c r="H136" s="156">
        <v>1752</v>
      </c>
      <c r="I136" s="157"/>
      <c r="L136" s="153"/>
      <c r="M136" s="158"/>
      <c r="T136" s="159"/>
      <c r="AT136" s="154" t="s">
        <v>262</v>
      </c>
      <c r="AU136" s="154" t="s">
        <v>21</v>
      </c>
      <c r="AV136" s="12" t="s">
        <v>21</v>
      </c>
      <c r="AW136" s="12" t="s">
        <v>36</v>
      </c>
      <c r="AX136" s="12" t="s">
        <v>75</v>
      </c>
      <c r="AY136" s="154" t="s">
        <v>244</v>
      </c>
    </row>
    <row r="137" spans="2:65" s="14" customFormat="1">
      <c r="B137" s="168"/>
      <c r="D137" s="147" t="s">
        <v>262</v>
      </c>
      <c r="E137" s="169" t="s">
        <v>29</v>
      </c>
      <c r="F137" s="170" t="s">
        <v>321</v>
      </c>
      <c r="H137" s="171">
        <v>2178</v>
      </c>
      <c r="I137" s="172"/>
      <c r="L137" s="168"/>
      <c r="M137" s="173"/>
      <c r="T137" s="174"/>
      <c r="AT137" s="169" t="s">
        <v>262</v>
      </c>
      <c r="AU137" s="169" t="s">
        <v>21</v>
      </c>
      <c r="AV137" s="14" t="s">
        <v>264</v>
      </c>
      <c r="AW137" s="14" t="s">
        <v>36</v>
      </c>
      <c r="AX137" s="14" t="s">
        <v>75</v>
      </c>
      <c r="AY137" s="169" t="s">
        <v>244</v>
      </c>
    </row>
    <row r="138" spans="2:65" s="12" customFormat="1">
      <c r="B138" s="153"/>
      <c r="D138" s="147" t="s">
        <v>262</v>
      </c>
      <c r="E138" s="154" t="s">
        <v>29</v>
      </c>
      <c r="F138" s="155" t="s">
        <v>1077</v>
      </c>
      <c r="H138" s="156">
        <v>426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75</v>
      </c>
      <c r="AY138" s="154" t="s">
        <v>244</v>
      </c>
    </row>
    <row r="139" spans="2:65" s="12" customFormat="1">
      <c r="B139" s="153"/>
      <c r="D139" s="147" t="s">
        <v>262</v>
      </c>
      <c r="E139" s="154" t="s">
        <v>29</v>
      </c>
      <c r="F139" s="155" t="s">
        <v>1078</v>
      </c>
      <c r="H139" s="156">
        <v>1752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75</v>
      </c>
      <c r="AY139" s="154" t="s">
        <v>244</v>
      </c>
    </row>
    <row r="140" spans="2:65" s="12" customFormat="1">
      <c r="B140" s="153"/>
      <c r="D140" s="147" t="s">
        <v>262</v>
      </c>
      <c r="E140" s="154" t="s">
        <v>29</v>
      </c>
      <c r="F140" s="155" t="s">
        <v>1079</v>
      </c>
      <c r="H140" s="156">
        <v>1515</v>
      </c>
      <c r="I140" s="157"/>
      <c r="L140" s="153"/>
      <c r="M140" s="158"/>
      <c r="T140" s="159"/>
      <c r="AT140" s="154" t="s">
        <v>262</v>
      </c>
      <c r="AU140" s="154" t="s">
        <v>21</v>
      </c>
      <c r="AV140" s="12" t="s">
        <v>21</v>
      </c>
      <c r="AW140" s="12" t="s">
        <v>36</v>
      </c>
      <c r="AX140" s="12" t="s">
        <v>75</v>
      </c>
      <c r="AY140" s="154" t="s">
        <v>244</v>
      </c>
    </row>
    <row r="141" spans="2:65" s="12" customFormat="1">
      <c r="B141" s="153"/>
      <c r="D141" s="147" t="s">
        <v>262</v>
      </c>
      <c r="E141" s="154" t="s">
        <v>29</v>
      </c>
      <c r="F141" s="155" t="s">
        <v>1080</v>
      </c>
      <c r="H141" s="156">
        <v>1026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75</v>
      </c>
      <c r="AY141" s="154" t="s">
        <v>244</v>
      </c>
    </row>
    <row r="142" spans="2:65" s="12" customFormat="1">
      <c r="B142" s="153"/>
      <c r="D142" s="147" t="s">
        <v>262</v>
      </c>
      <c r="E142" s="154" t="s">
        <v>29</v>
      </c>
      <c r="F142" s="155" t="s">
        <v>1081</v>
      </c>
      <c r="H142" s="156">
        <v>5377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75</v>
      </c>
      <c r="AY142" s="154" t="s">
        <v>244</v>
      </c>
    </row>
    <row r="143" spans="2:65" s="14" customFormat="1">
      <c r="B143" s="168"/>
      <c r="D143" s="147" t="s">
        <v>262</v>
      </c>
      <c r="E143" s="169" t="s">
        <v>819</v>
      </c>
      <c r="F143" s="170" t="s">
        <v>321</v>
      </c>
      <c r="H143" s="171">
        <v>10096</v>
      </c>
      <c r="I143" s="172"/>
      <c r="L143" s="168"/>
      <c r="M143" s="173"/>
      <c r="T143" s="174"/>
      <c r="AT143" s="169" t="s">
        <v>262</v>
      </c>
      <c r="AU143" s="169" t="s">
        <v>21</v>
      </c>
      <c r="AV143" s="14" t="s">
        <v>264</v>
      </c>
      <c r="AW143" s="14" t="s">
        <v>36</v>
      </c>
      <c r="AX143" s="14" t="s">
        <v>75</v>
      </c>
      <c r="AY143" s="169" t="s">
        <v>244</v>
      </c>
    </row>
    <row r="144" spans="2:65" s="13" customFormat="1">
      <c r="B144" s="160"/>
      <c r="D144" s="147" t="s">
        <v>262</v>
      </c>
      <c r="E144" s="161" t="s">
        <v>29</v>
      </c>
      <c r="F144" s="162" t="s">
        <v>271</v>
      </c>
      <c r="H144" s="163">
        <v>12274</v>
      </c>
      <c r="I144" s="164"/>
      <c r="L144" s="160"/>
      <c r="M144" s="165"/>
      <c r="T144" s="166"/>
      <c r="AT144" s="161" t="s">
        <v>262</v>
      </c>
      <c r="AU144" s="161" t="s">
        <v>21</v>
      </c>
      <c r="AV144" s="13" t="s">
        <v>251</v>
      </c>
      <c r="AW144" s="13" t="s">
        <v>36</v>
      </c>
      <c r="AX144" s="13" t="s">
        <v>83</v>
      </c>
      <c r="AY144" s="161" t="s">
        <v>244</v>
      </c>
    </row>
    <row r="145" spans="2:65" s="1" customFormat="1" ht="16.5" customHeight="1">
      <c r="B145" s="34"/>
      <c r="C145" s="134" t="s">
        <v>336</v>
      </c>
      <c r="D145" s="134" t="s">
        <v>246</v>
      </c>
      <c r="E145" s="135" t="s">
        <v>353</v>
      </c>
      <c r="F145" s="136" t="s">
        <v>354</v>
      </c>
      <c r="G145" s="137" t="s">
        <v>274</v>
      </c>
      <c r="H145" s="138">
        <v>1752</v>
      </c>
      <c r="I145" s="139"/>
      <c r="J145" s="140">
        <f>ROUND(I145*H145,2)</f>
        <v>0</v>
      </c>
      <c r="K145" s="136" t="s">
        <v>250</v>
      </c>
      <c r="L145" s="34"/>
      <c r="M145" s="141" t="s">
        <v>29</v>
      </c>
      <c r="N145" s="142" t="s">
        <v>46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251</v>
      </c>
      <c r="AT145" s="145" t="s">
        <v>246</v>
      </c>
      <c r="AU145" s="145" t="s">
        <v>21</v>
      </c>
      <c r="AY145" s="18" t="s">
        <v>244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83</v>
      </c>
      <c r="BK145" s="146">
        <f>ROUND(I145*H145,2)</f>
        <v>0</v>
      </c>
      <c r="BL145" s="18" t="s">
        <v>251</v>
      </c>
      <c r="BM145" s="145" t="s">
        <v>1082</v>
      </c>
    </row>
    <row r="146" spans="2:65" s="1" customFormat="1" ht="19.5">
      <c r="B146" s="34"/>
      <c r="D146" s="147" t="s">
        <v>253</v>
      </c>
      <c r="F146" s="148" t="s">
        <v>356</v>
      </c>
      <c r="I146" s="149"/>
      <c r="L146" s="34"/>
      <c r="M146" s="150"/>
      <c r="T146" s="55"/>
      <c r="AT146" s="18" t="s">
        <v>253</v>
      </c>
      <c r="AU146" s="18" t="s">
        <v>21</v>
      </c>
    </row>
    <row r="147" spans="2:65" s="1" customFormat="1">
      <c r="B147" s="34"/>
      <c r="D147" s="151" t="s">
        <v>255</v>
      </c>
      <c r="F147" s="152" t="s">
        <v>357</v>
      </c>
      <c r="I147" s="149"/>
      <c r="L147" s="34"/>
      <c r="M147" s="150"/>
      <c r="T147" s="55"/>
      <c r="AT147" s="18" t="s">
        <v>255</v>
      </c>
      <c r="AU147" s="18" t="s">
        <v>21</v>
      </c>
    </row>
    <row r="148" spans="2:65" s="12" customFormat="1">
      <c r="B148" s="153"/>
      <c r="D148" s="147" t="s">
        <v>262</v>
      </c>
      <c r="E148" s="154" t="s">
        <v>29</v>
      </c>
      <c r="F148" s="155" t="s">
        <v>1078</v>
      </c>
      <c r="H148" s="156">
        <v>1752</v>
      </c>
      <c r="I148" s="157"/>
      <c r="L148" s="153"/>
      <c r="M148" s="158"/>
      <c r="T148" s="159"/>
      <c r="AT148" s="154" t="s">
        <v>262</v>
      </c>
      <c r="AU148" s="154" t="s">
        <v>21</v>
      </c>
      <c r="AV148" s="12" t="s">
        <v>21</v>
      </c>
      <c r="AW148" s="12" t="s">
        <v>36</v>
      </c>
      <c r="AX148" s="12" t="s">
        <v>83</v>
      </c>
      <c r="AY148" s="154" t="s">
        <v>244</v>
      </c>
    </row>
    <row r="149" spans="2:65" s="1" customFormat="1" ht="16.5" customHeight="1">
      <c r="B149" s="34"/>
      <c r="C149" s="134" t="s">
        <v>340</v>
      </c>
      <c r="D149" s="134" t="s">
        <v>246</v>
      </c>
      <c r="E149" s="135" t="s">
        <v>379</v>
      </c>
      <c r="F149" s="136" t="s">
        <v>380</v>
      </c>
      <c r="G149" s="137" t="s">
        <v>249</v>
      </c>
      <c r="H149" s="138">
        <v>5569</v>
      </c>
      <c r="I149" s="139"/>
      <c r="J149" s="140">
        <f>ROUND(I149*H149,2)</f>
        <v>0</v>
      </c>
      <c r="K149" s="136" t="s">
        <v>250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251</v>
      </c>
      <c r="AT149" s="145" t="s">
        <v>246</v>
      </c>
      <c r="AU149" s="145" t="s">
        <v>21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251</v>
      </c>
      <c r="BM149" s="145" t="s">
        <v>1083</v>
      </c>
    </row>
    <row r="150" spans="2:65" s="1" customFormat="1" ht="19.5">
      <c r="B150" s="34"/>
      <c r="D150" s="147" t="s">
        <v>253</v>
      </c>
      <c r="F150" s="148" t="s">
        <v>382</v>
      </c>
      <c r="I150" s="149"/>
      <c r="L150" s="34"/>
      <c r="M150" s="150"/>
      <c r="T150" s="55"/>
      <c r="AT150" s="18" t="s">
        <v>253</v>
      </c>
      <c r="AU150" s="18" t="s">
        <v>21</v>
      </c>
    </row>
    <row r="151" spans="2:65" s="1" customFormat="1">
      <c r="B151" s="34"/>
      <c r="D151" s="151" t="s">
        <v>255</v>
      </c>
      <c r="F151" s="152" t="s">
        <v>383</v>
      </c>
      <c r="I151" s="149"/>
      <c r="L151" s="34"/>
      <c r="M151" s="150"/>
      <c r="T151" s="55"/>
      <c r="AT151" s="18" t="s">
        <v>255</v>
      </c>
      <c r="AU151" s="18" t="s">
        <v>21</v>
      </c>
    </row>
    <row r="152" spans="2:65" s="12" customFormat="1">
      <c r="B152" s="153"/>
      <c r="D152" s="147" t="s">
        <v>262</v>
      </c>
      <c r="E152" s="154" t="s">
        <v>29</v>
      </c>
      <c r="F152" s="155" t="s">
        <v>1084</v>
      </c>
      <c r="H152" s="156">
        <v>5569</v>
      </c>
      <c r="I152" s="157"/>
      <c r="L152" s="153"/>
      <c r="M152" s="158"/>
      <c r="T152" s="159"/>
      <c r="AT152" s="154" t="s">
        <v>262</v>
      </c>
      <c r="AU152" s="154" t="s">
        <v>21</v>
      </c>
      <c r="AV152" s="12" t="s">
        <v>21</v>
      </c>
      <c r="AW152" s="12" t="s">
        <v>36</v>
      </c>
      <c r="AX152" s="12" t="s">
        <v>83</v>
      </c>
      <c r="AY152" s="154" t="s">
        <v>244</v>
      </c>
    </row>
    <row r="153" spans="2:65" s="1" customFormat="1" ht="16.5" customHeight="1">
      <c r="B153" s="34"/>
      <c r="C153" s="134" t="s">
        <v>346</v>
      </c>
      <c r="D153" s="134" t="s">
        <v>246</v>
      </c>
      <c r="E153" s="135" t="s">
        <v>407</v>
      </c>
      <c r="F153" s="136" t="s">
        <v>408</v>
      </c>
      <c r="G153" s="137" t="s">
        <v>274</v>
      </c>
      <c r="H153" s="138">
        <v>1000</v>
      </c>
      <c r="I153" s="139"/>
      <c r="J153" s="140">
        <f>ROUND(I153*H153,2)</f>
        <v>0</v>
      </c>
      <c r="K153" s="136" t="s">
        <v>29</v>
      </c>
      <c r="L153" s="34"/>
      <c r="M153" s="141" t="s">
        <v>29</v>
      </c>
      <c r="N153" s="142" t="s">
        <v>46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251</v>
      </c>
      <c r="AT153" s="145" t="s">
        <v>246</v>
      </c>
      <c r="AU153" s="145" t="s">
        <v>21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251</v>
      </c>
      <c r="BM153" s="145" t="s">
        <v>1085</v>
      </c>
    </row>
    <row r="154" spans="2:65" s="1" customFormat="1">
      <c r="B154" s="34"/>
      <c r="D154" s="147" t="s">
        <v>253</v>
      </c>
      <c r="F154" s="148" t="s">
        <v>410</v>
      </c>
      <c r="I154" s="149"/>
      <c r="L154" s="34"/>
      <c r="M154" s="150"/>
      <c r="T154" s="55"/>
      <c r="AT154" s="18" t="s">
        <v>253</v>
      </c>
      <c r="AU154" s="18" t="s">
        <v>21</v>
      </c>
    </row>
    <row r="155" spans="2:65" s="1" customFormat="1" ht="48.75">
      <c r="B155" s="34"/>
      <c r="D155" s="147" t="s">
        <v>284</v>
      </c>
      <c r="F155" s="167" t="s">
        <v>411</v>
      </c>
      <c r="I155" s="149"/>
      <c r="L155" s="34"/>
      <c r="M155" s="150"/>
      <c r="T155" s="55"/>
      <c r="AT155" s="18" t="s">
        <v>284</v>
      </c>
      <c r="AU155" s="18" t="s">
        <v>21</v>
      </c>
    </row>
    <row r="156" spans="2:65" s="12" customFormat="1">
      <c r="B156" s="153"/>
      <c r="D156" s="147" t="s">
        <v>262</v>
      </c>
      <c r="E156" s="154" t="s">
        <v>29</v>
      </c>
      <c r="F156" s="155" t="s">
        <v>412</v>
      </c>
      <c r="H156" s="156">
        <v>1000</v>
      </c>
      <c r="I156" s="157"/>
      <c r="L156" s="153"/>
      <c r="M156" s="158"/>
      <c r="T156" s="159"/>
      <c r="AT156" s="154" t="s">
        <v>262</v>
      </c>
      <c r="AU156" s="154" t="s">
        <v>21</v>
      </c>
      <c r="AV156" s="12" t="s">
        <v>21</v>
      </c>
      <c r="AW156" s="12" t="s">
        <v>36</v>
      </c>
      <c r="AX156" s="12" t="s">
        <v>83</v>
      </c>
      <c r="AY156" s="154" t="s">
        <v>244</v>
      </c>
    </row>
    <row r="157" spans="2:65" s="1" customFormat="1" ht="16.5" customHeight="1">
      <c r="B157" s="34"/>
      <c r="C157" s="134" t="s">
        <v>8</v>
      </c>
      <c r="D157" s="134" t="s">
        <v>246</v>
      </c>
      <c r="E157" s="135" t="s">
        <v>280</v>
      </c>
      <c r="F157" s="136" t="s">
        <v>281</v>
      </c>
      <c r="G157" s="137" t="s">
        <v>282</v>
      </c>
      <c r="H157" s="138">
        <v>1</v>
      </c>
      <c r="I157" s="139"/>
      <c r="J157" s="140">
        <f>ROUND(I157*H157,2)</f>
        <v>0</v>
      </c>
      <c r="K157" s="136" t="s">
        <v>29</v>
      </c>
      <c r="L157" s="34"/>
      <c r="M157" s="141" t="s">
        <v>29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251</v>
      </c>
      <c r="AT157" s="145" t="s">
        <v>246</v>
      </c>
      <c r="AU157" s="145" t="s">
        <v>21</v>
      </c>
      <c r="AY157" s="18" t="s">
        <v>244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83</v>
      </c>
      <c r="BK157" s="146">
        <f>ROUND(I157*H157,2)</f>
        <v>0</v>
      </c>
      <c r="BL157" s="18" t="s">
        <v>251</v>
      </c>
      <c r="BM157" s="145" t="s">
        <v>1086</v>
      </c>
    </row>
    <row r="158" spans="2:65" s="1" customFormat="1">
      <c r="B158" s="34"/>
      <c r="D158" s="147" t="s">
        <v>253</v>
      </c>
      <c r="F158" s="148" t="s">
        <v>281</v>
      </c>
      <c r="I158" s="149"/>
      <c r="L158" s="34"/>
      <c r="M158" s="150"/>
      <c r="T158" s="55"/>
      <c r="AT158" s="18" t="s">
        <v>253</v>
      </c>
      <c r="AU158" s="18" t="s">
        <v>21</v>
      </c>
    </row>
    <row r="159" spans="2:65" s="1" customFormat="1" ht="68.25">
      <c r="B159" s="34"/>
      <c r="D159" s="147" t="s">
        <v>284</v>
      </c>
      <c r="F159" s="167" t="s">
        <v>285</v>
      </c>
      <c r="I159" s="149"/>
      <c r="L159" s="34"/>
      <c r="M159" s="150"/>
      <c r="T159" s="55"/>
      <c r="AT159" s="18" t="s">
        <v>284</v>
      </c>
      <c r="AU159" s="18" t="s">
        <v>21</v>
      </c>
    </row>
    <row r="160" spans="2:65" s="1" customFormat="1" ht="16.5" customHeight="1">
      <c r="B160" s="34"/>
      <c r="C160" s="134" t="s">
        <v>359</v>
      </c>
      <c r="D160" s="134" t="s">
        <v>246</v>
      </c>
      <c r="E160" s="135" t="s">
        <v>337</v>
      </c>
      <c r="F160" s="136" t="s">
        <v>338</v>
      </c>
      <c r="G160" s="137" t="s">
        <v>274</v>
      </c>
      <c r="H160" s="138">
        <v>11706</v>
      </c>
      <c r="I160" s="139"/>
      <c r="J160" s="140">
        <f>ROUND(I160*H160,2)</f>
        <v>0</v>
      </c>
      <c r="K160" s="136" t="s">
        <v>29</v>
      </c>
      <c r="L160" s="34"/>
      <c r="M160" s="141" t="s">
        <v>29</v>
      </c>
      <c r="N160" s="142" t="s">
        <v>46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251</v>
      </c>
      <c r="AT160" s="145" t="s">
        <v>246</v>
      </c>
      <c r="AU160" s="145" t="s">
        <v>21</v>
      </c>
      <c r="AY160" s="18" t="s">
        <v>244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83</v>
      </c>
      <c r="BK160" s="146">
        <f>ROUND(I160*H160,2)</f>
        <v>0</v>
      </c>
      <c r="BL160" s="18" t="s">
        <v>251</v>
      </c>
      <c r="BM160" s="145" t="s">
        <v>1087</v>
      </c>
    </row>
    <row r="161" spans="2:65" s="1" customFormat="1">
      <c r="B161" s="34"/>
      <c r="D161" s="147" t="s">
        <v>253</v>
      </c>
      <c r="F161" s="148" t="s">
        <v>338</v>
      </c>
      <c r="I161" s="149"/>
      <c r="L161" s="34"/>
      <c r="M161" s="150"/>
      <c r="T161" s="55"/>
      <c r="AT161" s="18" t="s">
        <v>253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1088</v>
      </c>
      <c r="H162" s="156">
        <v>11706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21.75" customHeight="1">
      <c r="B163" s="34"/>
      <c r="C163" s="134" t="s">
        <v>366</v>
      </c>
      <c r="D163" s="134" t="s">
        <v>246</v>
      </c>
      <c r="E163" s="135" t="s">
        <v>392</v>
      </c>
      <c r="F163" s="136" t="s">
        <v>393</v>
      </c>
      <c r="G163" s="137" t="s">
        <v>274</v>
      </c>
      <c r="H163" s="138">
        <v>9801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1089</v>
      </c>
    </row>
    <row r="164" spans="2:65" s="1" customFormat="1" ht="19.5">
      <c r="B164" s="34"/>
      <c r="D164" s="147" t="s">
        <v>253</v>
      </c>
      <c r="F164" s="148" t="s">
        <v>395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396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2" customFormat="1">
      <c r="B166" s="153"/>
      <c r="D166" s="147" t="s">
        <v>262</v>
      </c>
      <c r="E166" s="154" t="s">
        <v>29</v>
      </c>
      <c r="F166" s="155" t="s">
        <v>1090</v>
      </c>
      <c r="H166" s="156">
        <v>1736</v>
      </c>
      <c r="I166" s="157"/>
      <c r="L166" s="153"/>
      <c r="M166" s="158"/>
      <c r="T166" s="159"/>
      <c r="AT166" s="154" t="s">
        <v>262</v>
      </c>
      <c r="AU166" s="154" t="s">
        <v>21</v>
      </c>
      <c r="AV166" s="12" t="s">
        <v>21</v>
      </c>
      <c r="AW166" s="12" t="s">
        <v>36</v>
      </c>
      <c r="AX166" s="12" t="s">
        <v>75</v>
      </c>
      <c r="AY166" s="154" t="s">
        <v>244</v>
      </c>
    </row>
    <row r="167" spans="2:65" s="12" customFormat="1">
      <c r="B167" s="153"/>
      <c r="D167" s="147" t="s">
        <v>262</v>
      </c>
      <c r="E167" s="154" t="s">
        <v>1039</v>
      </c>
      <c r="F167" s="155" t="s">
        <v>1091</v>
      </c>
      <c r="H167" s="156">
        <v>8065</v>
      </c>
      <c r="I167" s="157"/>
      <c r="L167" s="153"/>
      <c r="M167" s="158"/>
      <c r="T167" s="159"/>
      <c r="AT167" s="154" t="s">
        <v>262</v>
      </c>
      <c r="AU167" s="154" t="s">
        <v>21</v>
      </c>
      <c r="AV167" s="12" t="s">
        <v>21</v>
      </c>
      <c r="AW167" s="12" t="s">
        <v>36</v>
      </c>
      <c r="AX167" s="12" t="s">
        <v>75</v>
      </c>
      <c r="AY167" s="154" t="s">
        <v>244</v>
      </c>
    </row>
    <row r="168" spans="2:65" s="13" customFormat="1">
      <c r="B168" s="160"/>
      <c r="D168" s="147" t="s">
        <v>262</v>
      </c>
      <c r="E168" s="161" t="s">
        <v>29</v>
      </c>
      <c r="F168" s="162" t="s">
        <v>271</v>
      </c>
      <c r="H168" s="163">
        <v>9801</v>
      </c>
      <c r="I168" s="164"/>
      <c r="L168" s="160"/>
      <c r="M168" s="165"/>
      <c r="T168" s="166"/>
      <c r="AT168" s="161" t="s">
        <v>262</v>
      </c>
      <c r="AU168" s="161" t="s">
        <v>21</v>
      </c>
      <c r="AV168" s="13" t="s">
        <v>251</v>
      </c>
      <c r="AW168" s="13" t="s">
        <v>36</v>
      </c>
      <c r="AX168" s="13" t="s">
        <v>83</v>
      </c>
      <c r="AY168" s="161" t="s">
        <v>244</v>
      </c>
    </row>
    <row r="169" spans="2:65" s="1" customFormat="1" ht="24.2" customHeight="1">
      <c r="B169" s="34"/>
      <c r="C169" s="134" t="s">
        <v>372</v>
      </c>
      <c r="D169" s="134" t="s">
        <v>246</v>
      </c>
      <c r="E169" s="135" t="s">
        <v>400</v>
      </c>
      <c r="F169" s="136" t="s">
        <v>401</v>
      </c>
      <c r="G169" s="137" t="s">
        <v>274</v>
      </c>
      <c r="H169" s="138">
        <v>98010</v>
      </c>
      <c r="I169" s="139"/>
      <c r="J169" s="140">
        <f>ROUND(I169*H169,2)</f>
        <v>0</v>
      </c>
      <c r="K169" s="136" t="s">
        <v>250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251</v>
      </c>
      <c r="BM169" s="145" t="s">
        <v>1092</v>
      </c>
    </row>
    <row r="170" spans="2:65" s="1" customFormat="1" ht="19.5">
      <c r="B170" s="34"/>
      <c r="D170" s="147" t="s">
        <v>253</v>
      </c>
      <c r="F170" s="148" t="s">
        <v>403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>
      <c r="B171" s="34"/>
      <c r="D171" s="151" t="s">
        <v>255</v>
      </c>
      <c r="F171" s="152" t="s">
        <v>404</v>
      </c>
      <c r="I171" s="149"/>
      <c r="L171" s="34"/>
      <c r="M171" s="150"/>
      <c r="T171" s="55"/>
      <c r="AT171" s="18" t="s">
        <v>255</v>
      </c>
      <c r="AU171" s="18" t="s">
        <v>21</v>
      </c>
    </row>
    <row r="172" spans="2:65" s="12" customFormat="1">
      <c r="B172" s="153"/>
      <c r="D172" s="147" t="s">
        <v>262</v>
      </c>
      <c r="E172" s="154" t="s">
        <v>29</v>
      </c>
      <c r="F172" s="155" t="s">
        <v>1093</v>
      </c>
      <c r="H172" s="156">
        <v>98010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83</v>
      </c>
      <c r="AY172" s="154" t="s">
        <v>244</v>
      </c>
    </row>
    <row r="173" spans="2:65" s="1" customFormat="1" ht="16.5" customHeight="1">
      <c r="B173" s="34"/>
      <c r="C173" s="134" t="s">
        <v>378</v>
      </c>
      <c r="D173" s="134" t="s">
        <v>246</v>
      </c>
      <c r="E173" s="135" t="s">
        <v>414</v>
      </c>
      <c r="F173" s="136" t="s">
        <v>415</v>
      </c>
      <c r="G173" s="137" t="s">
        <v>416</v>
      </c>
      <c r="H173" s="138">
        <v>19602</v>
      </c>
      <c r="I173" s="139"/>
      <c r="J173" s="140">
        <f>ROUND(I173*H173,2)</f>
        <v>0</v>
      </c>
      <c r="K173" s="136" t="s">
        <v>250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251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251</v>
      </c>
      <c r="BM173" s="145" t="s">
        <v>1094</v>
      </c>
    </row>
    <row r="174" spans="2:65" s="1" customFormat="1" ht="19.5">
      <c r="B174" s="34"/>
      <c r="D174" s="147" t="s">
        <v>253</v>
      </c>
      <c r="F174" s="148" t="s">
        <v>418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>
      <c r="B175" s="34"/>
      <c r="D175" s="151" t="s">
        <v>255</v>
      </c>
      <c r="F175" s="152" t="s">
        <v>419</v>
      </c>
      <c r="I175" s="149"/>
      <c r="L175" s="34"/>
      <c r="M175" s="150"/>
      <c r="T175" s="55"/>
      <c r="AT175" s="18" t="s">
        <v>255</v>
      </c>
      <c r="AU175" s="18" t="s">
        <v>21</v>
      </c>
    </row>
    <row r="176" spans="2:65" s="12" customFormat="1">
      <c r="B176" s="153"/>
      <c r="D176" s="147" t="s">
        <v>262</v>
      </c>
      <c r="E176" s="154" t="s">
        <v>29</v>
      </c>
      <c r="F176" s="155" t="s">
        <v>1095</v>
      </c>
      <c r="H176" s="156">
        <v>19602</v>
      </c>
      <c r="I176" s="157"/>
      <c r="L176" s="153"/>
      <c r="M176" s="158"/>
      <c r="T176" s="159"/>
      <c r="AT176" s="154" t="s">
        <v>262</v>
      </c>
      <c r="AU176" s="154" t="s">
        <v>21</v>
      </c>
      <c r="AV176" s="12" t="s">
        <v>21</v>
      </c>
      <c r="AW176" s="12" t="s">
        <v>36</v>
      </c>
      <c r="AX176" s="12" t="s">
        <v>83</v>
      </c>
      <c r="AY176" s="154" t="s">
        <v>244</v>
      </c>
    </row>
    <row r="177" spans="2:65" s="1" customFormat="1" ht="16.5" customHeight="1">
      <c r="B177" s="34"/>
      <c r="C177" s="134" t="s">
        <v>385</v>
      </c>
      <c r="D177" s="134" t="s">
        <v>246</v>
      </c>
      <c r="E177" s="135" t="s">
        <v>347</v>
      </c>
      <c r="F177" s="136" t="s">
        <v>348</v>
      </c>
      <c r="G177" s="137" t="s">
        <v>274</v>
      </c>
      <c r="H177" s="138">
        <v>19950.099999999999</v>
      </c>
      <c r="I177" s="139"/>
      <c r="J177" s="140">
        <f>ROUND(I177*H177,2)</f>
        <v>0</v>
      </c>
      <c r="K177" s="136" t="s">
        <v>250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1096</v>
      </c>
    </row>
    <row r="178" spans="2:65" s="1" customFormat="1" ht="19.5">
      <c r="B178" s="34"/>
      <c r="D178" s="147" t="s">
        <v>253</v>
      </c>
      <c r="F178" s="148" t="s">
        <v>350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>
      <c r="B179" s="34"/>
      <c r="D179" s="151" t="s">
        <v>255</v>
      </c>
      <c r="F179" s="152" t="s">
        <v>351</v>
      </c>
      <c r="I179" s="149"/>
      <c r="L179" s="34"/>
      <c r="M179" s="150"/>
      <c r="T179" s="55"/>
      <c r="AT179" s="18" t="s">
        <v>255</v>
      </c>
      <c r="AU179" s="18" t="s">
        <v>21</v>
      </c>
    </row>
    <row r="180" spans="2:65" s="12" customFormat="1">
      <c r="B180" s="153"/>
      <c r="D180" s="147" t="s">
        <v>262</v>
      </c>
      <c r="E180" s="154" t="s">
        <v>29</v>
      </c>
      <c r="F180" s="155" t="s">
        <v>1097</v>
      </c>
      <c r="H180" s="156">
        <v>19950.099999999999</v>
      </c>
      <c r="I180" s="157"/>
      <c r="L180" s="153"/>
      <c r="M180" s="158"/>
      <c r="T180" s="159"/>
      <c r="AT180" s="154" t="s">
        <v>262</v>
      </c>
      <c r="AU180" s="154" t="s">
        <v>21</v>
      </c>
      <c r="AV180" s="12" t="s">
        <v>21</v>
      </c>
      <c r="AW180" s="12" t="s">
        <v>36</v>
      </c>
      <c r="AX180" s="12" t="s">
        <v>83</v>
      </c>
      <c r="AY180" s="154" t="s">
        <v>244</v>
      </c>
    </row>
    <row r="181" spans="2:65" s="1" customFormat="1" ht="16.5" customHeight="1">
      <c r="B181" s="34"/>
      <c r="C181" s="134" t="s">
        <v>7</v>
      </c>
      <c r="D181" s="134" t="s">
        <v>246</v>
      </c>
      <c r="E181" s="135" t="s">
        <v>422</v>
      </c>
      <c r="F181" s="136" t="s">
        <v>423</v>
      </c>
      <c r="G181" s="137" t="s">
        <v>274</v>
      </c>
      <c r="H181" s="138">
        <v>426</v>
      </c>
      <c r="I181" s="139"/>
      <c r="J181" s="140">
        <f>ROUND(I181*H181,2)</f>
        <v>0</v>
      </c>
      <c r="K181" s="136" t="s">
        <v>250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251</v>
      </c>
      <c r="AT181" s="145" t="s">
        <v>246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1098</v>
      </c>
    </row>
    <row r="182" spans="2:65" s="1" customFormat="1" ht="19.5">
      <c r="B182" s="34"/>
      <c r="D182" s="147" t="s">
        <v>253</v>
      </c>
      <c r="F182" s="148" t="s">
        <v>425</v>
      </c>
      <c r="I182" s="149"/>
      <c r="L182" s="34"/>
      <c r="M182" s="150"/>
      <c r="T182" s="55"/>
      <c r="AT182" s="18" t="s">
        <v>253</v>
      </c>
      <c r="AU182" s="18" t="s">
        <v>21</v>
      </c>
    </row>
    <row r="183" spans="2:65" s="1" customFormat="1">
      <c r="B183" s="34"/>
      <c r="D183" s="151" t="s">
        <v>255</v>
      </c>
      <c r="F183" s="152" t="s">
        <v>426</v>
      </c>
      <c r="I183" s="149"/>
      <c r="L183" s="34"/>
      <c r="M183" s="150"/>
      <c r="T183" s="55"/>
      <c r="AT183" s="18" t="s">
        <v>255</v>
      </c>
      <c r="AU183" s="18" t="s">
        <v>21</v>
      </c>
    </row>
    <row r="184" spans="2:65" s="12" customFormat="1">
      <c r="B184" s="153"/>
      <c r="D184" s="147" t="s">
        <v>262</v>
      </c>
      <c r="E184" s="154" t="s">
        <v>29</v>
      </c>
      <c r="F184" s="155" t="s">
        <v>1099</v>
      </c>
      <c r="H184" s="156">
        <v>426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83</v>
      </c>
      <c r="AY184" s="154" t="s">
        <v>244</v>
      </c>
    </row>
    <row r="185" spans="2:65" s="1" customFormat="1" ht="16.5" customHeight="1">
      <c r="B185" s="34"/>
      <c r="C185" s="134" t="s">
        <v>399</v>
      </c>
      <c r="D185" s="134" t="s">
        <v>246</v>
      </c>
      <c r="E185" s="135" t="s">
        <v>428</v>
      </c>
      <c r="F185" s="136" t="s">
        <v>429</v>
      </c>
      <c r="G185" s="137" t="s">
        <v>274</v>
      </c>
      <c r="H185" s="138">
        <v>4129.6000000000004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1100</v>
      </c>
    </row>
    <row r="186" spans="2:65" s="1" customFormat="1">
      <c r="B186" s="34"/>
      <c r="D186" s="147" t="s">
        <v>253</v>
      </c>
      <c r="F186" s="148" t="s">
        <v>431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432</v>
      </c>
      <c r="I187" s="149"/>
      <c r="L187" s="34"/>
      <c r="M187" s="150"/>
      <c r="T187" s="55"/>
      <c r="AT187" s="18" t="s">
        <v>255</v>
      </c>
      <c r="AU187" s="18" t="s">
        <v>21</v>
      </c>
    </row>
    <row r="188" spans="2:65" s="12" customFormat="1">
      <c r="B188" s="153"/>
      <c r="D188" s="147" t="s">
        <v>262</v>
      </c>
      <c r="E188" s="154" t="s">
        <v>29</v>
      </c>
      <c r="F188" s="155" t="s">
        <v>1073</v>
      </c>
      <c r="H188" s="156">
        <v>1950.6</v>
      </c>
      <c r="I188" s="157"/>
      <c r="L188" s="153"/>
      <c r="M188" s="158"/>
      <c r="T188" s="159"/>
      <c r="AT188" s="154" t="s">
        <v>262</v>
      </c>
      <c r="AU188" s="154" t="s">
        <v>21</v>
      </c>
      <c r="AV188" s="12" t="s">
        <v>21</v>
      </c>
      <c r="AW188" s="12" t="s">
        <v>36</v>
      </c>
      <c r="AX188" s="12" t="s">
        <v>75</v>
      </c>
      <c r="AY188" s="154" t="s">
        <v>244</v>
      </c>
    </row>
    <row r="189" spans="2:65" s="12" customFormat="1">
      <c r="B189" s="153"/>
      <c r="D189" s="147" t="s">
        <v>262</v>
      </c>
      <c r="E189" s="154" t="s">
        <v>29</v>
      </c>
      <c r="F189" s="155" t="s">
        <v>1101</v>
      </c>
      <c r="H189" s="156">
        <v>2179</v>
      </c>
      <c r="I189" s="157"/>
      <c r="L189" s="153"/>
      <c r="M189" s="158"/>
      <c r="T189" s="159"/>
      <c r="AT189" s="154" t="s">
        <v>262</v>
      </c>
      <c r="AU189" s="154" t="s">
        <v>21</v>
      </c>
      <c r="AV189" s="12" t="s">
        <v>21</v>
      </c>
      <c r="AW189" s="12" t="s">
        <v>36</v>
      </c>
      <c r="AX189" s="12" t="s">
        <v>75</v>
      </c>
      <c r="AY189" s="154" t="s">
        <v>244</v>
      </c>
    </row>
    <row r="190" spans="2:65" s="13" customFormat="1">
      <c r="B190" s="160"/>
      <c r="D190" s="147" t="s">
        <v>262</v>
      </c>
      <c r="E190" s="161" t="s">
        <v>29</v>
      </c>
      <c r="F190" s="162" t="s">
        <v>271</v>
      </c>
      <c r="H190" s="163">
        <v>4129.6000000000004</v>
      </c>
      <c r="I190" s="164"/>
      <c r="L190" s="160"/>
      <c r="M190" s="165"/>
      <c r="T190" s="166"/>
      <c r="AT190" s="161" t="s">
        <v>262</v>
      </c>
      <c r="AU190" s="161" t="s">
        <v>21</v>
      </c>
      <c r="AV190" s="13" t="s">
        <v>251</v>
      </c>
      <c r="AW190" s="13" t="s">
        <v>36</v>
      </c>
      <c r="AX190" s="13" t="s">
        <v>83</v>
      </c>
      <c r="AY190" s="161" t="s">
        <v>244</v>
      </c>
    </row>
    <row r="191" spans="2:65" s="1" customFormat="1" ht="21.75" customHeight="1">
      <c r="B191" s="34"/>
      <c r="C191" s="134" t="s">
        <v>406</v>
      </c>
      <c r="D191" s="134" t="s">
        <v>246</v>
      </c>
      <c r="E191" s="135" t="s">
        <v>435</v>
      </c>
      <c r="F191" s="136" t="s">
        <v>436</v>
      </c>
      <c r="G191" s="137" t="s">
        <v>249</v>
      </c>
      <c r="H191" s="138">
        <v>7614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1102</v>
      </c>
    </row>
    <row r="192" spans="2:65" s="1" customFormat="1">
      <c r="B192" s="34"/>
      <c r="D192" s="147" t="s">
        <v>253</v>
      </c>
      <c r="F192" s="148" t="s">
        <v>438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>
      <c r="B193" s="34"/>
      <c r="D193" s="151" t="s">
        <v>255</v>
      </c>
      <c r="F193" s="152" t="s">
        <v>439</v>
      </c>
      <c r="I193" s="149"/>
      <c r="L193" s="34"/>
      <c r="M193" s="150"/>
      <c r="T193" s="55"/>
      <c r="AT193" s="18" t="s">
        <v>255</v>
      </c>
      <c r="AU193" s="18" t="s">
        <v>21</v>
      </c>
    </row>
    <row r="194" spans="2:65" s="12" customFormat="1">
      <c r="B194" s="153"/>
      <c r="D194" s="147" t="s">
        <v>262</v>
      </c>
      <c r="E194" s="154" t="s">
        <v>29</v>
      </c>
      <c r="F194" s="155" t="s">
        <v>1103</v>
      </c>
      <c r="H194" s="156">
        <v>7614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36</v>
      </c>
      <c r="AX194" s="12" t="s">
        <v>83</v>
      </c>
      <c r="AY194" s="154" t="s">
        <v>244</v>
      </c>
    </row>
    <row r="195" spans="2:65" s="1" customFormat="1" ht="21.75" customHeight="1">
      <c r="B195" s="34"/>
      <c r="C195" s="134" t="s">
        <v>413</v>
      </c>
      <c r="D195" s="134" t="s">
        <v>246</v>
      </c>
      <c r="E195" s="135" t="s">
        <v>442</v>
      </c>
      <c r="F195" s="136" t="s">
        <v>443</v>
      </c>
      <c r="G195" s="137" t="s">
        <v>249</v>
      </c>
      <c r="H195" s="138">
        <v>2588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1104</v>
      </c>
    </row>
    <row r="196" spans="2:65" s="1" customFormat="1" ht="19.5">
      <c r="B196" s="34"/>
      <c r="D196" s="147" t="s">
        <v>253</v>
      </c>
      <c r="F196" s="148" t="s">
        <v>445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446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2" customFormat="1">
      <c r="B198" s="153"/>
      <c r="D198" s="147" t="s">
        <v>262</v>
      </c>
      <c r="E198" s="154" t="s">
        <v>29</v>
      </c>
      <c r="F198" s="155" t="s">
        <v>1105</v>
      </c>
      <c r="H198" s="156">
        <v>2588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83</v>
      </c>
      <c r="AY198" s="154" t="s">
        <v>244</v>
      </c>
    </row>
    <row r="199" spans="2:65" s="1" customFormat="1" ht="16.5" customHeight="1">
      <c r="B199" s="34"/>
      <c r="C199" s="134" t="s">
        <v>421</v>
      </c>
      <c r="D199" s="134" t="s">
        <v>246</v>
      </c>
      <c r="E199" s="135" t="s">
        <v>456</v>
      </c>
      <c r="F199" s="136" t="s">
        <v>457</v>
      </c>
      <c r="G199" s="137" t="s">
        <v>249</v>
      </c>
      <c r="H199" s="138">
        <v>10202</v>
      </c>
      <c r="I199" s="139"/>
      <c r="J199" s="140">
        <f>ROUND(I199*H199,2)</f>
        <v>0</v>
      </c>
      <c r="K199" s="136" t="s">
        <v>250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1106</v>
      </c>
    </row>
    <row r="200" spans="2:65" s="1" customFormat="1">
      <c r="B200" s="34"/>
      <c r="D200" s="147" t="s">
        <v>253</v>
      </c>
      <c r="F200" s="148" t="s">
        <v>459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>
      <c r="B201" s="34"/>
      <c r="D201" s="151" t="s">
        <v>255</v>
      </c>
      <c r="F201" s="152" t="s">
        <v>460</v>
      </c>
      <c r="I201" s="149"/>
      <c r="L201" s="34"/>
      <c r="M201" s="150"/>
      <c r="T201" s="55"/>
      <c r="AT201" s="18" t="s">
        <v>255</v>
      </c>
      <c r="AU201" s="18" t="s">
        <v>21</v>
      </c>
    </row>
    <row r="202" spans="2:65" s="1" customFormat="1" ht="16.5" customHeight="1">
      <c r="B202" s="34"/>
      <c r="C202" s="175" t="s">
        <v>427</v>
      </c>
      <c r="D202" s="175" t="s">
        <v>373</v>
      </c>
      <c r="E202" s="176" t="s">
        <v>462</v>
      </c>
      <c r="F202" s="177" t="s">
        <v>463</v>
      </c>
      <c r="G202" s="178" t="s">
        <v>464</v>
      </c>
      <c r="H202" s="179">
        <v>204.04</v>
      </c>
      <c r="I202" s="180"/>
      <c r="J202" s="181">
        <f>ROUND(I202*H202,2)</f>
        <v>0</v>
      </c>
      <c r="K202" s="177" t="s">
        <v>250</v>
      </c>
      <c r="L202" s="182"/>
      <c r="M202" s="183" t="s">
        <v>29</v>
      </c>
      <c r="N202" s="184" t="s">
        <v>46</v>
      </c>
      <c r="P202" s="143">
        <f>O202*H202</f>
        <v>0</v>
      </c>
      <c r="Q202" s="143">
        <v>1E-3</v>
      </c>
      <c r="R202" s="143">
        <f>Q202*H202</f>
        <v>0.20404</v>
      </c>
      <c r="S202" s="143">
        <v>0</v>
      </c>
      <c r="T202" s="144">
        <f>S202*H202</f>
        <v>0</v>
      </c>
      <c r="AR202" s="145" t="s">
        <v>300</v>
      </c>
      <c r="AT202" s="145" t="s">
        <v>373</v>
      </c>
      <c r="AU202" s="145" t="s">
        <v>21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251</v>
      </c>
      <c r="BM202" s="145" t="s">
        <v>1107</v>
      </c>
    </row>
    <row r="203" spans="2:65" s="1" customFormat="1">
      <c r="B203" s="34"/>
      <c r="D203" s="147" t="s">
        <v>253</v>
      </c>
      <c r="F203" s="148" t="s">
        <v>463</v>
      </c>
      <c r="I203" s="149"/>
      <c r="L203" s="34"/>
      <c r="M203" s="150"/>
      <c r="T203" s="55"/>
      <c r="AT203" s="18" t="s">
        <v>253</v>
      </c>
      <c r="AU203" s="18" t="s">
        <v>21</v>
      </c>
    </row>
    <row r="204" spans="2:65" s="12" customFormat="1">
      <c r="B204" s="153"/>
      <c r="D204" s="147" t="s">
        <v>262</v>
      </c>
      <c r="F204" s="155" t="s">
        <v>1108</v>
      </c>
      <c r="H204" s="156">
        <v>204.04</v>
      </c>
      <c r="I204" s="157"/>
      <c r="L204" s="153"/>
      <c r="M204" s="158"/>
      <c r="T204" s="159"/>
      <c r="AT204" s="154" t="s">
        <v>262</v>
      </c>
      <c r="AU204" s="154" t="s">
        <v>21</v>
      </c>
      <c r="AV204" s="12" t="s">
        <v>21</v>
      </c>
      <c r="AW204" s="12" t="s">
        <v>4</v>
      </c>
      <c r="AX204" s="12" t="s">
        <v>83</v>
      </c>
      <c r="AY204" s="154" t="s">
        <v>244</v>
      </c>
    </row>
    <row r="205" spans="2:65" s="1" customFormat="1" ht="16.5" customHeight="1">
      <c r="B205" s="34"/>
      <c r="C205" s="134" t="s">
        <v>434</v>
      </c>
      <c r="D205" s="134" t="s">
        <v>246</v>
      </c>
      <c r="E205" s="135" t="s">
        <v>469</v>
      </c>
      <c r="F205" s="136" t="s">
        <v>470</v>
      </c>
      <c r="G205" s="137" t="s">
        <v>249</v>
      </c>
      <c r="H205" s="138">
        <v>13274</v>
      </c>
      <c r="I205" s="139"/>
      <c r="J205" s="140">
        <f>ROUND(I205*H205,2)</f>
        <v>0</v>
      </c>
      <c r="K205" s="136" t="s">
        <v>250</v>
      </c>
      <c r="L205" s="34"/>
      <c r="M205" s="141" t="s">
        <v>29</v>
      </c>
      <c r="N205" s="142" t="s">
        <v>46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251</v>
      </c>
      <c r="AT205" s="145" t="s">
        <v>246</v>
      </c>
      <c r="AU205" s="145" t="s">
        <v>21</v>
      </c>
      <c r="AY205" s="18" t="s">
        <v>244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83</v>
      </c>
      <c r="BK205" s="146">
        <f>ROUND(I205*H205,2)</f>
        <v>0</v>
      </c>
      <c r="BL205" s="18" t="s">
        <v>251</v>
      </c>
      <c r="BM205" s="145" t="s">
        <v>1109</v>
      </c>
    </row>
    <row r="206" spans="2:65" s="1" customFormat="1">
      <c r="B206" s="34"/>
      <c r="D206" s="147" t="s">
        <v>253</v>
      </c>
      <c r="F206" s="148" t="s">
        <v>472</v>
      </c>
      <c r="I206" s="149"/>
      <c r="L206" s="34"/>
      <c r="M206" s="150"/>
      <c r="T206" s="55"/>
      <c r="AT206" s="18" t="s">
        <v>253</v>
      </c>
      <c r="AU206" s="18" t="s">
        <v>21</v>
      </c>
    </row>
    <row r="207" spans="2:65" s="1" customFormat="1">
      <c r="B207" s="34"/>
      <c r="D207" s="151" t="s">
        <v>255</v>
      </c>
      <c r="F207" s="152" t="s">
        <v>473</v>
      </c>
      <c r="I207" s="149"/>
      <c r="L207" s="34"/>
      <c r="M207" s="150"/>
      <c r="T207" s="55"/>
      <c r="AT207" s="18" t="s">
        <v>255</v>
      </c>
      <c r="AU207" s="18" t="s">
        <v>21</v>
      </c>
    </row>
    <row r="208" spans="2:65" s="12" customFormat="1">
      <c r="B208" s="153"/>
      <c r="D208" s="147" t="s">
        <v>262</v>
      </c>
      <c r="E208" s="154" t="s">
        <v>29</v>
      </c>
      <c r="F208" s="155" t="s">
        <v>1110</v>
      </c>
      <c r="H208" s="156">
        <v>13274</v>
      </c>
      <c r="I208" s="157"/>
      <c r="L208" s="153"/>
      <c r="M208" s="158"/>
      <c r="T208" s="159"/>
      <c r="AT208" s="154" t="s">
        <v>262</v>
      </c>
      <c r="AU208" s="154" t="s">
        <v>21</v>
      </c>
      <c r="AV208" s="12" t="s">
        <v>21</v>
      </c>
      <c r="AW208" s="12" t="s">
        <v>36</v>
      </c>
      <c r="AX208" s="12" t="s">
        <v>83</v>
      </c>
      <c r="AY208" s="154" t="s">
        <v>244</v>
      </c>
    </row>
    <row r="209" spans="2:65" s="1" customFormat="1" ht="16.5" customHeight="1">
      <c r="B209" s="34"/>
      <c r="C209" s="134" t="s">
        <v>441</v>
      </c>
      <c r="D209" s="134" t="s">
        <v>246</v>
      </c>
      <c r="E209" s="135" t="s">
        <v>449</v>
      </c>
      <c r="F209" s="136" t="s">
        <v>450</v>
      </c>
      <c r="G209" s="137" t="s">
        <v>249</v>
      </c>
      <c r="H209" s="138">
        <v>1950</v>
      </c>
      <c r="I209" s="139"/>
      <c r="J209" s="140">
        <f>ROUND(I209*H209,2)</f>
        <v>0</v>
      </c>
      <c r="K209" s="136" t="s">
        <v>29</v>
      </c>
      <c r="L209" s="34"/>
      <c r="M209" s="141" t="s">
        <v>29</v>
      </c>
      <c r="N209" s="142" t="s">
        <v>46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251</v>
      </c>
      <c r="AT209" s="145" t="s">
        <v>246</v>
      </c>
      <c r="AU209" s="145" t="s">
        <v>21</v>
      </c>
      <c r="AY209" s="18" t="s">
        <v>244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83</v>
      </c>
      <c r="BK209" s="146">
        <f>ROUND(I209*H209,2)</f>
        <v>0</v>
      </c>
      <c r="BL209" s="18" t="s">
        <v>251</v>
      </c>
      <c r="BM209" s="145" t="s">
        <v>1111</v>
      </c>
    </row>
    <row r="210" spans="2:65" s="1" customFormat="1">
      <c r="B210" s="34"/>
      <c r="D210" s="147" t="s">
        <v>253</v>
      </c>
      <c r="F210" s="148" t="s">
        <v>452</v>
      </c>
      <c r="I210" s="149"/>
      <c r="L210" s="34"/>
      <c r="M210" s="150"/>
      <c r="T210" s="55"/>
      <c r="AT210" s="18" t="s">
        <v>253</v>
      </c>
      <c r="AU210" s="18" t="s">
        <v>21</v>
      </c>
    </row>
    <row r="211" spans="2:65" s="1" customFormat="1" ht="48.75">
      <c r="B211" s="34"/>
      <c r="D211" s="147" t="s">
        <v>284</v>
      </c>
      <c r="F211" s="167" t="s">
        <v>453</v>
      </c>
      <c r="I211" s="149"/>
      <c r="L211" s="34"/>
      <c r="M211" s="150"/>
      <c r="T211" s="55"/>
      <c r="AT211" s="18" t="s">
        <v>284</v>
      </c>
      <c r="AU211" s="18" t="s">
        <v>21</v>
      </c>
    </row>
    <row r="212" spans="2:65" s="12" customFormat="1">
      <c r="B212" s="153"/>
      <c r="D212" s="147" t="s">
        <v>262</v>
      </c>
      <c r="E212" s="154" t="s">
        <v>29</v>
      </c>
      <c r="F212" s="155" t="s">
        <v>1112</v>
      </c>
      <c r="H212" s="156">
        <v>1950</v>
      </c>
      <c r="I212" s="157"/>
      <c r="L212" s="153"/>
      <c r="M212" s="158"/>
      <c r="T212" s="159"/>
      <c r="AT212" s="154" t="s">
        <v>262</v>
      </c>
      <c r="AU212" s="154" t="s">
        <v>21</v>
      </c>
      <c r="AV212" s="12" t="s">
        <v>21</v>
      </c>
      <c r="AW212" s="12" t="s">
        <v>36</v>
      </c>
      <c r="AX212" s="12" t="s">
        <v>83</v>
      </c>
      <c r="AY212" s="154" t="s">
        <v>244</v>
      </c>
    </row>
    <row r="213" spans="2:65" s="1" customFormat="1" ht="16.5" customHeight="1">
      <c r="B213" s="34"/>
      <c r="C213" s="134" t="s">
        <v>448</v>
      </c>
      <c r="D213" s="134" t="s">
        <v>246</v>
      </c>
      <c r="E213" s="135" t="s">
        <v>477</v>
      </c>
      <c r="F213" s="136" t="s">
        <v>478</v>
      </c>
      <c r="G213" s="137" t="s">
        <v>274</v>
      </c>
      <c r="H213" s="138">
        <v>204.04</v>
      </c>
      <c r="I213" s="139"/>
      <c r="J213" s="140">
        <f>ROUND(I213*H213,2)</f>
        <v>0</v>
      </c>
      <c r="K213" s="136" t="s">
        <v>250</v>
      </c>
      <c r="L213" s="34"/>
      <c r="M213" s="141" t="s">
        <v>29</v>
      </c>
      <c r="N213" s="142" t="s">
        <v>46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251</v>
      </c>
      <c r="AT213" s="145" t="s">
        <v>246</v>
      </c>
      <c r="AU213" s="145" t="s">
        <v>21</v>
      </c>
      <c r="AY213" s="18" t="s">
        <v>244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83</v>
      </c>
      <c r="BK213" s="146">
        <f>ROUND(I213*H213,2)</f>
        <v>0</v>
      </c>
      <c r="BL213" s="18" t="s">
        <v>251</v>
      </c>
      <c r="BM213" s="145" t="s">
        <v>1113</v>
      </c>
    </row>
    <row r="214" spans="2:65" s="1" customFormat="1">
      <c r="B214" s="34"/>
      <c r="D214" s="147" t="s">
        <v>253</v>
      </c>
      <c r="F214" s="148" t="s">
        <v>480</v>
      </c>
      <c r="I214" s="149"/>
      <c r="L214" s="34"/>
      <c r="M214" s="150"/>
      <c r="T214" s="55"/>
      <c r="AT214" s="18" t="s">
        <v>253</v>
      </c>
      <c r="AU214" s="18" t="s">
        <v>21</v>
      </c>
    </row>
    <row r="215" spans="2:65" s="1" customFormat="1">
      <c r="B215" s="34"/>
      <c r="D215" s="151" t="s">
        <v>255</v>
      </c>
      <c r="F215" s="152" t="s">
        <v>481</v>
      </c>
      <c r="I215" s="149"/>
      <c r="L215" s="34"/>
      <c r="M215" s="150"/>
      <c r="T215" s="55"/>
      <c r="AT215" s="18" t="s">
        <v>255</v>
      </c>
      <c r="AU215" s="18" t="s">
        <v>21</v>
      </c>
    </row>
    <row r="216" spans="2:65" s="11" customFormat="1" ht="22.9" customHeight="1">
      <c r="B216" s="122"/>
      <c r="D216" s="123" t="s">
        <v>74</v>
      </c>
      <c r="E216" s="132" t="s">
        <v>21</v>
      </c>
      <c r="F216" s="132" t="s">
        <v>482</v>
      </c>
      <c r="I216" s="125"/>
      <c r="J216" s="133">
        <f>BK216</f>
        <v>0</v>
      </c>
      <c r="L216" s="122"/>
      <c r="M216" s="127"/>
      <c r="P216" s="128">
        <f>SUM(P217:P222)</f>
        <v>0</v>
      </c>
      <c r="R216" s="128">
        <f>SUM(R217:R222)</f>
        <v>34.96</v>
      </c>
      <c r="T216" s="129">
        <f>SUM(T217:T222)</f>
        <v>0</v>
      </c>
      <c r="AR216" s="123" t="s">
        <v>83</v>
      </c>
      <c r="AT216" s="130" t="s">
        <v>74</v>
      </c>
      <c r="AU216" s="130" t="s">
        <v>83</v>
      </c>
      <c r="AY216" s="123" t="s">
        <v>244</v>
      </c>
      <c r="BK216" s="131">
        <f>SUM(BK217:BK222)</f>
        <v>0</v>
      </c>
    </row>
    <row r="217" spans="2:65" s="1" customFormat="1" ht="16.5" customHeight="1">
      <c r="B217" s="34"/>
      <c r="C217" s="134" t="s">
        <v>455</v>
      </c>
      <c r="D217" s="134" t="s">
        <v>246</v>
      </c>
      <c r="E217" s="135" t="s">
        <v>498</v>
      </c>
      <c r="F217" s="136" t="s">
        <v>499</v>
      </c>
      <c r="G217" s="137" t="s">
        <v>249</v>
      </c>
      <c r="H217" s="138">
        <v>57</v>
      </c>
      <c r="I217" s="139"/>
      <c r="J217" s="140">
        <f>ROUND(I217*H217,2)</f>
        <v>0</v>
      </c>
      <c r="K217" s="136" t="s">
        <v>250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0.108</v>
      </c>
      <c r="R217" s="143">
        <f>Q217*H217</f>
        <v>6.1559999999999997</v>
      </c>
      <c r="S217" s="143">
        <v>0</v>
      </c>
      <c r="T217" s="144">
        <f>S217*H217</f>
        <v>0</v>
      </c>
      <c r="AR217" s="145" t="s">
        <v>251</v>
      </c>
      <c r="AT217" s="145" t="s">
        <v>246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251</v>
      </c>
      <c r="BM217" s="145" t="s">
        <v>1114</v>
      </c>
    </row>
    <row r="218" spans="2:65" s="1" customFormat="1">
      <c r="B218" s="34"/>
      <c r="D218" s="147" t="s">
        <v>253</v>
      </c>
      <c r="F218" s="148" t="s">
        <v>501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>
      <c r="B219" s="34"/>
      <c r="D219" s="151" t="s">
        <v>255</v>
      </c>
      <c r="F219" s="152" t="s">
        <v>502</v>
      </c>
      <c r="I219" s="149"/>
      <c r="L219" s="34"/>
      <c r="M219" s="150"/>
      <c r="T219" s="55"/>
      <c r="AT219" s="18" t="s">
        <v>255</v>
      </c>
      <c r="AU219" s="18" t="s">
        <v>21</v>
      </c>
    </row>
    <row r="220" spans="2:65" s="12" customFormat="1">
      <c r="B220" s="153"/>
      <c r="D220" s="147" t="s">
        <v>262</v>
      </c>
      <c r="E220" s="154" t="s">
        <v>29</v>
      </c>
      <c r="F220" s="155" t="s">
        <v>1115</v>
      </c>
      <c r="H220" s="156">
        <v>57</v>
      </c>
      <c r="I220" s="157"/>
      <c r="L220" s="153"/>
      <c r="M220" s="158"/>
      <c r="T220" s="159"/>
      <c r="AT220" s="154" t="s">
        <v>262</v>
      </c>
      <c r="AU220" s="154" t="s">
        <v>21</v>
      </c>
      <c r="AV220" s="12" t="s">
        <v>21</v>
      </c>
      <c r="AW220" s="12" t="s">
        <v>36</v>
      </c>
      <c r="AX220" s="12" t="s">
        <v>83</v>
      </c>
      <c r="AY220" s="154" t="s">
        <v>244</v>
      </c>
    </row>
    <row r="221" spans="2:65" s="1" customFormat="1" ht="16.5" customHeight="1">
      <c r="B221" s="34"/>
      <c r="C221" s="175" t="s">
        <v>461</v>
      </c>
      <c r="D221" s="175" t="s">
        <v>373</v>
      </c>
      <c r="E221" s="176" t="s">
        <v>505</v>
      </c>
      <c r="F221" s="177" t="s">
        <v>506</v>
      </c>
      <c r="G221" s="178" t="s">
        <v>507</v>
      </c>
      <c r="H221" s="179">
        <v>19</v>
      </c>
      <c r="I221" s="180"/>
      <c r="J221" s="181">
        <f>ROUND(I221*H221,2)</f>
        <v>0</v>
      </c>
      <c r="K221" s="177" t="s">
        <v>250</v>
      </c>
      <c r="L221" s="182"/>
      <c r="M221" s="183" t="s">
        <v>29</v>
      </c>
      <c r="N221" s="184" t="s">
        <v>46</v>
      </c>
      <c r="P221" s="143">
        <f>O221*H221</f>
        <v>0</v>
      </c>
      <c r="Q221" s="143">
        <v>1.516</v>
      </c>
      <c r="R221" s="143">
        <f>Q221*H221</f>
        <v>28.804000000000002</v>
      </c>
      <c r="S221" s="143">
        <v>0</v>
      </c>
      <c r="T221" s="144">
        <f>S221*H221</f>
        <v>0</v>
      </c>
      <c r="AR221" s="145" t="s">
        <v>300</v>
      </c>
      <c r="AT221" s="145" t="s">
        <v>373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251</v>
      </c>
      <c r="BM221" s="145" t="s">
        <v>1116</v>
      </c>
    </row>
    <row r="222" spans="2:65" s="1" customFormat="1">
      <c r="B222" s="34"/>
      <c r="D222" s="147" t="s">
        <v>253</v>
      </c>
      <c r="F222" s="148" t="s">
        <v>506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1" customFormat="1" ht="22.9" customHeight="1">
      <c r="B223" s="122"/>
      <c r="D223" s="123" t="s">
        <v>74</v>
      </c>
      <c r="E223" s="132" t="s">
        <v>251</v>
      </c>
      <c r="F223" s="132" t="s">
        <v>587</v>
      </c>
      <c r="I223" s="125"/>
      <c r="J223" s="133">
        <f>BK223</f>
        <v>0</v>
      </c>
      <c r="L223" s="122"/>
      <c r="M223" s="127"/>
      <c r="P223" s="128">
        <f>SUM(P224:P248)</f>
        <v>0</v>
      </c>
      <c r="R223" s="128">
        <f>SUM(R224:R248)</f>
        <v>11382.630099999998</v>
      </c>
      <c r="T223" s="129">
        <f>SUM(T224:T248)</f>
        <v>0</v>
      </c>
      <c r="AR223" s="123" t="s">
        <v>83</v>
      </c>
      <c r="AT223" s="130" t="s">
        <v>74</v>
      </c>
      <c r="AU223" s="130" t="s">
        <v>83</v>
      </c>
      <c r="AY223" s="123" t="s">
        <v>244</v>
      </c>
      <c r="BK223" s="131">
        <f>SUM(BK224:BK248)</f>
        <v>0</v>
      </c>
    </row>
    <row r="224" spans="2:65" s="1" customFormat="1" ht="16.5" customHeight="1">
      <c r="B224" s="34"/>
      <c r="C224" s="134" t="s">
        <v>468</v>
      </c>
      <c r="D224" s="134" t="s">
        <v>246</v>
      </c>
      <c r="E224" s="135" t="s">
        <v>597</v>
      </c>
      <c r="F224" s="136" t="s">
        <v>598</v>
      </c>
      <c r="G224" s="137" t="s">
        <v>249</v>
      </c>
      <c r="H224" s="138">
        <v>10</v>
      </c>
      <c r="I224" s="139"/>
      <c r="J224" s="140">
        <f>ROUND(I224*H224,2)</f>
        <v>0</v>
      </c>
      <c r="K224" s="136" t="s">
        <v>250</v>
      </c>
      <c r="L224" s="34"/>
      <c r="M224" s="141" t="s">
        <v>29</v>
      </c>
      <c r="N224" s="142" t="s">
        <v>46</v>
      </c>
      <c r="P224" s="143">
        <f>O224*H224</f>
        <v>0</v>
      </c>
      <c r="Q224" s="143">
        <v>0.31879000000000002</v>
      </c>
      <c r="R224" s="143">
        <f>Q224*H224</f>
        <v>3.1879</v>
      </c>
      <c r="S224" s="143">
        <v>0</v>
      </c>
      <c r="T224" s="144">
        <f>S224*H224</f>
        <v>0</v>
      </c>
      <c r="AR224" s="145" t="s">
        <v>251</v>
      </c>
      <c r="AT224" s="145" t="s">
        <v>246</v>
      </c>
      <c r="AU224" s="145" t="s">
        <v>21</v>
      </c>
      <c r="AY224" s="18" t="s">
        <v>244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83</v>
      </c>
      <c r="BK224" s="146">
        <f>ROUND(I224*H224,2)</f>
        <v>0</v>
      </c>
      <c r="BL224" s="18" t="s">
        <v>251</v>
      </c>
      <c r="BM224" s="145" t="s">
        <v>1117</v>
      </c>
    </row>
    <row r="225" spans="2:65" s="1" customFormat="1">
      <c r="B225" s="34"/>
      <c r="D225" s="147" t="s">
        <v>253</v>
      </c>
      <c r="F225" s="148" t="s">
        <v>600</v>
      </c>
      <c r="I225" s="149"/>
      <c r="L225" s="34"/>
      <c r="M225" s="150"/>
      <c r="T225" s="55"/>
      <c r="AT225" s="18" t="s">
        <v>253</v>
      </c>
      <c r="AU225" s="18" t="s">
        <v>21</v>
      </c>
    </row>
    <row r="226" spans="2:65" s="1" customFormat="1">
      <c r="B226" s="34"/>
      <c r="D226" s="151" t="s">
        <v>255</v>
      </c>
      <c r="F226" s="152" t="s">
        <v>601</v>
      </c>
      <c r="I226" s="149"/>
      <c r="L226" s="34"/>
      <c r="M226" s="150"/>
      <c r="T226" s="55"/>
      <c r="AT226" s="18" t="s">
        <v>255</v>
      </c>
      <c r="AU226" s="18" t="s">
        <v>21</v>
      </c>
    </row>
    <row r="227" spans="2:65" s="1" customFormat="1" ht="16.5" customHeight="1">
      <c r="B227" s="34"/>
      <c r="C227" s="134" t="s">
        <v>476</v>
      </c>
      <c r="D227" s="134" t="s">
        <v>246</v>
      </c>
      <c r="E227" s="135" t="s">
        <v>610</v>
      </c>
      <c r="F227" s="136" t="s">
        <v>611</v>
      </c>
      <c r="G227" s="137" t="s">
        <v>507</v>
      </c>
      <c r="H227" s="138">
        <v>20</v>
      </c>
      <c r="I227" s="139"/>
      <c r="J227" s="140">
        <f>ROUND(I227*H227,2)</f>
        <v>0</v>
      </c>
      <c r="K227" s="136" t="s">
        <v>29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0.7</v>
      </c>
      <c r="R227" s="143">
        <f>Q227*H227</f>
        <v>14</v>
      </c>
      <c r="S227" s="143">
        <v>0</v>
      </c>
      <c r="T227" s="144">
        <f>S227*H227</f>
        <v>0</v>
      </c>
      <c r="AR227" s="145" t="s">
        <v>251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1118</v>
      </c>
    </row>
    <row r="228" spans="2:65" s="1" customFormat="1" ht="29.25">
      <c r="B228" s="34"/>
      <c r="D228" s="147" t="s">
        <v>284</v>
      </c>
      <c r="F228" s="167" t="s">
        <v>1119</v>
      </c>
      <c r="I228" s="149"/>
      <c r="L228" s="34"/>
      <c r="M228" s="150"/>
      <c r="T228" s="55"/>
      <c r="AT228" s="18" t="s">
        <v>284</v>
      </c>
      <c r="AU228" s="18" t="s">
        <v>21</v>
      </c>
    </row>
    <row r="229" spans="2:65" s="1" customFormat="1" ht="24.2" customHeight="1">
      <c r="B229" s="34"/>
      <c r="C229" s="134" t="s">
        <v>483</v>
      </c>
      <c r="D229" s="134" t="s">
        <v>246</v>
      </c>
      <c r="E229" s="135" t="s">
        <v>627</v>
      </c>
      <c r="F229" s="136" t="s">
        <v>628</v>
      </c>
      <c r="G229" s="137" t="s">
        <v>274</v>
      </c>
      <c r="H229" s="138">
        <v>2812</v>
      </c>
      <c r="I229" s="139"/>
      <c r="J229" s="140">
        <f>ROUND(I229*H229,2)</f>
        <v>0</v>
      </c>
      <c r="K229" s="136" t="s">
        <v>29</v>
      </c>
      <c r="L229" s="34"/>
      <c r="M229" s="141" t="s">
        <v>29</v>
      </c>
      <c r="N229" s="142" t="s">
        <v>46</v>
      </c>
      <c r="P229" s="143">
        <f>O229*H229</f>
        <v>0</v>
      </c>
      <c r="Q229" s="143">
        <v>2.4340799999999998</v>
      </c>
      <c r="R229" s="143">
        <f>Q229*H229</f>
        <v>6844.632959999999</v>
      </c>
      <c r="S229" s="143">
        <v>0</v>
      </c>
      <c r="T229" s="144">
        <f>S229*H229</f>
        <v>0</v>
      </c>
      <c r="AR229" s="145" t="s">
        <v>251</v>
      </c>
      <c r="AT229" s="145" t="s">
        <v>246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251</v>
      </c>
      <c r="BM229" s="145" t="s">
        <v>1120</v>
      </c>
    </row>
    <row r="230" spans="2:65" s="1" customFormat="1" ht="19.5">
      <c r="B230" s="34"/>
      <c r="D230" s="147" t="s">
        <v>284</v>
      </c>
      <c r="F230" s="167" t="s">
        <v>630</v>
      </c>
      <c r="I230" s="149"/>
      <c r="L230" s="34"/>
      <c r="M230" s="150"/>
      <c r="T230" s="55"/>
      <c r="AT230" s="18" t="s">
        <v>284</v>
      </c>
      <c r="AU230" s="18" t="s">
        <v>21</v>
      </c>
    </row>
    <row r="231" spans="2:65" s="12" customFormat="1">
      <c r="B231" s="153"/>
      <c r="D231" s="147" t="s">
        <v>262</v>
      </c>
      <c r="E231" s="154" t="s">
        <v>29</v>
      </c>
      <c r="F231" s="155" t="s">
        <v>1121</v>
      </c>
      <c r="H231" s="156">
        <v>2812</v>
      </c>
      <c r="I231" s="157"/>
      <c r="L231" s="153"/>
      <c r="M231" s="158"/>
      <c r="T231" s="159"/>
      <c r="AT231" s="154" t="s">
        <v>262</v>
      </c>
      <c r="AU231" s="154" t="s">
        <v>21</v>
      </c>
      <c r="AV231" s="12" t="s">
        <v>21</v>
      </c>
      <c r="AW231" s="12" t="s">
        <v>36</v>
      </c>
      <c r="AX231" s="12" t="s">
        <v>83</v>
      </c>
      <c r="AY231" s="154" t="s">
        <v>244</v>
      </c>
    </row>
    <row r="232" spans="2:65" s="1" customFormat="1" ht="24.2" customHeight="1">
      <c r="B232" s="34"/>
      <c r="C232" s="134" t="s">
        <v>490</v>
      </c>
      <c r="D232" s="134" t="s">
        <v>246</v>
      </c>
      <c r="E232" s="135" t="s">
        <v>976</v>
      </c>
      <c r="F232" s="136" t="s">
        <v>977</v>
      </c>
      <c r="G232" s="137" t="s">
        <v>274</v>
      </c>
      <c r="H232" s="138">
        <v>608</v>
      </c>
      <c r="I232" s="139"/>
      <c r="J232" s="140">
        <f>ROUND(I232*H232,2)</f>
        <v>0</v>
      </c>
      <c r="K232" s="136" t="s">
        <v>29</v>
      </c>
      <c r="L232" s="34"/>
      <c r="M232" s="141" t="s">
        <v>29</v>
      </c>
      <c r="N232" s="142" t="s">
        <v>46</v>
      </c>
      <c r="P232" s="143">
        <f>O232*H232</f>
        <v>0</v>
      </c>
      <c r="Q232" s="143">
        <v>2.4340799999999998</v>
      </c>
      <c r="R232" s="143">
        <f>Q232*H232</f>
        <v>1479.9206399999998</v>
      </c>
      <c r="S232" s="143">
        <v>0</v>
      </c>
      <c r="T232" s="144">
        <f>S232*H232</f>
        <v>0</v>
      </c>
      <c r="AR232" s="145" t="s">
        <v>251</v>
      </c>
      <c r="AT232" s="145" t="s">
        <v>246</v>
      </c>
      <c r="AU232" s="145" t="s">
        <v>21</v>
      </c>
      <c r="AY232" s="18" t="s">
        <v>244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83</v>
      </c>
      <c r="BK232" s="146">
        <f>ROUND(I232*H232,2)</f>
        <v>0</v>
      </c>
      <c r="BL232" s="18" t="s">
        <v>251</v>
      </c>
      <c r="BM232" s="145" t="s">
        <v>1122</v>
      </c>
    </row>
    <row r="233" spans="2:65" s="1" customFormat="1" ht="19.5">
      <c r="B233" s="34"/>
      <c r="D233" s="147" t="s">
        <v>284</v>
      </c>
      <c r="F233" s="167" t="s">
        <v>630</v>
      </c>
      <c r="I233" s="149"/>
      <c r="L233" s="34"/>
      <c r="M233" s="150"/>
      <c r="T233" s="55"/>
      <c r="AT233" s="18" t="s">
        <v>284</v>
      </c>
      <c r="AU233" s="18" t="s">
        <v>21</v>
      </c>
    </row>
    <row r="234" spans="2:65" s="12" customFormat="1">
      <c r="B234" s="153"/>
      <c r="D234" s="147" t="s">
        <v>262</v>
      </c>
      <c r="E234" s="154" t="s">
        <v>29</v>
      </c>
      <c r="F234" s="155" t="s">
        <v>1123</v>
      </c>
      <c r="H234" s="156">
        <v>608</v>
      </c>
      <c r="I234" s="157"/>
      <c r="L234" s="153"/>
      <c r="M234" s="158"/>
      <c r="T234" s="159"/>
      <c r="AT234" s="154" t="s">
        <v>262</v>
      </c>
      <c r="AU234" s="154" t="s">
        <v>21</v>
      </c>
      <c r="AV234" s="12" t="s">
        <v>21</v>
      </c>
      <c r="AW234" s="12" t="s">
        <v>36</v>
      </c>
      <c r="AX234" s="12" t="s">
        <v>83</v>
      </c>
      <c r="AY234" s="154" t="s">
        <v>244</v>
      </c>
    </row>
    <row r="235" spans="2:65" s="1" customFormat="1" ht="16.5" customHeight="1">
      <c r="B235" s="34"/>
      <c r="C235" s="134" t="s">
        <v>497</v>
      </c>
      <c r="D235" s="134" t="s">
        <v>246</v>
      </c>
      <c r="E235" s="135" t="s">
        <v>633</v>
      </c>
      <c r="F235" s="136" t="s">
        <v>634</v>
      </c>
      <c r="G235" s="137" t="s">
        <v>249</v>
      </c>
      <c r="H235" s="138">
        <v>3927</v>
      </c>
      <c r="I235" s="139"/>
      <c r="J235" s="140">
        <f>ROUND(I235*H235,2)</f>
        <v>0</v>
      </c>
      <c r="K235" s="136" t="s">
        <v>250</v>
      </c>
      <c r="L235" s="34"/>
      <c r="M235" s="141" t="s">
        <v>29</v>
      </c>
      <c r="N235" s="142" t="s">
        <v>46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251</v>
      </c>
      <c r="AT235" s="145" t="s">
        <v>246</v>
      </c>
      <c r="AU235" s="145" t="s">
        <v>21</v>
      </c>
      <c r="AY235" s="18" t="s">
        <v>244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83</v>
      </c>
      <c r="BK235" s="146">
        <f>ROUND(I235*H235,2)</f>
        <v>0</v>
      </c>
      <c r="BL235" s="18" t="s">
        <v>251</v>
      </c>
      <c r="BM235" s="145" t="s">
        <v>1124</v>
      </c>
    </row>
    <row r="236" spans="2:65" s="1" customFormat="1" ht="19.5">
      <c r="B236" s="34"/>
      <c r="D236" s="147" t="s">
        <v>253</v>
      </c>
      <c r="F236" s="148" t="s">
        <v>636</v>
      </c>
      <c r="I236" s="149"/>
      <c r="L236" s="34"/>
      <c r="M236" s="150"/>
      <c r="T236" s="55"/>
      <c r="AT236" s="18" t="s">
        <v>253</v>
      </c>
      <c r="AU236" s="18" t="s">
        <v>21</v>
      </c>
    </row>
    <row r="237" spans="2:65" s="1" customFormat="1">
      <c r="B237" s="34"/>
      <c r="D237" s="151" t="s">
        <v>255</v>
      </c>
      <c r="F237" s="152" t="s">
        <v>637</v>
      </c>
      <c r="I237" s="149"/>
      <c r="L237" s="34"/>
      <c r="M237" s="150"/>
      <c r="T237" s="55"/>
      <c r="AT237" s="18" t="s">
        <v>255</v>
      </c>
      <c r="AU237" s="18" t="s">
        <v>21</v>
      </c>
    </row>
    <row r="238" spans="2:65" s="12" customFormat="1">
      <c r="B238" s="153"/>
      <c r="D238" s="147" t="s">
        <v>262</v>
      </c>
      <c r="E238" s="154" t="s">
        <v>29</v>
      </c>
      <c r="F238" s="155" t="s">
        <v>1125</v>
      </c>
      <c r="H238" s="156">
        <v>3927</v>
      </c>
      <c r="I238" s="157"/>
      <c r="L238" s="153"/>
      <c r="M238" s="158"/>
      <c r="T238" s="159"/>
      <c r="AT238" s="154" t="s">
        <v>262</v>
      </c>
      <c r="AU238" s="154" t="s">
        <v>21</v>
      </c>
      <c r="AV238" s="12" t="s">
        <v>21</v>
      </c>
      <c r="AW238" s="12" t="s">
        <v>36</v>
      </c>
      <c r="AX238" s="12" t="s">
        <v>83</v>
      </c>
      <c r="AY238" s="154" t="s">
        <v>244</v>
      </c>
    </row>
    <row r="239" spans="2:65" s="1" customFormat="1" ht="16.5" customHeight="1">
      <c r="B239" s="34"/>
      <c r="C239" s="134" t="s">
        <v>504</v>
      </c>
      <c r="D239" s="134" t="s">
        <v>246</v>
      </c>
      <c r="E239" s="135" t="s">
        <v>641</v>
      </c>
      <c r="F239" s="136" t="s">
        <v>642</v>
      </c>
      <c r="G239" s="137" t="s">
        <v>274</v>
      </c>
      <c r="H239" s="138">
        <v>2</v>
      </c>
      <c r="I239" s="139"/>
      <c r="J239" s="140">
        <f>ROUND(I239*H239,2)</f>
        <v>0</v>
      </c>
      <c r="K239" s="136" t="s">
        <v>250</v>
      </c>
      <c r="L239" s="34"/>
      <c r="M239" s="141" t="s">
        <v>29</v>
      </c>
      <c r="N239" s="142" t="s">
        <v>46</v>
      </c>
      <c r="P239" s="143">
        <f>O239*H239</f>
        <v>0</v>
      </c>
      <c r="Q239" s="143">
        <v>2.4142999999999999</v>
      </c>
      <c r="R239" s="143">
        <f>Q239*H239</f>
        <v>4.8285999999999998</v>
      </c>
      <c r="S239" s="143">
        <v>0</v>
      </c>
      <c r="T239" s="144">
        <f>S239*H239</f>
        <v>0</v>
      </c>
      <c r="AR239" s="145" t="s">
        <v>251</v>
      </c>
      <c r="AT239" s="145" t="s">
        <v>246</v>
      </c>
      <c r="AU239" s="145" t="s">
        <v>21</v>
      </c>
      <c r="AY239" s="18" t="s">
        <v>244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83</v>
      </c>
      <c r="BK239" s="146">
        <f>ROUND(I239*H239,2)</f>
        <v>0</v>
      </c>
      <c r="BL239" s="18" t="s">
        <v>251</v>
      </c>
      <c r="BM239" s="145" t="s">
        <v>1126</v>
      </c>
    </row>
    <row r="240" spans="2:65" s="1" customFormat="1">
      <c r="B240" s="34"/>
      <c r="D240" s="147" t="s">
        <v>253</v>
      </c>
      <c r="F240" s="148" t="s">
        <v>644</v>
      </c>
      <c r="I240" s="149"/>
      <c r="L240" s="34"/>
      <c r="M240" s="150"/>
      <c r="T240" s="55"/>
      <c r="AT240" s="18" t="s">
        <v>253</v>
      </c>
      <c r="AU240" s="18" t="s">
        <v>21</v>
      </c>
    </row>
    <row r="241" spans="2:65" s="1" customFormat="1">
      <c r="B241" s="34"/>
      <c r="D241" s="151" t="s">
        <v>255</v>
      </c>
      <c r="F241" s="152" t="s">
        <v>645</v>
      </c>
      <c r="I241" s="149"/>
      <c r="L241" s="34"/>
      <c r="M241" s="150"/>
      <c r="T241" s="55"/>
      <c r="AT241" s="18" t="s">
        <v>255</v>
      </c>
      <c r="AU241" s="18" t="s">
        <v>21</v>
      </c>
    </row>
    <row r="242" spans="2:65" s="1" customFormat="1" ht="19.5">
      <c r="B242" s="34"/>
      <c r="D242" s="147" t="s">
        <v>284</v>
      </c>
      <c r="F242" s="167" t="s">
        <v>1127</v>
      </c>
      <c r="I242" s="149"/>
      <c r="L242" s="34"/>
      <c r="M242" s="150"/>
      <c r="T242" s="55"/>
      <c r="AT242" s="18" t="s">
        <v>284</v>
      </c>
      <c r="AU242" s="18" t="s">
        <v>21</v>
      </c>
    </row>
    <row r="243" spans="2:65" s="1" customFormat="1" ht="16.5" customHeight="1">
      <c r="B243" s="34"/>
      <c r="C243" s="134" t="s">
        <v>511</v>
      </c>
      <c r="D243" s="134" t="s">
        <v>246</v>
      </c>
      <c r="E243" s="135" t="s">
        <v>648</v>
      </c>
      <c r="F243" s="136" t="s">
        <v>649</v>
      </c>
      <c r="G243" s="137" t="s">
        <v>249</v>
      </c>
      <c r="H243" s="138">
        <v>10</v>
      </c>
      <c r="I243" s="139"/>
      <c r="J243" s="140">
        <f>ROUND(I243*H243,2)</f>
        <v>0</v>
      </c>
      <c r="K243" s="136" t="s">
        <v>250</v>
      </c>
      <c r="L243" s="34"/>
      <c r="M243" s="141" t="s">
        <v>29</v>
      </c>
      <c r="N243" s="142" t="s">
        <v>46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251</v>
      </c>
      <c r="AT243" s="145" t="s">
        <v>246</v>
      </c>
      <c r="AU243" s="145" t="s">
        <v>21</v>
      </c>
      <c r="AY243" s="18" t="s">
        <v>244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83</v>
      </c>
      <c r="BK243" s="146">
        <f>ROUND(I243*H243,2)</f>
        <v>0</v>
      </c>
      <c r="BL243" s="18" t="s">
        <v>251</v>
      </c>
      <c r="BM243" s="145" t="s">
        <v>1128</v>
      </c>
    </row>
    <row r="244" spans="2:65" s="1" customFormat="1">
      <c r="B244" s="34"/>
      <c r="D244" s="147" t="s">
        <v>253</v>
      </c>
      <c r="F244" s="148" t="s">
        <v>651</v>
      </c>
      <c r="I244" s="149"/>
      <c r="L244" s="34"/>
      <c r="M244" s="150"/>
      <c r="T244" s="55"/>
      <c r="AT244" s="18" t="s">
        <v>253</v>
      </c>
      <c r="AU244" s="18" t="s">
        <v>21</v>
      </c>
    </row>
    <row r="245" spans="2:65" s="1" customFormat="1">
      <c r="B245" s="34"/>
      <c r="D245" s="151" t="s">
        <v>255</v>
      </c>
      <c r="F245" s="152" t="s">
        <v>652</v>
      </c>
      <c r="I245" s="149"/>
      <c r="L245" s="34"/>
      <c r="M245" s="150"/>
      <c r="T245" s="55"/>
      <c r="AT245" s="18" t="s">
        <v>255</v>
      </c>
      <c r="AU245" s="18" t="s">
        <v>21</v>
      </c>
    </row>
    <row r="246" spans="2:65" s="1" customFormat="1" ht="16.5" customHeight="1">
      <c r="B246" s="34"/>
      <c r="C246" s="134" t="s">
        <v>518</v>
      </c>
      <c r="D246" s="134" t="s">
        <v>246</v>
      </c>
      <c r="E246" s="135" t="s">
        <v>654</v>
      </c>
      <c r="F246" s="136" t="s">
        <v>655</v>
      </c>
      <c r="G246" s="137" t="s">
        <v>274</v>
      </c>
      <c r="H246" s="138">
        <v>1515</v>
      </c>
      <c r="I246" s="139"/>
      <c r="J246" s="140">
        <f>ROUND(I246*H246,2)</f>
        <v>0</v>
      </c>
      <c r="K246" s="136" t="s">
        <v>29</v>
      </c>
      <c r="L246" s="34"/>
      <c r="M246" s="141" t="s">
        <v>29</v>
      </c>
      <c r="N246" s="142" t="s">
        <v>46</v>
      </c>
      <c r="P246" s="143">
        <f>O246*H246</f>
        <v>0</v>
      </c>
      <c r="Q246" s="143">
        <v>2.004</v>
      </c>
      <c r="R246" s="143">
        <f>Q246*H246</f>
        <v>3036.06</v>
      </c>
      <c r="S246" s="143">
        <v>0</v>
      </c>
      <c r="T246" s="144">
        <f>S246*H246</f>
        <v>0</v>
      </c>
      <c r="AR246" s="145" t="s">
        <v>251</v>
      </c>
      <c r="AT246" s="145" t="s">
        <v>246</v>
      </c>
      <c r="AU246" s="145" t="s">
        <v>21</v>
      </c>
      <c r="AY246" s="18" t="s">
        <v>244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83</v>
      </c>
      <c r="BK246" s="146">
        <f>ROUND(I246*H246,2)</f>
        <v>0</v>
      </c>
      <c r="BL246" s="18" t="s">
        <v>251</v>
      </c>
      <c r="BM246" s="145" t="s">
        <v>1129</v>
      </c>
    </row>
    <row r="247" spans="2:65" s="1" customFormat="1">
      <c r="B247" s="34"/>
      <c r="D247" s="147" t="s">
        <v>253</v>
      </c>
      <c r="F247" s="148" t="s">
        <v>655</v>
      </c>
      <c r="I247" s="149"/>
      <c r="L247" s="34"/>
      <c r="M247" s="150"/>
      <c r="T247" s="55"/>
      <c r="AT247" s="18" t="s">
        <v>253</v>
      </c>
      <c r="AU247" s="18" t="s">
        <v>21</v>
      </c>
    </row>
    <row r="248" spans="2:65" s="12" customFormat="1">
      <c r="B248" s="153"/>
      <c r="D248" s="147" t="s">
        <v>262</v>
      </c>
      <c r="E248" s="154" t="s">
        <v>29</v>
      </c>
      <c r="F248" s="155" t="s">
        <v>1079</v>
      </c>
      <c r="H248" s="156">
        <v>1515</v>
      </c>
      <c r="I248" s="157"/>
      <c r="L248" s="153"/>
      <c r="M248" s="158"/>
      <c r="T248" s="159"/>
      <c r="AT248" s="154" t="s">
        <v>262</v>
      </c>
      <c r="AU248" s="154" t="s">
        <v>21</v>
      </c>
      <c r="AV248" s="12" t="s">
        <v>21</v>
      </c>
      <c r="AW248" s="12" t="s">
        <v>36</v>
      </c>
      <c r="AX248" s="12" t="s">
        <v>83</v>
      </c>
      <c r="AY248" s="154" t="s">
        <v>244</v>
      </c>
    </row>
    <row r="249" spans="2:65" s="11" customFormat="1" ht="22.9" customHeight="1">
      <c r="B249" s="122"/>
      <c r="D249" s="123" t="s">
        <v>74</v>
      </c>
      <c r="E249" s="132" t="s">
        <v>279</v>
      </c>
      <c r="F249" s="132" t="s">
        <v>657</v>
      </c>
      <c r="I249" s="125"/>
      <c r="J249" s="133">
        <f>BK249</f>
        <v>0</v>
      </c>
      <c r="L249" s="122"/>
      <c r="M249" s="127"/>
      <c r="P249" s="128">
        <f>SUM(P250:P257)</f>
        <v>0</v>
      </c>
      <c r="R249" s="128">
        <f>SUM(R250:R257)</f>
        <v>0</v>
      </c>
      <c r="T249" s="129">
        <f>SUM(T250:T257)</f>
        <v>0</v>
      </c>
      <c r="AR249" s="123" t="s">
        <v>83</v>
      </c>
      <c r="AT249" s="130" t="s">
        <v>74</v>
      </c>
      <c r="AU249" s="130" t="s">
        <v>83</v>
      </c>
      <c r="AY249" s="123" t="s">
        <v>244</v>
      </c>
      <c r="BK249" s="131">
        <f>SUM(BK250:BK257)</f>
        <v>0</v>
      </c>
    </row>
    <row r="250" spans="2:65" s="1" customFormat="1" ht="16.5" customHeight="1">
      <c r="B250" s="34"/>
      <c r="C250" s="134" t="s">
        <v>522</v>
      </c>
      <c r="D250" s="134" t="s">
        <v>246</v>
      </c>
      <c r="E250" s="135" t="s">
        <v>659</v>
      </c>
      <c r="F250" s="136" t="s">
        <v>660</v>
      </c>
      <c r="G250" s="137" t="s">
        <v>249</v>
      </c>
      <c r="H250" s="138">
        <v>60</v>
      </c>
      <c r="I250" s="139"/>
      <c r="J250" s="140">
        <f>ROUND(I250*H250,2)</f>
        <v>0</v>
      </c>
      <c r="K250" s="136" t="s">
        <v>250</v>
      </c>
      <c r="L250" s="34"/>
      <c r="M250" s="141" t="s">
        <v>29</v>
      </c>
      <c r="N250" s="142" t="s">
        <v>46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251</v>
      </c>
      <c r="AT250" s="145" t="s">
        <v>246</v>
      </c>
      <c r="AU250" s="145" t="s">
        <v>21</v>
      </c>
      <c r="AY250" s="18" t="s">
        <v>244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83</v>
      </c>
      <c r="BK250" s="146">
        <f>ROUND(I250*H250,2)</f>
        <v>0</v>
      </c>
      <c r="BL250" s="18" t="s">
        <v>251</v>
      </c>
      <c r="BM250" s="145" t="s">
        <v>1130</v>
      </c>
    </row>
    <row r="251" spans="2:65" s="1" customFormat="1" ht="19.5">
      <c r="B251" s="34"/>
      <c r="D251" s="147" t="s">
        <v>253</v>
      </c>
      <c r="F251" s="148" t="s">
        <v>662</v>
      </c>
      <c r="I251" s="149"/>
      <c r="L251" s="34"/>
      <c r="M251" s="150"/>
      <c r="T251" s="55"/>
      <c r="AT251" s="18" t="s">
        <v>253</v>
      </c>
      <c r="AU251" s="18" t="s">
        <v>21</v>
      </c>
    </row>
    <row r="252" spans="2:65" s="1" customFormat="1">
      <c r="B252" s="34"/>
      <c r="D252" s="151" t="s">
        <v>255</v>
      </c>
      <c r="F252" s="152" t="s">
        <v>663</v>
      </c>
      <c r="I252" s="149"/>
      <c r="L252" s="34"/>
      <c r="M252" s="150"/>
      <c r="T252" s="55"/>
      <c r="AT252" s="18" t="s">
        <v>255</v>
      </c>
      <c r="AU252" s="18" t="s">
        <v>21</v>
      </c>
    </row>
    <row r="253" spans="2:65" s="12" customFormat="1">
      <c r="B253" s="153"/>
      <c r="D253" s="147" t="s">
        <v>262</v>
      </c>
      <c r="E253" s="154" t="s">
        <v>29</v>
      </c>
      <c r="F253" s="155" t="s">
        <v>1131</v>
      </c>
      <c r="H253" s="156">
        <v>60</v>
      </c>
      <c r="I253" s="157"/>
      <c r="L253" s="153"/>
      <c r="M253" s="158"/>
      <c r="T253" s="159"/>
      <c r="AT253" s="154" t="s">
        <v>262</v>
      </c>
      <c r="AU253" s="154" t="s">
        <v>21</v>
      </c>
      <c r="AV253" s="12" t="s">
        <v>21</v>
      </c>
      <c r="AW253" s="12" t="s">
        <v>36</v>
      </c>
      <c r="AX253" s="12" t="s">
        <v>83</v>
      </c>
      <c r="AY253" s="154" t="s">
        <v>244</v>
      </c>
    </row>
    <row r="254" spans="2:65" s="1" customFormat="1" ht="16.5" customHeight="1">
      <c r="B254" s="34"/>
      <c r="C254" s="134" t="s">
        <v>531</v>
      </c>
      <c r="D254" s="134" t="s">
        <v>246</v>
      </c>
      <c r="E254" s="135" t="s">
        <v>666</v>
      </c>
      <c r="F254" s="136" t="s">
        <v>667</v>
      </c>
      <c r="G254" s="137" t="s">
        <v>249</v>
      </c>
      <c r="H254" s="138">
        <v>60</v>
      </c>
      <c r="I254" s="139"/>
      <c r="J254" s="140">
        <f>ROUND(I254*H254,2)</f>
        <v>0</v>
      </c>
      <c r="K254" s="136" t="s">
        <v>250</v>
      </c>
      <c r="L254" s="34"/>
      <c r="M254" s="141" t="s">
        <v>29</v>
      </c>
      <c r="N254" s="142" t="s">
        <v>46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251</v>
      </c>
      <c r="AT254" s="145" t="s">
        <v>246</v>
      </c>
      <c r="AU254" s="145" t="s">
        <v>21</v>
      </c>
      <c r="AY254" s="18" t="s">
        <v>244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83</v>
      </c>
      <c r="BK254" s="146">
        <f>ROUND(I254*H254,2)</f>
        <v>0</v>
      </c>
      <c r="BL254" s="18" t="s">
        <v>251</v>
      </c>
      <c r="BM254" s="145" t="s">
        <v>1132</v>
      </c>
    </row>
    <row r="255" spans="2:65" s="1" customFormat="1">
      <c r="B255" s="34"/>
      <c r="D255" s="147" t="s">
        <v>253</v>
      </c>
      <c r="F255" s="148" t="s">
        <v>669</v>
      </c>
      <c r="I255" s="149"/>
      <c r="L255" s="34"/>
      <c r="M255" s="150"/>
      <c r="T255" s="55"/>
      <c r="AT255" s="18" t="s">
        <v>253</v>
      </c>
      <c r="AU255" s="18" t="s">
        <v>21</v>
      </c>
    </row>
    <row r="256" spans="2:65" s="1" customFormat="1">
      <c r="B256" s="34"/>
      <c r="D256" s="151" t="s">
        <v>255</v>
      </c>
      <c r="F256" s="152" t="s">
        <v>670</v>
      </c>
      <c r="I256" s="149"/>
      <c r="L256" s="34"/>
      <c r="M256" s="150"/>
      <c r="T256" s="55"/>
      <c r="AT256" s="18" t="s">
        <v>255</v>
      </c>
      <c r="AU256" s="18" t="s">
        <v>21</v>
      </c>
    </row>
    <row r="257" spans="2:65" s="12" customFormat="1">
      <c r="B257" s="153"/>
      <c r="D257" s="147" t="s">
        <v>262</v>
      </c>
      <c r="E257" s="154" t="s">
        <v>29</v>
      </c>
      <c r="F257" s="155" t="s">
        <v>1133</v>
      </c>
      <c r="H257" s="156">
        <v>60</v>
      </c>
      <c r="I257" s="157"/>
      <c r="L257" s="153"/>
      <c r="M257" s="158"/>
      <c r="T257" s="159"/>
      <c r="AT257" s="154" t="s">
        <v>262</v>
      </c>
      <c r="AU257" s="154" t="s">
        <v>21</v>
      </c>
      <c r="AV257" s="12" t="s">
        <v>21</v>
      </c>
      <c r="AW257" s="12" t="s">
        <v>36</v>
      </c>
      <c r="AX257" s="12" t="s">
        <v>83</v>
      </c>
      <c r="AY257" s="154" t="s">
        <v>244</v>
      </c>
    </row>
    <row r="258" spans="2:65" s="11" customFormat="1" ht="22.9" customHeight="1">
      <c r="B258" s="122"/>
      <c r="D258" s="123" t="s">
        <v>74</v>
      </c>
      <c r="E258" s="132" t="s">
        <v>307</v>
      </c>
      <c r="F258" s="132" t="s">
        <v>672</v>
      </c>
      <c r="I258" s="125"/>
      <c r="J258" s="133">
        <f>BK258</f>
        <v>0</v>
      </c>
      <c r="L258" s="122"/>
      <c r="M258" s="127"/>
      <c r="P258" s="128">
        <f>SUM(P259:P269)</f>
        <v>0</v>
      </c>
      <c r="R258" s="128">
        <f>SUM(R259:R269)</f>
        <v>0</v>
      </c>
      <c r="T258" s="129">
        <f>SUM(T259:T269)</f>
        <v>9.4664000000000001</v>
      </c>
      <c r="AR258" s="123" t="s">
        <v>83</v>
      </c>
      <c r="AT258" s="130" t="s">
        <v>74</v>
      </c>
      <c r="AU258" s="130" t="s">
        <v>83</v>
      </c>
      <c r="AY258" s="123" t="s">
        <v>244</v>
      </c>
      <c r="BK258" s="131">
        <f>SUM(BK259:BK269)</f>
        <v>0</v>
      </c>
    </row>
    <row r="259" spans="2:65" s="1" customFormat="1" ht="16.5" customHeight="1">
      <c r="B259" s="34"/>
      <c r="C259" s="134" t="s">
        <v>535</v>
      </c>
      <c r="D259" s="134" t="s">
        <v>246</v>
      </c>
      <c r="E259" s="135" t="s">
        <v>716</v>
      </c>
      <c r="F259" s="136" t="s">
        <v>717</v>
      </c>
      <c r="G259" s="137" t="s">
        <v>274</v>
      </c>
      <c r="H259" s="138">
        <v>2</v>
      </c>
      <c r="I259" s="139"/>
      <c r="J259" s="140">
        <f>ROUND(I259*H259,2)</f>
        <v>0</v>
      </c>
      <c r="K259" s="136" t="s">
        <v>250</v>
      </c>
      <c r="L259" s="34"/>
      <c r="M259" s="141" t="s">
        <v>29</v>
      </c>
      <c r="N259" s="142" t="s">
        <v>46</v>
      </c>
      <c r="P259" s="143">
        <f>O259*H259</f>
        <v>0</v>
      </c>
      <c r="Q259" s="143">
        <v>0</v>
      </c>
      <c r="R259" s="143">
        <f>Q259*H259</f>
        <v>0</v>
      </c>
      <c r="S259" s="143">
        <v>2.85</v>
      </c>
      <c r="T259" s="144">
        <f>S259*H259</f>
        <v>5.7</v>
      </c>
      <c r="AR259" s="145" t="s">
        <v>251</v>
      </c>
      <c r="AT259" s="145" t="s">
        <v>246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1134</v>
      </c>
    </row>
    <row r="260" spans="2:65" s="1" customFormat="1" ht="19.5">
      <c r="B260" s="34"/>
      <c r="D260" s="147" t="s">
        <v>253</v>
      </c>
      <c r="F260" s="148" t="s">
        <v>719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>
      <c r="B261" s="34"/>
      <c r="D261" s="151" t="s">
        <v>255</v>
      </c>
      <c r="F261" s="152" t="s">
        <v>720</v>
      </c>
      <c r="I261" s="149"/>
      <c r="L261" s="34"/>
      <c r="M261" s="150"/>
      <c r="T261" s="55"/>
      <c r="AT261" s="18" t="s">
        <v>255</v>
      </c>
      <c r="AU261" s="18" t="s">
        <v>21</v>
      </c>
    </row>
    <row r="262" spans="2:65" s="12" customFormat="1">
      <c r="B262" s="153"/>
      <c r="D262" s="147" t="s">
        <v>262</v>
      </c>
      <c r="E262" s="154" t="s">
        <v>29</v>
      </c>
      <c r="F262" s="155" t="s">
        <v>1135</v>
      </c>
      <c r="H262" s="156">
        <v>2</v>
      </c>
      <c r="I262" s="157"/>
      <c r="L262" s="153"/>
      <c r="M262" s="158"/>
      <c r="T262" s="159"/>
      <c r="AT262" s="154" t="s">
        <v>262</v>
      </c>
      <c r="AU262" s="154" t="s">
        <v>21</v>
      </c>
      <c r="AV262" s="12" t="s">
        <v>21</v>
      </c>
      <c r="AW262" s="12" t="s">
        <v>36</v>
      </c>
      <c r="AX262" s="12" t="s">
        <v>83</v>
      </c>
      <c r="AY262" s="154" t="s">
        <v>244</v>
      </c>
    </row>
    <row r="263" spans="2:65" s="1" customFormat="1" ht="16.5" customHeight="1">
      <c r="B263" s="34"/>
      <c r="C263" s="134" t="s">
        <v>539</v>
      </c>
      <c r="D263" s="134" t="s">
        <v>246</v>
      </c>
      <c r="E263" s="135" t="s">
        <v>730</v>
      </c>
      <c r="F263" s="136" t="s">
        <v>731</v>
      </c>
      <c r="G263" s="137" t="s">
        <v>507</v>
      </c>
      <c r="H263" s="138">
        <v>22</v>
      </c>
      <c r="I263" s="139"/>
      <c r="J263" s="140">
        <f>ROUND(I263*H263,2)</f>
        <v>0</v>
      </c>
      <c r="K263" s="136" t="s">
        <v>250</v>
      </c>
      <c r="L263" s="34"/>
      <c r="M263" s="141" t="s">
        <v>29</v>
      </c>
      <c r="N263" s="142" t="s">
        <v>46</v>
      </c>
      <c r="P263" s="143">
        <f>O263*H263</f>
        <v>0</v>
      </c>
      <c r="Q263" s="143">
        <v>0</v>
      </c>
      <c r="R263" s="143">
        <f>Q263*H263</f>
        <v>0</v>
      </c>
      <c r="S263" s="143">
        <v>0.16500000000000001</v>
      </c>
      <c r="T263" s="144">
        <f>S263*H263</f>
        <v>3.6300000000000003</v>
      </c>
      <c r="AR263" s="145" t="s">
        <v>251</v>
      </c>
      <c r="AT263" s="145" t="s">
        <v>246</v>
      </c>
      <c r="AU263" s="145" t="s">
        <v>21</v>
      </c>
      <c r="AY263" s="18" t="s">
        <v>244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83</v>
      </c>
      <c r="BK263" s="146">
        <f>ROUND(I263*H263,2)</f>
        <v>0</v>
      </c>
      <c r="BL263" s="18" t="s">
        <v>251</v>
      </c>
      <c r="BM263" s="145" t="s">
        <v>1136</v>
      </c>
    </row>
    <row r="264" spans="2:65" s="1" customFormat="1">
      <c r="B264" s="34"/>
      <c r="D264" s="147" t="s">
        <v>253</v>
      </c>
      <c r="F264" s="148" t="s">
        <v>733</v>
      </c>
      <c r="I264" s="149"/>
      <c r="L264" s="34"/>
      <c r="M264" s="150"/>
      <c r="T264" s="55"/>
      <c r="AT264" s="18" t="s">
        <v>253</v>
      </c>
      <c r="AU264" s="18" t="s">
        <v>21</v>
      </c>
    </row>
    <row r="265" spans="2:65" s="1" customFormat="1">
      <c r="B265" s="34"/>
      <c r="D265" s="151" t="s">
        <v>255</v>
      </c>
      <c r="F265" s="152" t="s">
        <v>734</v>
      </c>
      <c r="I265" s="149"/>
      <c r="L265" s="34"/>
      <c r="M265" s="150"/>
      <c r="T265" s="55"/>
      <c r="AT265" s="18" t="s">
        <v>255</v>
      </c>
      <c r="AU265" s="18" t="s">
        <v>21</v>
      </c>
    </row>
    <row r="266" spans="2:65" s="12" customFormat="1">
      <c r="B266" s="153"/>
      <c r="D266" s="147" t="s">
        <v>262</v>
      </c>
      <c r="E266" s="154" t="s">
        <v>29</v>
      </c>
      <c r="F266" s="155" t="s">
        <v>1137</v>
      </c>
      <c r="H266" s="156">
        <v>22</v>
      </c>
      <c r="I266" s="157"/>
      <c r="L266" s="153"/>
      <c r="M266" s="158"/>
      <c r="T266" s="159"/>
      <c r="AT266" s="154" t="s">
        <v>262</v>
      </c>
      <c r="AU266" s="154" t="s">
        <v>21</v>
      </c>
      <c r="AV266" s="12" t="s">
        <v>21</v>
      </c>
      <c r="AW266" s="12" t="s">
        <v>36</v>
      </c>
      <c r="AX266" s="12" t="s">
        <v>83</v>
      </c>
      <c r="AY266" s="154" t="s">
        <v>244</v>
      </c>
    </row>
    <row r="267" spans="2:65" s="1" customFormat="1" ht="16.5" customHeight="1">
      <c r="B267" s="34"/>
      <c r="C267" s="134" t="s">
        <v>543</v>
      </c>
      <c r="D267" s="134" t="s">
        <v>246</v>
      </c>
      <c r="E267" s="135" t="s">
        <v>737</v>
      </c>
      <c r="F267" s="136" t="s">
        <v>738</v>
      </c>
      <c r="G267" s="137" t="s">
        <v>591</v>
      </c>
      <c r="H267" s="138">
        <v>55</v>
      </c>
      <c r="I267" s="139"/>
      <c r="J267" s="140">
        <f>ROUND(I267*H267,2)</f>
        <v>0</v>
      </c>
      <c r="K267" s="136" t="s">
        <v>250</v>
      </c>
      <c r="L267" s="34"/>
      <c r="M267" s="141" t="s">
        <v>29</v>
      </c>
      <c r="N267" s="142" t="s">
        <v>46</v>
      </c>
      <c r="P267" s="143">
        <f>O267*H267</f>
        <v>0</v>
      </c>
      <c r="Q267" s="143">
        <v>0</v>
      </c>
      <c r="R267" s="143">
        <f>Q267*H267</f>
        <v>0</v>
      </c>
      <c r="S267" s="143">
        <v>2.48E-3</v>
      </c>
      <c r="T267" s="144">
        <f>S267*H267</f>
        <v>0.13639999999999999</v>
      </c>
      <c r="AR267" s="145" t="s">
        <v>251</v>
      </c>
      <c r="AT267" s="145" t="s">
        <v>246</v>
      </c>
      <c r="AU267" s="145" t="s">
        <v>21</v>
      </c>
      <c r="AY267" s="18" t="s">
        <v>244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83</v>
      </c>
      <c r="BK267" s="146">
        <f>ROUND(I267*H267,2)</f>
        <v>0</v>
      </c>
      <c r="BL267" s="18" t="s">
        <v>251</v>
      </c>
      <c r="BM267" s="145" t="s">
        <v>1138</v>
      </c>
    </row>
    <row r="268" spans="2:65" s="1" customFormat="1">
      <c r="B268" s="34"/>
      <c r="D268" s="147" t="s">
        <v>253</v>
      </c>
      <c r="F268" s="148" t="s">
        <v>740</v>
      </c>
      <c r="I268" s="149"/>
      <c r="L268" s="34"/>
      <c r="M268" s="150"/>
      <c r="T268" s="55"/>
      <c r="AT268" s="18" t="s">
        <v>253</v>
      </c>
      <c r="AU268" s="18" t="s">
        <v>21</v>
      </c>
    </row>
    <row r="269" spans="2:65" s="1" customFormat="1">
      <c r="B269" s="34"/>
      <c r="D269" s="151" t="s">
        <v>255</v>
      </c>
      <c r="F269" s="152" t="s">
        <v>741</v>
      </c>
      <c r="I269" s="149"/>
      <c r="L269" s="34"/>
      <c r="M269" s="150"/>
      <c r="T269" s="55"/>
      <c r="AT269" s="18" t="s">
        <v>255</v>
      </c>
      <c r="AU269" s="18" t="s">
        <v>21</v>
      </c>
    </row>
    <row r="270" spans="2:65" s="11" customFormat="1" ht="22.9" customHeight="1">
      <c r="B270" s="122"/>
      <c r="D270" s="123" t="s">
        <v>74</v>
      </c>
      <c r="E270" s="132" t="s">
        <v>743</v>
      </c>
      <c r="F270" s="132" t="s">
        <v>744</v>
      </c>
      <c r="I270" s="125"/>
      <c r="J270" s="133">
        <f>BK270</f>
        <v>0</v>
      </c>
      <c r="L270" s="122"/>
      <c r="M270" s="127"/>
      <c r="P270" s="128">
        <f>SUM(P271:P287)</f>
        <v>0</v>
      </c>
      <c r="R270" s="128">
        <f>SUM(R271:R287)</f>
        <v>0</v>
      </c>
      <c r="T270" s="129">
        <f>SUM(T271:T287)</f>
        <v>0</v>
      </c>
      <c r="AR270" s="123" t="s">
        <v>83</v>
      </c>
      <c r="AT270" s="130" t="s">
        <v>74</v>
      </c>
      <c r="AU270" s="130" t="s">
        <v>83</v>
      </c>
      <c r="AY270" s="123" t="s">
        <v>244</v>
      </c>
      <c r="BK270" s="131">
        <f>SUM(BK271:BK287)</f>
        <v>0</v>
      </c>
    </row>
    <row r="271" spans="2:65" s="1" customFormat="1" ht="21.75" customHeight="1">
      <c r="B271" s="34"/>
      <c r="C271" s="134" t="s">
        <v>550</v>
      </c>
      <c r="D271" s="134" t="s">
        <v>246</v>
      </c>
      <c r="E271" s="135" t="s">
        <v>1139</v>
      </c>
      <c r="F271" s="136" t="s">
        <v>1140</v>
      </c>
      <c r="G271" s="137" t="s">
        <v>416</v>
      </c>
      <c r="H271" s="138">
        <v>49.731999999999999</v>
      </c>
      <c r="I271" s="139"/>
      <c r="J271" s="140">
        <f>ROUND(I271*H271,2)</f>
        <v>0</v>
      </c>
      <c r="K271" s="136" t="s">
        <v>250</v>
      </c>
      <c r="L271" s="34"/>
      <c r="M271" s="141" t="s">
        <v>29</v>
      </c>
      <c r="N271" s="142" t="s">
        <v>46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251</v>
      </c>
      <c r="AT271" s="145" t="s">
        <v>246</v>
      </c>
      <c r="AU271" s="145" t="s">
        <v>21</v>
      </c>
      <c r="AY271" s="18" t="s">
        <v>244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83</v>
      </c>
      <c r="BK271" s="146">
        <f>ROUND(I271*H271,2)</f>
        <v>0</v>
      </c>
      <c r="BL271" s="18" t="s">
        <v>251</v>
      </c>
      <c r="BM271" s="145" t="s">
        <v>1141</v>
      </c>
    </row>
    <row r="272" spans="2:65" s="1" customFormat="1" ht="19.5">
      <c r="B272" s="34"/>
      <c r="D272" s="147" t="s">
        <v>253</v>
      </c>
      <c r="F272" s="148" t="s">
        <v>1142</v>
      </c>
      <c r="I272" s="149"/>
      <c r="L272" s="34"/>
      <c r="M272" s="150"/>
      <c r="T272" s="55"/>
      <c r="AT272" s="18" t="s">
        <v>253</v>
      </c>
      <c r="AU272" s="18" t="s">
        <v>21</v>
      </c>
    </row>
    <row r="273" spans="2:65" s="1" customFormat="1">
      <c r="B273" s="34"/>
      <c r="D273" s="151" t="s">
        <v>255</v>
      </c>
      <c r="F273" s="152" t="s">
        <v>1143</v>
      </c>
      <c r="I273" s="149"/>
      <c r="L273" s="34"/>
      <c r="M273" s="150"/>
      <c r="T273" s="55"/>
      <c r="AT273" s="18" t="s">
        <v>255</v>
      </c>
      <c r="AU273" s="18" t="s">
        <v>21</v>
      </c>
    </row>
    <row r="274" spans="2:65" s="12" customFormat="1">
      <c r="B274" s="153"/>
      <c r="D274" s="147" t="s">
        <v>262</v>
      </c>
      <c r="E274" s="154" t="s">
        <v>29</v>
      </c>
      <c r="F274" s="155" t="s">
        <v>1144</v>
      </c>
      <c r="H274" s="156">
        <v>49.731999999999999</v>
      </c>
      <c r="I274" s="157"/>
      <c r="L274" s="153"/>
      <c r="M274" s="158"/>
      <c r="T274" s="159"/>
      <c r="AT274" s="154" t="s">
        <v>262</v>
      </c>
      <c r="AU274" s="154" t="s">
        <v>21</v>
      </c>
      <c r="AV274" s="12" t="s">
        <v>21</v>
      </c>
      <c r="AW274" s="12" t="s">
        <v>36</v>
      </c>
      <c r="AX274" s="12" t="s">
        <v>83</v>
      </c>
      <c r="AY274" s="154" t="s">
        <v>244</v>
      </c>
    </row>
    <row r="275" spans="2:65" s="1" customFormat="1" ht="16.5" customHeight="1">
      <c r="B275" s="34"/>
      <c r="C275" s="134" t="s">
        <v>557</v>
      </c>
      <c r="D275" s="134" t="s">
        <v>246</v>
      </c>
      <c r="E275" s="135" t="s">
        <v>1026</v>
      </c>
      <c r="F275" s="136" t="s">
        <v>1027</v>
      </c>
      <c r="G275" s="137" t="s">
        <v>416</v>
      </c>
      <c r="H275" s="138">
        <v>199.52</v>
      </c>
      <c r="I275" s="139"/>
      <c r="J275" s="140">
        <f>ROUND(I275*H275,2)</f>
        <v>0</v>
      </c>
      <c r="K275" s="136" t="s">
        <v>250</v>
      </c>
      <c r="L275" s="34"/>
      <c r="M275" s="141" t="s">
        <v>29</v>
      </c>
      <c r="N275" s="142" t="s">
        <v>46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251</v>
      </c>
      <c r="AT275" s="145" t="s">
        <v>246</v>
      </c>
      <c r="AU275" s="145" t="s">
        <v>21</v>
      </c>
      <c r="AY275" s="18" t="s">
        <v>244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83</v>
      </c>
      <c r="BK275" s="146">
        <f>ROUND(I275*H275,2)</f>
        <v>0</v>
      </c>
      <c r="BL275" s="18" t="s">
        <v>251</v>
      </c>
      <c r="BM275" s="145" t="s">
        <v>1145</v>
      </c>
    </row>
    <row r="276" spans="2:65" s="1" customFormat="1">
      <c r="B276" s="34"/>
      <c r="D276" s="147" t="s">
        <v>253</v>
      </c>
      <c r="F276" s="148" t="s">
        <v>1029</v>
      </c>
      <c r="I276" s="149"/>
      <c r="L276" s="34"/>
      <c r="M276" s="150"/>
      <c r="T276" s="55"/>
      <c r="AT276" s="18" t="s">
        <v>253</v>
      </c>
      <c r="AU276" s="18" t="s">
        <v>21</v>
      </c>
    </row>
    <row r="277" spans="2:65" s="1" customFormat="1">
      <c r="B277" s="34"/>
      <c r="D277" s="151" t="s">
        <v>255</v>
      </c>
      <c r="F277" s="152" t="s">
        <v>1030</v>
      </c>
      <c r="I277" s="149"/>
      <c r="L277" s="34"/>
      <c r="M277" s="150"/>
      <c r="T277" s="55"/>
      <c r="AT277" s="18" t="s">
        <v>255</v>
      </c>
      <c r="AU277" s="18" t="s">
        <v>21</v>
      </c>
    </row>
    <row r="278" spans="2:65" s="1" customFormat="1" ht="21.75" customHeight="1">
      <c r="B278" s="34"/>
      <c r="C278" s="134" t="s">
        <v>563</v>
      </c>
      <c r="D278" s="134" t="s">
        <v>246</v>
      </c>
      <c r="E278" s="135" t="s">
        <v>1031</v>
      </c>
      <c r="F278" s="136" t="s">
        <v>1032</v>
      </c>
      <c r="G278" s="137" t="s">
        <v>416</v>
      </c>
      <c r="H278" s="138">
        <v>31.648</v>
      </c>
      <c r="I278" s="139"/>
      <c r="J278" s="140">
        <f>ROUND(I278*H278,2)</f>
        <v>0</v>
      </c>
      <c r="K278" s="136" t="s">
        <v>250</v>
      </c>
      <c r="L278" s="34"/>
      <c r="M278" s="141" t="s">
        <v>29</v>
      </c>
      <c r="N278" s="142" t="s">
        <v>46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251</v>
      </c>
      <c r="AT278" s="145" t="s">
        <v>246</v>
      </c>
      <c r="AU278" s="145" t="s">
        <v>21</v>
      </c>
      <c r="AY278" s="18" t="s">
        <v>244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83</v>
      </c>
      <c r="BK278" s="146">
        <f>ROUND(I278*H278,2)</f>
        <v>0</v>
      </c>
      <c r="BL278" s="18" t="s">
        <v>251</v>
      </c>
      <c r="BM278" s="145" t="s">
        <v>1146</v>
      </c>
    </row>
    <row r="279" spans="2:65" s="1" customFormat="1" ht="19.5">
      <c r="B279" s="34"/>
      <c r="D279" s="147" t="s">
        <v>253</v>
      </c>
      <c r="F279" s="148" t="s">
        <v>1034</v>
      </c>
      <c r="I279" s="149"/>
      <c r="L279" s="34"/>
      <c r="M279" s="150"/>
      <c r="T279" s="55"/>
      <c r="AT279" s="18" t="s">
        <v>253</v>
      </c>
      <c r="AU279" s="18" t="s">
        <v>21</v>
      </c>
    </row>
    <row r="280" spans="2:65" s="1" customFormat="1">
      <c r="B280" s="34"/>
      <c r="D280" s="151" t="s">
        <v>255</v>
      </c>
      <c r="F280" s="152" t="s">
        <v>1035</v>
      </c>
      <c r="I280" s="149"/>
      <c r="L280" s="34"/>
      <c r="M280" s="150"/>
      <c r="T280" s="55"/>
      <c r="AT280" s="18" t="s">
        <v>255</v>
      </c>
      <c r="AU280" s="18" t="s">
        <v>21</v>
      </c>
    </row>
    <row r="281" spans="2:65" s="1" customFormat="1" ht="16.5" customHeight="1">
      <c r="B281" s="34"/>
      <c r="C281" s="134" t="s">
        <v>570</v>
      </c>
      <c r="D281" s="134" t="s">
        <v>246</v>
      </c>
      <c r="E281" s="135" t="s">
        <v>1147</v>
      </c>
      <c r="F281" s="136" t="s">
        <v>1148</v>
      </c>
      <c r="G281" s="137" t="s">
        <v>416</v>
      </c>
      <c r="H281" s="138">
        <v>1667.866</v>
      </c>
      <c r="I281" s="139"/>
      <c r="J281" s="140">
        <f>ROUND(I281*H281,2)</f>
        <v>0</v>
      </c>
      <c r="K281" s="136" t="s">
        <v>250</v>
      </c>
      <c r="L281" s="34"/>
      <c r="M281" s="141" t="s">
        <v>29</v>
      </c>
      <c r="N281" s="142" t="s">
        <v>46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251</v>
      </c>
      <c r="AT281" s="145" t="s">
        <v>246</v>
      </c>
      <c r="AU281" s="145" t="s">
        <v>21</v>
      </c>
      <c r="AY281" s="18" t="s">
        <v>244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83</v>
      </c>
      <c r="BK281" s="146">
        <f>ROUND(I281*H281,2)</f>
        <v>0</v>
      </c>
      <c r="BL281" s="18" t="s">
        <v>251</v>
      </c>
      <c r="BM281" s="145" t="s">
        <v>1149</v>
      </c>
    </row>
    <row r="282" spans="2:65" s="1" customFormat="1">
      <c r="B282" s="34"/>
      <c r="D282" s="147" t="s">
        <v>253</v>
      </c>
      <c r="F282" s="148" t="s">
        <v>1150</v>
      </c>
      <c r="I282" s="149"/>
      <c r="L282" s="34"/>
      <c r="M282" s="150"/>
      <c r="T282" s="55"/>
      <c r="AT282" s="18" t="s">
        <v>253</v>
      </c>
      <c r="AU282" s="18" t="s">
        <v>21</v>
      </c>
    </row>
    <row r="283" spans="2:65" s="1" customFormat="1">
      <c r="B283" s="34"/>
      <c r="D283" s="151" t="s">
        <v>255</v>
      </c>
      <c r="F283" s="152" t="s">
        <v>1151</v>
      </c>
      <c r="I283" s="149"/>
      <c r="L283" s="34"/>
      <c r="M283" s="150"/>
      <c r="T283" s="55"/>
      <c r="AT283" s="18" t="s">
        <v>255</v>
      </c>
      <c r="AU283" s="18" t="s">
        <v>21</v>
      </c>
    </row>
    <row r="284" spans="2:65" s="1" customFormat="1" ht="16.5" customHeight="1">
      <c r="B284" s="34"/>
      <c r="C284" s="134" t="s">
        <v>577</v>
      </c>
      <c r="D284" s="134" t="s">
        <v>246</v>
      </c>
      <c r="E284" s="135" t="s">
        <v>1152</v>
      </c>
      <c r="F284" s="136" t="s">
        <v>1153</v>
      </c>
      <c r="G284" s="137" t="s">
        <v>416</v>
      </c>
      <c r="H284" s="138">
        <v>31617.9</v>
      </c>
      <c r="I284" s="139"/>
      <c r="J284" s="140">
        <f>ROUND(I284*H284,2)</f>
        <v>0</v>
      </c>
      <c r="K284" s="136" t="s">
        <v>250</v>
      </c>
      <c r="L284" s="34"/>
      <c r="M284" s="141" t="s">
        <v>29</v>
      </c>
      <c r="N284" s="142" t="s">
        <v>46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251</v>
      </c>
      <c r="AT284" s="145" t="s">
        <v>246</v>
      </c>
      <c r="AU284" s="145" t="s">
        <v>21</v>
      </c>
      <c r="AY284" s="18" t="s">
        <v>244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83</v>
      </c>
      <c r="BK284" s="146">
        <f>ROUND(I284*H284,2)</f>
        <v>0</v>
      </c>
      <c r="BL284" s="18" t="s">
        <v>251</v>
      </c>
      <c r="BM284" s="145" t="s">
        <v>1154</v>
      </c>
    </row>
    <row r="285" spans="2:65" s="1" customFormat="1" ht="19.5">
      <c r="B285" s="34"/>
      <c r="D285" s="147" t="s">
        <v>253</v>
      </c>
      <c r="F285" s="148" t="s">
        <v>1155</v>
      </c>
      <c r="I285" s="149"/>
      <c r="L285" s="34"/>
      <c r="M285" s="150"/>
      <c r="T285" s="55"/>
      <c r="AT285" s="18" t="s">
        <v>253</v>
      </c>
      <c r="AU285" s="18" t="s">
        <v>21</v>
      </c>
    </row>
    <row r="286" spans="2:65" s="1" customFormat="1">
      <c r="B286" s="34"/>
      <c r="D286" s="151" t="s">
        <v>255</v>
      </c>
      <c r="F286" s="152" t="s">
        <v>1156</v>
      </c>
      <c r="I286" s="149"/>
      <c r="L286" s="34"/>
      <c r="M286" s="150"/>
      <c r="T286" s="55"/>
      <c r="AT286" s="18" t="s">
        <v>255</v>
      </c>
      <c r="AU286" s="18" t="s">
        <v>21</v>
      </c>
    </row>
    <row r="287" spans="2:65" s="12" customFormat="1">
      <c r="B287" s="153"/>
      <c r="D287" s="147" t="s">
        <v>262</v>
      </c>
      <c r="E287" s="154" t="s">
        <v>29</v>
      </c>
      <c r="F287" s="155" t="s">
        <v>1157</v>
      </c>
      <c r="H287" s="156">
        <v>31617.9</v>
      </c>
      <c r="I287" s="157"/>
      <c r="L287" s="153"/>
      <c r="M287" s="158"/>
      <c r="T287" s="159"/>
      <c r="AT287" s="154" t="s">
        <v>262</v>
      </c>
      <c r="AU287" s="154" t="s">
        <v>21</v>
      </c>
      <c r="AV287" s="12" t="s">
        <v>21</v>
      </c>
      <c r="AW287" s="12" t="s">
        <v>36</v>
      </c>
      <c r="AX287" s="12" t="s">
        <v>83</v>
      </c>
      <c r="AY287" s="154" t="s">
        <v>244</v>
      </c>
    </row>
    <row r="288" spans="2:65" s="11" customFormat="1" ht="22.9" customHeight="1">
      <c r="B288" s="122"/>
      <c r="D288" s="123" t="s">
        <v>74</v>
      </c>
      <c r="E288" s="132" t="s">
        <v>775</v>
      </c>
      <c r="F288" s="132" t="s">
        <v>776</v>
      </c>
      <c r="I288" s="125"/>
      <c r="J288" s="133">
        <f>BK288</f>
        <v>0</v>
      </c>
      <c r="L288" s="122"/>
      <c r="M288" s="127"/>
      <c r="P288" s="128">
        <f>SUM(P289:P291)</f>
        <v>0</v>
      </c>
      <c r="R288" s="128">
        <f>SUM(R289:R291)</f>
        <v>0</v>
      </c>
      <c r="T288" s="129">
        <f>SUM(T289:T291)</f>
        <v>0</v>
      </c>
      <c r="AR288" s="123" t="s">
        <v>83</v>
      </c>
      <c r="AT288" s="130" t="s">
        <v>74</v>
      </c>
      <c r="AU288" s="130" t="s">
        <v>83</v>
      </c>
      <c r="AY288" s="123" t="s">
        <v>244</v>
      </c>
      <c r="BK288" s="131">
        <f>SUM(BK289:BK291)</f>
        <v>0</v>
      </c>
    </row>
    <row r="289" spans="2:65" s="1" customFormat="1" ht="16.5" customHeight="1">
      <c r="B289" s="34"/>
      <c r="C289" s="134" t="s">
        <v>582</v>
      </c>
      <c r="D289" s="134" t="s">
        <v>246</v>
      </c>
      <c r="E289" s="135" t="s">
        <v>778</v>
      </c>
      <c r="F289" s="136" t="s">
        <v>779</v>
      </c>
      <c r="G289" s="137" t="s">
        <v>416</v>
      </c>
      <c r="H289" s="138">
        <v>11417.804</v>
      </c>
      <c r="I289" s="139"/>
      <c r="J289" s="140">
        <f>ROUND(I289*H289,2)</f>
        <v>0</v>
      </c>
      <c r="K289" s="136" t="s">
        <v>250</v>
      </c>
      <c r="L289" s="34"/>
      <c r="M289" s="141" t="s">
        <v>29</v>
      </c>
      <c r="N289" s="142" t="s">
        <v>46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251</v>
      </c>
      <c r="AT289" s="145" t="s">
        <v>246</v>
      </c>
      <c r="AU289" s="145" t="s">
        <v>21</v>
      </c>
      <c r="AY289" s="18" t="s">
        <v>244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83</v>
      </c>
      <c r="BK289" s="146">
        <f>ROUND(I289*H289,2)</f>
        <v>0</v>
      </c>
      <c r="BL289" s="18" t="s">
        <v>251</v>
      </c>
      <c r="BM289" s="145" t="s">
        <v>1158</v>
      </c>
    </row>
    <row r="290" spans="2:65" s="1" customFormat="1">
      <c r="B290" s="34"/>
      <c r="D290" s="147" t="s">
        <v>253</v>
      </c>
      <c r="F290" s="148" t="s">
        <v>781</v>
      </c>
      <c r="I290" s="149"/>
      <c r="L290" s="34"/>
      <c r="M290" s="150"/>
      <c r="T290" s="55"/>
      <c r="AT290" s="18" t="s">
        <v>253</v>
      </c>
      <c r="AU290" s="18" t="s">
        <v>21</v>
      </c>
    </row>
    <row r="291" spans="2:65" s="1" customFormat="1">
      <c r="B291" s="34"/>
      <c r="D291" s="151" t="s">
        <v>255</v>
      </c>
      <c r="F291" s="152" t="s">
        <v>782</v>
      </c>
      <c r="I291" s="149"/>
      <c r="L291" s="34"/>
      <c r="M291" s="185"/>
      <c r="N291" s="186"/>
      <c r="O291" s="186"/>
      <c r="P291" s="186"/>
      <c r="Q291" s="186"/>
      <c r="R291" s="186"/>
      <c r="S291" s="186"/>
      <c r="T291" s="187"/>
      <c r="AT291" s="18" t="s">
        <v>255</v>
      </c>
      <c r="AU291" s="18" t="s">
        <v>21</v>
      </c>
    </row>
    <row r="292" spans="2:65" s="1" customFormat="1" ht="6.95" customHeight="1">
      <c r="B292" s="43"/>
      <c r="C292" s="44"/>
      <c r="D292" s="44"/>
      <c r="E292" s="44"/>
      <c r="F292" s="44"/>
      <c r="G292" s="44"/>
      <c r="H292" s="44"/>
      <c r="I292" s="44"/>
      <c r="J292" s="44"/>
      <c r="K292" s="44"/>
      <c r="L292" s="34"/>
    </row>
  </sheetData>
  <sheetProtection algorithmName="SHA-512" hashValue="Xh/Oc5OaTUH1jLFCgDKnsueUszGKGu8xRLUfKOfsUI2zaOFChy8bw35L8G8OvDizAxRoY6F+Lz+U3hg2Iuk3AA==" saltValue="Ngqrhx1kOkNecz/QsTAoljy/lYxFYg4UAXXIDpmFm0Nj4unXVvbJfwezkwSrM99xA80aGcphvZcvuWOkCLI5cg==" spinCount="100000" sheet="1" objects="1" scenarios="1" formatColumns="0" formatRows="0" autoFilter="0"/>
  <autoFilter ref="C86:K291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300-000000000000}"/>
    <hyperlink ref="F99" r:id="rId2" xr:uid="{00000000-0004-0000-0300-000001000000}"/>
    <hyperlink ref="F102" r:id="rId3" xr:uid="{00000000-0004-0000-0300-000002000000}"/>
    <hyperlink ref="F105" r:id="rId4" xr:uid="{00000000-0004-0000-0300-000003000000}"/>
    <hyperlink ref="F109" r:id="rId5" xr:uid="{00000000-0004-0000-0300-000004000000}"/>
    <hyperlink ref="F113" r:id="rId6" xr:uid="{00000000-0004-0000-0300-000005000000}"/>
    <hyperlink ref="F117" r:id="rId7" xr:uid="{00000000-0004-0000-0300-000006000000}"/>
    <hyperlink ref="F121" r:id="rId8" xr:uid="{00000000-0004-0000-0300-000007000000}"/>
    <hyperlink ref="F125" r:id="rId9" xr:uid="{00000000-0004-0000-0300-000008000000}"/>
    <hyperlink ref="F134" r:id="rId10" xr:uid="{00000000-0004-0000-0300-000009000000}"/>
    <hyperlink ref="F147" r:id="rId11" xr:uid="{00000000-0004-0000-0300-00000A000000}"/>
    <hyperlink ref="F151" r:id="rId12" xr:uid="{00000000-0004-0000-0300-00000B000000}"/>
    <hyperlink ref="F165" r:id="rId13" xr:uid="{00000000-0004-0000-0300-00000C000000}"/>
    <hyperlink ref="F171" r:id="rId14" xr:uid="{00000000-0004-0000-0300-00000D000000}"/>
    <hyperlink ref="F175" r:id="rId15" xr:uid="{00000000-0004-0000-0300-00000E000000}"/>
    <hyperlink ref="F179" r:id="rId16" xr:uid="{00000000-0004-0000-0300-00000F000000}"/>
    <hyperlink ref="F183" r:id="rId17" xr:uid="{00000000-0004-0000-0300-000010000000}"/>
    <hyperlink ref="F187" r:id="rId18" xr:uid="{00000000-0004-0000-0300-000011000000}"/>
    <hyperlink ref="F193" r:id="rId19" xr:uid="{00000000-0004-0000-0300-000012000000}"/>
    <hyperlink ref="F197" r:id="rId20" xr:uid="{00000000-0004-0000-0300-000013000000}"/>
    <hyperlink ref="F201" r:id="rId21" xr:uid="{00000000-0004-0000-0300-000014000000}"/>
    <hyperlink ref="F207" r:id="rId22" xr:uid="{00000000-0004-0000-0300-000015000000}"/>
    <hyperlink ref="F215" r:id="rId23" xr:uid="{00000000-0004-0000-0300-000016000000}"/>
    <hyperlink ref="F219" r:id="rId24" xr:uid="{00000000-0004-0000-0300-000017000000}"/>
    <hyperlink ref="F226" r:id="rId25" xr:uid="{00000000-0004-0000-0300-000018000000}"/>
    <hyperlink ref="F237" r:id="rId26" xr:uid="{00000000-0004-0000-0300-000019000000}"/>
    <hyperlink ref="F241" r:id="rId27" xr:uid="{00000000-0004-0000-0300-00001A000000}"/>
    <hyperlink ref="F245" r:id="rId28" xr:uid="{00000000-0004-0000-0300-00001B000000}"/>
    <hyperlink ref="F252" r:id="rId29" xr:uid="{00000000-0004-0000-0300-00001C000000}"/>
    <hyperlink ref="F256" r:id="rId30" xr:uid="{00000000-0004-0000-0300-00001D000000}"/>
    <hyperlink ref="F261" r:id="rId31" xr:uid="{00000000-0004-0000-0300-00001E000000}"/>
    <hyperlink ref="F265" r:id="rId32" xr:uid="{00000000-0004-0000-0300-00001F000000}"/>
    <hyperlink ref="F269" r:id="rId33" xr:uid="{00000000-0004-0000-0300-000020000000}"/>
    <hyperlink ref="F273" r:id="rId34" xr:uid="{00000000-0004-0000-0300-000021000000}"/>
    <hyperlink ref="F277" r:id="rId35" xr:uid="{00000000-0004-0000-0300-000022000000}"/>
    <hyperlink ref="F280" r:id="rId36" xr:uid="{00000000-0004-0000-0300-000023000000}"/>
    <hyperlink ref="F283" r:id="rId37" xr:uid="{00000000-0004-0000-0300-000024000000}"/>
    <hyperlink ref="F286" r:id="rId38" xr:uid="{00000000-0004-0000-0300-000025000000}"/>
    <hyperlink ref="F291" r:id="rId39" xr:uid="{00000000-0004-0000-03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93</v>
      </c>
      <c r="AZ2" s="92" t="s">
        <v>819</v>
      </c>
      <c r="BA2" s="92" t="s">
        <v>29</v>
      </c>
      <c r="BB2" s="92" t="s">
        <v>29</v>
      </c>
      <c r="BC2" s="92" t="s">
        <v>1159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1039</v>
      </c>
      <c r="BA3" s="92" t="s">
        <v>29</v>
      </c>
      <c r="BB3" s="92" t="s">
        <v>29</v>
      </c>
      <c r="BC3" s="92" t="s">
        <v>1160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1161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ROUND(J85,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ROUND((SUM(BE85:BE262)),  2)</f>
        <v>0</v>
      </c>
      <c r="I33" s="96">
        <v>0.21</v>
      </c>
      <c r="J33" s="85">
        <f>ROUND(((SUM(BE85:BE262))*I33),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ROUND((SUM(BF85:BF262)),  2)</f>
        <v>0</v>
      </c>
      <c r="I34" s="96">
        <v>0.15</v>
      </c>
      <c r="J34" s="85">
        <f>ROUND(((SUM(BF85:BF262))*I34),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ROUND((SUM(BG85:BG262)),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ROUND((SUM(BH85:BH262)),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ROUND((SUM(BI85:BI262)),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040.11.4 - Úprava koryta v úseku km 1,572 40 – 1,983 70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J85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J86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J87</f>
        <v>0</v>
      </c>
      <c r="L61" s="110"/>
    </row>
    <row r="62" spans="2:47" s="9" customFormat="1" ht="19.899999999999999" customHeight="1">
      <c r="B62" s="110"/>
      <c r="D62" s="111" t="s">
        <v>220</v>
      </c>
      <c r="E62" s="112"/>
      <c r="F62" s="112"/>
      <c r="G62" s="112"/>
      <c r="H62" s="112"/>
      <c r="I62" s="112"/>
      <c r="J62" s="113">
        <f>J208</f>
        <v>0</v>
      </c>
      <c r="L62" s="110"/>
    </row>
    <row r="63" spans="2:47" s="9" customFormat="1" ht="19.899999999999999" customHeight="1">
      <c r="B63" s="110"/>
      <c r="D63" s="111" t="s">
        <v>222</v>
      </c>
      <c r="E63" s="112"/>
      <c r="F63" s="112"/>
      <c r="G63" s="112"/>
      <c r="H63" s="112"/>
      <c r="I63" s="112"/>
      <c r="J63" s="113">
        <f>J232</f>
        <v>0</v>
      </c>
      <c r="L63" s="110"/>
    </row>
    <row r="64" spans="2:47" s="9" customFormat="1" ht="19.899999999999999" customHeight="1">
      <c r="B64" s="110"/>
      <c r="D64" s="111" t="s">
        <v>223</v>
      </c>
      <c r="E64" s="112"/>
      <c r="F64" s="112"/>
      <c r="G64" s="112"/>
      <c r="H64" s="112"/>
      <c r="I64" s="112"/>
      <c r="J64" s="113">
        <f>J245</f>
        <v>0</v>
      </c>
      <c r="L64" s="110"/>
    </row>
    <row r="65" spans="2:12" s="9" customFormat="1" ht="19.899999999999999" customHeight="1">
      <c r="B65" s="110"/>
      <c r="D65" s="111" t="s">
        <v>224</v>
      </c>
      <c r="E65" s="112"/>
      <c r="F65" s="112"/>
      <c r="G65" s="112"/>
      <c r="H65" s="112"/>
      <c r="I65" s="112"/>
      <c r="J65" s="113">
        <f>J259</f>
        <v>0</v>
      </c>
      <c r="L65" s="110"/>
    </row>
    <row r="66" spans="2:12" s="1" customFormat="1" ht="21.75" customHeight="1">
      <c r="B66" s="34"/>
      <c r="L66" s="34"/>
    </row>
    <row r="67" spans="2:12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5" customHeight="1">
      <c r="B72" s="34"/>
      <c r="C72" s="22" t="s">
        <v>229</v>
      </c>
      <c r="L72" s="34"/>
    </row>
    <row r="73" spans="2:12" s="1" customFormat="1" ht="6.95" customHeight="1">
      <c r="B73" s="34"/>
      <c r="L73" s="34"/>
    </row>
    <row r="74" spans="2:12" s="1" customFormat="1" ht="12" customHeight="1">
      <c r="B74" s="34"/>
      <c r="C74" s="28" t="s">
        <v>16</v>
      </c>
      <c r="L74" s="34"/>
    </row>
    <row r="75" spans="2:12" s="1" customFormat="1" ht="16.5" customHeight="1">
      <c r="B75" s="34"/>
      <c r="E75" s="336" t="str">
        <f>E7</f>
        <v>Opatření Zátor-Loučky, OHO, Dílčí stavba 02.040 Opatření v úseku Zátor - Loučky</v>
      </c>
      <c r="F75" s="337"/>
      <c r="G75" s="337"/>
      <c r="H75" s="337"/>
      <c r="L75" s="34"/>
    </row>
    <row r="76" spans="2:12" s="1" customFormat="1" ht="12" customHeight="1">
      <c r="B76" s="34"/>
      <c r="C76" s="28" t="s">
        <v>210</v>
      </c>
      <c r="L76" s="34"/>
    </row>
    <row r="77" spans="2:12" s="1" customFormat="1" ht="16.5" customHeight="1">
      <c r="B77" s="34"/>
      <c r="E77" s="310" t="str">
        <f>E9</f>
        <v>040.11.4 - Úprava koryta v úseku km 1,572 40 – 1,983 70</v>
      </c>
      <c r="F77" s="335"/>
      <c r="G77" s="335"/>
      <c r="H77" s="335"/>
      <c r="L77" s="34"/>
    </row>
    <row r="78" spans="2:12" s="1" customFormat="1" ht="6.95" customHeight="1">
      <c r="B78" s="34"/>
      <c r="L78" s="34"/>
    </row>
    <row r="79" spans="2:12" s="1" customFormat="1" ht="12" customHeight="1">
      <c r="B79" s="34"/>
      <c r="C79" s="28" t="s">
        <v>22</v>
      </c>
      <c r="F79" s="26" t="str">
        <f>F12</f>
        <v>Zátor</v>
      </c>
      <c r="I79" s="28" t="s">
        <v>24</v>
      </c>
      <c r="J79" s="51">
        <f>IF(J12="","",J12)</f>
        <v>45897</v>
      </c>
      <c r="L79" s="34"/>
    </row>
    <row r="80" spans="2:12" s="1" customFormat="1" ht="6.95" customHeight="1">
      <c r="B80" s="34"/>
      <c r="L80" s="34"/>
    </row>
    <row r="81" spans="2:65" s="1" customFormat="1" ht="15.2" customHeight="1">
      <c r="B81" s="34"/>
      <c r="C81" s="28" t="s">
        <v>27</v>
      </c>
      <c r="F81" s="26" t="str">
        <f>E15</f>
        <v>Povodí Odry, státní podnik</v>
      </c>
      <c r="I81" s="28" t="s">
        <v>34</v>
      </c>
      <c r="J81" s="32" t="str">
        <f>E21</f>
        <v>AQUATIS, a.s.</v>
      </c>
      <c r="L81" s="34"/>
    </row>
    <row r="82" spans="2:65" s="1" customFormat="1" ht="25.7" customHeight="1">
      <c r="B82" s="34"/>
      <c r="C82" s="28" t="s">
        <v>32</v>
      </c>
      <c r="F82" s="26" t="str">
        <f>IF(E18="","",E18)</f>
        <v>Vyplň údaj</v>
      </c>
      <c r="I82" s="28" t="s">
        <v>37</v>
      </c>
      <c r="J82" s="32" t="str">
        <f>E24</f>
        <v>Ing. Michal Jendruščák</v>
      </c>
      <c r="L82" s="34"/>
    </row>
    <row r="83" spans="2:65" s="1" customFormat="1" ht="10.35" customHeight="1">
      <c r="B83" s="34"/>
      <c r="L83" s="34"/>
    </row>
    <row r="84" spans="2:65" s="10" customFormat="1" ht="29.25" customHeight="1">
      <c r="B84" s="114"/>
      <c r="C84" s="115" t="s">
        <v>230</v>
      </c>
      <c r="D84" s="116" t="s">
        <v>60</v>
      </c>
      <c r="E84" s="116" t="s">
        <v>56</v>
      </c>
      <c r="F84" s="116" t="s">
        <v>57</v>
      </c>
      <c r="G84" s="116" t="s">
        <v>231</v>
      </c>
      <c r="H84" s="116" t="s">
        <v>232</v>
      </c>
      <c r="I84" s="116" t="s">
        <v>233</v>
      </c>
      <c r="J84" s="116" t="s">
        <v>214</v>
      </c>
      <c r="K84" s="117" t="s">
        <v>234</v>
      </c>
      <c r="L84" s="114"/>
      <c r="M84" s="58" t="s">
        <v>29</v>
      </c>
      <c r="N84" s="59" t="s">
        <v>45</v>
      </c>
      <c r="O84" s="59" t="s">
        <v>235</v>
      </c>
      <c r="P84" s="59" t="s">
        <v>236</v>
      </c>
      <c r="Q84" s="59" t="s">
        <v>237</v>
      </c>
      <c r="R84" s="59" t="s">
        <v>238</v>
      </c>
      <c r="S84" s="59" t="s">
        <v>239</v>
      </c>
      <c r="T84" s="60" t="s">
        <v>240</v>
      </c>
    </row>
    <row r="85" spans="2:65" s="1" customFormat="1" ht="22.9" customHeight="1">
      <c r="B85" s="34"/>
      <c r="C85" s="63" t="s">
        <v>241</v>
      </c>
      <c r="J85" s="118">
        <f>BK85</f>
        <v>0</v>
      </c>
      <c r="L85" s="34"/>
      <c r="M85" s="61"/>
      <c r="N85" s="52"/>
      <c r="O85" s="52"/>
      <c r="P85" s="119">
        <f>P86</f>
        <v>0</v>
      </c>
      <c r="Q85" s="52"/>
      <c r="R85" s="119">
        <f>R86</f>
        <v>11883.137699999997</v>
      </c>
      <c r="S85" s="52"/>
      <c r="T85" s="120">
        <f>T86</f>
        <v>2167.4620800000002</v>
      </c>
      <c r="AT85" s="18" t="s">
        <v>74</v>
      </c>
      <c r="AU85" s="18" t="s">
        <v>215</v>
      </c>
      <c r="BK85" s="121">
        <f>BK86</f>
        <v>0</v>
      </c>
    </row>
    <row r="86" spans="2:65" s="11" customFormat="1" ht="25.9" customHeight="1">
      <c r="B86" s="122"/>
      <c r="D86" s="123" t="s">
        <v>74</v>
      </c>
      <c r="E86" s="124" t="s">
        <v>242</v>
      </c>
      <c r="F86" s="124" t="s">
        <v>243</v>
      </c>
      <c r="I86" s="125"/>
      <c r="J86" s="126">
        <f>BK86</f>
        <v>0</v>
      </c>
      <c r="L86" s="122"/>
      <c r="M86" s="127"/>
      <c r="P86" s="128">
        <f>P87+P208+P232+P245+P259</f>
        <v>0</v>
      </c>
      <c r="R86" s="128">
        <f>R87+R208+R232+R245+R259</f>
        <v>11883.137699999997</v>
      </c>
      <c r="T86" s="129">
        <f>T87+T208+T232+T245+T259</f>
        <v>2167.4620800000002</v>
      </c>
      <c r="AR86" s="123" t="s">
        <v>83</v>
      </c>
      <c r="AT86" s="130" t="s">
        <v>74</v>
      </c>
      <c r="AU86" s="130" t="s">
        <v>75</v>
      </c>
      <c r="AY86" s="123" t="s">
        <v>244</v>
      </c>
      <c r="BK86" s="131">
        <f>BK87+BK208+BK232+BK245+BK259</f>
        <v>0</v>
      </c>
    </row>
    <row r="87" spans="2:65" s="11" customFormat="1" ht="22.9" customHeight="1">
      <c r="B87" s="122"/>
      <c r="D87" s="123" t="s">
        <v>74</v>
      </c>
      <c r="E87" s="132" t="s">
        <v>83</v>
      </c>
      <c r="F87" s="132" t="s">
        <v>245</v>
      </c>
      <c r="I87" s="125"/>
      <c r="J87" s="133">
        <f>BK87</f>
        <v>0</v>
      </c>
      <c r="L87" s="122"/>
      <c r="M87" s="127"/>
      <c r="P87" s="128">
        <f>SUM(P88:P207)</f>
        <v>0</v>
      </c>
      <c r="R87" s="128">
        <f>SUM(R88:R207)</f>
        <v>0.18887999999999999</v>
      </c>
      <c r="T87" s="129">
        <f>SUM(T88:T207)</f>
        <v>2131.2200000000003</v>
      </c>
      <c r="AR87" s="123" t="s">
        <v>83</v>
      </c>
      <c r="AT87" s="130" t="s">
        <v>74</v>
      </c>
      <c r="AU87" s="130" t="s">
        <v>83</v>
      </c>
      <c r="AY87" s="123" t="s">
        <v>244</v>
      </c>
      <c r="BK87" s="131">
        <f>SUM(BK88:BK207)</f>
        <v>0</v>
      </c>
    </row>
    <row r="88" spans="2:65" s="1" customFormat="1" ht="16.5" customHeight="1">
      <c r="B88" s="34"/>
      <c r="C88" s="134" t="s">
        <v>83</v>
      </c>
      <c r="D88" s="134" t="s">
        <v>246</v>
      </c>
      <c r="E88" s="135" t="s">
        <v>272</v>
      </c>
      <c r="F88" s="136" t="s">
        <v>273</v>
      </c>
      <c r="G88" s="137" t="s">
        <v>274</v>
      </c>
      <c r="H88" s="138">
        <v>1171</v>
      </c>
      <c r="I88" s="139"/>
      <c r="J88" s="140">
        <f>ROUND(I88*H88,2)</f>
        <v>0</v>
      </c>
      <c r="K88" s="136" t="s">
        <v>250</v>
      </c>
      <c r="L88" s="34"/>
      <c r="M88" s="141" t="s">
        <v>29</v>
      </c>
      <c r="N88" s="142" t="s">
        <v>46</v>
      </c>
      <c r="P88" s="143">
        <f>O88*H88</f>
        <v>0</v>
      </c>
      <c r="Q88" s="143">
        <v>0</v>
      </c>
      <c r="R88" s="143">
        <f>Q88*H88</f>
        <v>0</v>
      </c>
      <c r="S88" s="143">
        <v>1.82</v>
      </c>
      <c r="T88" s="144">
        <f>S88*H88</f>
        <v>2131.2200000000003</v>
      </c>
      <c r="AR88" s="145" t="s">
        <v>251</v>
      </c>
      <c r="AT88" s="145" t="s">
        <v>246</v>
      </c>
      <c r="AU88" s="145" t="s">
        <v>21</v>
      </c>
      <c r="AY88" s="18" t="s">
        <v>244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83</v>
      </c>
      <c r="BK88" s="146">
        <f>ROUND(I88*H88,2)</f>
        <v>0</v>
      </c>
      <c r="BL88" s="18" t="s">
        <v>251</v>
      </c>
      <c r="BM88" s="145" t="s">
        <v>1162</v>
      </c>
    </row>
    <row r="89" spans="2:65" s="1" customFormat="1">
      <c r="B89" s="34"/>
      <c r="D89" s="147" t="s">
        <v>253</v>
      </c>
      <c r="F89" s="148" t="s">
        <v>276</v>
      </c>
      <c r="I89" s="149"/>
      <c r="L89" s="34"/>
      <c r="M89" s="150"/>
      <c r="T89" s="55"/>
      <c r="AT89" s="18" t="s">
        <v>253</v>
      </c>
      <c r="AU89" s="18" t="s">
        <v>21</v>
      </c>
    </row>
    <row r="90" spans="2:65" s="1" customFormat="1">
      <c r="B90" s="34"/>
      <c r="D90" s="151" t="s">
        <v>255</v>
      </c>
      <c r="F90" s="152" t="s">
        <v>277</v>
      </c>
      <c r="I90" s="149"/>
      <c r="L90" s="34"/>
      <c r="M90" s="150"/>
      <c r="T90" s="55"/>
      <c r="AT90" s="18" t="s">
        <v>255</v>
      </c>
      <c r="AU90" s="18" t="s">
        <v>21</v>
      </c>
    </row>
    <row r="91" spans="2:65" s="12" customFormat="1">
      <c r="B91" s="153"/>
      <c r="D91" s="147" t="s">
        <v>262</v>
      </c>
      <c r="E91" s="154" t="s">
        <v>29</v>
      </c>
      <c r="F91" s="155" t="s">
        <v>1163</v>
      </c>
      <c r="H91" s="156">
        <v>1171</v>
      </c>
      <c r="I91" s="157"/>
      <c r="L91" s="153"/>
      <c r="M91" s="158"/>
      <c r="T91" s="159"/>
      <c r="AT91" s="154" t="s">
        <v>262</v>
      </c>
      <c r="AU91" s="154" t="s">
        <v>21</v>
      </c>
      <c r="AV91" s="12" t="s">
        <v>21</v>
      </c>
      <c r="AW91" s="12" t="s">
        <v>36</v>
      </c>
      <c r="AX91" s="12" t="s">
        <v>83</v>
      </c>
      <c r="AY91" s="154" t="s">
        <v>244</v>
      </c>
    </row>
    <row r="92" spans="2:65" s="1" customFormat="1" ht="16.5" customHeight="1">
      <c r="B92" s="34"/>
      <c r="C92" s="134" t="s">
        <v>21</v>
      </c>
      <c r="D92" s="134" t="s">
        <v>246</v>
      </c>
      <c r="E92" s="135" t="s">
        <v>287</v>
      </c>
      <c r="F92" s="136" t="s">
        <v>288</v>
      </c>
      <c r="G92" s="137" t="s">
        <v>249</v>
      </c>
      <c r="H92" s="138">
        <v>10392</v>
      </c>
      <c r="I92" s="139"/>
      <c r="J92" s="140">
        <f>ROUND(I92*H92,2)</f>
        <v>0</v>
      </c>
      <c r="K92" s="136" t="s">
        <v>250</v>
      </c>
      <c r="L92" s="34"/>
      <c r="M92" s="141" t="s">
        <v>29</v>
      </c>
      <c r="N92" s="142" t="s">
        <v>46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251</v>
      </c>
      <c r="AT92" s="145" t="s">
        <v>246</v>
      </c>
      <c r="AU92" s="145" t="s">
        <v>21</v>
      </c>
      <c r="AY92" s="18" t="s">
        <v>244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83</v>
      </c>
      <c r="BK92" s="146">
        <f>ROUND(I92*H92,2)</f>
        <v>0</v>
      </c>
      <c r="BL92" s="18" t="s">
        <v>251</v>
      </c>
      <c r="BM92" s="145" t="s">
        <v>1164</v>
      </c>
    </row>
    <row r="93" spans="2:65" s="1" customFormat="1">
      <c r="B93" s="34"/>
      <c r="D93" s="147" t="s">
        <v>253</v>
      </c>
      <c r="F93" s="148" t="s">
        <v>290</v>
      </c>
      <c r="I93" s="149"/>
      <c r="L93" s="34"/>
      <c r="M93" s="150"/>
      <c r="T93" s="55"/>
      <c r="AT93" s="18" t="s">
        <v>253</v>
      </c>
      <c r="AU93" s="18" t="s">
        <v>21</v>
      </c>
    </row>
    <row r="94" spans="2:65" s="1" customFormat="1">
      <c r="B94" s="34"/>
      <c r="D94" s="151" t="s">
        <v>255</v>
      </c>
      <c r="F94" s="152" t="s">
        <v>291</v>
      </c>
      <c r="I94" s="149"/>
      <c r="L94" s="34"/>
      <c r="M94" s="150"/>
      <c r="T94" s="55"/>
      <c r="AT94" s="18" t="s">
        <v>255</v>
      </c>
      <c r="AU94" s="18" t="s">
        <v>21</v>
      </c>
    </row>
    <row r="95" spans="2:65" s="12" customFormat="1">
      <c r="B95" s="153"/>
      <c r="D95" s="147" t="s">
        <v>262</v>
      </c>
      <c r="E95" s="154" t="s">
        <v>29</v>
      </c>
      <c r="F95" s="155" t="s">
        <v>1165</v>
      </c>
      <c r="H95" s="156">
        <v>10392</v>
      </c>
      <c r="I95" s="157"/>
      <c r="L95" s="153"/>
      <c r="M95" s="158"/>
      <c r="T95" s="159"/>
      <c r="AT95" s="154" t="s">
        <v>262</v>
      </c>
      <c r="AU95" s="154" t="s">
        <v>21</v>
      </c>
      <c r="AV95" s="12" t="s">
        <v>21</v>
      </c>
      <c r="AW95" s="12" t="s">
        <v>36</v>
      </c>
      <c r="AX95" s="12" t="s">
        <v>83</v>
      </c>
      <c r="AY95" s="154" t="s">
        <v>244</v>
      </c>
    </row>
    <row r="96" spans="2:65" s="1" customFormat="1" ht="21.75" customHeight="1">
      <c r="B96" s="34"/>
      <c r="C96" s="134" t="s">
        <v>264</v>
      </c>
      <c r="D96" s="134" t="s">
        <v>246</v>
      </c>
      <c r="E96" s="135" t="s">
        <v>294</v>
      </c>
      <c r="F96" s="136" t="s">
        <v>295</v>
      </c>
      <c r="G96" s="137" t="s">
        <v>274</v>
      </c>
      <c r="H96" s="138">
        <v>14066</v>
      </c>
      <c r="I96" s="139"/>
      <c r="J96" s="140">
        <f>ROUND(I96*H96,2)</f>
        <v>0</v>
      </c>
      <c r="K96" s="136" t="s">
        <v>250</v>
      </c>
      <c r="L96" s="34"/>
      <c r="M96" s="141" t="s">
        <v>29</v>
      </c>
      <c r="N96" s="142" t="s">
        <v>46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251</v>
      </c>
      <c r="AT96" s="145" t="s">
        <v>246</v>
      </c>
      <c r="AU96" s="145" t="s">
        <v>21</v>
      </c>
      <c r="AY96" s="18" t="s">
        <v>244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83</v>
      </c>
      <c r="BK96" s="146">
        <f>ROUND(I96*H96,2)</f>
        <v>0</v>
      </c>
      <c r="BL96" s="18" t="s">
        <v>251</v>
      </c>
      <c r="BM96" s="145" t="s">
        <v>1166</v>
      </c>
    </row>
    <row r="97" spans="2:65" s="1" customFormat="1">
      <c r="B97" s="34"/>
      <c r="D97" s="147" t="s">
        <v>253</v>
      </c>
      <c r="F97" s="148" t="s">
        <v>297</v>
      </c>
      <c r="I97" s="149"/>
      <c r="L97" s="34"/>
      <c r="M97" s="150"/>
      <c r="T97" s="55"/>
      <c r="AT97" s="18" t="s">
        <v>253</v>
      </c>
      <c r="AU97" s="18" t="s">
        <v>21</v>
      </c>
    </row>
    <row r="98" spans="2:65" s="1" customFormat="1">
      <c r="B98" s="34"/>
      <c r="D98" s="151" t="s">
        <v>255</v>
      </c>
      <c r="F98" s="152" t="s">
        <v>298</v>
      </c>
      <c r="I98" s="149"/>
      <c r="L98" s="34"/>
      <c r="M98" s="150"/>
      <c r="T98" s="55"/>
      <c r="AT98" s="18" t="s">
        <v>255</v>
      </c>
      <c r="AU98" s="18" t="s">
        <v>21</v>
      </c>
    </row>
    <row r="99" spans="2:65" s="12" customFormat="1">
      <c r="B99" s="153"/>
      <c r="D99" s="147" t="s">
        <v>262</v>
      </c>
      <c r="E99" s="154" t="s">
        <v>29</v>
      </c>
      <c r="F99" s="155" t="s">
        <v>1167</v>
      </c>
      <c r="H99" s="156">
        <v>14066</v>
      </c>
      <c r="I99" s="157"/>
      <c r="L99" s="153"/>
      <c r="M99" s="158"/>
      <c r="T99" s="159"/>
      <c r="AT99" s="154" t="s">
        <v>262</v>
      </c>
      <c r="AU99" s="154" t="s">
        <v>21</v>
      </c>
      <c r="AV99" s="12" t="s">
        <v>21</v>
      </c>
      <c r="AW99" s="12" t="s">
        <v>36</v>
      </c>
      <c r="AX99" s="12" t="s">
        <v>83</v>
      </c>
      <c r="AY99" s="154" t="s">
        <v>244</v>
      </c>
    </row>
    <row r="100" spans="2:65" s="1" customFormat="1" ht="21.75" customHeight="1">
      <c r="B100" s="34"/>
      <c r="C100" s="134" t="s">
        <v>251</v>
      </c>
      <c r="D100" s="134" t="s">
        <v>246</v>
      </c>
      <c r="E100" s="135" t="s">
        <v>301</v>
      </c>
      <c r="F100" s="136" t="s">
        <v>302</v>
      </c>
      <c r="G100" s="137" t="s">
        <v>274</v>
      </c>
      <c r="H100" s="138">
        <v>2772</v>
      </c>
      <c r="I100" s="139"/>
      <c r="J100" s="140">
        <f>ROUND(I100*H100,2)</f>
        <v>0</v>
      </c>
      <c r="K100" s="136" t="s">
        <v>250</v>
      </c>
      <c r="L100" s="34"/>
      <c r="M100" s="141" t="s">
        <v>29</v>
      </c>
      <c r="N100" s="142" t="s">
        <v>46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251</v>
      </c>
      <c r="AT100" s="145" t="s">
        <v>246</v>
      </c>
      <c r="AU100" s="145" t="s">
        <v>21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1168</v>
      </c>
    </row>
    <row r="101" spans="2:65" s="1" customFormat="1" ht="19.5">
      <c r="B101" s="34"/>
      <c r="D101" s="147" t="s">
        <v>253</v>
      </c>
      <c r="F101" s="148" t="s">
        <v>304</v>
      </c>
      <c r="I101" s="149"/>
      <c r="L101" s="34"/>
      <c r="M101" s="150"/>
      <c r="T101" s="55"/>
      <c r="AT101" s="18" t="s">
        <v>253</v>
      </c>
      <c r="AU101" s="18" t="s">
        <v>21</v>
      </c>
    </row>
    <row r="102" spans="2:65" s="1" customFormat="1">
      <c r="B102" s="34"/>
      <c r="D102" s="151" t="s">
        <v>255</v>
      </c>
      <c r="F102" s="152" t="s">
        <v>305</v>
      </c>
      <c r="I102" s="149"/>
      <c r="L102" s="34"/>
      <c r="M102" s="150"/>
      <c r="T102" s="55"/>
      <c r="AT102" s="18" t="s">
        <v>255</v>
      </c>
      <c r="AU102" s="18" t="s">
        <v>21</v>
      </c>
    </row>
    <row r="103" spans="2:65" s="12" customFormat="1">
      <c r="B103" s="153"/>
      <c r="D103" s="147" t="s">
        <v>262</v>
      </c>
      <c r="E103" s="154" t="s">
        <v>29</v>
      </c>
      <c r="F103" s="155" t="s">
        <v>1169</v>
      </c>
      <c r="H103" s="156">
        <v>2772</v>
      </c>
      <c r="I103" s="157"/>
      <c r="L103" s="153"/>
      <c r="M103" s="158"/>
      <c r="T103" s="159"/>
      <c r="AT103" s="154" t="s">
        <v>262</v>
      </c>
      <c r="AU103" s="154" t="s">
        <v>21</v>
      </c>
      <c r="AV103" s="12" t="s">
        <v>21</v>
      </c>
      <c r="AW103" s="12" t="s">
        <v>36</v>
      </c>
      <c r="AX103" s="12" t="s">
        <v>83</v>
      </c>
      <c r="AY103" s="154" t="s">
        <v>244</v>
      </c>
    </row>
    <row r="104" spans="2:65" s="1" customFormat="1" ht="21.75" customHeight="1">
      <c r="B104" s="34"/>
      <c r="C104" s="134" t="s">
        <v>279</v>
      </c>
      <c r="D104" s="134" t="s">
        <v>246</v>
      </c>
      <c r="E104" s="135" t="s">
        <v>849</v>
      </c>
      <c r="F104" s="136" t="s">
        <v>850</v>
      </c>
      <c r="G104" s="137" t="s">
        <v>274</v>
      </c>
      <c r="H104" s="138">
        <v>12451</v>
      </c>
      <c r="I104" s="139"/>
      <c r="J104" s="140">
        <f>ROUND(I104*H104,2)</f>
        <v>0</v>
      </c>
      <c r="K104" s="136" t="s">
        <v>250</v>
      </c>
      <c r="L104" s="34"/>
      <c r="M104" s="141" t="s">
        <v>29</v>
      </c>
      <c r="N104" s="142" t="s">
        <v>46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251</v>
      </c>
      <c r="AT104" s="145" t="s">
        <v>246</v>
      </c>
      <c r="AU104" s="145" t="s">
        <v>21</v>
      </c>
      <c r="AY104" s="18" t="s">
        <v>244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83</v>
      </c>
      <c r="BK104" s="146">
        <f>ROUND(I104*H104,2)</f>
        <v>0</v>
      </c>
      <c r="BL104" s="18" t="s">
        <v>251</v>
      </c>
      <c r="BM104" s="145" t="s">
        <v>1170</v>
      </c>
    </row>
    <row r="105" spans="2:65" s="1" customFormat="1" ht="19.5">
      <c r="B105" s="34"/>
      <c r="D105" s="147" t="s">
        <v>253</v>
      </c>
      <c r="F105" s="148" t="s">
        <v>852</v>
      </c>
      <c r="I105" s="149"/>
      <c r="L105" s="34"/>
      <c r="M105" s="150"/>
      <c r="T105" s="55"/>
      <c r="AT105" s="18" t="s">
        <v>253</v>
      </c>
      <c r="AU105" s="18" t="s">
        <v>21</v>
      </c>
    </row>
    <row r="106" spans="2:65" s="1" customFormat="1">
      <c r="B106" s="34"/>
      <c r="D106" s="151" t="s">
        <v>255</v>
      </c>
      <c r="F106" s="152" t="s">
        <v>853</v>
      </c>
      <c r="I106" s="149"/>
      <c r="L106" s="34"/>
      <c r="M106" s="150"/>
      <c r="T106" s="55"/>
      <c r="AT106" s="18" t="s">
        <v>255</v>
      </c>
      <c r="AU106" s="18" t="s">
        <v>21</v>
      </c>
    </row>
    <row r="107" spans="2:65" s="12" customFormat="1">
      <c r="B107" s="153"/>
      <c r="D107" s="147" t="s">
        <v>262</v>
      </c>
      <c r="E107" s="154" t="s">
        <v>29</v>
      </c>
      <c r="F107" s="155" t="s">
        <v>1171</v>
      </c>
      <c r="H107" s="156">
        <v>12451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83</v>
      </c>
      <c r="AY107" s="154" t="s">
        <v>244</v>
      </c>
    </row>
    <row r="108" spans="2:65" s="1" customFormat="1" ht="21.75" customHeight="1">
      <c r="B108" s="34"/>
      <c r="C108" s="134" t="s">
        <v>286</v>
      </c>
      <c r="D108" s="134" t="s">
        <v>246</v>
      </c>
      <c r="E108" s="135" t="s">
        <v>315</v>
      </c>
      <c r="F108" s="136" t="s">
        <v>316</v>
      </c>
      <c r="G108" s="137" t="s">
        <v>274</v>
      </c>
      <c r="H108" s="138">
        <v>3108.3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1172</v>
      </c>
    </row>
    <row r="109" spans="2:65" s="1" customFormat="1" ht="19.5">
      <c r="B109" s="34"/>
      <c r="D109" s="147" t="s">
        <v>253</v>
      </c>
      <c r="F109" s="148" t="s">
        <v>318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319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2" customFormat="1">
      <c r="B111" s="153"/>
      <c r="D111" s="147" t="s">
        <v>262</v>
      </c>
      <c r="E111" s="154" t="s">
        <v>29</v>
      </c>
      <c r="F111" s="155" t="s">
        <v>1173</v>
      </c>
      <c r="H111" s="156">
        <v>1558.8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75</v>
      </c>
      <c r="AY111" s="154" t="s">
        <v>244</v>
      </c>
    </row>
    <row r="112" spans="2:65" s="14" customFormat="1">
      <c r="B112" s="168"/>
      <c r="D112" s="147" t="s">
        <v>262</v>
      </c>
      <c r="E112" s="169" t="s">
        <v>29</v>
      </c>
      <c r="F112" s="170" t="s">
        <v>321</v>
      </c>
      <c r="H112" s="171">
        <v>1558.8</v>
      </c>
      <c r="I112" s="172"/>
      <c r="L112" s="168"/>
      <c r="M112" s="173"/>
      <c r="T112" s="174"/>
      <c r="AT112" s="169" t="s">
        <v>262</v>
      </c>
      <c r="AU112" s="169" t="s">
        <v>21</v>
      </c>
      <c r="AV112" s="14" t="s">
        <v>264</v>
      </c>
      <c r="AW112" s="14" t="s">
        <v>36</v>
      </c>
      <c r="AX112" s="14" t="s">
        <v>75</v>
      </c>
      <c r="AY112" s="169" t="s">
        <v>244</v>
      </c>
    </row>
    <row r="113" spans="2:65" s="12" customFormat="1">
      <c r="B113" s="153"/>
      <c r="D113" s="147" t="s">
        <v>262</v>
      </c>
      <c r="E113" s="154" t="s">
        <v>29</v>
      </c>
      <c r="F113" s="155" t="s">
        <v>1174</v>
      </c>
      <c r="H113" s="156">
        <v>1217.25</v>
      </c>
      <c r="I113" s="157"/>
      <c r="L113" s="153"/>
      <c r="M113" s="158"/>
      <c r="T113" s="159"/>
      <c r="AT113" s="154" t="s">
        <v>262</v>
      </c>
      <c r="AU113" s="154" t="s">
        <v>21</v>
      </c>
      <c r="AV113" s="12" t="s">
        <v>21</v>
      </c>
      <c r="AW113" s="12" t="s">
        <v>36</v>
      </c>
      <c r="AX113" s="12" t="s">
        <v>75</v>
      </c>
      <c r="AY113" s="154" t="s">
        <v>244</v>
      </c>
    </row>
    <row r="114" spans="2:65" s="12" customFormat="1">
      <c r="B114" s="153"/>
      <c r="D114" s="147" t="s">
        <v>262</v>
      </c>
      <c r="E114" s="154" t="s">
        <v>29</v>
      </c>
      <c r="F114" s="155" t="s">
        <v>1175</v>
      </c>
      <c r="H114" s="156">
        <v>332.25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75</v>
      </c>
      <c r="AY114" s="154" t="s">
        <v>244</v>
      </c>
    </row>
    <row r="115" spans="2:65" s="14" customFormat="1">
      <c r="B115" s="168"/>
      <c r="D115" s="147" t="s">
        <v>262</v>
      </c>
      <c r="E115" s="169" t="s">
        <v>29</v>
      </c>
      <c r="F115" s="170" t="s">
        <v>321</v>
      </c>
      <c r="H115" s="171">
        <v>1549.5</v>
      </c>
      <c r="I115" s="172"/>
      <c r="L115" s="168"/>
      <c r="M115" s="173"/>
      <c r="T115" s="174"/>
      <c r="AT115" s="169" t="s">
        <v>262</v>
      </c>
      <c r="AU115" s="169" t="s">
        <v>21</v>
      </c>
      <c r="AV115" s="14" t="s">
        <v>264</v>
      </c>
      <c r="AW115" s="14" t="s">
        <v>36</v>
      </c>
      <c r="AX115" s="14" t="s">
        <v>75</v>
      </c>
      <c r="AY115" s="169" t="s">
        <v>244</v>
      </c>
    </row>
    <row r="116" spans="2:65" s="13" customFormat="1">
      <c r="B116" s="160"/>
      <c r="D116" s="147" t="s">
        <v>262</v>
      </c>
      <c r="E116" s="161" t="s">
        <v>29</v>
      </c>
      <c r="F116" s="162" t="s">
        <v>271</v>
      </c>
      <c r="H116" s="163">
        <v>3108.3</v>
      </c>
      <c r="I116" s="164"/>
      <c r="L116" s="160"/>
      <c r="M116" s="165"/>
      <c r="T116" s="166"/>
      <c r="AT116" s="161" t="s">
        <v>262</v>
      </c>
      <c r="AU116" s="161" t="s">
        <v>21</v>
      </c>
      <c r="AV116" s="13" t="s">
        <v>251</v>
      </c>
      <c r="AW116" s="13" t="s">
        <v>36</v>
      </c>
      <c r="AX116" s="13" t="s">
        <v>83</v>
      </c>
      <c r="AY116" s="161" t="s">
        <v>244</v>
      </c>
    </row>
    <row r="117" spans="2:65" s="1" customFormat="1" ht="21.75" customHeight="1">
      <c r="B117" s="34"/>
      <c r="C117" s="134" t="s">
        <v>293</v>
      </c>
      <c r="D117" s="134" t="s">
        <v>246</v>
      </c>
      <c r="E117" s="135" t="s">
        <v>325</v>
      </c>
      <c r="F117" s="136" t="s">
        <v>326</v>
      </c>
      <c r="G117" s="137" t="s">
        <v>274</v>
      </c>
      <c r="H117" s="138">
        <v>16054.2</v>
      </c>
      <c r="I117" s="139"/>
      <c r="J117" s="140">
        <f>ROUND(I117*H117,2)</f>
        <v>0</v>
      </c>
      <c r="K117" s="136" t="s">
        <v>250</v>
      </c>
      <c r="L117" s="34"/>
      <c r="M117" s="141" t="s">
        <v>29</v>
      </c>
      <c r="N117" s="142" t="s">
        <v>46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251</v>
      </c>
      <c r="AT117" s="145" t="s">
        <v>246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1176</v>
      </c>
    </row>
    <row r="118" spans="2:65" s="1" customFormat="1" ht="19.5">
      <c r="B118" s="34"/>
      <c r="D118" s="147" t="s">
        <v>253</v>
      </c>
      <c r="F118" s="148" t="s">
        <v>328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>
      <c r="B119" s="34"/>
      <c r="D119" s="151" t="s">
        <v>255</v>
      </c>
      <c r="F119" s="152" t="s">
        <v>329</v>
      </c>
      <c r="I119" s="149"/>
      <c r="L119" s="34"/>
      <c r="M119" s="150"/>
      <c r="T119" s="55"/>
      <c r="AT119" s="18" t="s">
        <v>255</v>
      </c>
      <c r="AU119" s="18" t="s">
        <v>21</v>
      </c>
    </row>
    <row r="120" spans="2:65" s="12" customFormat="1">
      <c r="B120" s="153"/>
      <c r="D120" s="147" t="s">
        <v>262</v>
      </c>
      <c r="E120" s="154" t="s">
        <v>29</v>
      </c>
      <c r="F120" s="155" t="s">
        <v>1177</v>
      </c>
      <c r="H120" s="156">
        <v>2703</v>
      </c>
      <c r="I120" s="157"/>
      <c r="L120" s="153"/>
      <c r="M120" s="158"/>
      <c r="T120" s="159"/>
      <c r="AT120" s="154" t="s">
        <v>262</v>
      </c>
      <c r="AU120" s="154" t="s">
        <v>21</v>
      </c>
      <c r="AV120" s="12" t="s">
        <v>21</v>
      </c>
      <c r="AW120" s="12" t="s">
        <v>36</v>
      </c>
      <c r="AX120" s="12" t="s">
        <v>75</v>
      </c>
      <c r="AY120" s="154" t="s">
        <v>244</v>
      </c>
    </row>
    <row r="121" spans="2:65" s="12" customFormat="1">
      <c r="B121" s="153"/>
      <c r="D121" s="147" t="s">
        <v>262</v>
      </c>
      <c r="E121" s="154" t="s">
        <v>29</v>
      </c>
      <c r="F121" s="155" t="s">
        <v>1178</v>
      </c>
      <c r="H121" s="156">
        <v>1166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75</v>
      </c>
      <c r="AY121" s="154" t="s">
        <v>244</v>
      </c>
    </row>
    <row r="122" spans="2:65" s="12" customFormat="1">
      <c r="B122" s="153"/>
      <c r="D122" s="147" t="s">
        <v>262</v>
      </c>
      <c r="E122" s="154" t="s">
        <v>29</v>
      </c>
      <c r="F122" s="155" t="s">
        <v>1179</v>
      </c>
      <c r="H122" s="156">
        <v>1538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75</v>
      </c>
      <c r="AY122" s="154" t="s">
        <v>244</v>
      </c>
    </row>
    <row r="123" spans="2:65" s="14" customFormat="1">
      <c r="B123" s="168"/>
      <c r="D123" s="147" t="s">
        <v>262</v>
      </c>
      <c r="E123" s="169" t="s">
        <v>29</v>
      </c>
      <c r="F123" s="170" t="s">
        <v>321</v>
      </c>
      <c r="H123" s="171">
        <v>5407</v>
      </c>
      <c r="I123" s="172"/>
      <c r="L123" s="168"/>
      <c r="M123" s="173"/>
      <c r="T123" s="174"/>
      <c r="AT123" s="169" t="s">
        <v>262</v>
      </c>
      <c r="AU123" s="169" t="s">
        <v>21</v>
      </c>
      <c r="AV123" s="14" t="s">
        <v>264</v>
      </c>
      <c r="AW123" s="14" t="s">
        <v>36</v>
      </c>
      <c r="AX123" s="14" t="s">
        <v>75</v>
      </c>
      <c r="AY123" s="169" t="s">
        <v>244</v>
      </c>
    </row>
    <row r="124" spans="2:65" s="12" customFormat="1">
      <c r="B124" s="153"/>
      <c r="D124" s="147" t="s">
        <v>262</v>
      </c>
      <c r="E124" s="154" t="s">
        <v>29</v>
      </c>
      <c r="F124" s="155" t="s">
        <v>1179</v>
      </c>
      <c r="H124" s="156">
        <v>1538</v>
      </c>
      <c r="I124" s="157"/>
      <c r="L124" s="153"/>
      <c r="M124" s="158"/>
      <c r="T124" s="159"/>
      <c r="AT124" s="154" t="s">
        <v>262</v>
      </c>
      <c r="AU124" s="154" t="s">
        <v>21</v>
      </c>
      <c r="AV124" s="12" t="s">
        <v>21</v>
      </c>
      <c r="AW124" s="12" t="s">
        <v>36</v>
      </c>
      <c r="AX124" s="12" t="s">
        <v>75</v>
      </c>
      <c r="AY124" s="154" t="s">
        <v>244</v>
      </c>
    </row>
    <row r="125" spans="2:65" s="12" customFormat="1">
      <c r="B125" s="153"/>
      <c r="D125" s="147" t="s">
        <v>262</v>
      </c>
      <c r="E125" s="154" t="s">
        <v>29</v>
      </c>
      <c r="F125" s="155" t="s">
        <v>1180</v>
      </c>
      <c r="H125" s="156">
        <v>1166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75</v>
      </c>
      <c r="AY125" s="154" t="s">
        <v>244</v>
      </c>
    </row>
    <row r="126" spans="2:65" s="12" customFormat="1">
      <c r="B126" s="153"/>
      <c r="D126" s="147" t="s">
        <v>262</v>
      </c>
      <c r="E126" s="154" t="s">
        <v>29</v>
      </c>
      <c r="F126" s="155" t="s">
        <v>1181</v>
      </c>
      <c r="H126" s="156">
        <v>2002</v>
      </c>
      <c r="I126" s="157"/>
      <c r="L126" s="153"/>
      <c r="M126" s="158"/>
      <c r="T126" s="159"/>
      <c r="AT126" s="154" t="s">
        <v>262</v>
      </c>
      <c r="AU126" s="154" t="s">
        <v>21</v>
      </c>
      <c r="AV126" s="12" t="s">
        <v>21</v>
      </c>
      <c r="AW126" s="12" t="s">
        <v>36</v>
      </c>
      <c r="AX126" s="12" t="s">
        <v>75</v>
      </c>
      <c r="AY126" s="154" t="s">
        <v>244</v>
      </c>
    </row>
    <row r="127" spans="2:65" s="12" customFormat="1">
      <c r="B127" s="153"/>
      <c r="D127" s="147" t="s">
        <v>262</v>
      </c>
      <c r="E127" s="154" t="s">
        <v>29</v>
      </c>
      <c r="F127" s="155" t="s">
        <v>1182</v>
      </c>
      <c r="H127" s="156">
        <v>961.2</v>
      </c>
      <c r="I127" s="157"/>
      <c r="L127" s="153"/>
      <c r="M127" s="158"/>
      <c r="T127" s="159"/>
      <c r="AT127" s="154" t="s">
        <v>262</v>
      </c>
      <c r="AU127" s="154" t="s">
        <v>21</v>
      </c>
      <c r="AV127" s="12" t="s">
        <v>21</v>
      </c>
      <c r="AW127" s="12" t="s">
        <v>36</v>
      </c>
      <c r="AX127" s="12" t="s">
        <v>75</v>
      </c>
      <c r="AY127" s="154" t="s">
        <v>244</v>
      </c>
    </row>
    <row r="128" spans="2:65" s="12" customFormat="1">
      <c r="B128" s="153"/>
      <c r="D128" s="147" t="s">
        <v>262</v>
      </c>
      <c r="E128" s="154" t="s">
        <v>29</v>
      </c>
      <c r="F128" s="155" t="s">
        <v>1183</v>
      </c>
      <c r="H128" s="156">
        <v>4980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4" customFormat="1">
      <c r="B129" s="168"/>
      <c r="D129" s="147" t="s">
        <v>262</v>
      </c>
      <c r="E129" s="169" t="s">
        <v>819</v>
      </c>
      <c r="F129" s="170" t="s">
        <v>321</v>
      </c>
      <c r="H129" s="171">
        <v>10647.2</v>
      </c>
      <c r="I129" s="172"/>
      <c r="L129" s="168"/>
      <c r="M129" s="173"/>
      <c r="T129" s="174"/>
      <c r="AT129" s="169" t="s">
        <v>262</v>
      </c>
      <c r="AU129" s="169" t="s">
        <v>21</v>
      </c>
      <c r="AV129" s="14" t="s">
        <v>264</v>
      </c>
      <c r="AW129" s="14" t="s">
        <v>36</v>
      </c>
      <c r="AX129" s="14" t="s">
        <v>75</v>
      </c>
      <c r="AY129" s="169" t="s">
        <v>244</v>
      </c>
    </row>
    <row r="130" spans="2:65" s="13" customFormat="1">
      <c r="B130" s="160"/>
      <c r="D130" s="147" t="s">
        <v>262</v>
      </c>
      <c r="E130" s="161" t="s">
        <v>29</v>
      </c>
      <c r="F130" s="162" t="s">
        <v>271</v>
      </c>
      <c r="H130" s="163">
        <v>16054.2</v>
      </c>
      <c r="I130" s="164"/>
      <c r="L130" s="160"/>
      <c r="M130" s="165"/>
      <c r="T130" s="166"/>
      <c r="AT130" s="161" t="s">
        <v>262</v>
      </c>
      <c r="AU130" s="161" t="s">
        <v>21</v>
      </c>
      <c r="AV130" s="13" t="s">
        <v>251</v>
      </c>
      <c r="AW130" s="13" t="s">
        <v>36</v>
      </c>
      <c r="AX130" s="13" t="s">
        <v>83</v>
      </c>
      <c r="AY130" s="161" t="s">
        <v>244</v>
      </c>
    </row>
    <row r="131" spans="2:65" s="1" customFormat="1" ht="16.5" customHeight="1">
      <c r="B131" s="34"/>
      <c r="C131" s="134" t="s">
        <v>300</v>
      </c>
      <c r="D131" s="134" t="s">
        <v>246</v>
      </c>
      <c r="E131" s="135" t="s">
        <v>353</v>
      </c>
      <c r="F131" s="136" t="s">
        <v>354</v>
      </c>
      <c r="G131" s="137" t="s">
        <v>274</v>
      </c>
      <c r="H131" s="138">
        <v>1538</v>
      </c>
      <c r="I131" s="139"/>
      <c r="J131" s="140">
        <f>ROUND(I131*H131,2)</f>
        <v>0</v>
      </c>
      <c r="K131" s="136" t="s">
        <v>250</v>
      </c>
      <c r="L131" s="34"/>
      <c r="M131" s="141" t="s">
        <v>29</v>
      </c>
      <c r="N131" s="142" t="s">
        <v>46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251</v>
      </c>
      <c r="AT131" s="145" t="s">
        <v>246</v>
      </c>
      <c r="AU131" s="145" t="s">
        <v>21</v>
      </c>
      <c r="AY131" s="18" t="s">
        <v>244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83</v>
      </c>
      <c r="BK131" s="146">
        <f>ROUND(I131*H131,2)</f>
        <v>0</v>
      </c>
      <c r="BL131" s="18" t="s">
        <v>251</v>
      </c>
      <c r="BM131" s="145" t="s">
        <v>1184</v>
      </c>
    </row>
    <row r="132" spans="2:65" s="1" customFormat="1" ht="19.5">
      <c r="B132" s="34"/>
      <c r="D132" s="147" t="s">
        <v>253</v>
      </c>
      <c r="F132" s="148" t="s">
        <v>356</v>
      </c>
      <c r="I132" s="149"/>
      <c r="L132" s="34"/>
      <c r="M132" s="150"/>
      <c r="T132" s="55"/>
      <c r="AT132" s="18" t="s">
        <v>253</v>
      </c>
      <c r="AU132" s="18" t="s">
        <v>21</v>
      </c>
    </row>
    <row r="133" spans="2:65" s="1" customFormat="1">
      <c r="B133" s="34"/>
      <c r="D133" s="151" t="s">
        <v>255</v>
      </c>
      <c r="F133" s="152" t="s">
        <v>357</v>
      </c>
      <c r="I133" s="149"/>
      <c r="L133" s="34"/>
      <c r="M133" s="150"/>
      <c r="T133" s="55"/>
      <c r="AT133" s="18" t="s">
        <v>255</v>
      </c>
      <c r="AU133" s="18" t="s">
        <v>21</v>
      </c>
    </row>
    <row r="134" spans="2:65" s="12" customFormat="1">
      <c r="B134" s="153"/>
      <c r="D134" s="147" t="s">
        <v>262</v>
      </c>
      <c r="E134" s="154" t="s">
        <v>29</v>
      </c>
      <c r="F134" s="155" t="s">
        <v>1179</v>
      </c>
      <c r="H134" s="156">
        <v>1538</v>
      </c>
      <c r="I134" s="157"/>
      <c r="L134" s="153"/>
      <c r="M134" s="158"/>
      <c r="T134" s="159"/>
      <c r="AT134" s="154" t="s">
        <v>262</v>
      </c>
      <c r="AU134" s="154" t="s">
        <v>21</v>
      </c>
      <c r="AV134" s="12" t="s">
        <v>21</v>
      </c>
      <c r="AW134" s="12" t="s">
        <v>36</v>
      </c>
      <c r="AX134" s="12" t="s">
        <v>83</v>
      </c>
      <c r="AY134" s="154" t="s">
        <v>244</v>
      </c>
    </row>
    <row r="135" spans="2:65" s="1" customFormat="1" ht="16.5" customHeight="1">
      <c r="B135" s="34"/>
      <c r="C135" s="134" t="s">
        <v>307</v>
      </c>
      <c r="D135" s="134" t="s">
        <v>246</v>
      </c>
      <c r="E135" s="135" t="s">
        <v>379</v>
      </c>
      <c r="F135" s="136" t="s">
        <v>380</v>
      </c>
      <c r="G135" s="137" t="s">
        <v>249</v>
      </c>
      <c r="H135" s="138">
        <v>4511</v>
      </c>
      <c r="I135" s="139"/>
      <c r="J135" s="140">
        <f>ROUND(I135*H135,2)</f>
        <v>0</v>
      </c>
      <c r="K135" s="136" t="s">
        <v>250</v>
      </c>
      <c r="L135" s="34"/>
      <c r="M135" s="141" t="s">
        <v>29</v>
      </c>
      <c r="N135" s="142" t="s">
        <v>46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251</v>
      </c>
      <c r="AT135" s="145" t="s">
        <v>246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251</v>
      </c>
      <c r="BM135" s="145" t="s">
        <v>1185</v>
      </c>
    </row>
    <row r="136" spans="2:65" s="1" customFormat="1" ht="19.5">
      <c r="B136" s="34"/>
      <c r="D136" s="147" t="s">
        <v>253</v>
      </c>
      <c r="F136" s="148" t="s">
        <v>382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>
      <c r="B137" s="34"/>
      <c r="D137" s="151" t="s">
        <v>255</v>
      </c>
      <c r="F137" s="152" t="s">
        <v>383</v>
      </c>
      <c r="I137" s="149"/>
      <c r="L137" s="34"/>
      <c r="M137" s="150"/>
      <c r="T137" s="55"/>
      <c r="AT137" s="18" t="s">
        <v>255</v>
      </c>
      <c r="AU137" s="18" t="s">
        <v>21</v>
      </c>
    </row>
    <row r="138" spans="2:65" s="12" customFormat="1">
      <c r="B138" s="153"/>
      <c r="D138" s="147" t="s">
        <v>262</v>
      </c>
      <c r="E138" s="154" t="s">
        <v>29</v>
      </c>
      <c r="F138" s="155" t="s">
        <v>1186</v>
      </c>
      <c r="H138" s="156">
        <v>4511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83</v>
      </c>
      <c r="AY138" s="154" t="s">
        <v>244</v>
      </c>
    </row>
    <row r="139" spans="2:65" s="1" customFormat="1" ht="16.5" customHeight="1">
      <c r="B139" s="34"/>
      <c r="C139" s="134" t="s">
        <v>314</v>
      </c>
      <c r="D139" s="134" t="s">
        <v>246</v>
      </c>
      <c r="E139" s="135" t="s">
        <v>407</v>
      </c>
      <c r="F139" s="136" t="s">
        <v>408</v>
      </c>
      <c r="G139" s="137" t="s">
        <v>274</v>
      </c>
      <c r="H139" s="138">
        <v>800</v>
      </c>
      <c r="I139" s="139"/>
      <c r="J139" s="140">
        <f>ROUND(I139*H139,2)</f>
        <v>0</v>
      </c>
      <c r="K139" s="136" t="s">
        <v>29</v>
      </c>
      <c r="L139" s="34"/>
      <c r="M139" s="141" t="s">
        <v>29</v>
      </c>
      <c r="N139" s="142" t="s">
        <v>46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251</v>
      </c>
      <c r="AT139" s="145" t="s">
        <v>246</v>
      </c>
      <c r="AU139" s="145" t="s">
        <v>21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251</v>
      </c>
      <c r="BM139" s="145" t="s">
        <v>1187</v>
      </c>
    </row>
    <row r="140" spans="2:65" s="1" customFormat="1">
      <c r="B140" s="34"/>
      <c r="D140" s="147" t="s">
        <v>253</v>
      </c>
      <c r="F140" s="148" t="s">
        <v>410</v>
      </c>
      <c r="I140" s="149"/>
      <c r="L140" s="34"/>
      <c r="M140" s="150"/>
      <c r="T140" s="55"/>
      <c r="AT140" s="18" t="s">
        <v>253</v>
      </c>
      <c r="AU140" s="18" t="s">
        <v>21</v>
      </c>
    </row>
    <row r="141" spans="2:65" s="1" customFormat="1" ht="48.75">
      <c r="B141" s="34"/>
      <c r="D141" s="147" t="s">
        <v>284</v>
      </c>
      <c r="F141" s="167" t="s">
        <v>411</v>
      </c>
      <c r="I141" s="149"/>
      <c r="L141" s="34"/>
      <c r="M141" s="150"/>
      <c r="T141" s="55"/>
      <c r="AT141" s="18" t="s">
        <v>284</v>
      </c>
      <c r="AU141" s="18" t="s">
        <v>21</v>
      </c>
    </row>
    <row r="142" spans="2:65" s="12" customFormat="1">
      <c r="B142" s="153"/>
      <c r="D142" s="147" t="s">
        <v>262</v>
      </c>
      <c r="E142" s="154" t="s">
        <v>29</v>
      </c>
      <c r="F142" s="155" t="s">
        <v>1188</v>
      </c>
      <c r="H142" s="156">
        <v>800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83</v>
      </c>
      <c r="AY142" s="154" t="s">
        <v>244</v>
      </c>
    </row>
    <row r="143" spans="2:65" s="1" customFormat="1" ht="16.5" customHeight="1">
      <c r="B143" s="34"/>
      <c r="C143" s="134" t="s">
        <v>324</v>
      </c>
      <c r="D143" s="134" t="s">
        <v>246</v>
      </c>
      <c r="E143" s="135" t="s">
        <v>280</v>
      </c>
      <c r="F143" s="136" t="s">
        <v>281</v>
      </c>
      <c r="G143" s="137" t="s">
        <v>282</v>
      </c>
      <c r="H143" s="138">
        <v>1</v>
      </c>
      <c r="I143" s="139"/>
      <c r="J143" s="140">
        <f>ROUND(I143*H143,2)</f>
        <v>0</v>
      </c>
      <c r="K143" s="136" t="s">
        <v>29</v>
      </c>
      <c r="L143" s="34"/>
      <c r="M143" s="141" t="s">
        <v>29</v>
      </c>
      <c r="N143" s="142" t="s">
        <v>46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251</v>
      </c>
      <c r="AT143" s="145" t="s">
        <v>246</v>
      </c>
      <c r="AU143" s="145" t="s">
        <v>21</v>
      </c>
      <c r="AY143" s="18" t="s">
        <v>244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83</v>
      </c>
      <c r="BK143" s="146">
        <f>ROUND(I143*H143,2)</f>
        <v>0</v>
      </c>
      <c r="BL143" s="18" t="s">
        <v>251</v>
      </c>
      <c r="BM143" s="145" t="s">
        <v>1189</v>
      </c>
    </row>
    <row r="144" spans="2:65" s="1" customFormat="1">
      <c r="B144" s="34"/>
      <c r="D144" s="147" t="s">
        <v>253</v>
      </c>
      <c r="F144" s="148" t="s">
        <v>281</v>
      </c>
      <c r="I144" s="149"/>
      <c r="L144" s="34"/>
      <c r="M144" s="150"/>
      <c r="T144" s="55"/>
      <c r="AT144" s="18" t="s">
        <v>253</v>
      </c>
      <c r="AU144" s="18" t="s">
        <v>21</v>
      </c>
    </row>
    <row r="145" spans="2:65" s="1" customFormat="1" ht="68.25">
      <c r="B145" s="34"/>
      <c r="D145" s="147" t="s">
        <v>284</v>
      </c>
      <c r="F145" s="167" t="s">
        <v>285</v>
      </c>
      <c r="I145" s="149"/>
      <c r="L145" s="34"/>
      <c r="M145" s="150"/>
      <c r="T145" s="55"/>
      <c r="AT145" s="18" t="s">
        <v>284</v>
      </c>
      <c r="AU145" s="18" t="s">
        <v>21</v>
      </c>
    </row>
    <row r="146" spans="2:65" s="1" customFormat="1" ht="16.5" customHeight="1">
      <c r="B146" s="34"/>
      <c r="C146" s="134" t="s">
        <v>336</v>
      </c>
      <c r="D146" s="134" t="s">
        <v>246</v>
      </c>
      <c r="E146" s="135" t="s">
        <v>337</v>
      </c>
      <c r="F146" s="136" t="s">
        <v>338</v>
      </c>
      <c r="G146" s="137" t="s">
        <v>274</v>
      </c>
      <c r="H146" s="138">
        <v>12451</v>
      </c>
      <c r="I146" s="139"/>
      <c r="J146" s="140">
        <f>ROUND(I146*H146,2)</f>
        <v>0</v>
      </c>
      <c r="K146" s="136" t="s">
        <v>29</v>
      </c>
      <c r="L146" s="34"/>
      <c r="M146" s="141" t="s">
        <v>29</v>
      </c>
      <c r="N146" s="142" t="s">
        <v>46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251</v>
      </c>
      <c r="AT146" s="145" t="s">
        <v>246</v>
      </c>
      <c r="AU146" s="145" t="s">
        <v>21</v>
      </c>
      <c r="AY146" s="18" t="s">
        <v>244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83</v>
      </c>
      <c r="BK146" s="146">
        <f>ROUND(I146*H146,2)</f>
        <v>0</v>
      </c>
      <c r="BL146" s="18" t="s">
        <v>251</v>
      </c>
      <c r="BM146" s="145" t="s">
        <v>1190</v>
      </c>
    </row>
    <row r="147" spans="2:65" s="1" customFormat="1">
      <c r="B147" s="34"/>
      <c r="D147" s="147" t="s">
        <v>253</v>
      </c>
      <c r="F147" s="148" t="s">
        <v>338</v>
      </c>
      <c r="I147" s="149"/>
      <c r="L147" s="34"/>
      <c r="M147" s="150"/>
      <c r="T147" s="55"/>
      <c r="AT147" s="18" t="s">
        <v>253</v>
      </c>
      <c r="AU147" s="18" t="s">
        <v>21</v>
      </c>
    </row>
    <row r="148" spans="2:65" s="12" customFormat="1">
      <c r="B148" s="153"/>
      <c r="D148" s="147" t="s">
        <v>262</v>
      </c>
      <c r="E148" s="154" t="s">
        <v>29</v>
      </c>
      <c r="F148" s="155" t="s">
        <v>1171</v>
      </c>
      <c r="H148" s="156">
        <v>12451</v>
      </c>
      <c r="I148" s="157"/>
      <c r="L148" s="153"/>
      <c r="M148" s="158"/>
      <c r="T148" s="159"/>
      <c r="AT148" s="154" t="s">
        <v>262</v>
      </c>
      <c r="AU148" s="154" t="s">
        <v>21</v>
      </c>
      <c r="AV148" s="12" t="s">
        <v>21</v>
      </c>
      <c r="AW148" s="12" t="s">
        <v>36</v>
      </c>
      <c r="AX148" s="12" t="s">
        <v>83</v>
      </c>
      <c r="AY148" s="154" t="s">
        <v>244</v>
      </c>
    </row>
    <row r="149" spans="2:65" s="1" customFormat="1" ht="21.75" customHeight="1">
      <c r="B149" s="34"/>
      <c r="C149" s="134" t="s">
        <v>340</v>
      </c>
      <c r="D149" s="134" t="s">
        <v>246</v>
      </c>
      <c r="E149" s="135" t="s">
        <v>392</v>
      </c>
      <c r="F149" s="136" t="s">
        <v>393</v>
      </c>
      <c r="G149" s="137" t="s">
        <v>274</v>
      </c>
      <c r="H149" s="138">
        <v>9155</v>
      </c>
      <c r="I149" s="139"/>
      <c r="J149" s="140">
        <f>ROUND(I149*H149,2)</f>
        <v>0</v>
      </c>
      <c r="K149" s="136" t="s">
        <v>250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251</v>
      </c>
      <c r="AT149" s="145" t="s">
        <v>246</v>
      </c>
      <c r="AU149" s="145" t="s">
        <v>21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251</v>
      </c>
      <c r="BM149" s="145" t="s">
        <v>1191</v>
      </c>
    </row>
    <row r="150" spans="2:65" s="1" customFormat="1" ht="19.5">
      <c r="B150" s="34"/>
      <c r="D150" s="147" t="s">
        <v>253</v>
      </c>
      <c r="F150" s="148" t="s">
        <v>395</v>
      </c>
      <c r="I150" s="149"/>
      <c r="L150" s="34"/>
      <c r="M150" s="150"/>
      <c r="T150" s="55"/>
      <c r="AT150" s="18" t="s">
        <v>253</v>
      </c>
      <c r="AU150" s="18" t="s">
        <v>21</v>
      </c>
    </row>
    <row r="151" spans="2:65" s="1" customFormat="1">
      <c r="B151" s="34"/>
      <c r="D151" s="151" t="s">
        <v>255</v>
      </c>
      <c r="F151" s="152" t="s">
        <v>396</v>
      </c>
      <c r="I151" s="149"/>
      <c r="L151" s="34"/>
      <c r="M151" s="150"/>
      <c r="T151" s="55"/>
      <c r="AT151" s="18" t="s">
        <v>255</v>
      </c>
      <c r="AU151" s="18" t="s">
        <v>21</v>
      </c>
    </row>
    <row r="152" spans="2:65" s="12" customFormat="1">
      <c r="B152" s="153"/>
      <c r="D152" s="147" t="s">
        <v>262</v>
      </c>
      <c r="E152" s="154" t="s">
        <v>29</v>
      </c>
      <c r="F152" s="155" t="s">
        <v>1192</v>
      </c>
      <c r="H152" s="156">
        <v>1684</v>
      </c>
      <c r="I152" s="157"/>
      <c r="L152" s="153"/>
      <c r="M152" s="158"/>
      <c r="T152" s="159"/>
      <c r="AT152" s="154" t="s">
        <v>262</v>
      </c>
      <c r="AU152" s="154" t="s">
        <v>21</v>
      </c>
      <c r="AV152" s="12" t="s">
        <v>21</v>
      </c>
      <c r="AW152" s="12" t="s">
        <v>36</v>
      </c>
      <c r="AX152" s="12" t="s">
        <v>75</v>
      </c>
      <c r="AY152" s="154" t="s">
        <v>244</v>
      </c>
    </row>
    <row r="153" spans="2:65" s="12" customFormat="1">
      <c r="B153" s="153"/>
      <c r="D153" s="147" t="s">
        <v>262</v>
      </c>
      <c r="E153" s="154" t="s">
        <v>1039</v>
      </c>
      <c r="F153" s="155" t="s">
        <v>1193</v>
      </c>
      <c r="H153" s="156">
        <v>7471</v>
      </c>
      <c r="I153" s="157"/>
      <c r="L153" s="153"/>
      <c r="M153" s="158"/>
      <c r="T153" s="159"/>
      <c r="AT153" s="154" t="s">
        <v>262</v>
      </c>
      <c r="AU153" s="154" t="s">
        <v>21</v>
      </c>
      <c r="AV153" s="12" t="s">
        <v>21</v>
      </c>
      <c r="AW153" s="12" t="s">
        <v>36</v>
      </c>
      <c r="AX153" s="12" t="s">
        <v>75</v>
      </c>
      <c r="AY153" s="154" t="s">
        <v>244</v>
      </c>
    </row>
    <row r="154" spans="2:65" s="13" customFormat="1">
      <c r="B154" s="160"/>
      <c r="D154" s="147" t="s">
        <v>262</v>
      </c>
      <c r="E154" s="161" t="s">
        <v>29</v>
      </c>
      <c r="F154" s="162" t="s">
        <v>271</v>
      </c>
      <c r="H154" s="163">
        <v>9155</v>
      </c>
      <c r="I154" s="164"/>
      <c r="L154" s="160"/>
      <c r="M154" s="165"/>
      <c r="T154" s="166"/>
      <c r="AT154" s="161" t="s">
        <v>262</v>
      </c>
      <c r="AU154" s="161" t="s">
        <v>21</v>
      </c>
      <c r="AV154" s="13" t="s">
        <v>251</v>
      </c>
      <c r="AW154" s="13" t="s">
        <v>36</v>
      </c>
      <c r="AX154" s="13" t="s">
        <v>83</v>
      </c>
      <c r="AY154" s="161" t="s">
        <v>244</v>
      </c>
    </row>
    <row r="155" spans="2:65" s="1" customFormat="1" ht="24.2" customHeight="1">
      <c r="B155" s="34"/>
      <c r="C155" s="134" t="s">
        <v>346</v>
      </c>
      <c r="D155" s="134" t="s">
        <v>246</v>
      </c>
      <c r="E155" s="135" t="s">
        <v>400</v>
      </c>
      <c r="F155" s="136" t="s">
        <v>401</v>
      </c>
      <c r="G155" s="137" t="s">
        <v>274</v>
      </c>
      <c r="H155" s="138">
        <v>91550</v>
      </c>
      <c r="I155" s="139"/>
      <c r="J155" s="140">
        <f>ROUND(I155*H155,2)</f>
        <v>0</v>
      </c>
      <c r="K155" s="136" t="s">
        <v>250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251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251</v>
      </c>
      <c r="BM155" s="145" t="s">
        <v>1194</v>
      </c>
    </row>
    <row r="156" spans="2:65" s="1" customFormat="1" ht="19.5">
      <c r="B156" s="34"/>
      <c r="D156" s="147" t="s">
        <v>253</v>
      </c>
      <c r="F156" s="148" t="s">
        <v>403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>
      <c r="B157" s="34"/>
      <c r="D157" s="151" t="s">
        <v>255</v>
      </c>
      <c r="F157" s="152" t="s">
        <v>404</v>
      </c>
      <c r="I157" s="149"/>
      <c r="L157" s="34"/>
      <c r="M157" s="150"/>
      <c r="T157" s="55"/>
      <c r="AT157" s="18" t="s">
        <v>255</v>
      </c>
      <c r="AU157" s="18" t="s">
        <v>21</v>
      </c>
    </row>
    <row r="158" spans="2:65" s="12" customFormat="1">
      <c r="B158" s="153"/>
      <c r="D158" s="147" t="s">
        <v>262</v>
      </c>
      <c r="E158" s="154" t="s">
        <v>29</v>
      </c>
      <c r="F158" s="155" t="s">
        <v>1195</v>
      </c>
      <c r="H158" s="156">
        <v>91550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36</v>
      </c>
      <c r="AX158" s="12" t="s">
        <v>83</v>
      </c>
      <c r="AY158" s="154" t="s">
        <v>244</v>
      </c>
    </row>
    <row r="159" spans="2:65" s="1" customFormat="1" ht="16.5" customHeight="1">
      <c r="B159" s="34"/>
      <c r="C159" s="134" t="s">
        <v>8</v>
      </c>
      <c r="D159" s="134" t="s">
        <v>246</v>
      </c>
      <c r="E159" s="135" t="s">
        <v>414</v>
      </c>
      <c r="F159" s="136" t="s">
        <v>415</v>
      </c>
      <c r="G159" s="137" t="s">
        <v>416</v>
      </c>
      <c r="H159" s="138">
        <v>18310</v>
      </c>
      <c r="I159" s="139"/>
      <c r="J159" s="140">
        <f>ROUND(I159*H159,2)</f>
        <v>0</v>
      </c>
      <c r="K159" s="136" t="s">
        <v>250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251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1196</v>
      </c>
    </row>
    <row r="160" spans="2:65" s="1" customFormat="1" ht="19.5">
      <c r="B160" s="34"/>
      <c r="D160" s="147" t="s">
        <v>253</v>
      </c>
      <c r="F160" s="148" t="s">
        <v>418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>
      <c r="B161" s="34"/>
      <c r="D161" s="151" t="s">
        <v>255</v>
      </c>
      <c r="F161" s="152" t="s">
        <v>419</v>
      </c>
      <c r="I161" s="149"/>
      <c r="L161" s="34"/>
      <c r="M161" s="150"/>
      <c r="T161" s="55"/>
      <c r="AT161" s="18" t="s">
        <v>255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1197</v>
      </c>
      <c r="H162" s="156">
        <v>18310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359</v>
      </c>
      <c r="D163" s="134" t="s">
        <v>246</v>
      </c>
      <c r="E163" s="135" t="s">
        <v>347</v>
      </c>
      <c r="F163" s="136" t="s">
        <v>348</v>
      </c>
      <c r="G163" s="137" t="s">
        <v>274</v>
      </c>
      <c r="H163" s="138">
        <v>19667.7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1198</v>
      </c>
    </row>
    <row r="164" spans="2:65" s="1" customFormat="1" ht="19.5">
      <c r="B164" s="34"/>
      <c r="D164" s="147" t="s">
        <v>253</v>
      </c>
      <c r="F164" s="148" t="s">
        <v>350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351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2" customFormat="1">
      <c r="B166" s="153"/>
      <c r="D166" s="147" t="s">
        <v>262</v>
      </c>
      <c r="E166" s="154" t="s">
        <v>29</v>
      </c>
      <c r="F166" s="155" t="s">
        <v>1199</v>
      </c>
      <c r="H166" s="156">
        <v>1549.5</v>
      </c>
      <c r="I166" s="157"/>
      <c r="L166" s="153"/>
      <c r="M166" s="158"/>
      <c r="T166" s="159"/>
      <c r="AT166" s="154" t="s">
        <v>262</v>
      </c>
      <c r="AU166" s="154" t="s">
        <v>21</v>
      </c>
      <c r="AV166" s="12" t="s">
        <v>21</v>
      </c>
      <c r="AW166" s="12" t="s">
        <v>36</v>
      </c>
      <c r="AX166" s="12" t="s">
        <v>75</v>
      </c>
      <c r="AY166" s="154" t="s">
        <v>244</v>
      </c>
    </row>
    <row r="167" spans="2:65" s="12" customFormat="1">
      <c r="B167" s="153"/>
      <c r="D167" s="147" t="s">
        <v>262</v>
      </c>
      <c r="E167" s="154" t="s">
        <v>29</v>
      </c>
      <c r="F167" s="155" t="s">
        <v>1200</v>
      </c>
      <c r="H167" s="156">
        <v>18118.2</v>
      </c>
      <c r="I167" s="157"/>
      <c r="L167" s="153"/>
      <c r="M167" s="158"/>
      <c r="T167" s="159"/>
      <c r="AT167" s="154" t="s">
        <v>262</v>
      </c>
      <c r="AU167" s="154" t="s">
        <v>21</v>
      </c>
      <c r="AV167" s="12" t="s">
        <v>21</v>
      </c>
      <c r="AW167" s="12" t="s">
        <v>36</v>
      </c>
      <c r="AX167" s="12" t="s">
        <v>75</v>
      </c>
      <c r="AY167" s="154" t="s">
        <v>244</v>
      </c>
    </row>
    <row r="168" spans="2:65" s="13" customFormat="1">
      <c r="B168" s="160"/>
      <c r="D168" s="147" t="s">
        <v>262</v>
      </c>
      <c r="E168" s="161" t="s">
        <v>29</v>
      </c>
      <c r="F168" s="162" t="s">
        <v>271</v>
      </c>
      <c r="H168" s="163">
        <v>19667.7</v>
      </c>
      <c r="I168" s="164"/>
      <c r="L168" s="160"/>
      <c r="M168" s="165"/>
      <c r="T168" s="166"/>
      <c r="AT168" s="161" t="s">
        <v>262</v>
      </c>
      <c r="AU168" s="161" t="s">
        <v>21</v>
      </c>
      <c r="AV168" s="13" t="s">
        <v>251</v>
      </c>
      <c r="AW168" s="13" t="s">
        <v>36</v>
      </c>
      <c r="AX168" s="13" t="s">
        <v>83</v>
      </c>
      <c r="AY168" s="161" t="s">
        <v>244</v>
      </c>
    </row>
    <row r="169" spans="2:65" s="1" customFormat="1" ht="16.5" customHeight="1">
      <c r="B169" s="34"/>
      <c r="C169" s="134" t="s">
        <v>366</v>
      </c>
      <c r="D169" s="134" t="s">
        <v>246</v>
      </c>
      <c r="E169" s="135" t="s">
        <v>422</v>
      </c>
      <c r="F169" s="136" t="s">
        <v>423</v>
      </c>
      <c r="G169" s="137" t="s">
        <v>274</v>
      </c>
      <c r="H169" s="138">
        <v>1166</v>
      </c>
      <c r="I169" s="139"/>
      <c r="J169" s="140">
        <f>ROUND(I169*H169,2)</f>
        <v>0</v>
      </c>
      <c r="K169" s="136" t="s">
        <v>250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251</v>
      </c>
      <c r="BM169" s="145" t="s">
        <v>1201</v>
      </c>
    </row>
    <row r="170" spans="2:65" s="1" customFormat="1" ht="19.5">
      <c r="B170" s="34"/>
      <c r="D170" s="147" t="s">
        <v>253</v>
      </c>
      <c r="F170" s="148" t="s">
        <v>425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>
      <c r="B171" s="34"/>
      <c r="D171" s="151" t="s">
        <v>255</v>
      </c>
      <c r="F171" s="152" t="s">
        <v>426</v>
      </c>
      <c r="I171" s="149"/>
      <c r="L171" s="34"/>
      <c r="M171" s="150"/>
      <c r="T171" s="55"/>
      <c r="AT171" s="18" t="s">
        <v>255</v>
      </c>
      <c r="AU171" s="18" t="s">
        <v>21</v>
      </c>
    </row>
    <row r="172" spans="2:65" s="12" customFormat="1">
      <c r="B172" s="153"/>
      <c r="D172" s="147" t="s">
        <v>262</v>
      </c>
      <c r="E172" s="154" t="s">
        <v>29</v>
      </c>
      <c r="F172" s="155" t="s">
        <v>1178</v>
      </c>
      <c r="H172" s="156">
        <v>1166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83</v>
      </c>
      <c r="AY172" s="154" t="s">
        <v>244</v>
      </c>
    </row>
    <row r="173" spans="2:65" s="1" customFormat="1" ht="16.5" customHeight="1">
      <c r="B173" s="34"/>
      <c r="C173" s="134" t="s">
        <v>372</v>
      </c>
      <c r="D173" s="134" t="s">
        <v>246</v>
      </c>
      <c r="E173" s="135" t="s">
        <v>428</v>
      </c>
      <c r="F173" s="136" t="s">
        <v>429</v>
      </c>
      <c r="G173" s="137" t="s">
        <v>274</v>
      </c>
      <c r="H173" s="138">
        <v>10252.799999999999</v>
      </c>
      <c r="I173" s="139"/>
      <c r="J173" s="140">
        <f>ROUND(I173*H173,2)</f>
        <v>0</v>
      </c>
      <c r="K173" s="136" t="s">
        <v>250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251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251</v>
      </c>
      <c r="BM173" s="145" t="s">
        <v>1202</v>
      </c>
    </row>
    <row r="174" spans="2:65" s="1" customFormat="1">
      <c r="B174" s="34"/>
      <c r="D174" s="147" t="s">
        <v>253</v>
      </c>
      <c r="F174" s="148" t="s">
        <v>431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>
      <c r="B175" s="34"/>
      <c r="D175" s="151" t="s">
        <v>255</v>
      </c>
      <c r="F175" s="152" t="s">
        <v>432</v>
      </c>
      <c r="I175" s="149"/>
      <c r="L175" s="34"/>
      <c r="M175" s="150"/>
      <c r="T175" s="55"/>
      <c r="AT175" s="18" t="s">
        <v>255</v>
      </c>
      <c r="AU175" s="18" t="s">
        <v>21</v>
      </c>
    </row>
    <row r="176" spans="2:65" s="12" customFormat="1">
      <c r="B176" s="153"/>
      <c r="D176" s="147" t="s">
        <v>262</v>
      </c>
      <c r="E176" s="154" t="s">
        <v>29</v>
      </c>
      <c r="F176" s="155" t="s">
        <v>1173</v>
      </c>
      <c r="H176" s="156">
        <v>1558.8</v>
      </c>
      <c r="I176" s="157"/>
      <c r="L176" s="153"/>
      <c r="M176" s="158"/>
      <c r="T176" s="159"/>
      <c r="AT176" s="154" t="s">
        <v>262</v>
      </c>
      <c r="AU176" s="154" t="s">
        <v>21</v>
      </c>
      <c r="AV176" s="12" t="s">
        <v>21</v>
      </c>
      <c r="AW176" s="12" t="s">
        <v>36</v>
      </c>
      <c r="AX176" s="12" t="s">
        <v>75</v>
      </c>
      <c r="AY176" s="154" t="s">
        <v>244</v>
      </c>
    </row>
    <row r="177" spans="2:65" s="12" customFormat="1">
      <c r="B177" s="153"/>
      <c r="D177" s="147" t="s">
        <v>262</v>
      </c>
      <c r="E177" s="154" t="s">
        <v>29</v>
      </c>
      <c r="F177" s="155" t="s">
        <v>1177</v>
      </c>
      <c r="H177" s="156">
        <v>2703</v>
      </c>
      <c r="I177" s="157"/>
      <c r="L177" s="153"/>
      <c r="M177" s="158"/>
      <c r="T177" s="159"/>
      <c r="AT177" s="154" t="s">
        <v>262</v>
      </c>
      <c r="AU177" s="154" t="s">
        <v>21</v>
      </c>
      <c r="AV177" s="12" t="s">
        <v>21</v>
      </c>
      <c r="AW177" s="12" t="s">
        <v>36</v>
      </c>
      <c r="AX177" s="12" t="s">
        <v>75</v>
      </c>
      <c r="AY177" s="154" t="s">
        <v>244</v>
      </c>
    </row>
    <row r="178" spans="2:65" s="12" customFormat="1">
      <c r="B178" s="153"/>
      <c r="D178" s="147" t="s">
        <v>262</v>
      </c>
      <c r="E178" s="154" t="s">
        <v>29</v>
      </c>
      <c r="F178" s="155" t="s">
        <v>1203</v>
      </c>
      <c r="H178" s="156">
        <v>4307</v>
      </c>
      <c r="I178" s="157"/>
      <c r="L178" s="153"/>
      <c r="M178" s="158"/>
      <c r="T178" s="159"/>
      <c r="AT178" s="154" t="s">
        <v>262</v>
      </c>
      <c r="AU178" s="154" t="s">
        <v>21</v>
      </c>
      <c r="AV178" s="12" t="s">
        <v>21</v>
      </c>
      <c r="AW178" s="12" t="s">
        <v>36</v>
      </c>
      <c r="AX178" s="12" t="s">
        <v>75</v>
      </c>
      <c r="AY178" s="154" t="s">
        <v>244</v>
      </c>
    </row>
    <row r="179" spans="2:65" s="12" customFormat="1">
      <c r="B179" s="153"/>
      <c r="D179" s="147" t="s">
        <v>262</v>
      </c>
      <c r="E179" s="154" t="s">
        <v>29</v>
      </c>
      <c r="F179" s="155" t="s">
        <v>1204</v>
      </c>
      <c r="H179" s="156">
        <v>1684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75</v>
      </c>
      <c r="AY179" s="154" t="s">
        <v>244</v>
      </c>
    </row>
    <row r="180" spans="2:65" s="13" customFormat="1">
      <c r="B180" s="160"/>
      <c r="D180" s="147" t="s">
        <v>262</v>
      </c>
      <c r="E180" s="161" t="s">
        <v>29</v>
      </c>
      <c r="F180" s="162" t="s">
        <v>271</v>
      </c>
      <c r="H180" s="163">
        <v>10252.799999999999</v>
      </c>
      <c r="I180" s="164"/>
      <c r="L180" s="160"/>
      <c r="M180" s="165"/>
      <c r="T180" s="166"/>
      <c r="AT180" s="161" t="s">
        <v>262</v>
      </c>
      <c r="AU180" s="161" t="s">
        <v>21</v>
      </c>
      <c r="AV180" s="13" t="s">
        <v>251</v>
      </c>
      <c r="AW180" s="13" t="s">
        <v>36</v>
      </c>
      <c r="AX180" s="13" t="s">
        <v>83</v>
      </c>
      <c r="AY180" s="161" t="s">
        <v>244</v>
      </c>
    </row>
    <row r="181" spans="2:65" s="1" customFormat="1" ht="21.75" customHeight="1">
      <c r="B181" s="34"/>
      <c r="C181" s="134" t="s">
        <v>378</v>
      </c>
      <c r="D181" s="134" t="s">
        <v>246</v>
      </c>
      <c r="E181" s="135" t="s">
        <v>435</v>
      </c>
      <c r="F181" s="136" t="s">
        <v>436</v>
      </c>
      <c r="G181" s="137" t="s">
        <v>249</v>
      </c>
      <c r="H181" s="138">
        <v>9250</v>
      </c>
      <c r="I181" s="139"/>
      <c r="J181" s="140">
        <f>ROUND(I181*H181,2)</f>
        <v>0</v>
      </c>
      <c r="K181" s="136" t="s">
        <v>250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251</v>
      </c>
      <c r="AT181" s="145" t="s">
        <v>246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1205</v>
      </c>
    </row>
    <row r="182" spans="2:65" s="1" customFormat="1">
      <c r="B182" s="34"/>
      <c r="D182" s="147" t="s">
        <v>253</v>
      </c>
      <c r="F182" s="148" t="s">
        <v>438</v>
      </c>
      <c r="I182" s="149"/>
      <c r="L182" s="34"/>
      <c r="M182" s="150"/>
      <c r="T182" s="55"/>
      <c r="AT182" s="18" t="s">
        <v>253</v>
      </c>
      <c r="AU182" s="18" t="s">
        <v>21</v>
      </c>
    </row>
    <row r="183" spans="2:65" s="1" customFormat="1">
      <c r="B183" s="34"/>
      <c r="D183" s="151" t="s">
        <v>255</v>
      </c>
      <c r="F183" s="152" t="s">
        <v>439</v>
      </c>
      <c r="I183" s="149"/>
      <c r="L183" s="34"/>
      <c r="M183" s="150"/>
      <c r="T183" s="55"/>
      <c r="AT183" s="18" t="s">
        <v>255</v>
      </c>
      <c r="AU183" s="18" t="s">
        <v>21</v>
      </c>
    </row>
    <row r="184" spans="2:65" s="12" customFormat="1">
      <c r="B184" s="153"/>
      <c r="D184" s="147" t="s">
        <v>262</v>
      </c>
      <c r="E184" s="154" t="s">
        <v>29</v>
      </c>
      <c r="F184" s="155" t="s">
        <v>1206</v>
      </c>
      <c r="H184" s="156">
        <v>9250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83</v>
      </c>
      <c r="AY184" s="154" t="s">
        <v>244</v>
      </c>
    </row>
    <row r="185" spans="2:65" s="1" customFormat="1" ht="21.75" customHeight="1">
      <c r="B185" s="34"/>
      <c r="C185" s="134" t="s">
        <v>385</v>
      </c>
      <c r="D185" s="134" t="s">
        <v>246</v>
      </c>
      <c r="E185" s="135" t="s">
        <v>1207</v>
      </c>
      <c r="F185" s="136" t="s">
        <v>1208</v>
      </c>
      <c r="G185" s="137" t="s">
        <v>249</v>
      </c>
      <c r="H185" s="138">
        <v>1329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1209</v>
      </c>
    </row>
    <row r="186" spans="2:65" s="1" customFormat="1" ht="19.5">
      <c r="B186" s="34"/>
      <c r="D186" s="147" t="s">
        <v>253</v>
      </c>
      <c r="F186" s="148" t="s">
        <v>1210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1211</v>
      </c>
      <c r="I187" s="149"/>
      <c r="L187" s="34"/>
      <c r="M187" s="150"/>
      <c r="T187" s="55"/>
      <c r="AT187" s="18" t="s">
        <v>255</v>
      </c>
      <c r="AU187" s="18" t="s">
        <v>21</v>
      </c>
    </row>
    <row r="188" spans="2:65" s="12" customFormat="1">
      <c r="B188" s="153"/>
      <c r="D188" s="147" t="s">
        <v>262</v>
      </c>
      <c r="E188" s="154" t="s">
        <v>29</v>
      </c>
      <c r="F188" s="155" t="s">
        <v>1212</v>
      </c>
      <c r="H188" s="156">
        <v>1329</v>
      </c>
      <c r="I188" s="157"/>
      <c r="L188" s="153"/>
      <c r="M188" s="158"/>
      <c r="T188" s="159"/>
      <c r="AT188" s="154" t="s">
        <v>262</v>
      </c>
      <c r="AU188" s="154" t="s">
        <v>21</v>
      </c>
      <c r="AV188" s="12" t="s">
        <v>21</v>
      </c>
      <c r="AW188" s="12" t="s">
        <v>36</v>
      </c>
      <c r="AX188" s="12" t="s">
        <v>83</v>
      </c>
      <c r="AY188" s="154" t="s">
        <v>244</v>
      </c>
    </row>
    <row r="189" spans="2:65" s="1" customFormat="1" ht="16.5" customHeight="1">
      <c r="B189" s="34"/>
      <c r="C189" s="134" t="s">
        <v>7</v>
      </c>
      <c r="D189" s="134" t="s">
        <v>246</v>
      </c>
      <c r="E189" s="135" t="s">
        <v>456</v>
      </c>
      <c r="F189" s="136" t="s">
        <v>457</v>
      </c>
      <c r="G189" s="137" t="s">
        <v>249</v>
      </c>
      <c r="H189" s="138">
        <v>9444</v>
      </c>
      <c r="I189" s="139"/>
      <c r="J189" s="140">
        <f>ROUND(I189*H189,2)</f>
        <v>0</v>
      </c>
      <c r="K189" s="136" t="s">
        <v>250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251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251</v>
      </c>
      <c r="BM189" s="145" t="s">
        <v>1213</v>
      </c>
    </row>
    <row r="190" spans="2:65" s="1" customFormat="1">
      <c r="B190" s="34"/>
      <c r="D190" s="147" t="s">
        <v>253</v>
      </c>
      <c r="F190" s="148" t="s">
        <v>459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>
      <c r="B191" s="34"/>
      <c r="D191" s="151" t="s">
        <v>255</v>
      </c>
      <c r="F191" s="152" t="s">
        <v>460</v>
      </c>
      <c r="I191" s="149"/>
      <c r="L191" s="34"/>
      <c r="M191" s="150"/>
      <c r="T191" s="55"/>
      <c r="AT191" s="18" t="s">
        <v>255</v>
      </c>
      <c r="AU191" s="18" t="s">
        <v>21</v>
      </c>
    </row>
    <row r="192" spans="2:65" s="1" customFormat="1" ht="16.5" customHeight="1">
      <c r="B192" s="34"/>
      <c r="C192" s="175" t="s">
        <v>399</v>
      </c>
      <c r="D192" s="175" t="s">
        <v>373</v>
      </c>
      <c r="E192" s="176" t="s">
        <v>462</v>
      </c>
      <c r="F192" s="177" t="s">
        <v>463</v>
      </c>
      <c r="G192" s="178" t="s">
        <v>464</v>
      </c>
      <c r="H192" s="179">
        <v>188.88</v>
      </c>
      <c r="I192" s="180"/>
      <c r="J192" s="181">
        <f>ROUND(I192*H192,2)</f>
        <v>0</v>
      </c>
      <c r="K192" s="177" t="s">
        <v>250</v>
      </c>
      <c r="L192" s="182"/>
      <c r="M192" s="183" t="s">
        <v>29</v>
      </c>
      <c r="N192" s="184" t="s">
        <v>46</v>
      </c>
      <c r="P192" s="143">
        <f>O192*H192</f>
        <v>0</v>
      </c>
      <c r="Q192" s="143">
        <v>1E-3</v>
      </c>
      <c r="R192" s="143">
        <f>Q192*H192</f>
        <v>0.18887999999999999</v>
      </c>
      <c r="S192" s="143">
        <v>0</v>
      </c>
      <c r="T192" s="144">
        <f>S192*H192</f>
        <v>0</v>
      </c>
      <c r="AR192" s="145" t="s">
        <v>300</v>
      </c>
      <c r="AT192" s="145" t="s">
        <v>373</v>
      </c>
      <c r="AU192" s="145" t="s">
        <v>21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251</v>
      </c>
      <c r="BM192" s="145" t="s">
        <v>1214</v>
      </c>
    </row>
    <row r="193" spans="2:65" s="1" customFormat="1">
      <c r="B193" s="34"/>
      <c r="D193" s="147" t="s">
        <v>253</v>
      </c>
      <c r="F193" s="148" t="s">
        <v>463</v>
      </c>
      <c r="I193" s="149"/>
      <c r="L193" s="34"/>
      <c r="M193" s="150"/>
      <c r="T193" s="55"/>
      <c r="AT193" s="18" t="s">
        <v>253</v>
      </c>
      <c r="AU193" s="18" t="s">
        <v>21</v>
      </c>
    </row>
    <row r="194" spans="2:65" s="12" customFormat="1">
      <c r="B194" s="153"/>
      <c r="D194" s="147" t="s">
        <v>262</v>
      </c>
      <c r="F194" s="155" t="s">
        <v>1215</v>
      </c>
      <c r="H194" s="156">
        <v>188.88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4</v>
      </c>
      <c r="AX194" s="12" t="s">
        <v>83</v>
      </c>
      <c r="AY194" s="154" t="s">
        <v>244</v>
      </c>
    </row>
    <row r="195" spans="2:65" s="1" customFormat="1" ht="16.5" customHeight="1">
      <c r="B195" s="34"/>
      <c r="C195" s="134" t="s">
        <v>406</v>
      </c>
      <c r="D195" s="134" t="s">
        <v>246</v>
      </c>
      <c r="E195" s="135" t="s">
        <v>469</v>
      </c>
      <c r="F195" s="136" t="s">
        <v>470</v>
      </c>
      <c r="G195" s="137" t="s">
        <v>249</v>
      </c>
      <c r="H195" s="138">
        <v>14459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1216</v>
      </c>
    </row>
    <row r="196" spans="2:65" s="1" customFormat="1">
      <c r="B196" s="34"/>
      <c r="D196" s="147" t="s">
        <v>253</v>
      </c>
      <c r="F196" s="148" t="s">
        <v>472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473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2" customFormat="1">
      <c r="B198" s="153"/>
      <c r="D198" s="147" t="s">
        <v>262</v>
      </c>
      <c r="E198" s="154" t="s">
        <v>29</v>
      </c>
      <c r="F198" s="155" t="s">
        <v>1217</v>
      </c>
      <c r="H198" s="156">
        <v>13414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75</v>
      </c>
      <c r="AY198" s="154" t="s">
        <v>244</v>
      </c>
    </row>
    <row r="199" spans="2:65" s="12" customFormat="1">
      <c r="B199" s="153"/>
      <c r="D199" s="147" t="s">
        <v>262</v>
      </c>
      <c r="E199" s="154" t="s">
        <v>29</v>
      </c>
      <c r="F199" s="155" t="s">
        <v>1218</v>
      </c>
      <c r="H199" s="156">
        <v>1045</v>
      </c>
      <c r="I199" s="157"/>
      <c r="L199" s="153"/>
      <c r="M199" s="158"/>
      <c r="T199" s="159"/>
      <c r="AT199" s="154" t="s">
        <v>262</v>
      </c>
      <c r="AU199" s="154" t="s">
        <v>21</v>
      </c>
      <c r="AV199" s="12" t="s">
        <v>21</v>
      </c>
      <c r="AW199" s="12" t="s">
        <v>36</v>
      </c>
      <c r="AX199" s="12" t="s">
        <v>75</v>
      </c>
      <c r="AY199" s="154" t="s">
        <v>244</v>
      </c>
    </row>
    <row r="200" spans="2:65" s="13" customFormat="1">
      <c r="B200" s="160"/>
      <c r="D200" s="147" t="s">
        <v>262</v>
      </c>
      <c r="E200" s="161" t="s">
        <v>29</v>
      </c>
      <c r="F200" s="162" t="s">
        <v>271</v>
      </c>
      <c r="H200" s="163">
        <v>14459</v>
      </c>
      <c r="I200" s="164"/>
      <c r="L200" s="160"/>
      <c r="M200" s="165"/>
      <c r="T200" s="166"/>
      <c r="AT200" s="161" t="s">
        <v>262</v>
      </c>
      <c r="AU200" s="161" t="s">
        <v>21</v>
      </c>
      <c r="AV200" s="13" t="s">
        <v>251</v>
      </c>
      <c r="AW200" s="13" t="s">
        <v>36</v>
      </c>
      <c r="AX200" s="13" t="s">
        <v>83</v>
      </c>
      <c r="AY200" s="161" t="s">
        <v>244</v>
      </c>
    </row>
    <row r="201" spans="2:65" s="1" customFormat="1" ht="16.5" customHeight="1">
      <c r="B201" s="34"/>
      <c r="C201" s="134" t="s">
        <v>413</v>
      </c>
      <c r="D201" s="134" t="s">
        <v>246</v>
      </c>
      <c r="E201" s="135" t="s">
        <v>477</v>
      </c>
      <c r="F201" s="136" t="s">
        <v>478</v>
      </c>
      <c r="G201" s="137" t="s">
        <v>274</v>
      </c>
      <c r="H201" s="138">
        <v>188.88</v>
      </c>
      <c r="I201" s="139"/>
      <c r="J201" s="140">
        <f>ROUND(I201*H201,2)</f>
        <v>0</v>
      </c>
      <c r="K201" s="136" t="s">
        <v>250</v>
      </c>
      <c r="L201" s="34"/>
      <c r="M201" s="141" t="s">
        <v>29</v>
      </c>
      <c r="N201" s="142" t="s">
        <v>46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251</v>
      </c>
      <c r="AT201" s="145" t="s">
        <v>246</v>
      </c>
      <c r="AU201" s="145" t="s">
        <v>21</v>
      </c>
      <c r="AY201" s="18" t="s">
        <v>244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83</v>
      </c>
      <c r="BK201" s="146">
        <f>ROUND(I201*H201,2)</f>
        <v>0</v>
      </c>
      <c r="BL201" s="18" t="s">
        <v>251</v>
      </c>
      <c r="BM201" s="145" t="s">
        <v>1219</v>
      </c>
    </row>
    <row r="202" spans="2:65" s="1" customFormat="1">
      <c r="B202" s="34"/>
      <c r="D202" s="147" t="s">
        <v>253</v>
      </c>
      <c r="F202" s="148" t="s">
        <v>480</v>
      </c>
      <c r="I202" s="149"/>
      <c r="L202" s="34"/>
      <c r="M202" s="150"/>
      <c r="T202" s="55"/>
      <c r="AT202" s="18" t="s">
        <v>253</v>
      </c>
      <c r="AU202" s="18" t="s">
        <v>21</v>
      </c>
    </row>
    <row r="203" spans="2:65" s="1" customFormat="1">
      <c r="B203" s="34"/>
      <c r="D203" s="151" t="s">
        <v>255</v>
      </c>
      <c r="F203" s="152" t="s">
        <v>481</v>
      </c>
      <c r="I203" s="149"/>
      <c r="L203" s="34"/>
      <c r="M203" s="150"/>
      <c r="T203" s="55"/>
      <c r="AT203" s="18" t="s">
        <v>255</v>
      </c>
      <c r="AU203" s="18" t="s">
        <v>21</v>
      </c>
    </row>
    <row r="204" spans="2:65" s="1" customFormat="1" ht="16.5" customHeight="1">
      <c r="B204" s="34"/>
      <c r="C204" s="134" t="s">
        <v>421</v>
      </c>
      <c r="D204" s="134" t="s">
        <v>246</v>
      </c>
      <c r="E204" s="135" t="s">
        <v>449</v>
      </c>
      <c r="F204" s="136" t="s">
        <v>450</v>
      </c>
      <c r="G204" s="137" t="s">
        <v>249</v>
      </c>
      <c r="H204" s="138">
        <v>1135</v>
      </c>
      <c r="I204" s="139"/>
      <c r="J204" s="140">
        <f>ROUND(I204*H204,2)</f>
        <v>0</v>
      </c>
      <c r="K204" s="136" t="s">
        <v>29</v>
      </c>
      <c r="L204" s="34"/>
      <c r="M204" s="141" t="s">
        <v>29</v>
      </c>
      <c r="N204" s="142" t="s">
        <v>46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251</v>
      </c>
      <c r="AT204" s="145" t="s">
        <v>246</v>
      </c>
      <c r="AU204" s="145" t="s">
        <v>21</v>
      </c>
      <c r="AY204" s="18" t="s">
        <v>244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83</v>
      </c>
      <c r="BK204" s="146">
        <f>ROUND(I204*H204,2)</f>
        <v>0</v>
      </c>
      <c r="BL204" s="18" t="s">
        <v>251</v>
      </c>
      <c r="BM204" s="145" t="s">
        <v>1220</v>
      </c>
    </row>
    <row r="205" spans="2:65" s="1" customFormat="1">
      <c r="B205" s="34"/>
      <c r="D205" s="147" t="s">
        <v>253</v>
      </c>
      <c r="F205" s="148" t="s">
        <v>452</v>
      </c>
      <c r="I205" s="149"/>
      <c r="L205" s="34"/>
      <c r="M205" s="150"/>
      <c r="T205" s="55"/>
      <c r="AT205" s="18" t="s">
        <v>253</v>
      </c>
      <c r="AU205" s="18" t="s">
        <v>21</v>
      </c>
    </row>
    <row r="206" spans="2:65" s="1" customFormat="1" ht="48.75">
      <c r="B206" s="34"/>
      <c r="D206" s="147" t="s">
        <v>284</v>
      </c>
      <c r="F206" s="167" t="s">
        <v>453</v>
      </c>
      <c r="I206" s="149"/>
      <c r="L206" s="34"/>
      <c r="M206" s="150"/>
      <c r="T206" s="55"/>
      <c r="AT206" s="18" t="s">
        <v>284</v>
      </c>
      <c r="AU206" s="18" t="s">
        <v>21</v>
      </c>
    </row>
    <row r="207" spans="2:65" s="12" customFormat="1">
      <c r="B207" s="153"/>
      <c r="D207" s="147" t="s">
        <v>262</v>
      </c>
      <c r="E207" s="154" t="s">
        <v>29</v>
      </c>
      <c r="F207" s="155" t="s">
        <v>1221</v>
      </c>
      <c r="H207" s="156">
        <v>1135</v>
      </c>
      <c r="I207" s="157"/>
      <c r="L207" s="153"/>
      <c r="M207" s="158"/>
      <c r="T207" s="159"/>
      <c r="AT207" s="154" t="s">
        <v>262</v>
      </c>
      <c r="AU207" s="154" t="s">
        <v>21</v>
      </c>
      <c r="AV207" s="12" t="s">
        <v>21</v>
      </c>
      <c r="AW207" s="12" t="s">
        <v>36</v>
      </c>
      <c r="AX207" s="12" t="s">
        <v>83</v>
      </c>
      <c r="AY207" s="154" t="s">
        <v>244</v>
      </c>
    </row>
    <row r="208" spans="2:65" s="11" customFormat="1" ht="22.9" customHeight="1">
      <c r="B208" s="122"/>
      <c r="D208" s="123" t="s">
        <v>74</v>
      </c>
      <c r="E208" s="132" t="s">
        <v>251</v>
      </c>
      <c r="F208" s="132" t="s">
        <v>587</v>
      </c>
      <c r="I208" s="125"/>
      <c r="J208" s="133">
        <f>BK208</f>
        <v>0</v>
      </c>
      <c r="L208" s="122"/>
      <c r="M208" s="127"/>
      <c r="P208" s="128">
        <f>SUM(P209:P231)</f>
        <v>0</v>
      </c>
      <c r="R208" s="128">
        <f>SUM(R209:R231)</f>
        <v>11882.948819999998</v>
      </c>
      <c r="T208" s="129">
        <f>SUM(T209:T231)</f>
        <v>0</v>
      </c>
      <c r="AR208" s="123" t="s">
        <v>83</v>
      </c>
      <c r="AT208" s="130" t="s">
        <v>74</v>
      </c>
      <c r="AU208" s="130" t="s">
        <v>83</v>
      </c>
      <c r="AY208" s="123" t="s">
        <v>244</v>
      </c>
      <c r="BK208" s="131">
        <f>SUM(BK209:BK231)</f>
        <v>0</v>
      </c>
    </row>
    <row r="209" spans="2:65" s="1" customFormat="1" ht="16.5" customHeight="1">
      <c r="B209" s="34"/>
      <c r="C209" s="134" t="s">
        <v>427</v>
      </c>
      <c r="D209" s="134" t="s">
        <v>246</v>
      </c>
      <c r="E209" s="135" t="s">
        <v>597</v>
      </c>
      <c r="F209" s="136" t="s">
        <v>598</v>
      </c>
      <c r="G209" s="137" t="s">
        <v>249</v>
      </c>
      <c r="H209" s="138">
        <v>90</v>
      </c>
      <c r="I209" s="139"/>
      <c r="J209" s="140">
        <f>ROUND(I209*H209,2)</f>
        <v>0</v>
      </c>
      <c r="K209" s="136" t="s">
        <v>250</v>
      </c>
      <c r="L209" s="34"/>
      <c r="M209" s="141" t="s">
        <v>29</v>
      </c>
      <c r="N209" s="142" t="s">
        <v>46</v>
      </c>
      <c r="P209" s="143">
        <f>O209*H209</f>
        <v>0</v>
      </c>
      <c r="Q209" s="143">
        <v>0.31879000000000002</v>
      </c>
      <c r="R209" s="143">
        <f>Q209*H209</f>
        <v>28.691100000000002</v>
      </c>
      <c r="S209" s="143">
        <v>0</v>
      </c>
      <c r="T209" s="144">
        <f>S209*H209</f>
        <v>0</v>
      </c>
      <c r="AR209" s="145" t="s">
        <v>251</v>
      </c>
      <c r="AT209" s="145" t="s">
        <v>246</v>
      </c>
      <c r="AU209" s="145" t="s">
        <v>21</v>
      </c>
      <c r="AY209" s="18" t="s">
        <v>244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83</v>
      </c>
      <c r="BK209" s="146">
        <f>ROUND(I209*H209,2)</f>
        <v>0</v>
      </c>
      <c r="BL209" s="18" t="s">
        <v>251</v>
      </c>
      <c r="BM209" s="145" t="s">
        <v>1222</v>
      </c>
    </row>
    <row r="210" spans="2:65" s="1" customFormat="1">
      <c r="B210" s="34"/>
      <c r="D210" s="147" t="s">
        <v>253</v>
      </c>
      <c r="F210" s="148" t="s">
        <v>600</v>
      </c>
      <c r="I210" s="149"/>
      <c r="L210" s="34"/>
      <c r="M210" s="150"/>
      <c r="T210" s="55"/>
      <c r="AT210" s="18" t="s">
        <v>253</v>
      </c>
      <c r="AU210" s="18" t="s">
        <v>21</v>
      </c>
    </row>
    <row r="211" spans="2:65" s="1" customFormat="1">
      <c r="B211" s="34"/>
      <c r="D211" s="151" t="s">
        <v>255</v>
      </c>
      <c r="F211" s="152" t="s">
        <v>601</v>
      </c>
      <c r="I211" s="149"/>
      <c r="L211" s="34"/>
      <c r="M211" s="150"/>
      <c r="T211" s="55"/>
      <c r="AT211" s="18" t="s">
        <v>255</v>
      </c>
      <c r="AU211" s="18" t="s">
        <v>21</v>
      </c>
    </row>
    <row r="212" spans="2:65" s="1" customFormat="1" ht="24.2" customHeight="1">
      <c r="B212" s="34"/>
      <c r="C212" s="134" t="s">
        <v>434</v>
      </c>
      <c r="D212" s="134" t="s">
        <v>246</v>
      </c>
      <c r="E212" s="135" t="s">
        <v>627</v>
      </c>
      <c r="F212" s="136" t="s">
        <v>628</v>
      </c>
      <c r="G212" s="137" t="s">
        <v>274</v>
      </c>
      <c r="H212" s="138">
        <v>2267</v>
      </c>
      <c r="I212" s="139"/>
      <c r="J212" s="140">
        <f>ROUND(I212*H212,2)</f>
        <v>0</v>
      </c>
      <c r="K212" s="136" t="s">
        <v>29</v>
      </c>
      <c r="L212" s="34"/>
      <c r="M212" s="141" t="s">
        <v>29</v>
      </c>
      <c r="N212" s="142" t="s">
        <v>46</v>
      </c>
      <c r="P212" s="143">
        <f>O212*H212</f>
        <v>0</v>
      </c>
      <c r="Q212" s="143">
        <v>2.4340799999999998</v>
      </c>
      <c r="R212" s="143">
        <f>Q212*H212</f>
        <v>5518.0593599999993</v>
      </c>
      <c r="S212" s="143">
        <v>0</v>
      </c>
      <c r="T212" s="144">
        <f>S212*H212</f>
        <v>0</v>
      </c>
      <c r="AR212" s="145" t="s">
        <v>251</v>
      </c>
      <c r="AT212" s="145" t="s">
        <v>246</v>
      </c>
      <c r="AU212" s="145" t="s">
        <v>21</v>
      </c>
      <c r="AY212" s="18" t="s">
        <v>244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83</v>
      </c>
      <c r="BK212" s="146">
        <f>ROUND(I212*H212,2)</f>
        <v>0</v>
      </c>
      <c r="BL212" s="18" t="s">
        <v>251</v>
      </c>
      <c r="BM212" s="145" t="s">
        <v>1223</v>
      </c>
    </row>
    <row r="213" spans="2:65" s="1" customFormat="1" ht="19.5">
      <c r="B213" s="34"/>
      <c r="D213" s="147" t="s">
        <v>284</v>
      </c>
      <c r="F213" s="167" t="s">
        <v>630</v>
      </c>
      <c r="I213" s="149"/>
      <c r="L213" s="34"/>
      <c r="M213" s="150"/>
      <c r="T213" s="55"/>
      <c r="AT213" s="18" t="s">
        <v>284</v>
      </c>
      <c r="AU213" s="18" t="s">
        <v>21</v>
      </c>
    </row>
    <row r="214" spans="2:65" s="12" customFormat="1">
      <c r="B214" s="153"/>
      <c r="D214" s="147" t="s">
        <v>262</v>
      </c>
      <c r="E214" s="154" t="s">
        <v>29</v>
      </c>
      <c r="F214" s="155" t="s">
        <v>1224</v>
      </c>
      <c r="H214" s="156">
        <v>2267</v>
      </c>
      <c r="I214" s="157"/>
      <c r="L214" s="153"/>
      <c r="M214" s="158"/>
      <c r="T214" s="159"/>
      <c r="AT214" s="154" t="s">
        <v>262</v>
      </c>
      <c r="AU214" s="154" t="s">
        <v>21</v>
      </c>
      <c r="AV214" s="12" t="s">
        <v>21</v>
      </c>
      <c r="AW214" s="12" t="s">
        <v>36</v>
      </c>
      <c r="AX214" s="12" t="s">
        <v>83</v>
      </c>
      <c r="AY214" s="154" t="s">
        <v>244</v>
      </c>
    </row>
    <row r="215" spans="2:65" s="1" customFormat="1" ht="24.2" customHeight="1">
      <c r="B215" s="34"/>
      <c r="C215" s="134" t="s">
        <v>441</v>
      </c>
      <c r="D215" s="134" t="s">
        <v>246</v>
      </c>
      <c r="E215" s="135" t="s">
        <v>976</v>
      </c>
      <c r="F215" s="136" t="s">
        <v>977</v>
      </c>
      <c r="G215" s="137" t="s">
        <v>274</v>
      </c>
      <c r="H215" s="138">
        <v>937</v>
      </c>
      <c r="I215" s="139"/>
      <c r="J215" s="140">
        <f>ROUND(I215*H215,2)</f>
        <v>0</v>
      </c>
      <c r="K215" s="136" t="s">
        <v>29</v>
      </c>
      <c r="L215" s="34"/>
      <c r="M215" s="141" t="s">
        <v>29</v>
      </c>
      <c r="N215" s="142" t="s">
        <v>46</v>
      </c>
      <c r="P215" s="143">
        <f>O215*H215</f>
        <v>0</v>
      </c>
      <c r="Q215" s="143">
        <v>2.4340799999999998</v>
      </c>
      <c r="R215" s="143">
        <f>Q215*H215</f>
        <v>2280.7329599999998</v>
      </c>
      <c r="S215" s="143">
        <v>0</v>
      </c>
      <c r="T215" s="144">
        <f>S215*H215</f>
        <v>0</v>
      </c>
      <c r="AR215" s="145" t="s">
        <v>251</v>
      </c>
      <c r="AT215" s="145" t="s">
        <v>246</v>
      </c>
      <c r="AU215" s="145" t="s">
        <v>21</v>
      </c>
      <c r="AY215" s="18" t="s">
        <v>244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83</v>
      </c>
      <c r="BK215" s="146">
        <f>ROUND(I215*H215,2)</f>
        <v>0</v>
      </c>
      <c r="BL215" s="18" t="s">
        <v>251</v>
      </c>
      <c r="BM215" s="145" t="s">
        <v>1225</v>
      </c>
    </row>
    <row r="216" spans="2:65" s="1" customFormat="1" ht="19.5">
      <c r="B216" s="34"/>
      <c r="D216" s="147" t="s">
        <v>284</v>
      </c>
      <c r="F216" s="167" t="s">
        <v>630</v>
      </c>
      <c r="I216" s="149"/>
      <c r="L216" s="34"/>
      <c r="M216" s="150"/>
      <c r="T216" s="55"/>
      <c r="AT216" s="18" t="s">
        <v>284</v>
      </c>
      <c r="AU216" s="18" t="s">
        <v>21</v>
      </c>
    </row>
    <row r="217" spans="2:65" s="12" customFormat="1">
      <c r="B217" s="153"/>
      <c r="D217" s="147" t="s">
        <v>262</v>
      </c>
      <c r="E217" s="154" t="s">
        <v>29</v>
      </c>
      <c r="F217" s="155" t="s">
        <v>1226</v>
      </c>
      <c r="H217" s="156">
        <v>937</v>
      </c>
      <c r="I217" s="157"/>
      <c r="L217" s="153"/>
      <c r="M217" s="158"/>
      <c r="T217" s="159"/>
      <c r="AT217" s="154" t="s">
        <v>262</v>
      </c>
      <c r="AU217" s="154" t="s">
        <v>21</v>
      </c>
      <c r="AV217" s="12" t="s">
        <v>21</v>
      </c>
      <c r="AW217" s="12" t="s">
        <v>36</v>
      </c>
      <c r="AX217" s="12" t="s">
        <v>83</v>
      </c>
      <c r="AY217" s="154" t="s">
        <v>244</v>
      </c>
    </row>
    <row r="218" spans="2:65" s="1" customFormat="1" ht="16.5" customHeight="1">
      <c r="B218" s="34"/>
      <c r="C218" s="134" t="s">
        <v>448</v>
      </c>
      <c r="D218" s="134" t="s">
        <v>246</v>
      </c>
      <c r="E218" s="135" t="s">
        <v>633</v>
      </c>
      <c r="F218" s="136" t="s">
        <v>634</v>
      </c>
      <c r="G218" s="137" t="s">
        <v>249</v>
      </c>
      <c r="H218" s="138">
        <v>2955</v>
      </c>
      <c r="I218" s="139"/>
      <c r="J218" s="140">
        <f>ROUND(I218*H218,2)</f>
        <v>0</v>
      </c>
      <c r="K218" s="136" t="s">
        <v>250</v>
      </c>
      <c r="L218" s="34"/>
      <c r="M218" s="141" t="s">
        <v>29</v>
      </c>
      <c r="N218" s="142" t="s">
        <v>46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251</v>
      </c>
      <c r="AT218" s="145" t="s">
        <v>246</v>
      </c>
      <c r="AU218" s="145" t="s">
        <v>21</v>
      </c>
      <c r="AY218" s="18" t="s">
        <v>244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83</v>
      </c>
      <c r="BK218" s="146">
        <f>ROUND(I218*H218,2)</f>
        <v>0</v>
      </c>
      <c r="BL218" s="18" t="s">
        <v>251</v>
      </c>
      <c r="BM218" s="145" t="s">
        <v>1227</v>
      </c>
    </row>
    <row r="219" spans="2:65" s="1" customFormat="1" ht="19.5">
      <c r="B219" s="34"/>
      <c r="D219" s="147" t="s">
        <v>253</v>
      </c>
      <c r="F219" s="148" t="s">
        <v>636</v>
      </c>
      <c r="I219" s="149"/>
      <c r="L219" s="34"/>
      <c r="M219" s="150"/>
      <c r="T219" s="55"/>
      <c r="AT219" s="18" t="s">
        <v>253</v>
      </c>
      <c r="AU219" s="18" t="s">
        <v>21</v>
      </c>
    </row>
    <row r="220" spans="2:65" s="1" customFormat="1">
      <c r="B220" s="34"/>
      <c r="D220" s="151" t="s">
        <v>255</v>
      </c>
      <c r="F220" s="152" t="s">
        <v>637</v>
      </c>
      <c r="I220" s="149"/>
      <c r="L220" s="34"/>
      <c r="M220" s="150"/>
      <c r="T220" s="55"/>
      <c r="AT220" s="18" t="s">
        <v>255</v>
      </c>
      <c r="AU220" s="18" t="s">
        <v>21</v>
      </c>
    </row>
    <row r="221" spans="2:65" s="12" customFormat="1">
      <c r="B221" s="153"/>
      <c r="D221" s="147" t="s">
        <v>262</v>
      </c>
      <c r="E221" s="154" t="s">
        <v>29</v>
      </c>
      <c r="F221" s="155" t="s">
        <v>1228</v>
      </c>
      <c r="H221" s="156">
        <v>2955</v>
      </c>
      <c r="I221" s="157"/>
      <c r="L221" s="153"/>
      <c r="M221" s="158"/>
      <c r="T221" s="159"/>
      <c r="AT221" s="154" t="s">
        <v>262</v>
      </c>
      <c r="AU221" s="154" t="s">
        <v>21</v>
      </c>
      <c r="AV221" s="12" t="s">
        <v>21</v>
      </c>
      <c r="AW221" s="12" t="s">
        <v>36</v>
      </c>
      <c r="AX221" s="12" t="s">
        <v>83</v>
      </c>
      <c r="AY221" s="154" t="s">
        <v>244</v>
      </c>
    </row>
    <row r="222" spans="2:65" s="1" customFormat="1" ht="16.5" customHeight="1">
      <c r="B222" s="34"/>
      <c r="C222" s="134" t="s">
        <v>455</v>
      </c>
      <c r="D222" s="134" t="s">
        <v>246</v>
      </c>
      <c r="E222" s="135" t="s">
        <v>641</v>
      </c>
      <c r="F222" s="136" t="s">
        <v>642</v>
      </c>
      <c r="G222" s="137" t="s">
        <v>274</v>
      </c>
      <c r="H222" s="138">
        <v>18</v>
      </c>
      <c r="I222" s="139"/>
      <c r="J222" s="140">
        <f>ROUND(I222*H222,2)</f>
        <v>0</v>
      </c>
      <c r="K222" s="136" t="s">
        <v>250</v>
      </c>
      <c r="L222" s="34"/>
      <c r="M222" s="141" t="s">
        <v>29</v>
      </c>
      <c r="N222" s="142" t="s">
        <v>46</v>
      </c>
      <c r="P222" s="143">
        <f>O222*H222</f>
        <v>0</v>
      </c>
      <c r="Q222" s="143">
        <v>2.4142999999999999</v>
      </c>
      <c r="R222" s="143">
        <f>Q222*H222</f>
        <v>43.4574</v>
      </c>
      <c r="S222" s="143">
        <v>0</v>
      </c>
      <c r="T222" s="144">
        <f>S222*H222</f>
        <v>0</v>
      </c>
      <c r="AR222" s="145" t="s">
        <v>251</v>
      </c>
      <c r="AT222" s="145" t="s">
        <v>246</v>
      </c>
      <c r="AU222" s="145" t="s">
        <v>21</v>
      </c>
      <c r="AY222" s="18" t="s">
        <v>244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83</v>
      </c>
      <c r="BK222" s="146">
        <f>ROUND(I222*H222,2)</f>
        <v>0</v>
      </c>
      <c r="BL222" s="18" t="s">
        <v>251</v>
      </c>
      <c r="BM222" s="145" t="s">
        <v>1229</v>
      </c>
    </row>
    <row r="223" spans="2:65" s="1" customFormat="1">
      <c r="B223" s="34"/>
      <c r="D223" s="147" t="s">
        <v>253</v>
      </c>
      <c r="F223" s="148" t="s">
        <v>644</v>
      </c>
      <c r="I223" s="149"/>
      <c r="L223" s="34"/>
      <c r="M223" s="150"/>
      <c r="T223" s="55"/>
      <c r="AT223" s="18" t="s">
        <v>253</v>
      </c>
      <c r="AU223" s="18" t="s">
        <v>21</v>
      </c>
    </row>
    <row r="224" spans="2:65" s="1" customFormat="1">
      <c r="B224" s="34"/>
      <c r="D224" s="151" t="s">
        <v>255</v>
      </c>
      <c r="F224" s="152" t="s">
        <v>645</v>
      </c>
      <c r="I224" s="149"/>
      <c r="L224" s="34"/>
      <c r="M224" s="150"/>
      <c r="T224" s="55"/>
      <c r="AT224" s="18" t="s">
        <v>255</v>
      </c>
      <c r="AU224" s="18" t="s">
        <v>21</v>
      </c>
    </row>
    <row r="225" spans="2:65" s="1" customFormat="1" ht="19.5">
      <c r="B225" s="34"/>
      <c r="D225" s="147" t="s">
        <v>284</v>
      </c>
      <c r="F225" s="167" t="s">
        <v>1230</v>
      </c>
      <c r="I225" s="149"/>
      <c r="L225" s="34"/>
      <c r="M225" s="150"/>
      <c r="T225" s="55"/>
      <c r="AT225" s="18" t="s">
        <v>284</v>
      </c>
      <c r="AU225" s="18" t="s">
        <v>21</v>
      </c>
    </row>
    <row r="226" spans="2:65" s="1" customFormat="1" ht="16.5" customHeight="1">
      <c r="B226" s="34"/>
      <c r="C226" s="134" t="s">
        <v>461</v>
      </c>
      <c r="D226" s="134" t="s">
        <v>246</v>
      </c>
      <c r="E226" s="135" t="s">
        <v>648</v>
      </c>
      <c r="F226" s="136" t="s">
        <v>649</v>
      </c>
      <c r="G226" s="137" t="s">
        <v>249</v>
      </c>
      <c r="H226" s="138">
        <v>90</v>
      </c>
      <c r="I226" s="139"/>
      <c r="J226" s="140">
        <f>ROUND(I226*H226,2)</f>
        <v>0</v>
      </c>
      <c r="K226" s="136" t="s">
        <v>250</v>
      </c>
      <c r="L226" s="34"/>
      <c r="M226" s="141" t="s">
        <v>29</v>
      </c>
      <c r="N226" s="142" t="s">
        <v>46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251</v>
      </c>
      <c r="AT226" s="145" t="s">
        <v>246</v>
      </c>
      <c r="AU226" s="145" t="s">
        <v>21</v>
      </c>
      <c r="AY226" s="18" t="s">
        <v>244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83</v>
      </c>
      <c r="BK226" s="146">
        <f>ROUND(I226*H226,2)</f>
        <v>0</v>
      </c>
      <c r="BL226" s="18" t="s">
        <v>251</v>
      </c>
      <c r="BM226" s="145" t="s">
        <v>1231</v>
      </c>
    </row>
    <row r="227" spans="2:65" s="1" customFormat="1">
      <c r="B227" s="34"/>
      <c r="D227" s="147" t="s">
        <v>253</v>
      </c>
      <c r="F227" s="148" t="s">
        <v>651</v>
      </c>
      <c r="I227" s="149"/>
      <c r="L227" s="34"/>
      <c r="M227" s="150"/>
      <c r="T227" s="55"/>
      <c r="AT227" s="18" t="s">
        <v>253</v>
      </c>
      <c r="AU227" s="18" t="s">
        <v>21</v>
      </c>
    </row>
    <row r="228" spans="2:65" s="1" customFormat="1">
      <c r="B228" s="34"/>
      <c r="D228" s="151" t="s">
        <v>255</v>
      </c>
      <c r="F228" s="152" t="s">
        <v>652</v>
      </c>
      <c r="I228" s="149"/>
      <c r="L228" s="34"/>
      <c r="M228" s="150"/>
      <c r="T228" s="55"/>
      <c r="AT228" s="18" t="s">
        <v>255</v>
      </c>
      <c r="AU228" s="18" t="s">
        <v>21</v>
      </c>
    </row>
    <row r="229" spans="2:65" s="1" customFormat="1" ht="16.5" customHeight="1">
      <c r="B229" s="34"/>
      <c r="C229" s="134" t="s">
        <v>468</v>
      </c>
      <c r="D229" s="134" t="s">
        <v>246</v>
      </c>
      <c r="E229" s="135" t="s">
        <v>654</v>
      </c>
      <c r="F229" s="136" t="s">
        <v>655</v>
      </c>
      <c r="G229" s="137" t="s">
        <v>274</v>
      </c>
      <c r="H229" s="138">
        <v>2002</v>
      </c>
      <c r="I229" s="139"/>
      <c r="J229" s="140">
        <f>ROUND(I229*H229,2)</f>
        <v>0</v>
      </c>
      <c r="K229" s="136" t="s">
        <v>29</v>
      </c>
      <c r="L229" s="34"/>
      <c r="M229" s="141" t="s">
        <v>29</v>
      </c>
      <c r="N229" s="142" t="s">
        <v>46</v>
      </c>
      <c r="P229" s="143">
        <f>O229*H229</f>
        <v>0</v>
      </c>
      <c r="Q229" s="143">
        <v>2.004</v>
      </c>
      <c r="R229" s="143">
        <f>Q229*H229</f>
        <v>4012.0079999999998</v>
      </c>
      <c r="S229" s="143">
        <v>0</v>
      </c>
      <c r="T229" s="144">
        <f>S229*H229</f>
        <v>0</v>
      </c>
      <c r="AR229" s="145" t="s">
        <v>251</v>
      </c>
      <c r="AT229" s="145" t="s">
        <v>246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251</v>
      </c>
      <c r="BM229" s="145" t="s">
        <v>1232</v>
      </c>
    </row>
    <row r="230" spans="2:65" s="1" customFormat="1">
      <c r="B230" s="34"/>
      <c r="D230" s="147" t="s">
        <v>253</v>
      </c>
      <c r="F230" s="148" t="s">
        <v>655</v>
      </c>
      <c r="I230" s="149"/>
      <c r="L230" s="34"/>
      <c r="M230" s="150"/>
      <c r="T230" s="55"/>
      <c r="AT230" s="18" t="s">
        <v>253</v>
      </c>
      <c r="AU230" s="18" t="s">
        <v>21</v>
      </c>
    </row>
    <row r="231" spans="2:65" s="12" customFormat="1">
      <c r="B231" s="153"/>
      <c r="D231" s="147" t="s">
        <v>262</v>
      </c>
      <c r="E231" s="154" t="s">
        <v>29</v>
      </c>
      <c r="F231" s="155" t="s">
        <v>1233</v>
      </c>
      <c r="H231" s="156">
        <v>2002</v>
      </c>
      <c r="I231" s="157"/>
      <c r="L231" s="153"/>
      <c r="M231" s="158"/>
      <c r="T231" s="159"/>
      <c r="AT231" s="154" t="s">
        <v>262</v>
      </c>
      <c r="AU231" s="154" t="s">
        <v>21</v>
      </c>
      <c r="AV231" s="12" t="s">
        <v>21</v>
      </c>
      <c r="AW231" s="12" t="s">
        <v>36</v>
      </c>
      <c r="AX231" s="12" t="s">
        <v>83</v>
      </c>
      <c r="AY231" s="154" t="s">
        <v>244</v>
      </c>
    </row>
    <row r="232" spans="2:65" s="11" customFormat="1" ht="22.9" customHeight="1">
      <c r="B232" s="122"/>
      <c r="D232" s="123" t="s">
        <v>74</v>
      </c>
      <c r="E232" s="132" t="s">
        <v>307</v>
      </c>
      <c r="F232" s="132" t="s">
        <v>672</v>
      </c>
      <c r="I232" s="125"/>
      <c r="J232" s="133">
        <f>BK232</f>
        <v>0</v>
      </c>
      <c r="L232" s="122"/>
      <c r="M232" s="127"/>
      <c r="P232" s="128">
        <f>SUM(P233:P244)</f>
        <v>0</v>
      </c>
      <c r="R232" s="128">
        <f>SUM(R233:R244)</f>
        <v>0</v>
      </c>
      <c r="T232" s="129">
        <f>SUM(T233:T244)</f>
        <v>36.242080000000001</v>
      </c>
      <c r="AR232" s="123" t="s">
        <v>83</v>
      </c>
      <c r="AT232" s="130" t="s">
        <v>74</v>
      </c>
      <c r="AU232" s="130" t="s">
        <v>83</v>
      </c>
      <c r="AY232" s="123" t="s">
        <v>244</v>
      </c>
      <c r="BK232" s="131">
        <f>SUM(BK233:BK244)</f>
        <v>0</v>
      </c>
    </row>
    <row r="233" spans="2:65" s="1" customFormat="1" ht="16.5" customHeight="1">
      <c r="B233" s="34"/>
      <c r="C233" s="134" t="s">
        <v>476</v>
      </c>
      <c r="D233" s="134" t="s">
        <v>246</v>
      </c>
      <c r="E233" s="135" t="s">
        <v>716</v>
      </c>
      <c r="F233" s="136" t="s">
        <v>717</v>
      </c>
      <c r="G233" s="137" t="s">
        <v>274</v>
      </c>
      <c r="H233" s="138">
        <v>2</v>
      </c>
      <c r="I233" s="139"/>
      <c r="J233" s="140">
        <f>ROUND(I233*H233,2)</f>
        <v>0</v>
      </c>
      <c r="K233" s="136" t="s">
        <v>250</v>
      </c>
      <c r="L233" s="34"/>
      <c r="M233" s="141" t="s">
        <v>29</v>
      </c>
      <c r="N233" s="142" t="s">
        <v>46</v>
      </c>
      <c r="P233" s="143">
        <f>O233*H233</f>
        <v>0</v>
      </c>
      <c r="Q233" s="143">
        <v>0</v>
      </c>
      <c r="R233" s="143">
        <f>Q233*H233</f>
        <v>0</v>
      </c>
      <c r="S233" s="143">
        <v>2.85</v>
      </c>
      <c r="T233" s="144">
        <f>S233*H233</f>
        <v>5.7</v>
      </c>
      <c r="AR233" s="145" t="s">
        <v>251</v>
      </c>
      <c r="AT233" s="145" t="s">
        <v>246</v>
      </c>
      <c r="AU233" s="145" t="s">
        <v>21</v>
      </c>
      <c r="AY233" s="18" t="s">
        <v>244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83</v>
      </c>
      <c r="BK233" s="146">
        <f>ROUND(I233*H233,2)</f>
        <v>0</v>
      </c>
      <c r="BL233" s="18" t="s">
        <v>251</v>
      </c>
      <c r="BM233" s="145" t="s">
        <v>1234</v>
      </c>
    </row>
    <row r="234" spans="2:65" s="1" customFormat="1" ht="19.5">
      <c r="B234" s="34"/>
      <c r="D234" s="147" t="s">
        <v>253</v>
      </c>
      <c r="F234" s="148" t="s">
        <v>719</v>
      </c>
      <c r="I234" s="149"/>
      <c r="L234" s="34"/>
      <c r="M234" s="150"/>
      <c r="T234" s="55"/>
      <c r="AT234" s="18" t="s">
        <v>253</v>
      </c>
      <c r="AU234" s="18" t="s">
        <v>21</v>
      </c>
    </row>
    <row r="235" spans="2:65" s="1" customFormat="1">
      <c r="B235" s="34"/>
      <c r="D235" s="151" t="s">
        <v>255</v>
      </c>
      <c r="F235" s="152" t="s">
        <v>720</v>
      </c>
      <c r="I235" s="149"/>
      <c r="L235" s="34"/>
      <c r="M235" s="150"/>
      <c r="T235" s="55"/>
      <c r="AT235" s="18" t="s">
        <v>255</v>
      </c>
      <c r="AU235" s="18" t="s">
        <v>21</v>
      </c>
    </row>
    <row r="236" spans="2:65" s="12" customFormat="1">
      <c r="B236" s="153"/>
      <c r="D236" s="147" t="s">
        <v>262</v>
      </c>
      <c r="E236" s="154" t="s">
        <v>29</v>
      </c>
      <c r="F236" s="155" t="s">
        <v>1235</v>
      </c>
      <c r="H236" s="156">
        <v>2</v>
      </c>
      <c r="I236" s="157"/>
      <c r="L236" s="153"/>
      <c r="M236" s="158"/>
      <c r="T236" s="159"/>
      <c r="AT236" s="154" t="s">
        <v>262</v>
      </c>
      <c r="AU236" s="154" t="s">
        <v>21</v>
      </c>
      <c r="AV236" s="12" t="s">
        <v>21</v>
      </c>
      <c r="AW236" s="12" t="s">
        <v>36</v>
      </c>
      <c r="AX236" s="12" t="s">
        <v>83</v>
      </c>
      <c r="AY236" s="154" t="s">
        <v>244</v>
      </c>
    </row>
    <row r="237" spans="2:65" s="1" customFormat="1" ht="16.5" customHeight="1">
      <c r="B237" s="34"/>
      <c r="C237" s="134" t="s">
        <v>483</v>
      </c>
      <c r="D237" s="134" t="s">
        <v>246</v>
      </c>
      <c r="E237" s="135" t="s">
        <v>730</v>
      </c>
      <c r="F237" s="136" t="s">
        <v>731</v>
      </c>
      <c r="G237" s="137" t="s">
        <v>507</v>
      </c>
      <c r="H237" s="138">
        <v>178.4</v>
      </c>
      <c r="I237" s="139"/>
      <c r="J237" s="140">
        <f>ROUND(I237*H237,2)</f>
        <v>0</v>
      </c>
      <c r="K237" s="136" t="s">
        <v>250</v>
      </c>
      <c r="L237" s="34"/>
      <c r="M237" s="141" t="s">
        <v>29</v>
      </c>
      <c r="N237" s="142" t="s">
        <v>46</v>
      </c>
      <c r="P237" s="143">
        <f>O237*H237</f>
        <v>0</v>
      </c>
      <c r="Q237" s="143">
        <v>0</v>
      </c>
      <c r="R237" s="143">
        <f>Q237*H237</f>
        <v>0</v>
      </c>
      <c r="S237" s="143">
        <v>0.16500000000000001</v>
      </c>
      <c r="T237" s="144">
        <f>S237*H237</f>
        <v>29.436000000000003</v>
      </c>
      <c r="AR237" s="145" t="s">
        <v>251</v>
      </c>
      <c r="AT237" s="145" t="s">
        <v>246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251</v>
      </c>
      <c r="BM237" s="145" t="s">
        <v>1236</v>
      </c>
    </row>
    <row r="238" spans="2:65" s="1" customFormat="1">
      <c r="B238" s="34"/>
      <c r="D238" s="147" t="s">
        <v>253</v>
      </c>
      <c r="F238" s="148" t="s">
        <v>733</v>
      </c>
      <c r="I238" s="149"/>
      <c r="L238" s="34"/>
      <c r="M238" s="150"/>
      <c r="T238" s="55"/>
      <c r="AT238" s="18" t="s">
        <v>253</v>
      </c>
      <c r="AU238" s="18" t="s">
        <v>21</v>
      </c>
    </row>
    <row r="239" spans="2:65" s="1" customFormat="1">
      <c r="B239" s="34"/>
      <c r="D239" s="151" t="s">
        <v>255</v>
      </c>
      <c r="F239" s="152" t="s">
        <v>734</v>
      </c>
      <c r="I239" s="149"/>
      <c r="L239" s="34"/>
      <c r="M239" s="150"/>
      <c r="T239" s="55"/>
      <c r="AT239" s="18" t="s">
        <v>255</v>
      </c>
      <c r="AU239" s="18" t="s">
        <v>21</v>
      </c>
    </row>
    <row r="240" spans="2:65" s="12" customFormat="1">
      <c r="B240" s="153"/>
      <c r="D240" s="147" t="s">
        <v>262</v>
      </c>
      <c r="E240" s="154" t="s">
        <v>29</v>
      </c>
      <c r="F240" s="155" t="s">
        <v>1237</v>
      </c>
      <c r="H240" s="156">
        <v>178.4</v>
      </c>
      <c r="I240" s="157"/>
      <c r="L240" s="153"/>
      <c r="M240" s="158"/>
      <c r="T240" s="159"/>
      <c r="AT240" s="154" t="s">
        <v>262</v>
      </c>
      <c r="AU240" s="154" t="s">
        <v>21</v>
      </c>
      <c r="AV240" s="12" t="s">
        <v>21</v>
      </c>
      <c r="AW240" s="12" t="s">
        <v>36</v>
      </c>
      <c r="AX240" s="12" t="s">
        <v>83</v>
      </c>
      <c r="AY240" s="154" t="s">
        <v>244</v>
      </c>
    </row>
    <row r="241" spans="2:65" s="1" customFormat="1" ht="16.5" customHeight="1">
      <c r="B241" s="34"/>
      <c r="C241" s="134" t="s">
        <v>490</v>
      </c>
      <c r="D241" s="134" t="s">
        <v>246</v>
      </c>
      <c r="E241" s="135" t="s">
        <v>737</v>
      </c>
      <c r="F241" s="136" t="s">
        <v>738</v>
      </c>
      <c r="G241" s="137" t="s">
        <v>591</v>
      </c>
      <c r="H241" s="138">
        <v>446</v>
      </c>
      <c r="I241" s="139"/>
      <c r="J241" s="140">
        <f>ROUND(I241*H241,2)</f>
        <v>0</v>
      </c>
      <c r="K241" s="136" t="s">
        <v>250</v>
      </c>
      <c r="L241" s="34"/>
      <c r="M241" s="141" t="s">
        <v>29</v>
      </c>
      <c r="N241" s="142" t="s">
        <v>46</v>
      </c>
      <c r="P241" s="143">
        <f>O241*H241</f>
        <v>0</v>
      </c>
      <c r="Q241" s="143">
        <v>0</v>
      </c>
      <c r="R241" s="143">
        <f>Q241*H241</f>
        <v>0</v>
      </c>
      <c r="S241" s="143">
        <v>2.48E-3</v>
      </c>
      <c r="T241" s="144">
        <f>S241*H241</f>
        <v>1.10608</v>
      </c>
      <c r="AR241" s="145" t="s">
        <v>251</v>
      </c>
      <c r="AT241" s="145" t="s">
        <v>246</v>
      </c>
      <c r="AU241" s="145" t="s">
        <v>21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251</v>
      </c>
      <c r="BM241" s="145" t="s">
        <v>1238</v>
      </c>
    </row>
    <row r="242" spans="2:65" s="1" customFormat="1">
      <c r="B242" s="34"/>
      <c r="D242" s="147" t="s">
        <v>253</v>
      </c>
      <c r="F242" s="148" t="s">
        <v>740</v>
      </c>
      <c r="I242" s="149"/>
      <c r="L242" s="34"/>
      <c r="M242" s="150"/>
      <c r="T242" s="55"/>
      <c r="AT242" s="18" t="s">
        <v>253</v>
      </c>
      <c r="AU242" s="18" t="s">
        <v>21</v>
      </c>
    </row>
    <row r="243" spans="2:65" s="1" customFormat="1">
      <c r="B243" s="34"/>
      <c r="D243" s="151" t="s">
        <v>255</v>
      </c>
      <c r="F243" s="152" t="s">
        <v>741</v>
      </c>
      <c r="I243" s="149"/>
      <c r="L243" s="34"/>
      <c r="M243" s="150"/>
      <c r="T243" s="55"/>
      <c r="AT243" s="18" t="s">
        <v>255</v>
      </c>
      <c r="AU243" s="18" t="s">
        <v>21</v>
      </c>
    </row>
    <row r="244" spans="2:65" s="12" customFormat="1">
      <c r="B244" s="153"/>
      <c r="D244" s="147" t="s">
        <v>262</v>
      </c>
      <c r="E244" s="154" t="s">
        <v>29</v>
      </c>
      <c r="F244" s="155" t="s">
        <v>1239</v>
      </c>
      <c r="H244" s="156">
        <v>446</v>
      </c>
      <c r="I244" s="157"/>
      <c r="L244" s="153"/>
      <c r="M244" s="158"/>
      <c r="T244" s="159"/>
      <c r="AT244" s="154" t="s">
        <v>262</v>
      </c>
      <c r="AU244" s="154" t="s">
        <v>21</v>
      </c>
      <c r="AV244" s="12" t="s">
        <v>21</v>
      </c>
      <c r="AW244" s="12" t="s">
        <v>36</v>
      </c>
      <c r="AX244" s="12" t="s">
        <v>83</v>
      </c>
      <c r="AY244" s="154" t="s">
        <v>244</v>
      </c>
    </row>
    <row r="245" spans="2:65" s="11" customFormat="1" ht="22.9" customHeight="1">
      <c r="B245" s="122"/>
      <c r="D245" s="123" t="s">
        <v>74</v>
      </c>
      <c r="E245" s="132" t="s">
        <v>743</v>
      </c>
      <c r="F245" s="132" t="s">
        <v>744</v>
      </c>
      <c r="I245" s="125"/>
      <c r="J245" s="133">
        <f>BK245</f>
        <v>0</v>
      </c>
      <c r="L245" s="122"/>
      <c r="M245" s="127"/>
      <c r="P245" s="128">
        <f>SUM(P246:P258)</f>
        <v>0</v>
      </c>
      <c r="R245" s="128">
        <f>SUM(R246:R258)</f>
        <v>0</v>
      </c>
      <c r="T245" s="129">
        <f>SUM(T246:T258)</f>
        <v>0</v>
      </c>
      <c r="AR245" s="123" t="s">
        <v>83</v>
      </c>
      <c r="AT245" s="130" t="s">
        <v>74</v>
      </c>
      <c r="AU245" s="130" t="s">
        <v>83</v>
      </c>
      <c r="AY245" s="123" t="s">
        <v>244</v>
      </c>
      <c r="BK245" s="131">
        <f>SUM(BK246:BK258)</f>
        <v>0</v>
      </c>
    </row>
    <row r="246" spans="2:65" s="1" customFormat="1" ht="21.75" customHeight="1">
      <c r="B246" s="34"/>
      <c r="C246" s="134" t="s">
        <v>497</v>
      </c>
      <c r="D246" s="134" t="s">
        <v>246</v>
      </c>
      <c r="E246" s="135" t="s">
        <v>1139</v>
      </c>
      <c r="F246" s="136" t="s">
        <v>1140</v>
      </c>
      <c r="G246" s="137" t="s">
        <v>416</v>
      </c>
      <c r="H246" s="138">
        <v>5.7</v>
      </c>
      <c r="I246" s="139"/>
      <c r="J246" s="140">
        <f>ROUND(I246*H246,2)</f>
        <v>0</v>
      </c>
      <c r="K246" s="136" t="s">
        <v>250</v>
      </c>
      <c r="L246" s="34"/>
      <c r="M246" s="141" t="s">
        <v>29</v>
      </c>
      <c r="N246" s="142" t="s">
        <v>46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251</v>
      </c>
      <c r="AT246" s="145" t="s">
        <v>246</v>
      </c>
      <c r="AU246" s="145" t="s">
        <v>21</v>
      </c>
      <c r="AY246" s="18" t="s">
        <v>244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83</v>
      </c>
      <c r="BK246" s="146">
        <f>ROUND(I246*H246,2)</f>
        <v>0</v>
      </c>
      <c r="BL246" s="18" t="s">
        <v>251</v>
      </c>
      <c r="BM246" s="145" t="s">
        <v>1240</v>
      </c>
    </row>
    <row r="247" spans="2:65" s="1" customFormat="1" ht="19.5">
      <c r="B247" s="34"/>
      <c r="D247" s="147" t="s">
        <v>253</v>
      </c>
      <c r="F247" s="148" t="s">
        <v>1142</v>
      </c>
      <c r="I247" s="149"/>
      <c r="L247" s="34"/>
      <c r="M247" s="150"/>
      <c r="T247" s="55"/>
      <c r="AT247" s="18" t="s">
        <v>253</v>
      </c>
      <c r="AU247" s="18" t="s">
        <v>21</v>
      </c>
    </row>
    <row r="248" spans="2:65" s="1" customFormat="1">
      <c r="B248" s="34"/>
      <c r="D248" s="151" t="s">
        <v>255</v>
      </c>
      <c r="F248" s="152" t="s">
        <v>1143</v>
      </c>
      <c r="I248" s="149"/>
      <c r="L248" s="34"/>
      <c r="M248" s="150"/>
      <c r="T248" s="55"/>
      <c r="AT248" s="18" t="s">
        <v>255</v>
      </c>
      <c r="AU248" s="18" t="s">
        <v>21</v>
      </c>
    </row>
    <row r="249" spans="2:65" s="1" customFormat="1" ht="16.5" customHeight="1">
      <c r="B249" s="34"/>
      <c r="C249" s="134" t="s">
        <v>504</v>
      </c>
      <c r="D249" s="134" t="s">
        <v>246</v>
      </c>
      <c r="E249" s="135" t="s">
        <v>1241</v>
      </c>
      <c r="F249" s="136" t="s">
        <v>1027</v>
      </c>
      <c r="G249" s="137" t="s">
        <v>416</v>
      </c>
      <c r="H249" s="138">
        <v>2131.2199999999998</v>
      </c>
      <c r="I249" s="139"/>
      <c r="J249" s="140">
        <f>ROUND(I249*H249,2)</f>
        <v>0</v>
      </c>
      <c r="K249" s="136" t="s">
        <v>250</v>
      </c>
      <c r="L249" s="34"/>
      <c r="M249" s="141" t="s">
        <v>29</v>
      </c>
      <c r="N249" s="142" t="s">
        <v>46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251</v>
      </c>
      <c r="AT249" s="145" t="s">
        <v>246</v>
      </c>
      <c r="AU249" s="145" t="s">
        <v>21</v>
      </c>
      <c r="AY249" s="18" t="s">
        <v>244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83</v>
      </c>
      <c r="BK249" s="146">
        <f>ROUND(I249*H249,2)</f>
        <v>0</v>
      </c>
      <c r="BL249" s="18" t="s">
        <v>251</v>
      </c>
      <c r="BM249" s="145" t="s">
        <v>1242</v>
      </c>
    </row>
    <row r="250" spans="2:65" s="1" customFormat="1">
      <c r="B250" s="34"/>
      <c r="D250" s="147" t="s">
        <v>253</v>
      </c>
      <c r="F250" s="148" t="s">
        <v>1029</v>
      </c>
      <c r="I250" s="149"/>
      <c r="L250" s="34"/>
      <c r="M250" s="150"/>
      <c r="T250" s="55"/>
      <c r="AT250" s="18" t="s">
        <v>253</v>
      </c>
      <c r="AU250" s="18" t="s">
        <v>21</v>
      </c>
    </row>
    <row r="251" spans="2:65" s="1" customFormat="1">
      <c r="B251" s="34"/>
      <c r="D251" s="151" t="s">
        <v>255</v>
      </c>
      <c r="F251" s="152" t="s">
        <v>1243</v>
      </c>
      <c r="I251" s="149"/>
      <c r="L251" s="34"/>
      <c r="M251" s="150"/>
      <c r="T251" s="55"/>
      <c r="AT251" s="18" t="s">
        <v>255</v>
      </c>
      <c r="AU251" s="18" t="s">
        <v>21</v>
      </c>
    </row>
    <row r="252" spans="2:65" s="1" customFormat="1" ht="16.5" customHeight="1">
      <c r="B252" s="34"/>
      <c r="C252" s="134" t="s">
        <v>511</v>
      </c>
      <c r="D252" s="134" t="s">
        <v>246</v>
      </c>
      <c r="E252" s="135" t="s">
        <v>1147</v>
      </c>
      <c r="F252" s="136" t="s">
        <v>1148</v>
      </c>
      <c r="G252" s="137" t="s">
        <v>416</v>
      </c>
      <c r="H252" s="138">
        <v>2167.462</v>
      </c>
      <c r="I252" s="139"/>
      <c r="J252" s="140">
        <f>ROUND(I252*H252,2)</f>
        <v>0</v>
      </c>
      <c r="K252" s="136" t="s">
        <v>250</v>
      </c>
      <c r="L252" s="34"/>
      <c r="M252" s="141" t="s">
        <v>29</v>
      </c>
      <c r="N252" s="142" t="s">
        <v>46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251</v>
      </c>
      <c r="AT252" s="145" t="s">
        <v>246</v>
      </c>
      <c r="AU252" s="145" t="s">
        <v>21</v>
      </c>
      <c r="AY252" s="18" t="s">
        <v>244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83</v>
      </c>
      <c r="BK252" s="146">
        <f>ROUND(I252*H252,2)</f>
        <v>0</v>
      </c>
      <c r="BL252" s="18" t="s">
        <v>251</v>
      </c>
      <c r="BM252" s="145" t="s">
        <v>1244</v>
      </c>
    </row>
    <row r="253" spans="2:65" s="1" customFormat="1">
      <c r="B253" s="34"/>
      <c r="D253" s="147" t="s">
        <v>253</v>
      </c>
      <c r="F253" s="148" t="s">
        <v>1150</v>
      </c>
      <c r="I253" s="149"/>
      <c r="L253" s="34"/>
      <c r="M253" s="150"/>
      <c r="T253" s="55"/>
      <c r="AT253" s="18" t="s">
        <v>253</v>
      </c>
      <c r="AU253" s="18" t="s">
        <v>21</v>
      </c>
    </row>
    <row r="254" spans="2:65" s="1" customFormat="1">
      <c r="B254" s="34"/>
      <c r="D254" s="151" t="s">
        <v>255</v>
      </c>
      <c r="F254" s="152" t="s">
        <v>1151</v>
      </c>
      <c r="I254" s="149"/>
      <c r="L254" s="34"/>
      <c r="M254" s="150"/>
      <c r="T254" s="55"/>
      <c r="AT254" s="18" t="s">
        <v>255</v>
      </c>
      <c r="AU254" s="18" t="s">
        <v>21</v>
      </c>
    </row>
    <row r="255" spans="2:65" s="1" customFormat="1" ht="16.5" customHeight="1">
      <c r="B255" s="34"/>
      <c r="C255" s="134" t="s">
        <v>518</v>
      </c>
      <c r="D255" s="134" t="s">
        <v>246</v>
      </c>
      <c r="E255" s="135" t="s">
        <v>1152</v>
      </c>
      <c r="F255" s="136" t="s">
        <v>1153</v>
      </c>
      <c r="G255" s="137" t="s">
        <v>416</v>
      </c>
      <c r="H255" s="138">
        <v>41181.777999999998</v>
      </c>
      <c r="I255" s="139"/>
      <c r="J255" s="140">
        <f>ROUND(I255*H255,2)</f>
        <v>0</v>
      </c>
      <c r="K255" s="136" t="s">
        <v>250</v>
      </c>
      <c r="L255" s="34"/>
      <c r="M255" s="141" t="s">
        <v>29</v>
      </c>
      <c r="N255" s="142" t="s">
        <v>46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251</v>
      </c>
      <c r="AT255" s="145" t="s">
        <v>246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1245</v>
      </c>
    </row>
    <row r="256" spans="2:65" s="1" customFormat="1" ht="19.5">
      <c r="B256" s="34"/>
      <c r="D256" s="147" t="s">
        <v>253</v>
      </c>
      <c r="F256" s="148" t="s">
        <v>1155</v>
      </c>
      <c r="I256" s="149"/>
      <c r="L256" s="34"/>
      <c r="M256" s="150"/>
      <c r="T256" s="55"/>
      <c r="AT256" s="18" t="s">
        <v>253</v>
      </c>
      <c r="AU256" s="18" t="s">
        <v>21</v>
      </c>
    </row>
    <row r="257" spans="2:65" s="1" customFormat="1">
      <c r="B257" s="34"/>
      <c r="D257" s="151" t="s">
        <v>255</v>
      </c>
      <c r="F257" s="152" t="s">
        <v>1156</v>
      </c>
      <c r="I257" s="149"/>
      <c r="L257" s="34"/>
      <c r="M257" s="150"/>
      <c r="T257" s="55"/>
      <c r="AT257" s="18" t="s">
        <v>255</v>
      </c>
      <c r="AU257" s="18" t="s">
        <v>21</v>
      </c>
    </row>
    <row r="258" spans="2:65" s="12" customFormat="1">
      <c r="B258" s="153"/>
      <c r="D258" s="147" t="s">
        <v>262</v>
      </c>
      <c r="E258" s="154" t="s">
        <v>29</v>
      </c>
      <c r="F258" s="155" t="s">
        <v>1246</v>
      </c>
      <c r="H258" s="156">
        <v>41181.777999999998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36</v>
      </c>
      <c r="AX258" s="12" t="s">
        <v>83</v>
      </c>
      <c r="AY258" s="154" t="s">
        <v>244</v>
      </c>
    </row>
    <row r="259" spans="2:65" s="11" customFormat="1" ht="22.9" customHeight="1">
      <c r="B259" s="122"/>
      <c r="D259" s="123" t="s">
        <v>74</v>
      </c>
      <c r="E259" s="132" t="s">
        <v>775</v>
      </c>
      <c r="F259" s="132" t="s">
        <v>776</v>
      </c>
      <c r="I259" s="125"/>
      <c r="J259" s="133">
        <f>BK259</f>
        <v>0</v>
      </c>
      <c r="L259" s="122"/>
      <c r="M259" s="127"/>
      <c r="P259" s="128">
        <f>SUM(P260:P262)</f>
        <v>0</v>
      </c>
      <c r="R259" s="128">
        <f>SUM(R260:R262)</f>
        <v>0</v>
      </c>
      <c r="T259" s="129">
        <f>SUM(T260:T262)</f>
        <v>0</v>
      </c>
      <c r="AR259" s="123" t="s">
        <v>83</v>
      </c>
      <c r="AT259" s="130" t="s">
        <v>74</v>
      </c>
      <c r="AU259" s="130" t="s">
        <v>83</v>
      </c>
      <c r="AY259" s="123" t="s">
        <v>244</v>
      </c>
      <c r="BK259" s="131">
        <f>SUM(BK260:BK262)</f>
        <v>0</v>
      </c>
    </row>
    <row r="260" spans="2:65" s="1" customFormat="1" ht="16.5" customHeight="1">
      <c r="B260" s="34"/>
      <c r="C260" s="134" t="s">
        <v>522</v>
      </c>
      <c r="D260" s="134" t="s">
        <v>246</v>
      </c>
      <c r="E260" s="135" t="s">
        <v>778</v>
      </c>
      <c r="F260" s="136" t="s">
        <v>779</v>
      </c>
      <c r="G260" s="137" t="s">
        <v>416</v>
      </c>
      <c r="H260" s="138">
        <v>11883.138000000001</v>
      </c>
      <c r="I260" s="139"/>
      <c r="J260" s="140">
        <f>ROUND(I260*H260,2)</f>
        <v>0</v>
      </c>
      <c r="K260" s="136" t="s">
        <v>250</v>
      </c>
      <c r="L260" s="34"/>
      <c r="M260" s="141" t="s">
        <v>29</v>
      </c>
      <c r="N260" s="142" t="s">
        <v>46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251</v>
      </c>
      <c r="AT260" s="145" t="s">
        <v>246</v>
      </c>
      <c r="AU260" s="145" t="s">
        <v>21</v>
      </c>
      <c r="AY260" s="18" t="s">
        <v>244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83</v>
      </c>
      <c r="BK260" s="146">
        <f>ROUND(I260*H260,2)</f>
        <v>0</v>
      </c>
      <c r="BL260" s="18" t="s">
        <v>251</v>
      </c>
      <c r="BM260" s="145" t="s">
        <v>1247</v>
      </c>
    </row>
    <row r="261" spans="2:65" s="1" customFormat="1">
      <c r="B261" s="34"/>
      <c r="D261" s="147" t="s">
        <v>253</v>
      </c>
      <c r="F261" s="148" t="s">
        <v>781</v>
      </c>
      <c r="I261" s="149"/>
      <c r="L261" s="34"/>
      <c r="M261" s="150"/>
      <c r="T261" s="55"/>
      <c r="AT261" s="18" t="s">
        <v>253</v>
      </c>
      <c r="AU261" s="18" t="s">
        <v>21</v>
      </c>
    </row>
    <row r="262" spans="2:65" s="1" customFormat="1">
      <c r="B262" s="34"/>
      <c r="D262" s="151" t="s">
        <v>255</v>
      </c>
      <c r="F262" s="152" t="s">
        <v>782</v>
      </c>
      <c r="I262" s="149"/>
      <c r="L262" s="34"/>
      <c r="M262" s="185"/>
      <c r="N262" s="186"/>
      <c r="O262" s="186"/>
      <c r="P262" s="186"/>
      <c r="Q262" s="186"/>
      <c r="R262" s="186"/>
      <c r="S262" s="186"/>
      <c r="T262" s="187"/>
      <c r="AT262" s="18" t="s">
        <v>255</v>
      </c>
      <c r="AU262" s="18" t="s">
        <v>21</v>
      </c>
    </row>
    <row r="263" spans="2:65" s="1" customFormat="1" ht="6.95" customHeight="1">
      <c r="B263" s="43"/>
      <c r="C263" s="44"/>
      <c r="D263" s="44"/>
      <c r="E263" s="44"/>
      <c r="F263" s="44"/>
      <c r="G263" s="44"/>
      <c r="H263" s="44"/>
      <c r="I263" s="44"/>
      <c r="J263" s="44"/>
      <c r="K263" s="44"/>
      <c r="L263" s="34"/>
    </row>
  </sheetData>
  <sheetProtection algorithmName="SHA-512" hashValue="R6HNZXKwi31amXUGCio9mYkv6LGbJcxYj0qhP6XkSkxyjeuc6ofryjsthXycBlvHy9mqxP2tlcp45rFsW1D8wQ==" saltValue="+/f2YesEPAJQYDbVQ35O3CUY87sgSnj9rvpESOCukD26dtHv38XU+/KzGSWPQEPyYedW0vy7Hex5i17aGh3W0Q==" spinCount="100000" sheet="1" objects="1" scenarios="1" formatColumns="0" formatRows="0" autoFilter="0"/>
  <autoFilter ref="C84:K262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400-000000000000}"/>
    <hyperlink ref="F94" r:id="rId2" xr:uid="{00000000-0004-0000-0400-000001000000}"/>
    <hyperlink ref="F98" r:id="rId3" xr:uid="{00000000-0004-0000-0400-000002000000}"/>
    <hyperlink ref="F102" r:id="rId4" xr:uid="{00000000-0004-0000-0400-000003000000}"/>
    <hyperlink ref="F106" r:id="rId5" xr:uid="{00000000-0004-0000-0400-000004000000}"/>
    <hyperlink ref="F110" r:id="rId6" xr:uid="{00000000-0004-0000-0400-000005000000}"/>
    <hyperlink ref="F119" r:id="rId7" xr:uid="{00000000-0004-0000-0400-000006000000}"/>
    <hyperlink ref="F133" r:id="rId8" xr:uid="{00000000-0004-0000-0400-000007000000}"/>
    <hyperlink ref="F137" r:id="rId9" xr:uid="{00000000-0004-0000-0400-000008000000}"/>
    <hyperlink ref="F151" r:id="rId10" xr:uid="{00000000-0004-0000-0400-000009000000}"/>
    <hyperlink ref="F157" r:id="rId11" xr:uid="{00000000-0004-0000-0400-00000A000000}"/>
    <hyperlink ref="F161" r:id="rId12" xr:uid="{00000000-0004-0000-0400-00000B000000}"/>
    <hyperlink ref="F165" r:id="rId13" xr:uid="{00000000-0004-0000-0400-00000C000000}"/>
    <hyperlink ref="F171" r:id="rId14" xr:uid="{00000000-0004-0000-0400-00000D000000}"/>
    <hyperlink ref="F175" r:id="rId15" xr:uid="{00000000-0004-0000-0400-00000E000000}"/>
    <hyperlink ref="F183" r:id="rId16" xr:uid="{00000000-0004-0000-0400-00000F000000}"/>
    <hyperlink ref="F187" r:id="rId17" xr:uid="{00000000-0004-0000-0400-000010000000}"/>
    <hyperlink ref="F191" r:id="rId18" xr:uid="{00000000-0004-0000-0400-000011000000}"/>
    <hyperlink ref="F197" r:id="rId19" xr:uid="{00000000-0004-0000-0400-000012000000}"/>
    <hyperlink ref="F203" r:id="rId20" xr:uid="{00000000-0004-0000-0400-000013000000}"/>
    <hyperlink ref="F211" r:id="rId21" xr:uid="{00000000-0004-0000-0400-000014000000}"/>
    <hyperlink ref="F220" r:id="rId22" xr:uid="{00000000-0004-0000-0400-000015000000}"/>
    <hyperlink ref="F224" r:id="rId23" xr:uid="{00000000-0004-0000-0400-000016000000}"/>
    <hyperlink ref="F228" r:id="rId24" xr:uid="{00000000-0004-0000-0400-000017000000}"/>
    <hyperlink ref="F235" r:id="rId25" xr:uid="{00000000-0004-0000-0400-000018000000}"/>
    <hyperlink ref="F239" r:id="rId26" xr:uid="{00000000-0004-0000-0400-000019000000}"/>
    <hyperlink ref="F243" r:id="rId27" xr:uid="{00000000-0004-0000-0400-00001A000000}"/>
    <hyperlink ref="F248" r:id="rId28" xr:uid="{00000000-0004-0000-0400-00001B000000}"/>
    <hyperlink ref="F251" r:id="rId29" xr:uid="{00000000-0004-0000-0400-00001C000000}"/>
    <hyperlink ref="F254" r:id="rId30" xr:uid="{00000000-0004-0000-0400-00001D000000}"/>
    <hyperlink ref="F257" r:id="rId31" xr:uid="{00000000-0004-0000-0400-00001E000000}"/>
    <hyperlink ref="F262" r:id="rId32" xr:uid="{00000000-0004-0000-04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96</v>
      </c>
      <c r="AZ2" s="92" t="s">
        <v>819</v>
      </c>
      <c r="BA2" s="92" t="s">
        <v>29</v>
      </c>
      <c r="BB2" s="92" t="s">
        <v>29</v>
      </c>
      <c r="BC2" s="92" t="s">
        <v>1248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823</v>
      </c>
      <c r="BA3" s="92" t="s">
        <v>29</v>
      </c>
      <c r="BB3" s="92" t="s">
        <v>29</v>
      </c>
      <c r="BC3" s="92" t="s">
        <v>1249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1250</v>
      </c>
      <c r="BA4" s="92" t="s">
        <v>29</v>
      </c>
      <c r="BB4" s="92" t="s">
        <v>29</v>
      </c>
      <c r="BC4" s="92" t="s">
        <v>1251</v>
      </c>
      <c r="BD4" s="92" t="s">
        <v>21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1252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ROUND(J85,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ROUND((SUM(BE85:BE253)),  2)</f>
        <v>0</v>
      </c>
      <c r="I33" s="96">
        <v>0.21</v>
      </c>
      <c r="J33" s="85">
        <f>ROUND(((SUM(BE85:BE253))*I33),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ROUND((SUM(BF85:BF253)),  2)</f>
        <v>0</v>
      </c>
      <c r="I34" s="96">
        <v>0.15</v>
      </c>
      <c r="J34" s="85">
        <f>ROUND(((SUM(BF85:BF253))*I34),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ROUND((SUM(BG85:BG253)),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ROUND((SUM(BH85:BH253)),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ROUND((SUM(BI85:BI253)),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040.11.5 - Provizorní navázání na stávající koryto Opavy v úseku stavby 02.053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J85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J86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J87</f>
        <v>0</v>
      </c>
      <c r="L61" s="110"/>
    </row>
    <row r="62" spans="2:47" s="9" customFormat="1" ht="19.899999999999999" customHeight="1">
      <c r="B62" s="110"/>
      <c r="D62" s="111" t="s">
        <v>220</v>
      </c>
      <c r="E62" s="112"/>
      <c r="F62" s="112"/>
      <c r="G62" s="112"/>
      <c r="H62" s="112"/>
      <c r="I62" s="112"/>
      <c r="J62" s="113">
        <f>J211</f>
        <v>0</v>
      </c>
      <c r="L62" s="110"/>
    </row>
    <row r="63" spans="2:47" s="9" customFormat="1" ht="19.899999999999999" customHeight="1">
      <c r="B63" s="110"/>
      <c r="D63" s="111" t="s">
        <v>222</v>
      </c>
      <c r="E63" s="112"/>
      <c r="F63" s="112"/>
      <c r="G63" s="112"/>
      <c r="H63" s="112"/>
      <c r="I63" s="112"/>
      <c r="J63" s="113">
        <f>J228</f>
        <v>0</v>
      </c>
      <c r="L63" s="110"/>
    </row>
    <row r="64" spans="2:47" s="9" customFormat="1" ht="19.899999999999999" customHeight="1">
      <c r="B64" s="110"/>
      <c r="D64" s="111" t="s">
        <v>223</v>
      </c>
      <c r="E64" s="112"/>
      <c r="F64" s="112"/>
      <c r="G64" s="112"/>
      <c r="H64" s="112"/>
      <c r="I64" s="112"/>
      <c r="J64" s="113">
        <f>J233</f>
        <v>0</v>
      </c>
      <c r="L64" s="110"/>
    </row>
    <row r="65" spans="2:12" s="9" customFormat="1" ht="19.899999999999999" customHeight="1">
      <c r="B65" s="110"/>
      <c r="D65" s="111" t="s">
        <v>224</v>
      </c>
      <c r="E65" s="112"/>
      <c r="F65" s="112"/>
      <c r="G65" s="112"/>
      <c r="H65" s="112"/>
      <c r="I65" s="112"/>
      <c r="J65" s="113">
        <f>J250</f>
        <v>0</v>
      </c>
      <c r="L65" s="110"/>
    </row>
    <row r="66" spans="2:12" s="1" customFormat="1" ht="21.75" customHeight="1">
      <c r="B66" s="34"/>
      <c r="L66" s="34"/>
    </row>
    <row r="67" spans="2:12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5" customHeight="1">
      <c r="B72" s="34"/>
      <c r="C72" s="22" t="s">
        <v>229</v>
      </c>
      <c r="L72" s="34"/>
    </row>
    <row r="73" spans="2:12" s="1" customFormat="1" ht="6.95" customHeight="1">
      <c r="B73" s="34"/>
      <c r="L73" s="34"/>
    </row>
    <row r="74" spans="2:12" s="1" customFormat="1" ht="12" customHeight="1">
      <c r="B74" s="34"/>
      <c r="C74" s="28" t="s">
        <v>16</v>
      </c>
      <c r="L74" s="34"/>
    </row>
    <row r="75" spans="2:12" s="1" customFormat="1" ht="16.5" customHeight="1">
      <c r="B75" s="34"/>
      <c r="E75" s="336" t="str">
        <f>E7</f>
        <v>Opatření Zátor-Loučky, OHO, Dílčí stavba 02.040 Opatření v úseku Zátor - Loučky</v>
      </c>
      <c r="F75" s="337"/>
      <c r="G75" s="337"/>
      <c r="H75" s="337"/>
      <c r="L75" s="34"/>
    </row>
    <row r="76" spans="2:12" s="1" customFormat="1" ht="12" customHeight="1">
      <c r="B76" s="34"/>
      <c r="C76" s="28" t="s">
        <v>210</v>
      </c>
      <c r="L76" s="34"/>
    </row>
    <row r="77" spans="2:12" s="1" customFormat="1" ht="16.5" customHeight="1">
      <c r="B77" s="34"/>
      <c r="E77" s="310" t="str">
        <f>E9</f>
        <v>040.11.5 - Provizorní navázání na stávající koryto Opavy v úseku stavby 02.053</v>
      </c>
      <c r="F77" s="335"/>
      <c r="G77" s="335"/>
      <c r="H77" s="335"/>
      <c r="L77" s="34"/>
    </row>
    <row r="78" spans="2:12" s="1" customFormat="1" ht="6.95" customHeight="1">
      <c r="B78" s="34"/>
      <c r="L78" s="34"/>
    </row>
    <row r="79" spans="2:12" s="1" customFormat="1" ht="12" customHeight="1">
      <c r="B79" s="34"/>
      <c r="C79" s="28" t="s">
        <v>22</v>
      </c>
      <c r="F79" s="26" t="str">
        <f>F12</f>
        <v>Zátor</v>
      </c>
      <c r="I79" s="28" t="s">
        <v>24</v>
      </c>
      <c r="J79" s="51">
        <f>IF(J12="","",J12)</f>
        <v>45897</v>
      </c>
      <c r="L79" s="34"/>
    </row>
    <row r="80" spans="2:12" s="1" customFormat="1" ht="6.95" customHeight="1">
      <c r="B80" s="34"/>
      <c r="L80" s="34"/>
    </row>
    <row r="81" spans="2:65" s="1" customFormat="1" ht="15.2" customHeight="1">
      <c r="B81" s="34"/>
      <c r="C81" s="28" t="s">
        <v>27</v>
      </c>
      <c r="F81" s="26" t="str">
        <f>E15</f>
        <v>Povodí Odry, státní podnik</v>
      </c>
      <c r="I81" s="28" t="s">
        <v>34</v>
      </c>
      <c r="J81" s="32" t="str">
        <f>E21</f>
        <v>AQUATIS, a.s.</v>
      </c>
      <c r="L81" s="34"/>
    </row>
    <row r="82" spans="2:65" s="1" customFormat="1" ht="25.7" customHeight="1">
      <c r="B82" s="34"/>
      <c r="C82" s="28" t="s">
        <v>32</v>
      </c>
      <c r="F82" s="26" t="str">
        <f>IF(E18="","",E18)</f>
        <v>Vyplň údaj</v>
      </c>
      <c r="I82" s="28" t="s">
        <v>37</v>
      </c>
      <c r="J82" s="32" t="str">
        <f>E24</f>
        <v>Ing. Michal Jendruščák</v>
      </c>
      <c r="L82" s="34"/>
    </row>
    <row r="83" spans="2:65" s="1" customFormat="1" ht="10.35" customHeight="1">
      <c r="B83" s="34"/>
      <c r="L83" s="34"/>
    </row>
    <row r="84" spans="2:65" s="10" customFormat="1" ht="29.25" customHeight="1">
      <c r="B84" s="114"/>
      <c r="C84" s="115" t="s">
        <v>230</v>
      </c>
      <c r="D84" s="116" t="s">
        <v>60</v>
      </c>
      <c r="E84" s="116" t="s">
        <v>56</v>
      </c>
      <c r="F84" s="116" t="s">
        <v>57</v>
      </c>
      <c r="G84" s="116" t="s">
        <v>231</v>
      </c>
      <c r="H84" s="116" t="s">
        <v>232</v>
      </c>
      <c r="I84" s="116" t="s">
        <v>233</v>
      </c>
      <c r="J84" s="116" t="s">
        <v>214</v>
      </c>
      <c r="K84" s="117" t="s">
        <v>234</v>
      </c>
      <c r="L84" s="114"/>
      <c r="M84" s="58" t="s">
        <v>29</v>
      </c>
      <c r="N84" s="59" t="s">
        <v>45</v>
      </c>
      <c r="O84" s="59" t="s">
        <v>235</v>
      </c>
      <c r="P84" s="59" t="s">
        <v>236</v>
      </c>
      <c r="Q84" s="59" t="s">
        <v>237</v>
      </c>
      <c r="R84" s="59" t="s">
        <v>238</v>
      </c>
      <c r="S84" s="59" t="s">
        <v>239</v>
      </c>
      <c r="T84" s="60" t="s">
        <v>240</v>
      </c>
    </row>
    <row r="85" spans="2:65" s="1" customFormat="1" ht="22.9" customHeight="1">
      <c r="B85" s="34"/>
      <c r="C85" s="63" t="s">
        <v>241</v>
      </c>
      <c r="J85" s="118">
        <f>BK85</f>
        <v>0</v>
      </c>
      <c r="L85" s="34"/>
      <c r="M85" s="61"/>
      <c r="N85" s="52"/>
      <c r="O85" s="52"/>
      <c r="P85" s="119">
        <f>P86</f>
        <v>0</v>
      </c>
      <c r="Q85" s="52"/>
      <c r="R85" s="119">
        <f>R86</f>
        <v>4827.3193600000004</v>
      </c>
      <c r="S85" s="52"/>
      <c r="T85" s="120">
        <f>T86</f>
        <v>2511.35</v>
      </c>
      <c r="AT85" s="18" t="s">
        <v>74</v>
      </c>
      <c r="AU85" s="18" t="s">
        <v>215</v>
      </c>
      <c r="BK85" s="121">
        <f>BK86</f>
        <v>0</v>
      </c>
    </row>
    <row r="86" spans="2:65" s="11" customFormat="1" ht="25.9" customHeight="1">
      <c r="B86" s="122"/>
      <c r="D86" s="123" t="s">
        <v>74</v>
      </c>
      <c r="E86" s="124" t="s">
        <v>242</v>
      </c>
      <c r="F86" s="124" t="s">
        <v>243</v>
      </c>
      <c r="I86" s="125"/>
      <c r="J86" s="126">
        <f>BK86</f>
        <v>0</v>
      </c>
      <c r="L86" s="122"/>
      <c r="M86" s="127"/>
      <c r="P86" s="128">
        <f>P87+P211+P228+P233+P250</f>
        <v>0</v>
      </c>
      <c r="R86" s="128">
        <f>R87+R211+R228+R233+R250</f>
        <v>4827.3193600000004</v>
      </c>
      <c r="T86" s="129">
        <f>T87+T211+T228+T233+T250</f>
        <v>2511.35</v>
      </c>
      <c r="AR86" s="123" t="s">
        <v>83</v>
      </c>
      <c r="AT86" s="130" t="s">
        <v>74</v>
      </c>
      <c r="AU86" s="130" t="s">
        <v>75</v>
      </c>
      <c r="AY86" s="123" t="s">
        <v>244</v>
      </c>
      <c r="BK86" s="131">
        <f>BK87+BK211+BK228+BK233+BK250</f>
        <v>0</v>
      </c>
    </row>
    <row r="87" spans="2:65" s="11" customFormat="1" ht="22.9" customHeight="1">
      <c r="B87" s="122"/>
      <c r="D87" s="123" t="s">
        <v>74</v>
      </c>
      <c r="E87" s="132" t="s">
        <v>83</v>
      </c>
      <c r="F87" s="132" t="s">
        <v>245</v>
      </c>
      <c r="I87" s="125"/>
      <c r="J87" s="133">
        <f>BK87</f>
        <v>0</v>
      </c>
      <c r="L87" s="122"/>
      <c r="M87" s="127"/>
      <c r="P87" s="128">
        <f>SUM(P88:P210)</f>
        <v>0</v>
      </c>
      <c r="R87" s="128">
        <f>SUM(R88:R210)</f>
        <v>4.9600000000000005E-2</v>
      </c>
      <c r="T87" s="129">
        <f>SUM(T88:T210)</f>
        <v>758.59999999999991</v>
      </c>
      <c r="AR87" s="123" t="s">
        <v>83</v>
      </c>
      <c r="AT87" s="130" t="s">
        <v>74</v>
      </c>
      <c r="AU87" s="130" t="s">
        <v>83</v>
      </c>
      <c r="AY87" s="123" t="s">
        <v>244</v>
      </c>
      <c r="BK87" s="131">
        <f>SUM(BK88:BK210)</f>
        <v>0</v>
      </c>
    </row>
    <row r="88" spans="2:65" s="1" customFormat="1" ht="16.5" customHeight="1">
      <c r="B88" s="34"/>
      <c r="C88" s="134" t="s">
        <v>83</v>
      </c>
      <c r="D88" s="134" t="s">
        <v>246</v>
      </c>
      <c r="E88" s="135" t="s">
        <v>1042</v>
      </c>
      <c r="F88" s="136" t="s">
        <v>281</v>
      </c>
      <c r="G88" s="137" t="s">
        <v>282</v>
      </c>
      <c r="H88" s="138">
        <v>1</v>
      </c>
      <c r="I88" s="139"/>
      <c r="J88" s="140">
        <f>ROUND(I88*H88,2)</f>
        <v>0</v>
      </c>
      <c r="K88" s="136" t="s">
        <v>29</v>
      </c>
      <c r="L88" s="34"/>
      <c r="M88" s="141" t="s">
        <v>29</v>
      </c>
      <c r="N88" s="142" t="s">
        <v>46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251</v>
      </c>
      <c r="AT88" s="145" t="s">
        <v>246</v>
      </c>
      <c r="AU88" s="145" t="s">
        <v>21</v>
      </c>
      <c r="AY88" s="18" t="s">
        <v>244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83</v>
      </c>
      <c r="BK88" s="146">
        <f>ROUND(I88*H88,2)</f>
        <v>0</v>
      </c>
      <c r="BL88" s="18" t="s">
        <v>251</v>
      </c>
      <c r="BM88" s="145" t="s">
        <v>1253</v>
      </c>
    </row>
    <row r="89" spans="2:65" s="1" customFormat="1" ht="29.25">
      <c r="B89" s="34"/>
      <c r="D89" s="147" t="s">
        <v>253</v>
      </c>
      <c r="F89" s="148" t="s">
        <v>1044</v>
      </c>
      <c r="I89" s="149"/>
      <c r="L89" s="34"/>
      <c r="M89" s="150"/>
      <c r="T89" s="55"/>
      <c r="AT89" s="18" t="s">
        <v>253</v>
      </c>
      <c r="AU89" s="18" t="s">
        <v>21</v>
      </c>
    </row>
    <row r="90" spans="2:65" s="1" customFormat="1" ht="19.5">
      <c r="B90" s="34"/>
      <c r="D90" s="147" t="s">
        <v>284</v>
      </c>
      <c r="F90" s="167" t="s">
        <v>1045</v>
      </c>
      <c r="I90" s="149"/>
      <c r="L90" s="34"/>
      <c r="M90" s="150"/>
      <c r="T90" s="55"/>
      <c r="AT90" s="18" t="s">
        <v>284</v>
      </c>
      <c r="AU90" s="18" t="s">
        <v>21</v>
      </c>
    </row>
    <row r="91" spans="2:65" s="12" customFormat="1">
      <c r="B91" s="153"/>
      <c r="D91" s="147" t="s">
        <v>262</v>
      </c>
      <c r="E91" s="154" t="s">
        <v>29</v>
      </c>
      <c r="F91" s="155" t="s">
        <v>1046</v>
      </c>
      <c r="H91" s="156">
        <v>1</v>
      </c>
      <c r="I91" s="157"/>
      <c r="L91" s="153"/>
      <c r="M91" s="158"/>
      <c r="T91" s="159"/>
      <c r="AT91" s="154" t="s">
        <v>262</v>
      </c>
      <c r="AU91" s="154" t="s">
        <v>21</v>
      </c>
      <c r="AV91" s="12" t="s">
        <v>21</v>
      </c>
      <c r="AW91" s="12" t="s">
        <v>36</v>
      </c>
      <c r="AX91" s="12" t="s">
        <v>83</v>
      </c>
      <c r="AY91" s="154" t="s">
        <v>244</v>
      </c>
    </row>
    <row r="92" spans="2:65" s="1" customFormat="1" ht="16.5" customHeight="1">
      <c r="B92" s="34"/>
      <c r="C92" s="134" t="s">
        <v>21</v>
      </c>
      <c r="D92" s="134" t="s">
        <v>246</v>
      </c>
      <c r="E92" s="135" t="s">
        <v>1254</v>
      </c>
      <c r="F92" s="136" t="s">
        <v>1255</v>
      </c>
      <c r="G92" s="137" t="s">
        <v>274</v>
      </c>
      <c r="H92" s="138">
        <v>246</v>
      </c>
      <c r="I92" s="139"/>
      <c r="J92" s="140">
        <f>ROUND(I92*H92,2)</f>
        <v>0</v>
      </c>
      <c r="K92" s="136" t="s">
        <v>250</v>
      </c>
      <c r="L92" s="34"/>
      <c r="M92" s="141" t="s">
        <v>29</v>
      </c>
      <c r="N92" s="142" t="s">
        <v>46</v>
      </c>
      <c r="P92" s="143">
        <f>O92*H92</f>
        <v>0</v>
      </c>
      <c r="Q92" s="143">
        <v>0</v>
      </c>
      <c r="R92" s="143">
        <f>Q92*H92</f>
        <v>0</v>
      </c>
      <c r="S92" s="143">
        <v>1.9</v>
      </c>
      <c r="T92" s="144">
        <f>S92*H92</f>
        <v>467.4</v>
      </c>
      <c r="AR92" s="145" t="s">
        <v>251</v>
      </c>
      <c r="AT92" s="145" t="s">
        <v>246</v>
      </c>
      <c r="AU92" s="145" t="s">
        <v>21</v>
      </c>
      <c r="AY92" s="18" t="s">
        <v>244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83</v>
      </c>
      <c r="BK92" s="146">
        <f>ROUND(I92*H92,2)</f>
        <v>0</v>
      </c>
      <c r="BL92" s="18" t="s">
        <v>251</v>
      </c>
      <c r="BM92" s="145" t="s">
        <v>1256</v>
      </c>
    </row>
    <row r="93" spans="2:65" s="1" customFormat="1" ht="19.5">
      <c r="B93" s="34"/>
      <c r="D93" s="147" t="s">
        <v>253</v>
      </c>
      <c r="F93" s="148" t="s">
        <v>1257</v>
      </c>
      <c r="I93" s="149"/>
      <c r="L93" s="34"/>
      <c r="M93" s="150"/>
      <c r="T93" s="55"/>
      <c r="AT93" s="18" t="s">
        <v>253</v>
      </c>
      <c r="AU93" s="18" t="s">
        <v>21</v>
      </c>
    </row>
    <row r="94" spans="2:65" s="1" customFormat="1">
      <c r="B94" s="34"/>
      <c r="D94" s="151" t="s">
        <v>255</v>
      </c>
      <c r="F94" s="152" t="s">
        <v>1258</v>
      </c>
      <c r="I94" s="149"/>
      <c r="L94" s="34"/>
      <c r="M94" s="150"/>
      <c r="T94" s="55"/>
      <c r="AT94" s="18" t="s">
        <v>255</v>
      </c>
      <c r="AU94" s="18" t="s">
        <v>21</v>
      </c>
    </row>
    <row r="95" spans="2:65" s="12" customFormat="1">
      <c r="B95" s="153"/>
      <c r="D95" s="147" t="s">
        <v>262</v>
      </c>
      <c r="E95" s="154" t="s">
        <v>29</v>
      </c>
      <c r="F95" s="155" t="s">
        <v>1259</v>
      </c>
      <c r="H95" s="156">
        <v>246</v>
      </c>
      <c r="I95" s="157"/>
      <c r="L95" s="153"/>
      <c r="M95" s="158"/>
      <c r="T95" s="159"/>
      <c r="AT95" s="154" t="s">
        <v>262</v>
      </c>
      <c r="AU95" s="154" t="s">
        <v>21</v>
      </c>
      <c r="AV95" s="12" t="s">
        <v>21</v>
      </c>
      <c r="AW95" s="12" t="s">
        <v>36</v>
      </c>
      <c r="AX95" s="12" t="s">
        <v>83</v>
      </c>
      <c r="AY95" s="154" t="s">
        <v>244</v>
      </c>
    </row>
    <row r="96" spans="2:65" s="1" customFormat="1" ht="16.5" customHeight="1">
      <c r="B96" s="34"/>
      <c r="C96" s="134" t="s">
        <v>264</v>
      </c>
      <c r="D96" s="134" t="s">
        <v>246</v>
      </c>
      <c r="E96" s="135" t="s">
        <v>272</v>
      </c>
      <c r="F96" s="136" t="s">
        <v>273</v>
      </c>
      <c r="G96" s="137" t="s">
        <v>274</v>
      </c>
      <c r="H96" s="138">
        <v>160</v>
      </c>
      <c r="I96" s="139"/>
      <c r="J96" s="140">
        <f>ROUND(I96*H96,2)</f>
        <v>0</v>
      </c>
      <c r="K96" s="136" t="s">
        <v>250</v>
      </c>
      <c r="L96" s="34"/>
      <c r="M96" s="141" t="s">
        <v>29</v>
      </c>
      <c r="N96" s="142" t="s">
        <v>46</v>
      </c>
      <c r="P96" s="143">
        <f>O96*H96</f>
        <v>0</v>
      </c>
      <c r="Q96" s="143">
        <v>0</v>
      </c>
      <c r="R96" s="143">
        <f>Q96*H96</f>
        <v>0</v>
      </c>
      <c r="S96" s="143">
        <v>1.82</v>
      </c>
      <c r="T96" s="144">
        <f>S96*H96</f>
        <v>291.2</v>
      </c>
      <c r="AR96" s="145" t="s">
        <v>251</v>
      </c>
      <c r="AT96" s="145" t="s">
        <v>246</v>
      </c>
      <c r="AU96" s="145" t="s">
        <v>21</v>
      </c>
      <c r="AY96" s="18" t="s">
        <v>244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83</v>
      </c>
      <c r="BK96" s="146">
        <f>ROUND(I96*H96,2)</f>
        <v>0</v>
      </c>
      <c r="BL96" s="18" t="s">
        <v>251</v>
      </c>
      <c r="BM96" s="145" t="s">
        <v>1260</v>
      </c>
    </row>
    <row r="97" spans="2:65" s="1" customFormat="1">
      <c r="B97" s="34"/>
      <c r="D97" s="147" t="s">
        <v>253</v>
      </c>
      <c r="F97" s="148" t="s">
        <v>276</v>
      </c>
      <c r="I97" s="149"/>
      <c r="L97" s="34"/>
      <c r="M97" s="150"/>
      <c r="T97" s="55"/>
      <c r="AT97" s="18" t="s">
        <v>253</v>
      </c>
      <c r="AU97" s="18" t="s">
        <v>21</v>
      </c>
    </row>
    <row r="98" spans="2:65" s="1" customFormat="1">
      <c r="B98" s="34"/>
      <c r="D98" s="151" t="s">
        <v>255</v>
      </c>
      <c r="F98" s="152" t="s">
        <v>277</v>
      </c>
      <c r="I98" s="149"/>
      <c r="L98" s="34"/>
      <c r="M98" s="150"/>
      <c r="T98" s="55"/>
      <c r="AT98" s="18" t="s">
        <v>255</v>
      </c>
      <c r="AU98" s="18" t="s">
        <v>21</v>
      </c>
    </row>
    <row r="99" spans="2:65" s="12" customFormat="1">
      <c r="B99" s="153"/>
      <c r="D99" s="147" t="s">
        <v>262</v>
      </c>
      <c r="E99" s="154" t="s">
        <v>29</v>
      </c>
      <c r="F99" s="155" t="s">
        <v>1261</v>
      </c>
      <c r="H99" s="156">
        <v>160</v>
      </c>
      <c r="I99" s="157"/>
      <c r="L99" s="153"/>
      <c r="M99" s="158"/>
      <c r="T99" s="159"/>
      <c r="AT99" s="154" t="s">
        <v>262</v>
      </c>
      <c r="AU99" s="154" t="s">
        <v>21</v>
      </c>
      <c r="AV99" s="12" t="s">
        <v>21</v>
      </c>
      <c r="AW99" s="12" t="s">
        <v>36</v>
      </c>
      <c r="AX99" s="12" t="s">
        <v>83</v>
      </c>
      <c r="AY99" s="154" t="s">
        <v>244</v>
      </c>
    </row>
    <row r="100" spans="2:65" s="1" customFormat="1" ht="16.5" customHeight="1">
      <c r="B100" s="34"/>
      <c r="C100" s="134" t="s">
        <v>251</v>
      </c>
      <c r="D100" s="134" t="s">
        <v>246</v>
      </c>
      <c r="E100" s="135" t="s">
        <v>287</v>
      </c>
      <c r="F100" s="136" t="s">
        <v>288</v>
      </c>
      <c r="G100" s="137" t="s">
        <v>249</v>
      </c>
      <c r="H100" s="138">
        <v>3963</v>
      </c>
      <c r="I100" s="139"/>
      <c r="J100" s="140">
        <f>ROUND(I100*H100,2)</f>
        <v>0</v>
      </c>
      <c r="K100" s="136" t="s">
        <v>250</v>
      </c>
      <c r="L100" s="34"/>
      <c r="M100" s="141" t="s">
        <v>29</v>
      </c>
      <c r="N100" s="142" t="s">
        <v>46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251</v>
      </c>
      <c r="AT100" s="145" t="s">
        <v>246</v>
      </c>
      <c r="AU100" s="145" t="s">
        <v>21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1262</v>
      </c>
    </row>
    <row r="101" spans="2:65" s="1" customFormat="1">
      <c r="B101" s="34"/>
      <c r="D101" s="147" t="s">
        <v>253</v>
      </c>
      <c r="F101" s="148" t="s">
        <v>290</v>
      </c>
      <c r="I101" s="149"/>
      <c r="L101" s="34"/>
      <c r="M101" s="150"/>
      <c r="T101" s="55"/>
      <c r="AT101" s="18" t="s">
        <v>253</v>
      </c>
      <c r="AU101" s="18" t="s">
        <v>21</v>
      </c>
    </row>
    <row r="102" spans="2:65" s="1" customFormat="1">
      <c r="B102" s="34"/>
      <c r="D102" s="151" t="s">
        <v>255</v>
      </c>
      <c r="F102" s="152" t="s">
        <v>291</v>
      </c>
      <c r="I102" s="149"/>
      <c r="L102" s="34"/>
      <c r="M102" s="150"/>
      <c r="T102" s="55"/>
      <c r="AT102" s="18" t="s">
        <v>255</v>
      </c>
      <c r="AU102" s="18" t="s">
        <v>21</v>
      </c>
    </row>
    <row r="103" spans="2:65" s="12" customFormat="1">
      <c r="B103" s="153"/>
      <c r="D103" s="147" t="s">
        <v>262</v>
      </c>
      <c r="E103" s="154" t="s">
        <v>29</v>
      </c>
      <c r="F103" s="155" t="s">
        <v>1263</v>
      </c>
      <c r="H103" s="156">
        <v>3963</v>
      </c>
      <c r="I103" s="157"/>
      <c r="L103" s="153"/>
      <c r="M103" s="158"/>
      <c r="T103" s="159"/>
      <c r="AT103" s="154" t="s">
        <v>262</v>
      </c>
      <c r="AU103" s="154" t="s">
        <v>21</v>
      </c>
      <c r="AV103" s="12" t="s">
        <v>21</v>
      </c>
      <c r="AW103" s="12" t="s">
        <v>36</v>
      </c>
      <c r="AX103" s="12" t="s">
        <v>83</v>
      </c>
      <c r="AY103" s="154" t="s">
        <v>244</v>
      </c>
    </row>
    <row r="104" spans="2:65" s="1" customFormat="1" ht="21.75" customHeight="1">
      <c r="B104" s="34"/>
      <c r="C104" s="134" t="s">
        <v>279</v>
      </c>
      <c r="D104" s="134" t="s">
        <v>246</v>
      </c>
      <c r="E104" s="135" t="s">
        <v>294</v>
      </c>
      <c r="F104" s="136" t="s">
        <v>295</v>
      </c>
      <c r="G104" s="137" t="s">
        <v>274</v>
      </c>
      <c r="H104" s="138">
        <v>3196</v>
      </c>
      <c r="I104" s="139"/>
      <c r="J104" s="140">
        <f>ROUND(I104*H104,2)</f>
        <v>0</v>
      </c>
      <c r="K104" s="136" t="s">
        <v>250</v>
      </c>
      <c r="L104" s="34"/>
      <c r="M104" s="141" t="s">
        <v>29</v>
      </c>
      <c r="N104" s="142" t="s">
        <v>46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251</v>
      </c>
      <c r="AT104" s="145" t="s">
        <v>246</v>
      </c>
      <c r="AU104" s="145" t="s">
        <v>21</v>
      </c>
      <c r="AY104" s="18" t="s">
        <v>244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83</v>
      </c>
      <c r="BK104" s="146">
        <f>ROUND(I104*H104,2)</f>
        <v>0</v>
      </c>
      <c r="BL104" s="18" t="s">
        <v>251</v>
      </c>
      <c r="BM104" s="145" t="s">
        <v>1264</v>
      </c>
    </row>
    <row r="105" spans="2:65" s="1" customFormat="1">
      <c r="B105" s="34"/>
      <c r="D105" s="147" t="s">
        <v>253</v>
      </c>
      <c r="F105" s="148" t="s">
        <v>297</v>
      </c>
      <c r="I105" s="149"/>
      <c r="L105" s="34"/>
      <c r="M105" s="150"/>
      <c r="T105" s="55"/>
      <c r="AT105" s="18" t="s">
        <v>253</v>
      </c>
      <c r="AU105" s="18" t="s">
        <v>21</v>
      </c>
    </row>
    <row r="106" spans="2:65" s="1" customFormat="1">
      <c r="B106" s="34"/>
      <c r="D106" s="151" t="s">
        <v>255</v>
      </c>
      <c r="F106" s="152" t="s">
        <v>298</v>
      </c>
      <c r="I106" s="149"/>
      <c r="L106" s="34"/>
      <c r="M106" s="150"/>
      <c r="T106" s="55"/>
      <c r="AT106" s="18" t="s">
        <v>255</v>
      </c>
      <c r="AU106" s="18" t="s">
        <v>21</v>
      </c>
    </row>
    <row r="107" spans="2:65" s="12" customFormat="1">
      <c r="B107" s="153"/>
      <c r="D107" s="147" t="s">
        <v>262</v>
      </c>
      <c r="E107" s="154" t="s">
        <v>29</v>
      </c>
      <c r="F107" s="155" t="s">
        <v>1265</v>
      </c>
      <c r="H107" s="156">
        <v>3196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83</v>
      </c>
      <c r="AY107" s="154" t="s">
        <v>244</v>
      </c>
    </row>
    <row r="108" spans="2:65" s="1" customFormat="1" ht="21.75" customHeight="1">
      <c r="B108" s="34"/>
      <c r="C108" s="134" t="s">
        <v>286</v>
      </c>
      <c r="D108" s="134" t="s">
        <v>246</v>
      </c>
      <c r="E108" s="135" t="s">
        <v>301</v>
      </c>
      <c r="F108" s="136" t="s">
        <v>302</v>
      </c>
      <c r="G108" s="137" t="s">
        <v>274</v>
      </c>
      <c r="H108" s="138">
        <v>1370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1266</v>
      </c>
    </row>
    <row r="109" spans="2:65" s="1" customFormat="1" ht="19.5">
      <c r="B109" s="34"/>
      <c r="D109" s="147" t="s">
        <v>253</v>
      </c>
      <c r="F109" s="148" t="s">
        <v>304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305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2" customFormat="1">
      <c r="B111" s="153"/>
      <c r="D111" s="147" t="s">
        <v>262</v>
      </c>
      <c r="E111" s="154" t="s">
        <v>29</v>
      </c>
      <c r="F111" s="155" t="s">
        <v>1267</v>
      </c>
      <c r="H111" s="156">
        <v>1370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83</v>
      </c>
      <c r="AY111" s="154" t="s">
        <v>244</v>
      </c>
    </row>
    <row r="112" spans="2:65" s="1" customFormat="1" ht="21.75" customHeight="1">
      <c r="B112" s="34"/>
      <c r="C112" s="134" t="s">
        <v>293</v>
      </c>
      <c r="D112" s="134" t="s">
        <v>246</v>
      </c>
      <c r="E112" s="135" t="s">
        <v>849</v>
      </c>
      <c r="F112" s="136" t="s">
        <v>850</v>
      </c>
      <c r="G112" s="137" t="s">
        <v>274</v>
      </c>
      <c r="H112" s="138">
        <v>3477</v>
      </c>
      <c r="I112" s="139"/>
      <c r="J112" s="140">
        <f>ROUND(I112*H112,2)</f>
        <v>0</v>
      </c>
      <c r="K112" s="136" t="s">
        <v>250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1268</v>
      </c>
    </row>
    <row r="113" spans="2:65" s="1" customFormat="1" ht="19.5">
      <c r="B113" s="34"/>
      <c r="D113" s="147" t="s">
        <v>253</v>
      </c>
      <c r="F113" s="148" t="s">
        <v>852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" customFormat="1">
      <c r="B114" s="34"/>
      <c r="D114" s="151" t="s">
        <v>255</v>
      </c>
      <c r="F114" s="152" t="s">
        <v>853</v>
      </c>
      <c r="I114" s="149"/>
      <c r="L114" s="34"/>
      <c r="M114" s="150"/>
      <c r="T114" s="55"/>
      <c r="AT114" s="18" t="s">
        <v>255</v>
      </c>
      <c r="AU114" s="18" t="s">
        <v>21</v>
      </c>
    </row>
    <row r="115" spans="2:65" s="12" customFormat="1">
      <c r="B115" s="153"/>
      <c r="D115" s="147" t="s">
        <v>262</v>
      </c>
      <c r="E115" s="154" t="s">
        <v>29</v>
      </c>
      <c r="F115" s="155" t="s">
        <v>1269</v>
      </c>
      <c r="H115" s="156">
        <v>3477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83</v>
      </c>
      <c r="AY115" s="154" t="s">
        <v>244</v>
      </c>
    </row>
    <row r="116" spans="2:65" s="1" customFormat="1" ht="21.75" customHeight="1">
      <c r="B116" s="34"/>
      <c r="C116" s="134" t="s">
        <v>300</v>
      </c>
      <c r="D116" s="134" t="s">
        <v>246</v>
      </c>
      <c r="E116" s="135" t="s">
        <v>315</v>
      </c>
      <c r="F116" s="136" t="s">
        <v>316</v>
      </c>
      <c r="G116" s="137" t="s">
        <v>274</v>
      </c>
      <c r="H116" s="138">
        <v>1278.0999999999999</v>
      </c>
      <c r="I116" s="139"/>
      <c r="J116" s="140">
        <f>ROUND(I116*H116,2)</f>
        <v>0</v>
      </c>
      <c r="K116" s="136" t="s">
        <v>250</v>
      </c>
      <c r="L116" s="34"/>
      <c r="M116" s="141" t="s">
        <v>29</v>
      </c>
      <c r="N116" s="142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251</v>
      </c>
      <c r="AT116" s="145" t="s">
        <v>246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1270</v>
      </c>
    </row>
    <row r="117" spans="2:65" s="1" customFormat="1" ht="19.5">
      <c r="B117" s="34"/>
      <c r="D117" s="147" t="s">
        <v>253</v>
      </c>
      <c r="F117" s="148" t="s">
        <v>318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>
      <c r="B118" s="34"/>
      <c r="D118" s="151" t="s">
        <v>255</v>
      </c>
      <c r="F118" s="152" t="s">
        <v>319</v>
      </c>
      <c r="I118" s="149"/>
      <c r="L118" s="34"/>
      <c r="M118" s="150"/>
      <c r="T118" s="55"/>
      <c r="AT118" s="18" t="s">
        <v>255</v>
      </c>
      <c r="AU118" s="18" t="s">
        <v>21</v>
      </c>
    </row>
    <row r="119" spans="2:65" s="12" customFormat="1">
      <c r="B119" s="153"/>
      <c r="D119" s="147" t="s">
        <v>262</v>
      </c>
      <c r="E119" s="154" t="s">
        <v>29</v>
      </c>
      <c r="F119" s="155" t="s">
        <v>1271</v>
      </c>
      <c r="H119" s="156">
        <v>792.6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75</v>
      </c>
      <c r="AY119" s="154" t="s">
        <v>244</v>
      </c>
    </row>
    <row r="120" spans="2:65" s="14" customFormat="1">
      <c r="B120" s="168"/>
      <c r="D120" s="147" t="s">
        <v>262</v>
      </c>
      <c r="E120" s="169" t="s">
        <v>29</v>
      </c>
      <c r="F120" s="170" t="s">
        <v>321</v>
      </c>
      <c r="H120" s="171">
        <v>792.6</v>
      </c>
      <c r="I120" s="172"/>
      <c r="L120" s="168"/>
      <c r="M120" s="173"/>
      <c r="T120" s="174"/>
      <c r="AT120" s="169" t="s">
        <v>262</v>
      </c>
      <c r="AU120" s="169" t="s">
        <v>21</v>
      </c>
      <c r="AV120" s="14" t="s">
        <v>264</v>
      </c>
      <c r="AW120" s="14" t="s">
        <v>36</v>
      </c>
      <c r="AX120" s="14" t="s">
        <v>75</v>
      </c>
      <c r="AY120" s="169" t="s">
        <v>244</v>
      </c>
    </row>
    <row r="121" spans="2:65" s="12" customFormat="1">
      <c r="B121" s="153"/>
      <c r="D121" s="147" t="s">
        <v>262</v>
      </c>
      <c r="E121" s="154" t="s">
        <v>29</v>
      </c>
      <c r="F121" s="155" t="s">
        <v>1272</v>
      </c>
      <c r="H121" s="156">
        <v>201.75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75</v>
      </c>
      <c r="AY121" s="154" t="s">
        <v>244</v>
      </c>
    </row>
    <row r="122" spans="2:65" s="12" customFormat="1">
      <c r="B122" s="153"/>
      <c r="D122" s="147" t="s">
        <v>262</v>
      </c>
      <c r="E122" s="154" t="s">
        <v>29</v>
      </c>
      <c r="F122" s="155" t="s">
        <v>1273</v>
      </c>
      <c r="H122" s="156">
        <v>283.75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75</v>
      </c>
      <c r="AY122" s="154" t="s">
        <v>244</v>
      </c>
    </row>
    <row r="123" spans="2:65" s="14" customFormat="1">
      <c r="B123" s="168"/>
      <c r="D123" s="147" t="s">
        <v>262</v>
      </c>
      <c r="E123" s="169" t="s">
        <v>823</v>
      </c>
      <c r="F123" s="170" t="s">
        <v>321</v>
      </c>
      <c r="H123" s="171">
        <v>485.5</v>
      </c>
      <c r="I123" s="172"/>
      <c r="L123" s="168"/>
      <c r="M123" s="173"/>
      <c r="T123" s="174"/>
      <c r="AT123" s="169" t="s">
        <v>262</v>
      </c>
      <c r="AU123" s="169" t="s">
        <v>21</v>
      </c>
      <c r="AV123" s="14" t="s">
        <v>264</v>
      </c>
      <c r="AW123" s="14" t="s">
        <v>36</v>
      </c>
      <c r="AX123" s="14" t="s">
        <v>75</v>
      </c>
      <c r="AY123" s="169" t="s">
        <v>244</v>
      </c>
    </row>
    <row r="124" spans="2:65" s="13" customFormat="1">
      <c r="B124" s="160"/>
      <c r="D124" s="147" t="s">
        <v>262</v>
      </c>
      <c r="E124" s="161" t="s">
        <v>29</v>
      </c>
      <c r="F124" s="162" t="s">
        <v>271</v>
      </c>
      <c r="H124" s="163">
        <v>1278.0999999999999</v>
      </c>
      <c r="I124" s="164"/>
      <c r="L124" s="160"/>
      <c r="M124" s="165"/>
      <c r="T124" s="166"/>
      <c r="AT124" s="161" t="s">
        <v>262</v>
      </c>
      <c r="AU124" s="161" t="s">
        <v>21</v>
      </c>
      <c r="AV124" s="13" t="s">
        <v>251</v>
      </c>
      <c r="AW124" s="13" t="s">
        <v>36</v>
      </c>
      <c r="AX124" s="13" t="s">
        <v>83</v>
      </c>
      <c r="AY124" s="161" t="s">
        <v>244</v>
      </c>
    </row>
    <row r="125" spans="2:65" s="1" customFormat="1" ht="21.75" customHeight="1">
      <c r="B125" s="34"/>
      <c r="C125" s="134" t="s">
        <v>307</v>
      </c>
      <c r="D125" s="134" t="s">
        <v>246</v>
      </c>
      <c r="E125" s="135" t="s">
        <v>325</v>
      </c>
      <c r="F125" s="136" t="s">
        <v>326</v>
      </c>
      <c r="G125" s="137" t="s">
        <v>274</v>
      </c>
      <c r="H125" s="138">
        <v>3636.82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1274</v>
      </c>
    </row>
    <row r="126" spans="2:65" s="1" customFormat="1" ht="19.5">
      <c r="B126" s="34"/>
      <c r="D126" s="147" t="s">
        <v>253</v>
      </c>
      <c r="F126" s="148" t="s">
        <v>328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329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2" customFormat="1">
      <c r="B128" s="153"/>
      <c r="D128" s="147" t="s">
        <v>262</v>
      </c>
      <c r="E128" s="154" t="s">
        <v>29</v>
      </c>
      <c r="F128" s="155" t="s">
        <v>1275</v>
      </c>
      <c r="H128" s="156">
        <v>632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4" customFormat="1">
      <c r="B129" s="168"/>
      <c r="D129" s="147" t="s">
        <v>262</v>
      </c>
      <c r="E129" s="169" t="s">
        <v>29</v>
      </c>
      <c r="F129" s="170" t="s">
        <v>321</v>
      </c>
      <c r="H129" s="171">
        <v>632</v>
      </c>
      <c r="I129" s="172"/>
      <c r="L129" s="168"/>
      <c r="M129" s="173"/>
      <c r="T129" s="174"/>
      <c r="AT129" s="169" t="s">
        <v>262</v>
      </c>
      <c r="AU129" s="169" t="s">
        <v>21</v>
      </c>
      <c r="AV129" s="14" t="s">
        <v>264</v>
      </c>
      <c r="AW129" s="14" t="s">
        <v>36</v>
      </c>
      <c r="AX129" s="14" t="s">
        <v>75</v>
      </c>
      <c r="AY129" s="169" t="s">
        <v>244</v>
      </c>
    </row>
    <row r="130" spans="2:65" s="12" customFormat="1">
      <c r="B130" s="153"/>
      <c r="D130" s="147" t="s">
        <v>262</v>
      </c>
      <c r="E130" s="154" t="s">
        <v>29</v>
      </c>
      <c r="F130" s="155" t="s">
        <v>1276</v>
      </c>
      <c r="H130" s="156">
        <v>632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2" customFormat="1">
      <c r="B131" s="153"/>
      <c r="D131" s="147" t="s">
        <v>262</v>
      </c>
      <c r="E131" s="154" t="s">
        <v>29</v>
      </c>
      <c r="F131" s="155" t="s">
        <v>1277</v>
      </c>
      <c r="H131" s="156">
        <v>595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75</v>
      </c>
      <c r="AY131" s="154" t="s">
        <v>244</v>
      </c>
    </row>
    <row r="132" spans="2:65" s="12" customFormat="1">
      <c r="B132" s="153"/>
      <c r="D132" s="147" t="s">
        <v>262</v>
      </c>
      <c r="E132" s="154" t="s">
        <v>29</v>
      </c>
      <c r="F132" s="155" t="s">
        <v>1278</v>
      </c>
      <c r="H132" s="156">
        <v>1391</v>
      </c>
      <c r="I132" s="157"/>
      <c r="L132" s="153"/>
      <c r="M132" s="158"/>
      <c r="T132" s="159"/>
      <c r="AT132" s="154" t="s">
        <v>262</v>
      </c>
      <c r="AU132" s="154" t="s">
        <v>21</v>
      </c>
      <c r="AV132" s="12" t="s">
        <v>21</v>
      </c>
      <c r="AW132" s="12" t="s">
        <v>36</v>
      </c>
      <c r="AX132" s="12" t="s">
        <v>75</v>
      </c>
      <c r="AY132" s="154" t="s">
        <v>244</v>
      </c>
    </row>
    <row r="133" spans="2:65" s="12" customFormat="1">
      <c r="B133" s="153"/>
      <c r="D133" s="147" t="s">
        <v>262</v>
      </c>
      <c r="E133" s="154" t="s">
        <v>29</v>
      </c>
      <c r="F133" s="155" t="s">
        <v>1279</v>
      </c>
      <c r="H133" s="156">
        <v>386.82</v>
      </c>
      <c r="I133" s="157"/>
      <c r="L133" s="153"/>
      <c r="M133" s="158"/>
      <c r="T133" s="159"/>
      <c r="AT133" s="154" t="s">
        <v>262</v>
      </c>
      <c r="AU133" s="154" t="s">
        <v>21</v>
      </c>
      <c r="AV133" s="12" t="s">
        <v>21</v>
      </c>
      <c r="AW133" s="12" t="s">
        <v>36</v>
      </c>
      <c r="AX133" s="12" t="s">
        <v>75</v>
      </c>
      <c r="AY133" s="154" t="s">
        <v>244</v>
      </c>
    </row>
    <row r="134" spans="2:65" s="14" customFormat="1">
      <c r="B134" s="168"/>
      <c r="D134" s="147" t="s">
        <v>262</v>
      </c>
      <c r="E134" s="169" t="s">
        <v>819</v>
      </c>
      <c r="F134" s="170" t="s">
        <v>321</v>
      </c>
      <c r="H134" s="171">
        <v>3004.82</v>
      </c>
      <c r="I134" s="172"/>
      <c r="L134" s="168"/>
      <c r="M134" s="173"/>
      <c r="T134" s="174"/>
      <c r="AT134" s="169" t="s">
        <v>262</v>
      </c>
      <c r="AU134" s="169" t="s">
        <v>21</v>
      </c>
      <c r="AV134" s="14" t="s">
        <v>264</v>
      </c>
      <c r="AW134" s="14" t="s">
        <v>36</v>
      </c>
      <c r="AX134" s="14" t="s">
        <v>75</v>
      </c>
      <c r="AY134" s="169" t="s">
        <v>244</v>
      </c>
    </row>
    <row r="135" spans="2:65" s="13" customFormat="1">
      <c r="B135" s="160"/>
      <c r="D135" s="147" t="s">
        <v>262</v>
      </c>
      <c r="E135" s="161" t="s">
        <v>29</v>
      </c>
      <c r="F135" s="162" t="s">
        <v>271</v>
      </c>
      <c r="H135" s="163">
        <v>3636.82</v>
      </c>
      <c r="I135" s="164"/>
      <c r="L135" s="160"/>
      <c r="M135" s="165"/>
      <c r="T135" s="166"/>
      <c r="AT135" s="161" t="s">
        <v>262</v>
      </c>
      <c r="AU135" s="161" t="s">
        <v>21</v>
      </c>
      <c r="AV135" s="13" t="s">
        <v>251</v>
      </c>
      <c r="AW135" s="13" t="s">
        <v>36</v>
      </c>
      <c r="AX135" s="13" t="s">
        <v>83</v>
      </c>
      <c r="AY135" s="161" t="s">
        <v>244</v>
      </c>
    </row>
    <row r="136" spans="2:65" s="1" customFormat="1" ht="16.5" customHeight="1">
      <c r="B136" s="34"/>
      <c r="C136" s="134" t="s">
        <v>314</v>
      </c>
      <c r="D136" s="134" t="s">
        <v>246</v>
      </c>
      <c r="E136" s="135" t="s">
        <v>341</v>
      </c>
      <c r="F136" s="136" t="s">
        <v>342</v>
      </c>
      <c r="G136" s="137" t="s">
        <v>274</v>
      </c>
      <c r="H136" s="138">
        <v>496</v>
      </c>
      <c r="I136" s="139"/>
      <c r="J136" s="140">
        <f>ROUND(I136*H136,2)</f>
        <v>0</v>
      </c>
      <c r="K136" s="136" t="s">
        <v>250</v>
      </c>
      <c r="L136" s="34"/>
      <c r="M136" s="141" t="s">
        <v>29</v>
      </c>
      <c r="N136" s="142" t="s">
        <v>46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251</v>
      </c>
      <c r="AT136" s="145" t="s">
        <v>246</v>
      </c>
      <c r="AU136" s="145" t="s">
        <v>21</v>
      </c>
      <c r="AY136" s="18" t="s">
        <v>244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83</v>
      </c>
      <c r="BK136" s="146">
        <f>ROUND(I136*H136,2)</f>
        <v>0</v>
      </c>
      <c r="BL136" s="18" t="s">
        <v>251</v>
      </c>
      <c r="BM136" s="145" t="s">
        <v>1280</v>
      </c>
    </row>
    <row r="137" spans="2:65" s="1" customFormat="1" ht="19.5">
      <c r="B137" s="34"/>
      <c r="D137" s="147" t="s">
        <v>253</v>
      </c>
      <c r="F137" s="148" t="s">
        <v>344</v>
      </c>
      <c r="I137" s="149"/>
      <c r="L137" s="34"/>
      <c r="M137" s="150"/>
      <c r="T137" s="55"/>
      <c r="AT137" s="18" t="s">
        <v>253</v>
      </c>
      <c r="AU137" s="18" t="s">
        <v>21</v>
      </c>
    </row>
    <row r="138" spans="2:65" s="1" customFormat="1">
      <c r="B138" s="34"/>
      <c r="D138" s="151" t="s">
        <v>255</v>
      </c>
      <c r="F138" s="152" t="s">
        <v>345</v>
      </c>
      <c r="I138" s="149"/>
      <c r="L138" s="34"/>
      <c r="M138" s="150"/>
      <c r="T138" s="55"/>
      <c r="AT138" s="18" t="s">
        <v>255</v>
      </c>
      <c r="AU138" s="18" t="s">
        <v>21</v>
      </c>
    </row>
    <row r="139" spans="2:65" s="12" customFormat="1">
      <c r="B139" s="153"/>
      <c r="D139" s="147" t="s">
        <v>262</v>
      </c>
      <c r="E139" s="154" t="s">
        <v>29</v>
      </c>
      <c r="F139" s="155" t="s">
        <v>1281</v>
      </c>
      <c r="H139" s="156">
        <v>496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75</v>
      </c>
      <c r="AY139" s="154" t="s">
        <v>244</v>
      </c>
    </row>
    <row r="140" spans="2:65" s="13" customFormat="1">
      <c r="B140" s="160"/>
      <c r="D140" s="147" t="s">
        <v>262</v>
      </c>
      <c r="E140" s="161" t="s">
        <v>29</v>
      </c>
      <c r="F140" s="162" t="s">
        <v>271</v>
      </c>
      <c r="H140" s="163">
        <v>496</v>
      </c>
      <c r="I140" s="164"/>
      <c r="L140" s="160"/>
      <c r="M140" s="165"/>
      <c r="T140" s="166"/>
      <c r="AT140" s="161" t="s">
        <v>262</v>
      </c>
      <c r="AU140" s="161" t="s">
        <v>21</v>
      </c>
      <c r="AV140" s="13" t="s">
        <v>251</v>
      </c>
      <c r="AW140" s="13" t="s">
        <v>36</v>
      </c>
      <c r="AX140" s="13" t="s">
        <v>83</v>
      </c>
      <c r="AY140" s="161" t="s">
        <v>244</v>
      </c>
    </row>
    <row r="141" spans="2:65" s="1" customFormat="1" ht="16.5" customHeight="1">
      <c r="B141" s="34"/>
      <c r="C141" s="134" t="s">
        <v>324</v>
      </c>
      <c r="D141" s="134" t="s">
        <v>246</v>
      </c>
      <c r="E141" s="135" t="s">
        <v>1282</v>
      </c>
      <c r="F141" s="136" t="s">
        <v>1283</v>
      </c>
      <c r="G141" s="137" t="s">
        <v>249</v>
      </c>
      <c r="H141" s="138">
        <v>501</v>
      </c>
      <c r="I141" s="139"/>
      <c r="J141" s="140">
        <f>ROUND(I141*H141,2)</f>
        <v>0</v>
      </c>
      <c r="K141" s="136" t="s">
        <v>250</v>
      </c>
      <c r="L141" s="34"/>
      <c r="M141" s="141" t="s">
        <v>29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251</v>
      </c>
      <c r="AT141" s="145" t="s">
        <v>246</v>
      </c>
      <c r="AU141" s="145" t="s">
        <v>21</v>
      </c>
      <c r="AY141" s="18" t="s">
        <v>244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83</v>
      </c>
      <c r="BK141" s="146">
        <f>ROUND(I141*H141,2)</f>
        <v>0</v>
      </c>
      <c r="BL141" s="18" t="s">
        <v>251</v>
      </c>
      <c r="BM141" s="145" t="s">
        <v>1284</v>
      </c>
    </row>
    <row r="142" spans="2:65" s="1" customFormat="1" ht="19.5">
      <c r="B142" s="34"/>
      <c r="D142" s="147" t="s">
        <v>253</v>
      </c>
      <c r="F142" s="148" t="s">
        <v>1285</v>
      </c>
      <c r="I142" s="149"/>
      <c r="L142" s="34"/>
      <c r="M142" s="150"/>
      <c r="T142" s="55"/>
      <c r="AT142" s="18" t="s">
        <v>253</v>
      </c>
      <c r="AU142" s="18" t="s">
        <v>21</v>
      </c>
    </row>
    <row r="143" spans="2:65" s="1" customFormat="1">
      <c r="B143" s="34"/>
      <c r="D143" s="151" t="s">
        <v>255</v>
      </c>
      <c r="F143" s="152" t="s">
        <v>1286</v>
      </c>
      <c r="I143" s="149"/>
      <c r="L143" s="34"/>
      <c r="M143" s="150"/>
      <c r="T143" s="55"/>
      <c r="AT143" s="18" t="s">
        <v>255</v>
      </c>
      <c r="AU143" s="18" t="s">
        <v>21</v>
      </c>
    </row>
    <row r="144" spans="2:65" s="1" customFormat="1" ht="19.5">
      <c r="B144" s="34"/>
      <c r="D144" s="147" t="s">
        <v>284</v>
      </c>
      <c r="F144" s="167" t="s">
        <v>1287</v>
      </c>
      <c r="I144" s="149"/>
      <c r="L144" s="34"/>
      <c r="M144" s="150"/>
      <c r="T144" s="55"/>
      <c r="AT144" s="18" t="s">
        <v>284</v>
      </c>
      <c r="AU144" s="18" t="s">
        <v>21</v>
      </c>
    </row>
    <row r="145" spans="2:65" s="1" customFormat="1" ht="16.5" customHeight="1">
      <c r="B145" s="34"/>
      <c r="C145" s="134" t="s">
        <v>336</v>
      </c>
      <c r="D145" s="134" t="s">
        <v>246</v>
      </c>
      <c r="E145" s="135" t="s">
        <v>1288</v>
      </c>
      <c r="F145" s="136" t="s">
        <v>1289</v>
      </c>
      <c r="G145" s="137" t="s">
        <v>249</v>
      </c>
      <c r="H145" s="138">
        <v>751</v>
      </c>
      <c r="I145" s="139"/>
      <c r="J145" s="140">
        <f>ROUND(I145*H145,2)</f>
        <v>0</v>
      </c>
      <c r="K145" s="136" t="s">
        <v>250</v>
      </c>
      <c r="L145" s="34"/>
      <c r="M145" s="141" t="s">
        <v>29</v>
      </c>
      <c r="N145" s="142" t="s">
        <v>46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251</v>
      </c>
      <c r="AT145" s="145" t="s">
        <v>246</v>
      </c>
      <c r="AU145" s="145" t="s">
        <v>21</v>
      </c>
      <c r="AY145" s="18" t="s">
        <v>244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83</v>
      </c>
      <c r="BK145" s="146">
        <f>ROUND(I145*H145,2)</f>
        <v>0</v>
      </c>
      <c r="BL145" s="18" t="s">
        <v>251</v>
      </c>
      <c r="BM145" s="145" t="s">
        <v>1290</v>
      </c>
    </row>
    <row r="146" spans="2:65" s="1" customFormat="1" ht="19.5">
      <c r="B146" s="34"/>
      <c r="D146" s="147" t="s">
        <v>253</v>
      </c>
      <c r="F146" s="148" t="s">
        <v>1291</v>
      </c>
      <c r="I146" s="149"/>
      <c r="L146" s="34"/>
      <c r="M146" s="150"/>
      <c r="T146" s="55"/>
      <c r="AT146" s="18" t="s">
        <v>253</v>
      </c>
      <c r="AU146" s="18" t="s">
        <v>21</v>
      </c>
    </row>
    <row r="147" spans="2:65" s="1" customFormat="1">
      <c r="B147" s="34"/>
      <c r="D147" s="151" t="s">
        <v>255</v>
      </c>
      <c r="F147" s="152" t="s">
        <v>1292</v>
      </c>
      <c r="I147" s="149"/>
      <c r="L147" s="34"/>
      <c r="M147" s="150"/>
      <c r="T147" s="55"/>
      <c r="AT147" s="18" t="s">
        <v>255</v>
      </c>
      <c r="AU147" s="18" t="s">
        <v>21</v>
      </c>
    </row>
    <row r="148" spans="2:65" s="1" customFormat="1" ht="19.5">
      <c r="B148" s="34"/>
      <c r="D148" s="147" t="s">
        <v>284</v>
      </c>
      <c r="F148" s="167" t="s">
        <v>1287</v>
      </c>
      <c r="I148" s="149"/>
      <c r="L148" s="34"/>
      <c r="M148" s="150"/>
      <c r="T148" s="55"/>
      <c r="AT148" s="18" t="s">
        <v>284</v>
      </c>
      <c r="AU148" s="18" t="s">
        <v>21</v>
      </c>
    </row>
    <row r="149" spans="2:65" s="1" customFormat="1" ht="16.5" customHeight="1">
      <c r="B149" s="34"/>
      <c r="C149" s="134" t="s">
        <v>340</v>
      </c>
      <c r="D149" s="134" t="s">
        <v>246</v>
      </c>
      <c r="E149" s="135" t="s">
        <v>280</v>
      </c>
      <c r="F149" s="136" t="s">
        <v>281</v>
      </c>
      <c r="G149" s="137" t="s">
        <v>282</v>
      </c>
      <c r="H149" s="138">
        <v>1</v>
      </c>
      <c r="I149" s="139"/>
      <c r="J149" s="140">
        <f>ROUND(I149*H149,2)</f>
        <v>0</v>
      </c>
      <c r="K149" s="136" t="s">
        <v>29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251</v>
      </c>
      <c r="AT149" s="145" t="s">
        <v>246</v>
      </c>
      <c r="AU149" s="145" t="s">
        <v>21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251</v>
      </c>
      <c r="BM149" s="145" t="s">
        <v>1293</v>
      </c>
    </row>
    <row r="150" spans="2:65" s="1" customFormat="1">
      <c r="B150" s="34"/>
      <c r="D150" s="147" t="s">
        <v>253</v>
      </c>
      <c r="F150" s="148" t="s">
        <v>281</v>
      </c>
      <c r="I150" s="149"/>
      <c r="L150" s="34"/>
      <c r="M150" s="150"/>
      <c r="T150" s="55"/>
      <c r="AT150" s="18" t="s">
        <v>253</v>
      </c>
      <c r="AU150" s="18" t="s">
        <v>21</v>
      </c>
    </row>
    <row r="151" spans="2:65" s="1" customFormat="1" ht="68.25">
      <c r="B151" s="34"/>
      <c r="D151" s="147" t="s">
        <v>284</v>
      </c>
      <c r="F151" s="167" t="s">
        <v>285</v>
      </c>
      <c r="I151" s="149"/>
      <c r="L151" s="34"/>
      <c r="M151" s="150"/>
      <c r="T151" s="55"/>
      <c r="AT151" s="18" t="s">
        <v>284</v>
      </c>
      <c r="AU151" s="18" t="s">
        <v>21</v>
      </c>
    </row>
    <row r="152" spans="2:65" s="1" customFormat="1" ht="16.5" customHeight="1">
      <c r="B152" s="34"/>
      <c r="C152" s="134" t="s">
        <v>346</v>
      </c>
      <c r="D152" s="134" t="s">
        <v>246</v>
      </c>
      <c r="E152" s="135" t="s">
        <v>337</v>
      </c>
      <c r="F152" s="136" t="s">
        <v>338</v>
      </c>
      <c r="G152" s="137" t="s">
        <v>274</v>
      </c>
      <c r="H152" s="138">
        <v>3477</v>
      </c>
      <c r="I152" s="139"/>
      <c r="J152" s="140">
        <f>ROUND(I152*H152,2)</f>
        <v>0</v>
      </c>
      <c r="K152" s="136" t="s">
        <v>29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251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1294</v>
      </c>
    </row>
    <row r="153" spans="2:65" s="1" customFormat="1">
      <c r="B153" s="34"/>
      <c r="D153" s="147" t="s">
        <v>253</v>
      </c>
      <c r="F153" s="148" t="s">
        <v>338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1295</v>
      </c>
      <c r="H154" s="156">
        <v>3477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83</v>
      </c>
      <c r="AY154" s="154" t="s">
        <v>244</v>
      </c>
    </row>
    <row r="155" spans="2:65" s="1" customFormat="1" ht="21.75" customHeight="1">
      <c r="B155" s="34"/>
      <c r="C155" s="134" t="s">
        <v>8</v>
      </c>
      <c r="D155" s="134" t="s">
        <v>246</v>
      </c>
      <c r="E155" s="135" t="s">
        <v>392</v>
      </c>
      <c r="F155" s="136" t="s">
        <v>393</v>
      </c>
      <c r="G155" s="137" t="s">
        <v>274</v>
      </c>
      <c r="H155" s="138">
        <v>2542.5</v>
      </c>
      <c r="I155" s="139"/>
      <c r="J155" s="140">
        <f>ROUND(I155*H155,2)</f>
        <v>0</v>
      </c>
      <c r="K155" s="136" t="s">
        <v>250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251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251</v>
      </c>
      <c r="BM155" s="145" t="s">
        <v>1296</v>
      </c>
    </row>
    <row r="156" spans="2:65" s="1" customFormat="1" ht="19.5">
      <c r="B156" s="34"/>
      <c r="D156" s="147" t="s">
        <v>253</v>
      </c>
      <c r="F156" s="148" t="s">
        <v>395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>
      <c r="B157" s="34"/>
      <c r="D157" s="151" t="s">
        <v>255</v>
      </c>
      <c r="F157" s="152" t="s">
        <v>396</v>
      </c>
      <c r="I157" s="149"/>
      <c r="L157" s="34"/>
      <c r="M157" s="150"/>
      <c r="T157" s="55"/>
      <c r="AT157" s="18" t="s">
        <v>255</v>
      </c>
      <c r="AU157" s="18" t="s">
        <v>21</v>
      </c>
    </row>
    <row r="158" spans="2:65" s="12" customFormat="1">
      <c r="B158" s="153"/>
      <c r="D158" s="147" t="s">
        <v>262</v>
      </c>
      <c r="E158" s="154" t="s">
        <v>29</v>
      </c>
      <c r="F158" s="155" t="s">
        <v>1297</v>
      </c>
      <c r="H158" s="156">
        <v>456.5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36</v>
      </c>
      <c r="AX158" s="12" t="s">
        <v>75</v>
      </c>
      <c r="AY158" s="154" t="s">
        <v>244</v>
      </c>
    </row>
    <row r="159" spans="2:65" s="12" customFormat="1">
      <c r="B159" s="153"/>
      <c r="D159" s="147" t="s">
        <v>262</v>
      </c>
      <c r="E159" s="154" t="s">
        <v>29</v>
      </c>
      <c r="F159" s="155" t="s">
        <v>1298</v>
      </c>
      <c r="H159" s="156">
        <v>2086</v>
      </c>
      <c r="I159" s="157"/>
      <c r="L159" s="153"/>
      <c r="M159" s="158"/>
      <c r="T159" s="159"/>
      <c r="AT159" s="154" t="s">
        <v>262</v>
      </c>
      <c r="AU159" s="154" t="s">
        <v>21</v>
      </c>
      <c r="AV159" s="12" t="s">
        <v>21</v>
      </c>
      <c r="AW159" s="12" t="s">
        <v>36</v>
      </c>
      <c r="AX159" s="12" t="s">
        <v>75</v>
      </c>
      <c r="AY159" s="154" t="s">
        <v>244</v>
      </c>
    </row>
    <row r="160" spans="2:65" s="13" customFormat="1">
      <c r="B160" s="160"/>
      <c r="D160" s="147" t="s">
        <v>262</v>
      </c>
      <c r="E160" s="161" t="s">
        <v>1250</v>
      </c>
      <c r="F160" s="162" t="s">
        <v>271</v>
      </c>
      <c r="H160" s="163">
        <v>2542.5</v>
      </c>
      <c r="I160" s="164"/>
      <c r="L160" s="160"/>
      <c r="M160" s="165"/>
      <c r="T160" s="166"/>
      <c r="AT160" s="161" t="s">
        <v>262</v>
      </c>
      <c r="AU160" s="161" t="s">
        <v>21</v>
      </c>
      <c r="AV160" s="13" t="s">
        <v>251</v>
      </c>
      <c r="AW160" s="13" t="s">
        <v>36</v>
      </c>
      <c r="AX160" s="13" t="s">
        <v>83</v>
      </c>
      <c r="AY160" s="161" t="s">
        <v>244</v>
      </c>
    </row>
    <row r="161" spans="2:65" s="1" customFormat="1" ht="24.2" customHeight="1">
      <c r="B161" s="34"/>
      <c r="C161" s="134" t="s">
        <v>359</v>
      </c>
      <c r="D161" s="134" t="s">
        <v>246</v>
      </c>
      <c r="E161" s="135" t="s">
        <v>400</v>
      </c>
      <c r="F161" s="136" t="s">
        <v>401</v>
      </c>
      <c r="G161" s="137" t="s">
        <v>274</v>
      </c>
      <c r="H161" s="138">
        <v>25425</v>
      </c>
      <c r="I161" s="139"/>
      <c r="J161" s="140">
        <f>ROUND(I161*H161,2)</f>
        <v>0</v>
      </c>
      <c r="K161" s="136" t="s">
        <v>250</v>
      </c>
      <c r="L161" s="34"/>
      <c r="M161" s="141" t="s">
        <v>29</v>
      </c>
      <c r="N161" s="142" t="s">
        <v>46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251</v>
      </c>
      <c r="AT161" s="145" t="s">
        <v>246</v>
      </c>
      <c r="AU161" s="145" t="s">
        <v>21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251</v>
      </c>
      <c r="BM161" s="145" t="s">
        <v>1299</v>
      </c>
    </row>
    <row r="162" spans="2:65" s="1" customFormat="1" ht="19.5">
      <c r="B162" s="34"/>
      <c r="D162" s="147" t="s">
        <v>253</v>
      </c>
      <c r="F162" s="148" t="s">
        <v>403</v>
      </c>
      <c r="I162" s="149"/>
      <c r="L162" s="34"/>
      <c r="M162" s="150"/>
      <c r="T162" s="55"/>
      <c r="AT162" s="18" t="s">
        <v>253</v>
      </c>
      <c r="AU162" s="18" t="s">
        <v>21</v>
      </c>
    </row>
    <row r="163" spans="2:65" s="1" customFormat="1">
      <c r="B163" s="34"/>
      <c r="D163" s="151" t="s">
        <v>255</v>
      </c>
      <c r="F163" s="152" t="s">
        <v>404</v>
      </c>
      <c r="I163" s="149"/>
      <c r="L163" s="34"/>
      <c r="M163" s="150"/>
      <c r="T163" s="55"/>
      <c r="AT163" s="18" t="s">
        <v>255</v>
      </c>
      <c r="AU163" s="18" t="s">
        <v>21</v>
      </c>
    </row>
    <row r="164" spans="2:65" s="12" customFormat="1">
      <c r="B164" s="153"/>
      <c r="D164" s="147" t="s">
        <v>262</v>
      </c>
      <c r="E164" s="154" t="s">
        <v>29</v>
      </c>
      <c r="F164" s="155" t="s">
        <v>1300</v>
      </c>
      <c r="H164" s="156">
        <v>25425</v>
      </c>
      <c r="I164" s="157"/>
      <c r="L164" s="153"/>
      <c r="M164" s="158"/>
      <c r="T164" s="159"/>
      <c r="AT164" s="154" t="s">
        <v>262</v>
      </c>
      <c r="AU164" s="154" t="s">
        <v>21</v>
      </c>
      <c r="AV164" s="12" t="s">
        <v>21</v>
      </c>
      <c r="AW164" s="12" t="s">
        <v>36</v>
      </c>
      <c r="AX164" s="12" t="s">
        <v>83</v>
      </c>
      <c r="AY164" s="154" t="s">
        <v>244</v>
      </c>
    </row>
    <row r="165" spans="2:65" s="1" customFormat="1" ht="16.5" customHeight="1">
      <c r="B165" s="34"/>
      <c r="C165" s="134" t="s">
        <v>366</v>
      </c>
      <c r="D165" s="134" t="s">
        <v>246</v>
      </c>
      <c r="E165" s="135" t="s">
        <v>347</v>
      </c>
      <c r="F165" s="136" t="s">
        <v>348</v>
      </c>
      <c r="G165" s="137" t="s">
        <v>274</v>
      </c>
      <c r="H165" s="138">
        <v>6032.82</v>
      </c>
      <c r="I165" s="139"/>
      <c r="J165" s="140">
        <f>ROUND(I165*H165,2)</f>
        <v>0</v>
      </c>
      <c r="K165" s="136" t="s">
        <v>250</v>
      </c>
      <c r="L165" s="34"/>
      <c r="M165" s="141" t="s">
        <v>29</v>
      </c>
      <c r="N165" s="142" t="s">
        <v>46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251</v>
      </c>
      <c r="AT165" s="145" t="s">
        <v>246</v>
      </c>
      <c r="AU165" s="145" t="s">
        <v>21</v>
      </c>
      <c r="AY165" s="18" t="s">
        <v>244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83</v>
      </c>
      <c r="BK165" s="146">
        <f>ROUND(I165*H165,2)</f>
        <v>0</v>
      </c>
      <c r="BL165" s="18" t="s">
        <v>251</v>
      </c>
      <c r="BM165" s="145" t="s">
        <v>1301</v>
      </c>
    </row>
    <row r="166" spans="2:65" s="1" customFormat="1" ht="19.5">
      <c r="B166" s="34"/>
      <c r="D166" s="147" t="s">
        <v>253</v>
      </c>
      <c r="F166" s="148" t="s">
        <v>350</v>
      </c>
      <c r="I166" s="149"/>
      <c r="L166" s="34"/>
      <c r="M166" s="150"/>
      <c r="T166" s="55"/>
      <c r="AT166" s="18" t="s">
        <v>253</v>
      </c>
      <c r="AU166" s="18" t="s">
        <v>21</v>
      </c>
    </row>
    <row r="167" spans="2:65" s="1" customFormat="1">
      <c r="B167" s="34"/>
      <c r="D167" s="151" t="s">
        <v>255</v>
      </c>
      <c r="F167" s="152" t="s">
        <v>351</v>
      </c>
      <c r="I167" s="149"/>
      <c r="L167" s="34"/>
      <c r="M167" s="150"/>
      <c r="T167" s="55"/>
      <c r="AT167" s="18" t="s">
        <v>255</v>
      </c>
      <c r="AU167" s="18" t="s">
        <v>21</v>
      </c>
    </row>
    <row r="168" spans="2:65" s="12" customFormat="1">
      <c r="B168" s="153"/>
      <c r="D168" s="147" t="s">
        <v>262</v>
      </c>
      <c r="E168" s="154" t="s">
        <v>29</v>
      </c>
      <c r="F168" s="155" t="s">
        <v>1250</v>
      </c>
      <c r="H168" s="156">
        <v>2542.5</v>
      </c>
      <c r="I168" s="157"/>
      <c r="L168" s="153"/>
      <c r="M168" s="158"/>
      <c r="T168" s="159"/>
      <c r="AT168" s="154" t="s">
        <v>262</v>
      </c>
      <c r="AU168" s="154" t="s">
        <v>21</v>
      </c>
      <c r="AV168" s="12" t="s">
        <v>21</v>
      </c>
      <c r="AW168" s="12" t="s">
        <v>36</v>
      </c>
      <c r="AX168" s="12" t="s">
        <v>75</v>
      </c>
      <c r="AY168" s="154" t="s">
        <v>244</v>
      </c>
    </row>
    <row r="169" spans="2:65" s="12" customFormat="1">
      <c r="B169" s="153"/>
      <c r="D169" s="147" t="s">
        <v>262</v>
      </c>
      <c r="E169" s="154" t="s">
        <v>29</v>
      </c>
      <c r="F169" s="155" t="s">
        <v>819</v>
      </c>
      <c r="H169" s="156">
        <v>3004.82</v>
      </c>
      <c r="I169" s="157"/>
      <c r="L169" s="153"/>
      <c r="M169" s="158"/>
      <c r="T169" s="159"/>
      <c r="AT169" s="154" t="s">
        <v>262</v>
      </c>
      <c r="AU169" s="154" t="s">
        <v>21</v>
      </c>
      <c r="AV169" s="12" t="s">
        <v>21</v>
      </c>
      <c r="AW169" s="12" t="s">
        <v>36</v>
      </c>
      <c r="AX169" s="12" t="s">
        <v>75</v>
      </c>
      <c r="AY169" s="154" t="s">
        <v>244</v>
      </c>
    </row>
    <row r="170" spans="2:65" s="12" customFormat="1">
      <c r="B170" s="153"/>
      <c r="D170" s="147" t="s">
        <v>262</v>
      </c>
      <c r="E170" s="154" t="s">
        <v>29</v>
      </c>
      <c r="F170" s="155" t="s">
        <v>823</v>
      </c>
      <c r="H170" s="156">
        <v>485.5</v>
      </c>
      <c r="I170" s="157"/>
      <c r="L170" s="153"/>
      <c r="M170" s="158"/>
      <c r="T170" s="159"/>
      <c r="AT170" s="154" t="s">
        <v>262</v>
      </c>
      <c r="AU170" s="154" t="s">
        <v>21</v>
      </c>
      <c r="AV170" s="12" t="s">
        <v>21</v>
      </c>
      <c r="AW170" s="12" t="s">
        <v>36</v>
      </c>
      <c r="AX170" s="12" t="s">
        <v>75</v>
      </c>
      <c r="AY170" s="154" t="s">
        <v>244</v>
      </c>
    </row>
    <row r="171" spans="2:65" s="13" customFormat="1">
      <c r="B171" s="160"/>
      <c r="D171" s="147" t="s">
        <v>262</v>
      </c>
      <c r="E171" s="161" t="s">
        <v>29</v>
      </c>
      <c r="F171" s="162" t="s">
        <v>271</v>
      </c>
      <c r="H171" s="163">
        <v>6032.82</v>
      </c>
      <c r="I171" s="164"/>
      <c r="L171" s="160"/>
      <c r="M171" s="165"/>
      <c r="T171" s="166"/>
      <c r="AT171" s="161" t="s">
        <v>262</v>
      </c>
      <c r="AU171" s="161" t="s">
        <v>21</v>
      </c>
      <c r="AV171" s="13" t="s">
        <v>251</v>
      </c>
      <c r="AW171" s="13" t="s">
        <v>36</v>
      </c>
      <c r="AX171" s="13" t="s">
        <v>83</v>
      </c>
      <c r="AY171" s="161" t="s">
        <v>244</v>
      </c>
    </row>
    <row r="172" spans="2:65" s="1" customFormat="1" ht="16.5" customHeight="1">
      <c r="B172" s="34"/>
      <c r="C172" s="134" t="s">
        <v>372</v>
      </c>
      <c r="D172" s="134" t="s">
        <v>246</v>
      </c>
      <c r="E172" s="135" t="s">
        <v>414</v>
      </c>
      <c r="F172" s="136" t="s">
        <v>415</v>
      </c>
      <c r="G172" s="137" t="s">
        <v>416</v>
      </c>
      <c r="H172" s="138">
        <v>5085</v>
      </c>
      <c r="I172" s="139"/>
      <c r="J172" s="140">
        <f>ROUND(I172*H172,2)</f>
        <v>0</v>
      </c>
      <c r="K172" s="136" t="s">
        <v>250</v>
      </c>
      <c r="L172" s="34"/>
      <c r="M172" s="141" t="s">
        <v>29</v>
      </c>
      <c r="N172" s="142" t="s">
        <v>46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251</v>
      </c>
      <c r="AT172" s="145" t="s">
        <v>246</v>
      </c>
      <c r="AU172" s="145" t="s">
        <v>21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251</v>
      </c>
      <c r="BM172" s="145" t="s">
        <v>1302</v>
      </c>
    </row>
    <row r="173" spans="2:65" s="1" customFormat="1" ht="19.5">
      <c r="B173" s="34"/>
      <c r="D173" s="147" t="s">
        <v>253</v>
      </c>
      <c r="F173" s="148" t="s">
        <v>418</v>
      </c>
      <c r="I173" s="149"/>
      <c r="L173" s="34"/>
      <c r="M173" s="150"/>
      <c r="T173" s="55"/>
      <c r="AT173" s="18" t="s">
        <v>253</v>
      </c>
      <c r="AU173" s="18" t="s">
        <v>21</v>
      </c>
    </row>
    <row r="174" spans="2:65" s="1" customFormat="1">
      <c r="B174" s="34"/>
      <c r="D174" s="151" t="s">
        <v>255</v>
      </c>
      <c r="F174" s="152" t="s">
        <v>419</v>
      </c>
      <c r="I174" s="149"/>
      <c r="L174" s="34"/>
      <c r="M174" s="150"/>
      <c r="T174" s="55"/>
      <c r="AT174" s="18" t="s">
        <v>255</v>
      </c>
      <c r="AU174" s="18" t="s">
        <v>21</v>
      </c>
    </row>
    <row r="175" spans="2:65" s="12" customFormat="1">
      <c r="B175" s="153"/>
      <c r="D175" s="147" t="s">
        <v>262</v>
      </c>
      <c r="E175" s="154" t="s">
        <v>29</v>
      </c>
      <c r="F175" s="155" t="s">
        <v>1303</v>
      </c>
      <c r="H175" s="156">
        <v>5085</v>
      </c>
      <c r="I175" s="157"/>
      <c r="L175" s="153"/>
      <c r="M175" s="158"/>
      <c r="T175" s="159"/>
      <c r="AT175" s="154" t="s">
        <v>262</v>
      </c>
      <c r="AU175" s="154" t="s">
        <v>21</v>
      </c>
      <c r="AV175" s="12" t="s">
        <v>21</v>
      </c>
      <c r="AW175" s="12" t="s">
        <v>36</v>
      </c>
      <c r="AX175" s="12" t="s">
        <v>83</v>
      </c>
      <c r="AY175" s="154" t="s">
        <v>244</v>
      </c>
    </row>
    <row r="176" spans="2:65" s="1" customFormat="1" ht="16.5" customHeight="1">
      <c r="B176" s="34"/>
      <c r="C176" s="134" t="s">
        <v>378</v>
      </c>
      <c r="D176" s="134" t="s">
        <v>246</v>
      </c>
      <c r="E176" s="135" t="s">
        <v>422</v>
      </c>
      <c r="F176" s="136" t="s">
        <v>423</v>
      </c>
      <c r="G176" s="137" t="s">
        <v>274</v>
      </c>
      <c r="H176" s="138">
        <v>632.1</v>
      </c>
      <c r="I176" s="139"/>
      <c r="J176" s="140">
        <f>ROUND(I176*H176,2)</f>
        <v>0</v>
      </c>
      <c r="K176" s="136" t="s">
        <v>250</v>
      </c>
      <c r="L176" s="34"/>
      <c r="M176" s="141" t="s">
        <v>29</v>
      </c>
      <c r="N176" s="142" t="s">
        <v>46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251</v>
      </c>
      <c r="AT176" s="145" t="s">
        <v>246</v>
      </c>
      <c r="AU176" s="145" t="s">
        <v>21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251</v>
      </c>
      <c r="BM176" s="145" t="s">
        <v>1304</v>
      </c>
    </row>
    <row r="177" spans="2:65" s="1" customFormat="1" ht="19.5">
      <c r="B177" s="34"/>
      <c r="D177" s="147" t="s">
        <v>253</v>
      </c>
      <c r="F177" s="148" t="s">
        <v>425</v>
      </c>
      <c r="I177" s="149"/>
      <c r="L177" s="34"/>
      <c r="M177" s="150"/>
      <c r="T177" s="55"/>
      <c r="AT177" s="18" t="s">
        <v>253</v>
      </c>
      <c r="AU177" s="18" t="s">
        <v>21</v>
      </c>
    </row>
    <row r="178" spans="2:65" s="1" customFormat="1">
      <c r="B178" s="34"/>
      <c r="D178" s="151" t="s">
        <v>255</v>
      </c>
      <c r="F178" s="152" t="s">
        <v>426</v>
      </c>
      <c r="I178" s="149"/>
      <c r="L178" s="34"/>
      <c r="M178" s="150"/>
      <c r="T178" s="55"/>
      <c r="AT178" s="18" t="s">
        <v>255</v>
      </c>
      <c r="AU178" s="18" t="s">
        <v>21</v>
      </c>
    </row>
    <row r="179" spans="2:65" s="12" customFormat="1">
      <c r="B179" s="153"/>
      <c r="D179" s="147" t="s">
        <v>262</v>
      </c>
      <c r="E179" s="154" t="s">
        <v>29</v>
      </c>
      <c r="F179" s="155" t="s">
        <v>1305</v>
      </c>
      <c r="H179" s="156">
        <v>632.1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83</v>
      </c>
      <c r="AY179" s="154" t="s">
        <v>244</v>
      </c>
    </row>
    <row r="180" spans="2:65" s="1" customFormat="1" ht="16.5" customHeight="1">
      <c r="B180" s="34"/>
      <c r="C180" s="134" t="s">
        <v>385</v>
      </c>
      <c r="D180" s="134" t="s">
        <v>246</v>
      </c>
      <c r="E180" s="135" t="s">
        <v>428</v>
      </c>
      <c r="F180" s="136" t="s">
        <v>429</v>
      </c>
      <c r="G180" s="137" t="s">
        <v>274</v>
      </c>
      <c r="H180" s="138">
        <v>2934.75</v>
      </c>
      <c r="I180" s="139"/>
      <c r="J180" s="140">
        <f>ROUND(I180*H180,2)</f>
        <v>0</v>
      </c>
      <c r="K180" s="136" t="s">
        <v>250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251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1306</v>
      </c>
    </row>
    <row r="181" spans="2:65" s="1" customFormat="1">
      <c r="B181" s="34"/>
      <c r="D181" s="147" t="s">
        <v>253</v>
      </c>
      <c r="F181" s="148" t="s">
        <v>431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>
      <c r="B182" s="34"/>
      <c r="D182" s="151" t="s">
        <v>255</v>
      </c>
      <c r="F182" s="152" t="s">
        <v>432</v>
      </c>
      <c r="I182" s="149"/>
      <c r="L182" s="34"/>
      <c r="M182" s="150"/>
      <c r="T182" s="55"/>
      <c r="AT182" s="18" t="s">
        <v>255</v>
      </c>
      <c r="AU182" s="18" t="s">
        <v>21</v>
      </c>
    </row>
    <row r="183" spans="2:65" s="12" customFormat="1">
      <c r="B183" s="153"/>
      <c r="D183" s="147" t="s">
        <v>262</v>
      </c>
      <c r="E183" s="154" t="s">
        <v>29</v>
      </c>
      <c r="F183" s="155" t="s">
        <v>1307</v>
      </c>
      <c r="H183" s="156">
        <v>911.75</v>
      </c>
      <c r="I183" s="157"/>
      <c r="L183" s="153"/>
      <c r="M183" s="158"/>
      <c r="T183" s="159"/>
      <c r="AT183" s="154" t="s">
        <v>262</v>
      </c>
      <c r="AU183" s="154" t="s">
        <v>21</v>
      </c>
      <c r="AV183" s="12" t="s">
        <v>21</v>
      </c>
      <c r="AW183" s="12" t="s">
        <v>36</v>
      </c>
      <c r="AX183" s="12" t="s">
        <v>75</v>
      </c>
      <c r="AY183" s="154" t="s">
        <v>244</v>
      </c>
    </row>
    <row r="184" spans="2:65" s="12" customFormat="1">
      <c r="B184" s="153"/>
      <c r="D184" s="147" t="s">
        <v>262</v>
      </c>
      <c r="E184" s="154" t="s">
        <v>29</v>
      </c>
      <c r="F184" s="155" t="s">
        <v>1278</v>
      </c>
      <c r="H184" s="156">
        <v>1391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75</v>
      </c>
      <c r="AY184" s="154" t="s">
        <v>244</v>
      </c>
    </row>
    <row r="185" spans="2:65" s="12" customFormat="1">
      <c r="B185" s="153"/>
      <c r="D185" s="147" t="s">
        <v>262</v>
      </c>
      <c r="E185" s="154" t="s">
        <v>29</v>
      </c>
      <c r="F185" s="155" t="s">
        <v>1275</v>
      </c>
      <c r="H185" s="156">
        <v>632</v>
      </c>
      <c r="I185" s="157"/>
      <c r="L185" s="153"/>
      <c r="M185" s="158"/>
      <c r="T185" s="159"/>
      <c r="AT185" s="154" t="s">
        <v>262</v>
      </c>
      <c r="AU185" s="154" t="s">
        <v>21</v>
      </c>
      <c r="AV185" s="12" t="s">
        <v>21</v>
      </c>
      <c r="AW185" s="12" t="s">
        <v>36</v>
      </c>
      <c r="AX185" s="12" t="s">
        <v>75</v>
      </c>
      <c r="AY185" s="154" t="s">
        <v>244</v>
      </c>
    </row>
    <row r="186" spans="2:65" s="13" customFormat="1">
      <c r="B186" s="160"/>
      <c r="D186" s="147" t="s">
        <v>262</v>
      </c>
      <c r="E186" s="161" t="s">
        <v>29</v>
      </c>
      <c r="F186" s="162" t="s">
        <v>271</v>
      </c>
      <c r="H186" s="163">
        <v>2934.75</v>
      </c>
      <c r="I186" s="164"/>
      <c r="L186" s="160"/>
      <c r="M186" s="165"/>
      <c r="T186" s="166"/>
      <c r="AT186" s="161" t="s">
        <v>262</v>
      </c>
      <c r="AU186" s="161" t="s">
        <v>21</v>
      </c>
      <c r="AV186" s="13" t="s">
        <v>251</v>
      </c>
      <c r="AW186" s="13" t="s">
        <v>36</v>
      </c>
      <c r="AX186" s="13" t="s">
        <v>83</v>
      </c>
      <c r="AY186" s="161" t="s">
        <v>244</v>
      </c>
    </row>
    <row r="187" spans="2:65" s="1" customFormat="1" ht="21.75" customHeight="1">
      <c r="B187" s="34"/>
      <c r="C187" s="134" t="s">
        <v>7</v>
      </c>
      <c r="D187" s="134" t="s">
        <v>246</v>
      </c>
      <c r="E187" s="135" t="s">
        <v>435</v>
      </c>
      <c r="F187" s="136" t="s">
        <v>436</v>
      </c>
      <c r="G187" s="137" t="s">
        <v>249</v>
      </c>
      <c r="H187" s="138">
        <v>1345</v>
      </c>
      <c r="I187" s="139"/>
      <c r="J187" s="140">
        <f>ROUND(I187*H187,2)</f>
        <v>0</v>
      </c>
      <c r="K187" s="136" t="s">
        <v>250</v>
      </c>
      <c r="L187" s="34"/>
      <c r="M187" s="141" t="s">
        <v>29</v>
      </c>
      <c r="N187" s="142" t="s">
        <v>46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251</v>
      </c>
      <c r="AT187" s="145" t="s">
        <v>246</v>
      </c>
      <c r="AU187" s="145" t="s">
        <v>21</v>
      </c>
      <c r="AY187" s="18" t="s">
        <v>244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83</v>
      </c>
      <c r="BK187" s="146">
        <f>ROUND(I187*H187,2)</f>
        <v>0</v>
      </c>
      <c r="BL187" s="18" t="s">
        <v>251</v>
      </c>
      <c r="BM187" s="145" t="s">
        <v>1308</v>
      </c>
    </row>
    <row r="188" spans="2:65" s="1" customFormat="1">
      <c r="B188" s="34"/>
      <c r="D188" s="147" t="s">
        <v>253</v>
      </c>
      <c r="F188" s="148" t="s">
        <v>438</v>
      </c>
      <c r="I188" s="149"/>
      <c r="L188" s="34"/>
      <c r="M188" s="150"/>
      <c r="T188" s="55"/>
      <c r="AT188" s="18" t="s">
        <v>253</v>
      </c>
      <c r="AU188" s="18" t="s">
        <v>21</v>
      </c>
    </row>
    <row r="189" spans="2:65" s="1" customFormat="1">
      <c r="B189" s="34"/>
      <c r="D189" s="151" t="s">
        <v>255</v>
      </c>
      <c r="F189" s="152" t="s">
        <v>439</v>
      </c>
      <c r="I189" s="149"/>
      <c r="L189" s="34"/>
      <c r="M189" s="150"/>
      <c r="T189" s="55"/>
      <c r="AT189" s="18" t="s">
        <v>255</v>
      </c>
      <c r="AU189" s="18" t="s">
        <v>21</v>
      </c>
    </row>
    <row r="190" spans="2:65" s="12" customFormat="1">
      <c r="B190" s="153"/>
      <c r="D190" s="147" t="s">
        <v>262</v>
      </c>
      <c r="E190" s="154" t="s">
        <v>29</v>
      </c>
      <c r="F190" s="155" t="s">
        <v>1309</v>
      </c>
      <c r="H190" s="156">
        <v>1345</v>
      </c>
      <c r="I190" s="157"/>
      <c r="L190" s="153"/>
      <c r="M190" s="158"/>
      <c r="T190" s="159"/>
      <c r="AT190" s="154" t="s">
        <v>262</v>
      </c>
      <c r="AU190" s="154" t="s">
        <v>21</v>
      </c>
      <c r="AV190" s="12" t="s">
        <v>21</v>
      </c>
      <c r="AW190" s="12" t="s">
        <v>36</v>
      </c>
      <c r="AX190" s="12" t="s">
        <v>83</v>
      </c>
      <c r="AY190" s="154" t="s">
        <v>244</v>
      </c>
    </row>
    <row r="191" spans="2:65" s="1" customFormat="1" ht="21.75" customHeight="1">
      <c r="B191" s="34"/>
      <c r="C191" s="134" t="s">
        <v>399</v>
      </c>
      <c r="D191" s="134" t="s">
        <v>246</v>
      </c>
      <c r="E191" s="135" t="s">
        <v>442</v>
      </c>
      <c r="F191" s="136" t="s">
        <v>443</v>
      </c>
      <c r="G191" s="137" t="s">
        <v>249</v>
      </c>
      <c r="H191" s="138">
        <v>1135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1310</v>
      </c>
    </row>
    <row r="192" spans="2:65" s="1" customFormat="1" ht="19.5">
      <c r="B192" s="34"/>
      <c r="D192" s="147" t="s">
        <v>253</v>
      </c>
      <c r="F192" s="148" t="s">
        <v>445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>
      <c r="B193" s="34"/>
      <c r="D193" s="151" t="s">
        <v>255</v>
      </c>
      <c r="F193" s="152" t="s">
        <v>446</v>
      </c>
      <c r="I193" s="149"/>
      <c r="L193" s="34"/>
      <c r="M193" s="150"/>
      <c r="T193" s="55"/>
      <c r="AT193" s="18" t="s">
        <v>255</v>
      </c>
      <c r="AU193" s="18" t="s">
        <v>21</v>
      </c>
    </row>
    <row r="194" spans="2:65" s="12" customFormat="1">
      <c r="B194" s="153"/>
      <c r="D194" s="147" t="s">
        <v>262</v>
      </c>
      <c r="E194" s="154" t="s">
        <v>29</v>
      </c>
      <c r="F194" s="155" t="s">
        <v>1311</v>
      </c>
      <c r="H194" s="156">
        <v>1135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36</v>
      </c>
      <c r="AX194" s="12" t="s">
        <v>83</v>
      </c>
      <c r="AY194" s="154" t="s">
        <v>244</v>
      </c>
    </row>
    <row r="195" spans="2:65" s="1" customFormat="1" ht="16.5" customHeight="1">
      <c r="B195" s="34"/>
      <c r="C195" s="134" t="s">
        <v>406</v>
      </c>
      <c r="D195" s="134" t="s">
        <v>246</v>
      </c>
      <c r="E195" s="135" t="s">
        <v>456</v>
      </c>
      <c r="F195" s="136" t="s">
        <v>457</v>
      </c>
      <c r="G195" s="137" t="s">
        <v>249</v>
      </c>
      <c r="H195" s="138">
        <v>2480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1312</v>
      </c>
    </row>
    <row r="196" spans="2:65" s="1" customFormat="1">
      <c r="B196" s="34"/>
      <c r="D196" s="147" t="s">
        <v>253</v>
      </c>
      <c r="F196" s="148" t="s">
        <v>459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460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" customFormat="1" ht="16.5" customHeight="1">
      <c r="B198" s="34"/>
      <c r="C198" s="175" t="s">
        <v>413</v>
      </c>
      <c r="D198" s="175" t="s">
        <v>373</v>
      </c>
      <c r="E198" s="176" t="s">
        <v>462</v>
      </c>
      <c r="F198" s="177" t="s">
        <v>463</v>
      </c>
      <c r="G198" s="178" t="s">
        <v>464</v>
      </c>
      <c r="H198" s="179">
        <v>49.6</v>
      </c>
      <c r="I198" s="180"/>
      <c r="J198" s="181">
        <f>ROUND(I198*H198,2)</f>
        <v>0</v>
      </c>
      <c r="K198" s="177" t="s">
        <v>250</v>
      </c>
      <c r="L198" s="182"/>
      <c r="M198" s="183" t="s">
        <v>29</v>
      </c>
      <c r="N198" s="184" t="s">
        <v>46</v>
      </c>
      <c r="P198" s="143">
        <f>O198*H198</f>
        <v>0</v>
      </c>
      <c r="Q198" s="143">
        <v>1E-3</v>
      </c>
      <c r="R198" s="143">
        <f>Q198*H198</f>
        <v>4.9600000000000005E-2</v>
      </c>
      <c r="S198" s="143">
        <v>0</v>
      </c>
      <c r="T198" s="144">
        <f>S198*H198</f>
        <v>0</v>
      </c>
      <c r="AR198" s="145" t="s">
        <v>300</v>
      </c>
      <c r="AT198" s="145" t="s">
        <v>373</v>
      </c>
      <c r="AU198" s="145" t="s">
        <v>21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251</v>
      </c>
      <c r="BM198" s="145" t="s">
        <v>1313</v>
      </c>
    </row>
    <row r="199" spans="2:65" s="1" customFormat="1">
      <c r="B199" s="34"/>
      <c r="D199" s="147" t="s">
        <v>253</v>
      </c>
      <c r="F199" s="148" t="s">
        <v>463</v>
      </c>
      <c r="I199" s="149"/>
      <c r="L199" s="34"/>
      <c r="M199" s="150"/>
      <c r="T199" s="55"/>
      <c r="AT199" s="18" t="s">
        <v>253</v>
      </c>
      <c r="AU199" s="18" t="s">
        <v>21</v>
      </c>
    </row>
    <row r="200" spans="2:65" s="12" customFormat="1">
      <c r="B200" s="153"/>
      <c r="D200" s="147" t="s">
        <v>262</v>
      </c>
      <c r="F200" s="155" t="s">
        <v>1314</v>
      </c>
      <c r="H200" s="156">
        <v>49.6</v>
      </c>
      <c r="I200" s="157"/>
      <c r="L200" s="153"/>
      <c r="M200" s="158"/>
      <c r="T200" s="159"/>
      <c r="AT200" s="154" t="s">
        <v>262</v>
      </c>
      <c r="AU200" s="154" t="s">
        <v>21</v>
      </c>
      <c r="AV200" s="12" t="s">
        <v>21</v>
      </c>
      <c r="AW200" s="12" t="s">
        <v>4</v>
      </c>
      <c r="AX200" s="12" t="s">
        <v>83</v>
      </c>
      <c r="AY200" s="154" t="s">
        <v>244</v>
      </c>
    </row>
    <row r="201" spans="2:65" s="1" customFormat="1" ht="16.5" customHeight="1">
      <c r="B201" s="34"/>
      <c r="C201" s="134" t="s">
        <v>421</v>
      </c>
      <c r="D201" s="134" t="s">
        <v>246</v>
      </c>
      <c r="E201" s="135" t="s">
        <v>469</v>
      </c>
      <c r="F201" s="136" t="s">
        <v>470</v>
      </c>
      <c r="G201" s="137" t="s">
        <v>249</v>
      </c>
      <c r="H201" s="138">
        <v>2480</v>
      </c>
      <c r="I201" s="139"/>
      <c r="J201" s="140">
        <f>ROUND(I201*H201,2)</f>
        <v>0</v>
      </c>
      <c r="K201" s="136" t="s">
        <v>250</v>
      </c>
      <c r="L201" s="34"/>
      <c r="M201" s="141" t="s">
        <v>29</v>
      </c>
      <c r="N201" s="142" t="s">
        <v>46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251</v>
      </c>
      <c r="AT201" s="145" t="s">
        <v>246</v>
      </c>
      <c r="AU201" s="145" t="s">
        <v>21</v>
      </c>
      <c r="AY201" s="18" t="s">
        <v>244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83</v>
      </c>
      <c r="BK201" s="146">
        <f>ROUND(I201*H201,2)</f>
        <v>0</v>
      </c>
      <c r="BL201" s="18" t="s">
        <v>251</v>
      </c>
      <c r="BM201" s="145" t="s">
        <v>1315</v>
      </c>
    </row>
    <row r="202" spans="2:65" s="1" customFormat="1">
      <c r="B202" s="34"/>
      <c r="D202" s="147" t="s">
        <v>253</v>
      </c>
      <c r="F202" s="148" t="s">
        <v>472</v>
      </c>
      <c r="I202" s="149"/>
      <c r="L202" s="34"/>
      <c r="M202" s="150"/>
      <c r="T202" s="55"/>
      <c r="AT202" s="18" t="s">
        <v>253</v>
      </c>
      <c r="AU202" s="18" t="s">
        <v>21</v>
      </c>
    </row>
    <row r="203" spans="2:65" s="1" customFormat="1">
      <c r="B203" s="34"/>
      <c r="D203" s="151" t="s">
        <v>255</v>
      </c>
      <c r="F203" s="152" t="s">
        <v>473</v>
      </c>
      <c r="I203" s="149"/>
      <c r="L203" s="34"/>
      <c r="M203" s="150"/>
      <c r="T203" s="55"/>
      <c r="AT203" s="18" t="s">
        <v>255</v>
      </c>
      <c r="AU203" s="18" t="s">
        <v>21</v>
      </c>
    </row>
    <row r="204" spans="2:65" s="1" customFormat="1" ht="16.5" customHeight="1">
      <c r="B204" s="34"/>
      <c r="C204" s="134" t="s">
        <v>427</v>
      </c>
      <c r="D204" s="134" t="s">
        <v>246</v>
      </c>
      <c r="E204" s="135" t="s">
        <v>477</v>
      </c>
      <c r="F204" s="136" t="s">
        <v>478</v>
      </c>
      <c r="G204" s="137" t="s">
        <v>274</v>
      </c>
      <c r="H204" s="138">
        <v>49.6</v>
      </c>
      <c r="I204" s="139"/>
      <c r="J204" s="140">
        <f>ROUND(I204*H204,2)</f>
        <v>0</v>
      </c>
      <c r="K204" s="136" t="s">
        <v>250</v>
      </c>
      <c r="L204" s="34"/>
      <c r="M204" s="141" t="s">
        <v>29</v>
      </c>
      <c r="N204" s="142" t="s">
        <v>46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251</v>
      </c>
      <c r="AT204" s="145" t="s">
        <v>246</v>
      </c>
      <c r="AU204" s="145" t="s">
        <v>21</v>
      </c>
      <c r="AY204" s="18" t="s">
        <v>244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83</v>
      </c>
      <c r="BK204" s="146">
        <f>ROUND(I204*H204,2)</f>
        <v>0</v>
      </c>
      <c r="BL204" s="18" t="s">
        <v>251</v>
      </c>
      <c r="BM204" s="145" t="s">
        <v>1316</v>
      </c>
    </row>
    <row r="205" spans="2:65" s="1" customFormat="1">
      <c r="B205" s="34"/>
      <c r="D205" s="147" t="s">
        <v>253</v>
      </c>
      <c r="F205" s="148" t="s">
        <v>480</v>
      </c>
      <c r="I205" s="149"/>
      <c r="L205" s="34"/>
      <c r="M205" s="150"/>
      <c r="T205" s="55"/>
      <c r="AT205" s="18" t="s">
        <v>253</v>
      </c>
      <c r="AU205" s="18" t="s">
        <v>21</v>
      </c>
    </row>
    <row r="206" spans="2:65" s="1" customFormat="1">
      <c r="B206" s="34"/>
      <c r="D206" s="151" t="s">
        <v>255</v>
      </c>
      <c r="F206" s="152" t="s">
        <v>481</v>
      </c>
      <c r="I206" s="149"/>
      <c r="L206" s="34"/>
      <c r="M206" s="150"/>
      <c r="T206" s="55"/>
      <c r="AT206" s="18" t="s">
        <v>255</v>
      </c>
      <c r="AU206" s="18" t="s">
        <v>21</v>
      </c>
    </row>
    <row r="207" spans="2:65" s="1" customFormat="1" ht="16.5" customHeight="1">
      <c r="B207" s="34"/>
      <c r="C207" s="134" t="s">
        <v>434</v>
      </c>
      <c r="D207" s="134" t="s">
        <v>246</v>
      </c>
      <c r="E207" s="135" t="s">
        <v>449</v>
      </c>
      <c r="F207" s="136" t="s">
        <v>450</v>
      </c>
      <c r="G207" s="137" t="s">
        <v>249</v>
      </c>
      <c r="H207" s="138">
        <v>339</v>
      </c>
      <c r="I207" s="139"/>
      <c r="J207" s="140">
        <f>ROUND(I207*H207,2)</f>
        <v>0</v>
      </c>
      <c r="K207" s="136" t="s">
        <v>29</v>
      </c>
      <c r="L207" s="34"/>
      <c r="M207" s="141" t="s">
        <v>29</v>
      </c>
      <c r="N207" s="142" t="s">
        <v>46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251</v>
      </c>
      <c r="AT207" s="145" t="s">
        <v>246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251</v>
      </c>
      <c r="BM207" s="145" t="s">
        <v>1317</v>
      </c>
    </row>
    <row r="208" spans="2:65" s="1" customFormat="1">
      <c r="B208" s="34"/>
      <c r="D208" s="147" t="s">
        <v>253</v>
      </c>
      <c r="F208" s="148" t="s">
        <v>452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 ht="48.75">
      <c r="B209" s="34"/>
      <c r="D209" s="147" t="s">
        <v>284</v>
      </c>
      <c r="F209" s="167" t="s">
        <v>453</v>
      </c>
      <c r="I209" s="149"/>
      <c r="L209" s="34"/>
      <c r="M209" s="150"/>
      <c r="T209" s="55"/>
      <c r="AT209" s="18" t="s">
        <v>284</v>
      </c>
      <c r="AU209" s="18" t="s">
        <v>21</v>
      </c>
    </row>
    <row r="210" spans="2:65" s="12" customFormat="1">
      <c r="B210" s="153"/>
      <c r="D210" s="147" t="s">
        <v>262</v>
      </c>
      <c r="E210" s="154" t="s">
        <v>29</v>
      </c>
      <c r="F210" s="155" t="s">
        <v>1318</v>
      </c>
      <c r="H210" s="156">
        <v>339</v>
      </c>
      <c r="I210" s="157"/>
      <c r="L210" s="153"/>
      <c r="M210" s="158"/>
      <c r="T210" s="159"/>
      <c r="AT210" s="154" t="s">
        <v>262</v>
      </c>
      <c r="AU210" s="154" t="s">
        <v>21</v>
      </c>
      <c r="AV210" s="12" t="s">
        <v>21</v>
      </c>
      <c r="AW210" s="12" t="s">
        <v>36</v>
      </c>
      <c r="AX210" s="12" t="s">
        <v>83</v>
      </c>
      <c r="AY210" s="154" t="s">
        <v>244</v>
      </c>
    </row>
    <row r="211" spans="2:65" s="11" customFormat="1" ht="22.9" customHeight="1">
      <c r="B211" s="122"/>
      <c r="D211" s="123" t="s">
        <v>74</v>
      </c>
      <c r="E211" s="132" t="s">
        <v>251</v>
      </c>
      <c r="F211" s="132" t="s">
        <v>587</v>
      </c>
      <c r="I211" s="125"/>
      <c r="J211" s="133">
        <f>BK211</f>
        <v>0</v>
      </c>
      <c r="L211" s="122"/>
      <c r="M211" s="127"/>
      <c r="P211" s="128">
        <f>SUM(P212:P227)</f>
        <v>0</v>
      </c>
      <c r="R211" s="128">
        <f>SUM(R212:R227)</f>
        <v>4827.2697600000001</v>
      </c>
      <c r="T211" s="129">
        <f>SUM(T212:T227)</f>
        <v>0</v>
      </c>
      <c r="AR211" s="123" t="s">
        <v>83</v>
      </c>
      <c r="AT211" s="130" t="s">
        <v>74</v>
      </c>
      <c r="AU211" s="130" t="s">
        <v>83</v>
      </c>
      <c r="AY211" s="123" t="s">
        <v>244</v>
      </c>
      <c r="BK211" s="131">
        <f>SUM(BK212:BK227)</f>
        <v>0</v>
      </c>
    </row>
    <row r="212" spans="2:65" s="1" customFormat="1" ht="16.5" customHeight="1">
      <c r="B212" s="34"/>
      <c r="C212" s="134" t="s">
        <v>441</v>
      </c>
      <c r="D212" s="134" t="s">
        <v>246</v>
      </c>
      <c r="E212" s="135" t="s">
        <v>615</v>
      </c>
      <c r="F212" s="136" t="s">
        <v>616</v>
      </c>
      <c r="G212" s="137" t="s">
        <v>274</v>
      </c>
      <c r="H212" s="138">
        <v>128</v>
      </c>
      <c r="I212" s="139"/>
      <c r="J212" s="140">
        <f>ROUND(I212*H212,2)</f>
        <v>0</v>
      </c>
      <c r="K212" s="136" t="s">
        <v>250</v>
      </c>
      <c r="L212" s="34"/>
      <c r="M212" s="141" t="s">
        <v>29</v>
      </c>
      <c r="N212" s="142" t="s">
        <v>46</v>
      </c>
      <c r="P212" s="143">
        <f>O212*H212</f>
        <v>0</v>
      </c>
      <c r="Q212" s="143">
        <v>2.13408</v>
      </c>
      <c r="R212" s="143">
        <f>Q212*H212</f>
        <v>273.16224</v>
      </c>
      <c r="S212" s="143">
        <v>0</v>
      </c>
      <c r="T212" s="144">
        <f>S212*H212</f>
        <v>0</v>
      </c>
      <c r="AR212" s="145" t="s">
        <v>251</v>
      </c>
      <c r="AT212" s="145" t="s">
        <v>246</v>
      </c>
      <c r="AU212" s="145" t="s">
        <v>21</v>
      </c>
      <c r="AY212" s="18" t="s">
        <v>244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83</v>
      </c>
      <c r="BK212" s="146">
        <f>ROUND(I212*H212,2)</f>
        <v>0</v>
      </c>
      <c r="BL212" s="18" t="s">
        <v>251</v>
      </c>
      <c r="BM212" s="145" t="s">
        <v>1319</v>
      </c>
    </row>
    <row r="213" spans="2:65" s="1" customFormat="1">
      <c r="B213" s="34"/>
      <c r="D213" s="147" t="s">
        <v>253</v>
      </c>
      <c r="F213" s="148" t="s">
        <v>618</v>
      </c>
      <c r="I213" s="149"/>
      <c r="L213" s="34"/>
      <c r="M213" s="150"/>
      <c r="T213" s="55"/>
      <c r="AT213" s="18" t="s">
        <v>253</v>
      </c>
      <c r="AU213" s="18" t="s">
        <v>21</v>
      </c>
    </row>
    <row r="214" spans="2:65" s="1" customFormat="1">
      <c r="B214" s="34"/>
      <c r="D214" s="151" t="s">
        <v>255</v>
      </c>
      <c r="F214" s="152" t="s">
        <v>619</v>
      </c>
      <c r="I214" s="149"/>
      <c r="L214" s="34"/>
      <c r="M214" s="150"/>
      <c r="T214" s="55"/>
      <c r="AT214" s="18" t="s">
        <v>255</v>
      </c>
      <c r="AU214" s="18" t="s">
        <v>21</v>
      </c>
    </row>
    <row r="215" spans="2:65" s="12" customFormat="1">
      <c r="B215" s="153"/>
      <c r="D215" s="147" t="s">
        <v>262</v>
      </c>
      <c r="E215" s="154" t="s">
        <v>29</v>
      </c>
      <c r="F215" s="155" t="s">
        <v>1320</v>
      </c>
      <c r="H215" s="156">
        <v>128</v>
      </c>
      <c r="I215" s="157"/>
      <c r="L215" s="153"/>
      <c r="M215" s="158"/>
      <c r="T215" s="159"/>
      <c r="AT215" s="154" t="s">
        <v>262</v>
      </c>
      <c r="AU215" s="154" t="s">
        <v>21</v>
      </c>
      <c r="AV215" s="12" t="s">
        <v>21</v>
      </c>
      <c r="AW215" s="12" t="s">
        <v>36</v>
      </c>
      <c r="AX215" s="12" t="s">
        <v>83</v>
      </c>
      <c r="AY215" s="154" t="s">
        <v>244</v>
      </c>
    </row>
    <row r="216" spans="2:65" s="1" customFormat="1" ht="21.75" customHeight="1">
      <c r="B216" s="34"/>
      <c r="C216" s="134" t="s">
        <v>448</v>
      </c>
      <c r="D216" s="134" t="s">
        <v>246</v>
      </c>
      <c r="E216" s="135" t="s">
        <v>622</v>
      </c>
      <c r="F216" s="136" t="s">
        <v>623</v>
      </c>
      <c r="G216" s="137" t="s">
        <v>274</v>
      </c>
      <c r="H216" s="138">
        <v>104.6</v>
      </c>
      <c r="I216" s="139"/>
      <c r="J216" s="140">
        <f>ROUND(I216*H216,2)</f>
        <v>0</v>
      </c>
      <c r="K216" s="136" t="s">
        <v>29</v>
      </c>
      <c r="L216" s="34"/>
      <c r="M216" s="141" t="s">
        <v>29</v>
      </c>
      <c r="N216" s="142" t="s">
        <v>46</v>
      </c>
      <c r="P216" s="143">
        <f>O216*H216</f>
        <v>0</v>
      </c>
      <c r="Q216" s="143">
        <v>2.13408</v>
      </c>
      <c r="R216" s="143">
        <f>Q216*H216</f>
        <v>223.22476799999998</v>
      </c>
      <c r="S216" s="143">
        <v>0</v>
      </c>
      <c r="T216" s="144">
        <f>S216*H216</f>
        <v>0</v>
      </c>
      <c r="AR216" s="145" t="s">
        <v>251</v>
      </c>
      <c r="AT216" s="145" t="s">
        <v>246</v>
      </c>
      <c r="AU216" s="145" t="s">
        <v>21</v>
      </c>
      <c r="AY216" s="18" t="s">
        <v>244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83</v>
      </c>
      <c r="BK216" s="146">
        <f>ROUND(I216*H216,2)</f>
        <v>0</v>
      </c>
      <c r="BL216" s="18" t="s">
        <v>251</v>
      </c>
      <c r="BM216" s="145" t="s">
        <v>1321</v>
      </c>
    </row>
    <row r="217" spans="2:65" s="12" customFormat="1">
      <c r="B217" s="153"/>
      <c r="D217" s="147" t="s">
        <v>262</v>
      </c>
      <c r="E217" s="154" t="s">
        <v>29</v>
      </c>
      <c r="F217" s="155" t="s">
        <v>1322</v>
      </c>
      <c r="H217" s="156">
        <v>104.6</v>
      </c>
      <c r="I217" s="157"/>
      <c r="L217" s="153"/>
      <c r="M217" s="158"/>
      <c r="T217" s="159"/>
      <c r="AT217" s="154" t="s">
        <v>262</v>
      </c>
      <c r="AU217" s="154" t="s">
        <v>21</v>
      </c>
      <c r="AV217" s="12" t="s">
        <v>21</v>
      </c>
      <c r="AW217" s="12" t="s">
        <v>36</v>
      </c>
      <c r="AX217" s="12" t="s">
        <v>83</v>
      </c>
      <c r="AY217" s="154" t="s">
        <v>244</v>
      </c>
    </row>
    <row r="218" spans="2:65" s="1" customFormat="1" ht="24.2" customHeight="1">
      <c r="B218" s="34"/>
      <c r="C218" s="134" t="s">
        <v>455</v>
      </c>
      <c r="D218" s="134" t="s">
        <v>246</v>
      </c>
      <c r="E218" s="135" t="s">
        <v>627</v>
      </c>
      <c r="F218" s="136" t="s">
        <v>628</v>
      </c>
      <c r="G218" s="137" t="s">
        <v>274</v>
      </c>
      <c r="H218" s="138">
        <v>1289.4000000000001</v>
      </c>
      <c r="I218" s="139"/>
      <c r="J218" s="140">
        <f>ROUND(I218*H218,2)</f>
        <v>0</v>
      </c>
      <c r="K218" s="136" t="s">
        <v>29</v>
      </c>
      <c r="L218" s="34"/>
      <c r="M218" s="141" t="s">
        <v>29</v>
      </c>
      <c r="N218" s="142" t="s">
        <v>46</v>
      </c>
      <c r="P218" s="143">
        <f>O218*H218</f>
        <v>0</v>
      </c>
      <c r="Q218" s="143">
        <v>2.4340799999999998</v>
      </c>
      <c r="R218" s="143">
        <f>Q218*H218</f>
        <v>3138.5027519999999</v>
      </c>
      <c r="S218" s="143">
        <v>0</v>
      </c>
      <c r="T218" s="144">
        <f>S218*H218</f>
        <v>0</v>
      </c>
      <c r="AR218" s="145" t="s">
        <v>251</v>
      </c>
      <c r="AT218" s="145" t="s">
        <v>246</v>
      </c>
      <c r="AU218" s="145" t="s">
        <v>21</v>
      </c>
      <c r="AY218" s="18" t="s">
        <v>244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83</v>
      </c>
      <c r="BK218" s="146">
        <f>ROUND(I218*H218,2)</f>
        <v>0</v>
      </c>
      <c r="BL218" s="18" t="s">
        <v>251</v>
      </c>
      <c r="BM218" s="145" t="s">
        <v>1323</v>
      </c>
    </row>
    <row r="219" spans="2:65" s="1" customFormat="1" ht="19.5">
      <c r="B219" s="34"/>
      <c r="D219" s="147" t="s">
        <v>284</v>
      </c>
      <c r="F219" s="167" t="s">
        <v>630</v>
      </c>
      <c r="I219" s="149"/>
      <c r="L219" s="34"/>
      <c r="M219" s="150"/>
      <c r="T219" s="55"/>
      <c r="AT219" s="18" t="s">
        <v>284</v>
      </c>
      <c r="AU219" s="18" t="s">
        <v>21</v>
      </c>
    </row>
    <row r="220" spans="2:65" s="12" customFormat="1">
      <c r="B220" s="153"/>
      <c r="D220" s="147" t="s">
        <v>262</v>
      </c>
      <c r="E220" s="154" t="s">
        <v>29</v>
      </c>
      <c r="F220" s="155" t="s">
        <v>1324</v>
      </c>
      <c r="H220" s="156">
        <v>1289.4000000000001</v>
      </c>
      <c r="I220" s="157"/>
      <c r="L220" s="153"/>
      <c r="M220" s="158"/>
      <c r="T220" s="159"/>
      <c r="AT220" s="154" t="s">
        <v>262</v>
      </c>
      <c r="AU220" s="154" t="s">
        <v>21</v>
      </c>
      <c r="AV220" s="12" t="s">
        <v>21</v>
      </c>
      <c r="AW220" s="12" t="s">
        <v>36</v>
      </c>
      <c r="AX220" s="12" t="s">
        <v>83</v>
      </c>
      <c r="AY220" s="154" t="s">
        <v>244</v>
      </c>
    </row>
    <row r="221" spans="2:65" s="1" customFormat="1" ht="16.5" customHeight="1">
      <c r="B221" s="34"/>
      <c r="C221" s="134" t="s">
        <v>461</v>
      </c>
      <c r="D221" s="134" t="s">
        <v>246</v>
      </c>
      <c r="E221" s="135" t="s">
        <v>633</v>
      </c>
      <c r="F221" s="136" t="s">
        <v>634</v>
      </c>
      <c r="G221" s="137" t="s">
        <v>249</v>
      </c>
      <c r="H221" s="138">
        <v>1002</v>
      </c>
      <c r="I221" s="139"/>
      <c r="J221" s="140">
        <f>ROUND(I221*H221,2)</f>
        <v>0</v>
      </c>
      <c r="K221" s="136" t="s">
        <v>250</v>
      </c>
      <c r="L221" s="34"/>
      <c r="M221" s="141" t="s">
        <v>29</v>
      </c>
      <c r="N221" s="142" t="s">
        <v>46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251</v>
      </c>
      <c r="AT221" s="145" t="s">
        <v>246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251</v>
      </c>
      <c r="BM221" s="145" t="s">
        <v>1325</v>
      </c>
    </row>
    <row r="222" spans="2:65" s="1" customFormat="1" ht="19.5">
      <c r="B222" s="34"/>
      <c r="D222" s="147" t="s">
        <v>253</v>
      </c>
      <c r="F222" s="148" t="s">
        <v>636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" customFormat="1">
      <c r="B223" s="34"/>
      <c r="D223" s="151" t="s">
        <v>255</v>
      </c>
      <c r="F223" s="152" t="s">
        <v>637</v>
      </c>
      <c r="I223" s="149"/>
      <c r="L223" s="34"/>
      <c r="M223" s="150"/>
      <c r="T223" s="55"/>
      <c r="AT223" s="18" t="s">
        <v>255</v>
      </c>
      <c r="AU223" s="18" t="s">
        <v>21</v>
      </c>
    </row>
    <row r="224" spans="2:65" s="12" customFormat="1">
      <c r="B224" s="153"/>
      <c r="D224" s="147" t="s">
        <v>262</v>
      </c>
      <c r="E224" s="154" t="s">
        <v>29</v>
      </c>
      <c r="F224" s="155" t="s">
        <v>1326</v>
      </c>
      <c r="H224" s="156">
        <v>1002</v>
      </c>
      <c r="I224" s="157"/>
      <c r="L224" s="153"/>
      <c r="M224" s="158"/>
      <c r="T224" s="159"/>
      <c r="AT224" s="154" t="s">
        <v>262</v>
      </c>
      <c r="AU224" s="154" t="s">
        <v>21</v>
      </c>
      <c r="AV224" s="12" t="s">
        <v>21</v>
      </c>
      <c r="AW224" s="12" t="s">
        <v>36</v>
      </c>
      <c r="AX224" s="12" t="s">
        <v>83</v>
      </c>
      <c r="AY224" s="154" t="s">
        <v>244</v>
      </c>
    </row>
    <row r="225" spans="2:65" s="1" customFormat="1" ht="16.5" customHeight="1">
      <c r="B225" s="34"/>
      <c r="C225" s="134" t="s">
        <v>468</v>
      </c>
      <c r="D225" s="134" t="s">
        <v>246</v>
      </c>
      <c r="E225" s="135" t="s">
        <v>654</v>
      </c>
      <c r="F225" s="136" t="s">
        <v>655</v>
      </c>
      <c r="G225" s="137" t="s">
        <v>274</v>
      </c>
      <c r="H225" s="138">
        <v>595</v>
      </c>
      <c r="I225" s="139"/>
      <c r="J225" s="140">
        <f>ROUND(I225*H225,2)</f>
        <v>0</v>
      </c>
      <c r="K225" s="136" t="s">
        <v>29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2.004</v>
      </c>
      <c r="R225" s="143">
        <f>Q225*H225</f>
        <v>1192.3800000000001</v>
      </c>
      <c r="S225" s="143">
        <v>0</v>
      </c>
      <c r="T225" s="144">
        <f>S225*H225</f>
        <v>0</v>
      </c>
      <c r="AR225" s="145" t="s">
        <v>251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251</v>
      </c>
      <c r="BM225" s="145" t="s">
        <v>1327</v>
      </c>
    </row>
    <row r="226" spans="2:65" s="1" customFormat="1">
      <c r="B226" s="34"/>
      <c r="D226" s="147" t="s">
        <v>253</v>
      </c>
      <c r="F226" s="148" t="s">
        <v>655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2" customFormat="1">
      <c r="B227" s="153"/>
      <c r="D227" s="147" t="s">
        <v>262</v>
      </c>
      <c r="E227" s="154" t="s">
        <v>29</v>
      </c>
      <c r="F227" s="155" t="s">
        <v>1328</v>
      </c>
      <c r="H227" s="156">
        <v>595</v>
      </c>
      <c r="I227" s="157"/>
      <c r="L227" s="153"/>
      <c r="M227" s="158"/>
      <c r="T227" s="159"/>
      <c r="AT227" s="154" t="s">
        <v>262</v>
      </c>
      <c r="AU227" s="154" t="s">
        <v>21</v>
      </c>
      <c r="AV227" s="12" t="s">
        <v>21</v>
      </c>
      <c r="AW227" s="12" t="s">
        <v>36</v>
      </c>
      <c r="AX227" s="12" t="s">
        <v>83</v>
      </c>
      <c r="AY227" s="154" t="s">
        <v>244</v>
      </c>
    </row>
    <row r="228" spans="2:65" s="11" customFormat="1" ht="22.9" customHeight="1">
      <c r="B228" s="122"/>
      <c r="D228" s="123" t="s">
        <v>74</v>
      </c>
      <c r="E228" s="132" t="s">
        <v>307</v>
      </c>
      <c r="F228" s="132" t="s">
        <v>672</v>
      </c>
      <c r="I228" s="125"/>
      <c r="J228" s="133">
        <f>BK228</f>
        <v>0</v>
      </c>
      <c r="L228" s="122"/>
      <c r="M228" s="127"/>
      <c r="P228" s="128">
        <f>SUM(P229:P232)</f>
        <v>0</v>
      </c>
      <c r="R228" s="128">
        <f>SUM(R229:R232)</f>
        <v>0</v>
      </c>
      <c r="T228" s="129">
        <f>SUM(T229:T232)</f>
        <v>1752.75</v>
      </c>
      <c r="AR228" s="123" t="s">
        <v>83</v>
      </c>
      <c r="AT228" s="130" t="s">
        <v>74</v>
      </c>
      <c r="AU228" s="130" t="s">
        <v>83</v>
      </c>
      <c r="AY228" s="123" t="s">
        <v>244</v>
      </c>
      <c r="BK228" s="131">
        <f>SUM(BK229:BK232)</f>
        <v>0</v>
      </c>
    </row>
    <row r="229" spans="2:65" s="1" customFormat="1" ht="16.5" customHeight="1">
      <c r="B229" s="34"/>
      <c r="C229" s="134" t="s">
        <v>476</v>
      </c>
      <c r="D229" s="134" t="s">
        <v>246</v>
      </c>
      <c r="E229" s="135" t="s">
        <v>716</v>
      </c>
      <c r="F229" s="136" t="s">
        <v>717</v>
      </c>
      <c r="G229" s="137" t="s">
        <v>274</v>
      </c>
      <c r="H229" s="138">
        <v>615</v>
      </c>
      <c r="I229" s="139"/>
      <c r="J229" s="140">
        <f>ROUND(I229*H229,2)</f>
        <v>0</v>
      </c>
      <c r="K229" s="136" t="s">
        <v>250</v>
      </c>
      <c r="L229" s="34"/>
      <c r="M229" s="141" t="s">
        <v>29</v>
      </c>
      <c r="N229" s="142" t="s">
        <v>46</v>
      </c>
      <c r="P229" s="143">
        <f>O229*H229</f>
        <v>0</v>
      </c>
      <c r="Q229" s="143">
        <v>0</v>
      </c>
      <c r="R229" s="143">
        <f>Q229*H229</f>
        <v>0</v>
      </c>
      <c r="S229" s="143">
        <v>2.85</v>
      </c>
      <c r="T229" s="144">
        <f>S229*H229</f>
        <v>1752.75</v>
      </c>
      <c r="AR229" s="145" t="s">
        <v>251</v>
      </c>
      <c r="AT229" s="145" t="s">
        <v>246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251</v>
      </c>
      <c r="BM229" s="145" t="s">
        <v>1329</v>
      </c>
    </row>
    <row r="230" spans="2:65" s="1" customFormat="1" ht="19.5">
      <c r="B230" s="34"/>
      <c r="D230" s="147" t="s">
        <v>253</v>
      </c>
      <c r="F230" s="148" t="s">
        <v>719</v>
      </c>
      <c r="I230" s="149"/>
      <c r="L230" s="34"/>
      <c r="M230" s="150"/>
      <c r="T230" s="55"/>
      <c r="AT230" s="18" t="s">
        <v>253</v>
      </c>
      <c r="AU230" s="18" t="s">
        <v>21</v>
      </c>
    </row>
    <row r="231" spans="2:65" s="1" customFormat="1">
      <c r="B231" s="34"/>
      <c r="D231" s="151" t="s">
        <v>255</v>
      </c>
      <c r="F231" s="152" t="s">
        <v>720</v>
      </c>
      <c r="I231" s="149"/>
      <c r="L231" s="34"/>
      <c r="M231" s="150"/>
      <c r="T231" s="55"/>
      <c r="AT231" s="18" t="s">
        <v>255</v>
      </c>
      <c r="AU231" s="18" t="s">
        <v>21</v>
      </c>
    </row>
    <row r="232" spans="2:65" s="12" customFormat="1">
      <c r="B232" s="153"/>
      <c r="D232" s="147" t="s">
        <v>262</v>
      </c>
      <c r="E232" s="154" t="s">
        <v>29</v>
      </c>
      <c r="F232" s="155" t="s">
        <v>1330</v>
      </c>
      <c r="H232" s="156">
        <v>615</v>
      </c>
      <c r="I232" s="157"/>
      <c r="L232" s="153"/>
      <c r="M232" s="158"/>
      <c r="T232" s="159"/>
      <c r="AT232" s="154" t="s">
        <v>262</v>
      </c>
      <c r="AU232" s="154" t="s">
        <v>21</v>
      </c>
      <c r="AV232" s="12" t="s">
        <v>21</v>
      </c>
      <c r="AW232" s="12" t="s">
        <v>36</v>
      </c>
      <c r="AX232" s="12" t="s">
        <v>83</v>
      </c>
      <c r="AY232" s="154" t="s">
        <v>244</v>
      </c>
    </row>
    <row r="233" spans="2:65" s="11" customFormat="1" ht="22.9" customHeight="1">
      <c r="B233" s="122"/>
      <c r="D233" s="123" t="s">
        <v>74</v>
      </c>
      <c r="E233" s="132" t="s">
        <v>743</v>
      </c>
      <c r="F233" s="132" t="s">
        <v>744</v>
      </c>
      <c r="I233" s="125"/>
      <c r="J233" s="133">
        <f>BK233</f>
        <v>0</v>
      </c>
      <c r="L233" s="122"/>
      <c r="M233" s="127"/>
      <c r="P233" s="128">
        <f>SUM(P234:P249)</f>
        <v>0</v>
      </c>
      <c r="R233" s="128">
        <f>SUM(R234:R249)</f>
        <v>0</v>
      </c>
      <c r="T233" s="129">
        <f>SUM(T234:T249)</f>
        <v>0</v>
      </c>
      <c r="AR233" s="123" t="s">
        <v>83</v>
      </c>
      <c r="AT233" s="130" t="s">
        <v>74</v>
      </c>
      <c r="AU233" s="130" t="s">
        <v>83</v>
      </c>
      <c r="AY233" s="123" t="s">
        <v>244</v>
      </c>
      <c r="BK233" s="131">
        <f>SUM(BK234:BK249)</f>
        <v>0</v>
      </c>
    </row>
    <row r="234" spans="2:65" s="1" customFormat="1" ht="21.75" customHeight="1">
      <c r="B234" s="34"/>
      <c r="C234" s="134" t="s">
        <v>483</v>
      </c>
      <c r="D234" s="134" t="s">
        <v>246</v>
      </c>
      <c r="E234" s="135" t="s">
        <v>1139</v>
      </c>
      <c r="F234" s="136" t="s">
        <v>1140</v>
      </c>
      <c r="G234" s="137" t="s">
        <v>416</v>
      </c>
      <c r="H234" s="138">
        <v>1752.75</v>
      </c>
      <c r="I234" s="139"/>
      <c r="J234" s="140">
        <f>ROUND(I234*H234,2)</f>
        <v>0</v>
      </c>
      <c r="K234" s="136" t="s">
        <v>250</v>
      </c>
      <c r="L234" s="34"/>
      <c r="M234" s="141" t="s">
        <v>29</v>
      </c>
      <c r="N234" s="142" t="s">
        <v>46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251</v>
      </c>
      <c r="AT234" s="145" t="s">
        <v>246</v>
      </c>
      <c r="AU234" s="145" t="s">
        <v>21</v>
      </c>
      <c r="AY234" s="18" t="s">
        <v>244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83</v>
      </c>
      <c r="BK234" s="146">
        <f>ROUND(I234*H234,2)</f>
        <v>0</v>
      </c>
      <c r="BL234" s="18" t="s">
        <v>251</v>
      </c>
      <c r="BM234" s="145" t="s">
        <v>1331</v>
      </c>
    </row>
    <row r="235" spans="2:65" s="1" customFormat="1" ht="19.5">
      <c r="B235" s="34"/>
      <c r="D235" s="147" t="s">
        <v>253</v>
      </c>
      <c r="F235" s="148" t="s">
        <v>1142</v>
      </c>
      <c r="I235" s="149"/>
      <c r="L235" s="34"/>
      <c r="M235" s="150"/>
      <c r="T235" s="55"/>
      <c r="AT235" s="18" t="s">
        <v>253</v>
      </c>
      <c r="AU235" s="18" t="s">
        <v>21</v>
      </c>
    </row>
    <row r="236" spans="2:65" s="1" customFormat="1">
      <c r="B236" s="34"/>
      <c r="D236" s="151" t="s">
        <v>255</v>
      </c>
      <c r="F236" s="152" t="s">
        <v>1143</v>
      </c>
      <c r="I236" s="149"/>
      <c r="L236" s="34"/>
      <c r="M236" s="150"/>
      <c r="T236" s="55"/>
      <c r="AT236" s="18" t="s">
        <v>255</v>
      </c>
      <c r="AU236" s="18" t="s">
        <v>21</v>
      </c>
    </row>
    <row r="237" spans="2:65" s="1" customFormat="1" ht="16.5" customHeight="1">
      <c r="B237" s="34"/>
      <c r="C237" s="134" t="s">
        <v>490</v>
      </c>
      <c r="D237" s="134" t="s">
        <v>246</v>
      </c>
      <c r="E237" s="135" t="s">
        <v>1241</v>
      </c>
      <c r="F237" s="136" t="s">
        <v>1027</v>
      </c>
      <c r="G237" s="137" t="s">
        <v>416</v>
      </c>
      <c r="H237" s="138">
        <v>525.64</v>
      </c>
      <c r="I237" s="139"/>
      <c r="J237" s="140">
        <f>ROUND(I237*H237,2)</f>
        <v>0</v>
      </c>
      <c r="K237" s="136" t="s">
        <v>250</v>
      </c>
      <c r="L237" s="34"/>
      <c r="M237" s="141" t="s">
        <v>29</v>
      </c>
      <c r="N237" s="142" t="s">
        <v>46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251</v>
      </c>
      <c r="AT237" s="145" t="s">
        <v>246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251</v>
      </c>
      <c r="BM237" s="145" t="s">
        <v>1332</v>
      </c>
    </row>
    <row r="238" spans="2:65" s="1" customFormat="1">
      <c r="B238" s="34"/>
      <c r="D238" s="147" t="s">
        <v>253</v>
      </c>
      <c r="F238" s="148" t="s">
        <v>1029</v>
      </c>
      <c r="I238" s="149"/>
      <c r="L238" s="34"/>
      <c r="M238" s="150"/>
      <c r="T238" s="55"/>
      <c r="AT238" s="18" t="s">
        <v>253</v>
      </c>
      <c r="AU238" s="18" t="s">
        <v>21</v>
      </c>
    </row>
    <row r="239" spans="2:65" s="1" customFormat="1">
      <c r="B239" s="34"/>
      <c r="D239" s="151" t="s">
        <v>255</v>
      </c>
      <c r="F239" s="152" t="s">
        <v>1243</v>
      </c>
      <c r="I239" s="149"/>
      <c r="L239" s="34"/>
      <c r="M239" s="150"/>
      <c r="T239" s="55"/>
      <c r="AT239" s="18" t="s">
        <v>255</v>
      </c>
      <c r="AU239" s="18" t="s">
        <v>21</v>
      </c>
    </row>
    <row r="240" spans="2:65" s="12" customFormat="1">
      <c r="B240" s="153"/>
      <c r="D240" s="147" t="s">
        <v>262</v>
      </c>
      <c r="E240" s="154" t="s">
        <v>29</v>
      </c>
      <c r="F240" s="155" t="s">
        <v>1333</v>
      </c>
      <c r="H240" s="156">
        <v>467.4</v>
      </c>
      <c r="I240" s="157"/>
      <c r="L240" s="153"/>
      <c r="M240" s="158"/>
      <c r="T240" s="159"/>
      <c r="AT240" s="154" t="s">
        <v>262</v>
      </c>
      <c r="AU240" s="154" t="s">
        <v>21</v>
      </c>
      <c r="AV240" s="12" t="s">
        <v>21</v>
      </c>
      <c r="AW240" s="12" t="s">
        <v>36</v>
      </c>
      <c r="AX240" s="12" t="s">
        <v>75</v>
      </c>
      <c r="AY240" s="154" t="s">
        <v>244</v>
      </c>
    </row>
    <row r="241" spans="2:65" s="12" customFormat="1">
      <c r="B241" s="153"/>
      <c r="D241" s="147" t="s">
        <v>262</v>
      </c>
      <c r="E241" s="154" t="s">
        <v>29</v>
      </c>
      <c r="F241" s="155" t="s">
        <v>1334</v>
      </c>
      <c r="H241" s="156">
        <v>58.24</v>
      </c>
      <c r="I241" s="157"/>
      <c r="L241" s="153"/>
      <c r="M241" s="158"/>
      <c r="T241" s="159"/>
      <c r="AT241" s="154" t="s">
        <v>262</v>
      </c>
      <c r="AU241" s="154" t="s">
        <v>21</v>
      </c>
      <c r="AV241" s="12" t="s">
        <v>21</v>
      </c>
      <c r="AW241" s="12" t="s">
        <v>36</v>
      </c>
      <c r="AX241" s="12" t="s">
        <v>75</v>
      </c>
      <c r="AY241" s="154" t="s">
        <v>244</v>
      </c>
    </row>
    <row r="242" spans="2:65" s="13" customFormat="1">
      <c r="B242" s="160"/>
      <c r="D242" s="147" t="s">
        <v>262</v>
      </c>
      <c r="E242" s="161" t="s">
        <v>29</v>
      </c>
      <c r="F242" s="162" t="s">
        <v>271</v>
      </c>
      <c r="H242" s="163">
        <v>525.64</v>
      </c>
      <c r="I242" s="164"/>
      <c r="L242" s="160"/>
      <c r="M242" s="165"/>
      <c r="T242" s="166"/>
      <c r="AT242" s="161" t="s">
        <v>262</v>
      </c>
      <c r="AU242" s="161" t="s">
        <v>21</v>
      </c>
      <c r="AV242" s="13" t="s">
        <v>251</v>
      </c>
      <c r="AW242" s="13" t="s">
        <v>36</v>
      </c>
      <c r="AX242" s="13" t="s">
        <v>83</v>
      </c>
      <c r="AY242" s="161" t="s">
        <v>244</v>
      </c>
    </row>
    <row r="243" spans="2:65" s="1" customFormat="1" ht="16.5" customHeight="1">
      <c r="B243" s="34"/>
      <c r="C243" s="134" t="s">
        <v>497</v>
      </c>
      <c r="D243" s="134" t="s">
        <v>246</v>
      </c>
      <c r="E243" s="135" t="s">
        <v>1147</v>
      </c>
      <c r="F243" s="136" t="s">
        <v>1148</v>
      </c>
      <c r="G243" s="137" t="s">
        <v>416</v>
      </c>
      <c r="H243" s="138">
        <v>2511.35</v>
      </c>
      <c r="I243" s="139"/>
      <c r="J243" s="140">
        <f>ROUND(I243*H243,2)</f>
        <v>0</v>
      </c>
      <c r="K243" s="136" t="s">
        <v>250</v>
      </c>
      <c r="L243" s="34"/>
      <c r="M243" s="141" t="s">
        <v>29</v>
      </c>
      <c r="N243" s="142" t="s">
        <v>46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251</v>
      </c>
      <c r="AT243" s="145" t="s">
        <v>246</v>
      </c>
      <c r="AU243" s="145" t="s">
        <v>21</v>
      </c>
      <c r="AY243" s="18" t="s">
        <v>244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83</v>
      </c>
      <c r="BK243" s="146">
        <f>ROUND(I243*H243,2)</f>
        <v>0</v>
      </c>
      <c r="BL243" s="18" t="s">
        <v>251</v>
      </c>
      <c r="BM243" s="145" t="s">
        <v>1335</v>
      </c>
    </row>
    <row r="244" spans="2:65" s="1" customFormat="1">
      <c r="B244" s="34"/>
      <c r="D244" s="147" t="s">
        <v>253</v>
      </c>
      <c r="F244" s="148" t="s">
        <v>1150</v>
      </c>
      <c r="I244" s="149"/>
      <c r="L244" s="34"/>
      <c r="M244" s="150"/>
      <c r="T244" s="55"/>
      <c r="AT244" s="18" t="s">
        <v>253</v>
      </c>
      <c r="AU244" s="18" t="s">
        <v>21</v>
      </c>
    </row>
    <row r="245" spans="2:65" s="1" customFormat="1">
      <c r="B245" s="34"/>
      <c r="D245" s="151" t="s">
        <v>255</v>
      </c>
      <c r="F245" s="152" t="s">
        <v>1151</v>
      </c>
      <c r="I245" s="149"/>
      <c r="L245" s="34"/>
      <c r="M245" s="150"/>
      <c r="T245" s="55"/>
      <c r="AT245" s="18" t="s">
        <v>255</v>
      </c>
      <c r="AU245" s="18" t="s">
        <v>21</v>
      </c>
    </row>
    <row r="246" spans="2:65" s="1" customFormat="1" ht="16.5" customHeight="1">
      <c r="B246" s="34"/>
      <c r="C246" s="134" t="s">
        <v>504</v>
      </c>
      <c r="D246" s="134" t="s">
        <v>246</v>
      </c>
      <c r="E246" s="135" t="s">
        <v>1152</v>
      </c>
      <c r="F246" s="136" t="s">
        <v>1153</v>
      </c>
      <c r="G246" s="137" t="s">
        <v>416</v>
      </c>
      <c r="H246" s="138">
        <v>47715.65</v>
      </c>
      <c r="I246" s="139"/>
      <c r="J246" s="140">
        <f>ROUND(I246*H246,2)</f>
        <v>0</v>
      </c>
      <c r="K246" s="136" t="s">
        <v>250</v>
      </c>
      <c r="L246" s="34"/>
      <c r="M246" s="141" t="s">
        <v>29</v>
      </c>
      <c r="N246" s="142" t="s">
        <v>46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251</v>
      </c>
      <c r="AT246" s="145" t="s">
        <v>246</v>
      </c>
      <c r="AU246" s="145" t="s">
        <v>21</v>
      </c>
      <c r="AY246" s="18" t="s">
        <v>244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83</v>
      </c>
      <c r="BK246" s="146">
        <f>ROUND(I246*H246,2)</f>
        <v>0</v>
      </c>
      <c r="BL246" s="18" t="s">
        <v>251</v>
      </c>
      <c r="BM246" s="145" t="s">
        <v>1336</v>
      </c>
    </row>
    <row r="247" spans="2:65" s="1" customFormat="1" ht="19.5">
      <c r="B247" s="34"/>
      <c r="D247" s="147" t="s">
        <v>253</v>
      </c>
      <c r="F247" s="148" t="s">
        <v>1155</v>
      </c>
      <c r="I247" s="149"/>
      <c r="L247" s="34"/>
      <c r="M247" s="150"/>
      <c r="T247" s="55"/>
      <c r="AT247" s="18" t="s">
        <v>253</v>
      </c>
      <c r="AU247" s="18" t="s">
        <v>21</v>
      </c>
    </row>
    <row r="248" spans="2:65" s="1" customFormat="1">
      <c r="B248" s="34"/>
      <c r="D248" s="151" t="s">
        <v>255</v>
      </c>
      <c r="F248" s="152" t="s">
        <v>1156</v>
      </c>
      <c r="I248" s="149"/>
      <c r="L248" s="34"/>
      <c r="M248" s="150"/>
      <c r="T248" s="55"/>
      <c r="AT248" s="18" t="s">
        <v>255</v>
      </c>
      <c r="AU248" s="18" t="s">
        <v>21</v>
      </c>
    </row>
    <row r="249" spans="2:65" s="12" customFormat="1">
      <c r="B249" s="153"/>
      <c r="D249" s="147" t="s">
        <v>262</v>
      </c>
      <c r="E249" s="154" t="s">
        <v>29</v>
      </c>
      <c r="F249" s="155" t="s">
        <v>1337</v>
      </c>
      <c r="H249" s="156">
        <v>47715.65</v>
      </c>
      <c r="I249" s="157"/>
      <c r="L249" s="153"/>
      <c r="M249" s="158"/>
      <c r="T249" s="159"/>
      <c r="AT249" s="154" t="s">
        <v>262</v>
      </c>
      <c r="AU249" s="154" t="s">
        <v>21</v>
      </c>
      <c r="AV249" s="12" t="s">
        <v>21</v>
      </c>
      <c r="AW249" s="12" t="s">
        <v>36</v>
      </c>
      <c r="AX249" s="12" t="s">
        <v>83</v>
      </c>
      <c r="AY249" s="154" t="s">
        <v>244</v>
      </c>
    </row>
    <row r="250" spans="2:65" s="11" customFormat="1" ht="22.9" customHeight="1">
      <c r="B250" s="122"/>
      <c r="D250" s="123" t="s">
        <v>74</v>
      </c>
      <c r="E250" s="132" t="s">
        <v>775</v>
      </c>
      <c r="F250" s="132" t="s">
        <v>776</v>
      </c>
      <c r="I250" s="125"/>
      <c r="J250" s="133">
        <f>BK250</f>
        <v>0</v>
      </c>
      <c r="L250" s="122"/>
      <c r="M250" s="127"/>
      <c r="P250" s="128">
        <f>SUM(P251:P253)</f>
        <v>0</v>
      </c>
      <c r="R250" s="128">
        <f>SUM(R251:R253)</f>
        <v>0</v>
      </c>
      <c r="T250" s="129">
        <f>SUM(T251:T253)</f>
        <v>0</v>
      </c>
      <c r="AR250" s="123" t="s">
        <v>83</v>
      </c>
      <c r="AT250" s="130" t="s">
        <v>74</v>
      </c>
      <c r="AU250" s="130" t="s">
        <v>83</v>
      </c>
      <c r="AY250" s="123" t="s">
        <v>244</v>
      </c>
      <c r="BK250" s="131">
        <f>SUM(BK251:BK253)</f>
        <v>0</v>
      </c>
    </row>
    <row r="251" spans="2:65" s="1" customFormat="1" ht="16.5" customHeight="1">
      <c r="B251" s="34"/>
      <c r="C251" s="134" t="s">
        <v>511</v>
      </c>
      <c r="D251" s="134" t="s">
        <v>246</v>
      </c>
      <c r="E251" s="135" t="s">
        <v>778</v>
      </c>
      <c r="F251" s="136" t="s">
        <v>779</v>
      </c>
      <c r="G251" s="137" t="s">
        <v>416</v>
      </c>
      <c r="H251" s="138">
        <v>4827.3190000000004</v>
      </c>
      <c r="I251" s="139"/>
      <c r="J251" s="140">
        <f>ROUND(I251*H251,2)</f>
        <v>0</v>
      </c>
      <c r="K251" s="136" t="s">
        <v>250</v>
      </c>
      <c r="L251" s="34"/>
      <c r="M251" s="141" t="s">
        <v>29</v>
      </c>
      <c r="N251" s="142" t="s">
        <v>46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251</v>
      </c>
      <c r="AT251" s="145" t="s">
        <v>246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251</v>
      </c>
      <c r="BM251" s="145" t="s">
        <v>1338</v>
      </c>
    </row>
    <row r="252" spans="2:65" s="1" customFormat="1">
      <c r="B252" s="34"/>
      <c r="D252" s="147" t="s">
        <v>253</v>
      </c>
      <c r="F252" s="148" t="s">
        <v>781</v>
      </c>
      <c r="I252" s="149"/>
      <c r="L252" s="34"/>
      <c r="M252" s="150"/>
      <c r="T252" s="55"/>
      <c r="AT252" s="18" t="s">
        <v>253</v>
      </c>
      <c r="AU252" s="18" t="s">
        <v>21</v>
      </c>
    </row>
    <row r="253" spans="2:65" s="1" customFormat="1">
      <c r="B253" s="34"/>
      <c r="D253" s="151" t="s">
        <v>255</v>
      </c>
      <c r="F253" s="152" t="s">
        <v>782</v>
      </c>
      <c r="I253" s="149"/>
      <c r="L253" s="34"/>
      <c r="M253" s="185"/>
      <c r="N253" s="186"/>
      <c r="O253" s="186"/>
      <c r="P253" s="186"/>
      <c r="Q253" s="186"/>
      <c r="R253" s="186"/>
      <c r="S253" s="186"/>
      <c r="T253" s="187"/>
      <c r="AT253" s="18" t="s">
        <v>255</v>
      </c>
      <c r="AU253" s="18" t="s">
        <v>21</v>
      </c>
    </row>
    <row r="254" spans="2:65" s="1" customFormat="1" ht="6.95" customHeight="1">
      <c r="B254" s="43"/>
      <c r="C254" s="44"/>
      <c r="D254" s="44"/>
      <c r="E254" s="44"/>
      <c r="F254" s="44"/>
      <c r="G254" s="44"/>
      <c r="H254" s="44"/>
      <c r="I254" s="44"/>
      <c r="J254" s="44"/>
      <c r="K254" s="44"/>
      <c r="L254" s="34"/>
    </row>
  </sheetData>
  <sheetProtection algorithmName="SHA-512" hashValue="BcBB9xdH2BBkN5Om/j0RL+/5tSDm9JWPDpT+zIXMm5ShMrcPB0lsN8ftuyTIBUce9CqTPuegbV3Ugb3sXuly8A==" saltValue="kbh9u924XblbCe9DNKvxtrdfhL0Js1YrgB1lOhPz/vmm0hBbWYas/vDs+ZXTVmnBZHr8WVnMuehVrOSdE+z2vg==" spinCount="100000" sheet="1" objects="1" scenarios="1" formatColumns="0" formatRows="0" autoFilter="0"/>
  <autoFilter ref="C84:K253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500-000000000000}"/>
    <hyperlink ref="F98" r:id="rId2" xr:uid="{00000000-0004-0000-0500-000001000000}"/>
    <hyperlink ref="F102" r:id="rId3" xr:uid="{00000000-0004-0000-0500-000002000000}"/>
    <hyperlink ref="F106" r:id="rId4" xr:uid="{00000000-0004-0000-0500-000003000000}"/>
    <hyperlink ref="F110" r:id="rId5" xr:uid="{00000000-0004-0000-0500-000004000000}"/>
    <hyperlink ref="F114" r:id="rId6" xr:uid="{00000000-0004-0000-0500-000005000000}"/>
    <hyperlink ref="F118" r:id="rId7" xr:uid="{00000000-0004-0000-0500-000006000000}"/>
    <hyperlink ref="F127" r:id="rId8" xr:uid="{00000000-0004-0000-0500-000007000000}"/>
    <hyperlink ref="F138" r:id="rId9" xr:uid="{00000000-0004-0000-0500-000008000000}"/>
    <hyperlink ref="F143" r:id="rId10" xr:uid="{00000000-0004-0000-0500-000009000000}"/>
    <hyperlink ref="F147" r:id="rId11" xr:uid="{00000000-0004-0000-0500-00000A000000}"/>
    <hyperlink ref="F157" r:id="rId12" xr:uid="{00000000-0004-0000-0500-00000B000000}"/>
    <hyperlink ref="F163" r:id="rId13" xr:uid="{00000000-0004-0000-0500-00000C000000}"/>
    <hyperlink ref="F167" r:id="rId14" xr:uid="{00000000-0004-0000-0500-00000D000000}"/>
    <hyperlink ref="F174" r:id="rId15" xr:uid="{00000000-0004-0000-0500-00000E000000}"/>
    <hyperlink ref="F178" r:id="rId16" xr:uid="{00000000-0004-0000-0500-00000F000000}"/>
    <hyperlink ref="F182" r:id="rId17" xr:uid="{00000000-0004-0000-0500-000010000000}"/>
    <hyperlink ref="F189" r:id="rId18" xr:uid="{00000000-0004-0000-0500-000011000000}"/>
    <hyperlink ref="F193" r:id="rId19" xr:uid="{00000000-0004-0000-0500-000012000000}"/>
    <hyperlink ref="F197" r:id="rId20" xr:uid="{00000000-0004-0000-0500-000013000000}"/>
    <hyperlink ref="F203" r:id="rId21" xr:uid="{00000000-0004-0000-0500-000014000000}"/>
    <hyperlink ref="F206" r:id="rId22" xr:uid="{00000000-0004-0000-0500-000015000000}"/>
    <hyperlink ref="F214" r:id="rId23" xr:uid="{00000000-0004-0000-0500-000016000000}"/>
    <hyperlink ref="F223" r:id="rId24" xr:uid="{00000000-0004-0000-0500-000017000000}"/>
    <hyperlink ref="F231" r:id="rId25" xr:uid="{00000000-0004-0000-0500-000018000000}"/>
    <hyperlink ref="F236" r:id="rId26" xr:uid="{00000000-0004-0000-0500-000019000000}"/>
    <hyperlink ref="F239" r:id="rId27" xr:uid="{00000000-0004-0000-0500-00001A000000}"/>
    <hyperlink ref="F245" r:id="rId28" xr:uid="{00000000-0004-0000-0500-00001B000000}"/>
    <hyperlink ref="F248" r:id="rId29" xr:uid="{00000000-0004-0000-0500-00001C000000}"/>
    <hyperlink ref="F253" r:id="rId30" xr:uid="{00000000-0004-0000-05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9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99</v>
      </c>
      <c r="AZ2" s="92" t="s">
        <v>1339</v>
      </c>
      <c r="BA2" s="92" t="s">
        <v>29</v>
      </c>
      <c r="BB2" s="92" t="s">
        <v>29</v>
      </c>
      <c r="BC2" s="92" t="s">
        <v>1340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1341</v>
      </c>
      <c r="BA3" s="92" t="s">
        <v>29</v>
      </c>
      <c r="BB3" s="92" t="s">
        <v>29</v>
      </c>
      <c r="BC3" s="92" t="s">
        <v>1342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208</v>
      </c>
      <c r="BA4" s="92" t="s">
        <v>29</v>
      </c>
      <c r="BB4" s="92" t="s">
        <v>29</v>
      </c>
      <c r="BC4" s="92" t="s">
        <v>1343</v>
      </c>
      <c r="BD4" s="92" t="s">
        <v>21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1344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ROUND(J95,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ROUND((SUM(BE95:BE598)),  2)</f>
        <v>0</v>
      </c>
      <c r="I33" s="96">
        <v>0.21</v>
      </c>
      <c r="J33" s="85">
        <f>ROUND(((SUM(BE95:BE598))*I33),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ROUND((SUM(BF95:BF598)),  2)</f>
        <v>0</v>
      </c>
      <c r="I34" s="96">
        <v>0.15</v>
      </c>
      <c r="J34" s="85">
        <f>ROUND(((SUM(BF95:BF598))*I34),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ROUND((SUM(BG95:BG598)),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ROUND((SUM(BH95:BH598)),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ROUND((SUM(BI95:BI598)),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040.13.1 - Levostranná nábřežní zeď v úseku km 1,223 00 - 1,351 00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J95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J96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J97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J311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J353</f>
        <v>0</v>
      </c>
      <c r="L63" s="110"/>
    </row>
    <row r="64" spans="2:47" s="9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J415</f>
        <v>0</v>
      </c>
      <c r="L64" s="110"/>
    </row>
    <row r="65" spans="2:12" s="9" customFormat="1" ht="19.899999999999999" customHeight="1">
      <c r="B65" s="110"/>
      <c r="D65" s="111" t="s">
        <v>221</v>
      </c>
      <c r="E65" s="112"/>
      <c r="F65" s="112"/>
      <c r="G65" s="112"/>
      <c r="H65" s="112"/>
      <c r="I65" s="112"/>
      <c r="J65" s="113">
        <f>J420</f>
        <v>0</v>
      </c>
      <c r="L65" s="110"/>
    </row>
    <row r="66" spans="2:12" s="9" customFormat="1" ht="19.899999999999999" customHeight="1">
      <c r="B66" s="110"/>
      <c r="D66" s="111" t="s">
        <v>1345</v>
      </c>
      <c r="E66" s="112"/>
      <c r="F66" s="112"/>
      <c r="G66" s="112"/>
      <c r="H66" s="112"/>
      <c r="I66" s="112"/>
      <c r="J66" s="113">
        <f>J428</f>
        <v>0</v>
      </c>
      <c r="L66" s="110"/>
    </row>
    <row r="67" spans="2:12" s="9" customFormat="1" ht="19.899999999999999" customHeight="1">
      <c r="B67" s="110"/>
      <c r="D67" s="111" t="s">
        <v>222</v>
      </c>
      <c r="E67" s="112"/>
      <c r="F67" s="112"/>
      <c r="G67" s="112"/>
      <c r="H67" s="112"/>
      <c r="I67" s="112"/>
      <c r="J67" s="113">
        <f>J536</f>
        <v>0</v>
      </c>
      <c r="L67" s="110"/>
    </row>
    <row r="68" spans="2:12" s="9" customFormat="1" ht="19.899999999999999" customHeight="1">
      <c r="B68" s="110"/>
      <c r="D68" s="111" t="s">
        <v>224</v>
      </c>
      <c r="E68" s="112"/>
      <c r="F68" s="112"/>
      <c r="G68" s="112"/>
      <c r="H68" s="112"/>
      <c r="I68" s="112"/>
      <c r="J68" s="113">
        <f>J557</f>
        <v>0</v>
      </c>
      <c r="L68" s="110"/>
    </row>
    <row r="69" spans="2:12" s="8" customFormat="1" ht="24.95" customHeight="1">
      <c r="B69" s="106"/>
      <c r="D69" s="107" t="s">
        <v>225</v>
      </c>
      <c r="E69" s="108"/>
      <c r="F69" s="108"/>
      <c r="G69" s="108"/>
      <c r="H69" s="108"/>
      <c r="I69" s="108"/>
      <c r="J69" s="109">
        <f>J561</f>
        <v>0</v>
      </c>
      <c r="L69" s="106"/>
    </row>
    <row r="70" spans="2:12" s="9" customFormat="1" ht="19.899999999999999" customHeight="1">
      <c r="B70" s="110"/>
      <c r="D70" s="111" t="s">
        <v>1346</v>
      </c>
      <c r="E70" s="112"/>
      <c r="F70" s="112"/>
      <c r="G70" s="112"/>
      <c r="H70" s="112"/>
      <c r="I70" s="112"/>
      <c r="J70" s="113">
        <f>J562</f>
        <v>0</v>
      </c>
      <c r="L70" s="110"/>
    </row>
    <row r="71" spans="2:12" s="9" customFormat="1" ht="19.899999999999999" customHeight="1">
      <c r="B71" s="110"/>
      <c r="D71" s="111" t="s">
        <v>1347</v>
      </c>
      <c r="E71" s="112"/>
      <c r="F71" s="112"/>
      <c r="G71" s="112"/>
      <c r="H71" s="112"/>
      <c r="I71" s="112"/>
      <c r="J71" s="113">
        <f>J565</f>
        <v>0</v>
      </c>
      <c r="L71" s="110"/>
    </row>
    <row r="72" spans="2:12" s="9" customFormat="1" ht="19.899999999999999" customHeight="1">
      <c r="B72" s="110"/>
      <c r="D72" s="111" t="s">
        <v>226</v>
      </c>
      <c r="E72" s="112"/>
      <c r="F72" s="112"/>
      <c r="G72" s="112"/>
      <c r="H72" s="112"/>
      <c r="I72" s="112"/>
      <c r="J72" s="113">
        <f>J577</f>
        <v>0</v>
      </c>
      <c r="L72" s="110"/>
    </row>
    <row r="73" spans="2:12" s="8" customFormat="1" ht="24.95" customHeight="1">
      <c r="B73" s="106"/>
      <c r="D73" s="107" t="s">
        <v>227</v>
      </c>
      <c r="E73" s="108"/>
      <c r="F73" s="108"/>
      <c r="G73" s="108"/>
      <c r="H73" s="108"/>
      <c r="I73" s="108"/>
      <c r="J73" s="109">
        <f>J585</f>
        <v>0</v>
      </c>
      <c r="L73" s="106"/>
    </row>
    <row r="74" spans="2:12" s="9" customFormat="1" ht="19.899999999999999" customHeight="1">
      <c r="B74" s="110"/>
      <c r="D74" s="111" t="s">
        <v>228</v>
      </c>
      <c r="E74" s="112"/>
      <c r="F74" s="112"/>
      <c r="G74" s="112"/>
      <c r="H74" s="112"/>
      <c r="I74" s="112"/>
      <c r="J74" s="113">
        <f>J586</f>
        <v>0</v>
      </c>
      <c r="L74" s="110"/>
    </row>
    <row r="75" spans="2:12" s="8" customFormat="1" ht="24.95" customHeight="1">
      <c r="B75" s="106"/>
      <c r="D75" s="107" t="s">
        <v>1348</v>
      </c>
      <c r="E75" s="108"/>
      <c r="F75" s="108"/>
      <c r="G75" s="108"/>
      <c r="H75" s="108"/>
      <c r="I75" s="108"/>
      <c r="J75" s="109">
        <f>J595</f>
        <v>0</v>
      </c>
      <c r="L75" s="106"/>
    </row>
    <row r="76" spans="2:12" s="1" customFormat="1" ht="21.75" customHeight="1">
      <c r="B76" s="34"/>
      <c r="L76" s="34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4"/>
    </row>
    <row r="81" spans="2:63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4"/>
    </row>
    <row r="82" spans="2:63" s="1" customFormat="1" ht="24.95" customHeight="1">
      <c r="B82" s="34"/>
      <c r="C82" s="22" t="s">
        <v>229</v>
      </c>
      <c r="L82" s="34"/>
    </row>
    <row r="83" spans="2:63" s="1" customFormat="1" ht="6.95" customHeight="1">
      <c r="B83" s="34"/>
      <c r="L83" s="34"/>
    </row>
    <row r="84" spans="2:63" s="1" customFormat="1" ht="12" customHeight="1">
      <c r="B84" s="34"/>
      <c r="C84" s="28" t="s">
        <v>16</v>
      </c>
      <c r="L84" s="34"/>
    </row>
    <row r="85" spans="2:63" s="1" customFormat="1" ht="16.5" customHeight="1">
      <c r="B85" s="34"/>
      <c r="E85" s="336" t="str">
        <f>E7</f>
        <v>Opatření Zátor-Loučky, OHO, Dílčí stavba 02.040 Opatření v úseku Zátor - Loučky</v>
      </c>
      <c r="F85" s="337"/>
      <c r="G85" s="337"/>
      <c r="H85" s="337"/>
      <c r="L85" s="34"/>
    </row>
    <row r="86" spans="2:63" s="1" customFormat="1" ht="12" customHeight="1">
      <c r="B86" s="34"/>
      <c r="C86" s="28" t="s">
        <v>210</v>
      </c>
      <c r="L86" s="34"/>
    </row>
    <row r="87" spans="2:63" s="1" customFormat="1" ht="16.5" customHeight="1">
      <c r="B87" s="34"/>
      <c r="E87" s="310" t="str">
        <f>E9</f>
        <v>040.13.1 - Levostranná nábřežní zeď v úseku km 1,223 00 - 1,351 00</v>
      </c>
      <c r="F87" s="335"/>
      <c r="G87" s="335"/>
      <c r="H87" s="335"/>
      <c r="L87" s="34"/>
    </row>
    <row r="88" spans="2:63" s="1" customFormat="1" ht="6.95" customHeight="1">
      <c r="B88" s="34"/>
      <c r="L88" s="34"/>
    </row>
    <row r="89" spans="2:63" s="1" customFormat="1" ht="12" customHeight="1">
      <c r="B89" s="34"/>
      <c r="C89" s="28" t="s">
        <v>22</v>
      </c>
      <c r="F89" s="26" t="str">
        <f>F12</f>
        <v>Zátor</v>
      </c>
      <c r="I89" s="28" t="s">
        <v>24</v>
      </c>
      <c r="J89" s="51">
        <f>IF(J12="","",J12)</f>
        <v>45897</v>
      </c>
      <c r="L89" s="34"/>
    </row>
    <row r="90" spans="2:63" s="1" customFormat="1" ht="6.95" customHeight="1">
      <c r="B90" s="34"/>
      <c r="L90" s="34"/>
    </row>
    <row r="91" spans="2:63" s="1" customFormat="1" ht="15.2" customHeight="1">
      <c r="B91" s="34"/>
      <c r="C91" s="28" t="s">
        <v>27</v>
      </c>
      <c r="F91" s="26" t="str">
        <f>E15</f>
        <v>Povodí Odry, státní podnik</v>
      </c>
      <c r="I91" s="28" t="s">
        <v>34</v>
      </c>
      <c r="J91" s="32" t="str">
        <f>E21</f>
        <v>AQUATIS, a.s.</v>
      </c>
      <c r="L91" s="34"/>
    </row>
    <row r="92" spans="2:63" s="1" customFormat="1" ht="25.7" customHeight="1">
      <c r="B92" s="34"/>
      <c r="C92" s="28" t="s">
        <v>32</v>
      </c>
      <c r="F92" s="26" t="str">
        <f>IF(E18="","",E18)</f>
        <v>Vyplň údaj</v>
      </c>
      <c r="I92" s="28" t="s">
        <v>37</v>
      </c>
      <c r="J92" s="32" t="str">
        <f>E24</f>
        <v>Ing. Michal Jendruščák</v>
      </c>
      <c r="L92" s="34"/>
    </row>
    <row r="93" spans="2:63" s="1" customFormat="1" ht="10.35" customHeight="1">
      <c r="B93" s="34"/>
      <c r="L93" s="34"/>
    </row>
    <row r="94" spans="2:63" s="10" customFormat="1" ht="29.25" customHeight="1">
      <c r="B94" s="114"/>
      <c r="C94" s="115" t="s">
        <v>230</v>
      </c>
      <c r="D94" s="116" t="s">
        <v>60</v>
      </c>
      <c r="E94" s="116" t="s">
        <v>56</v>
      </c>
      <c r="F94" s="116" t="s">
        <v>57</v>
      </c>
      <c r="G94" s="116" t="s">
        <v>231</v>
      </c>
      <c r="H94" s="116" t="s">
        <v>232</v>
      </c>
      <c r="I94" s="116" t="s">
        <v>233</v>
      </c>
      <c r="J94" s="116" t="s">
        <v>214</v>
      </c>
      <c r="K94" s="117" t="s">
        <v>234</v>
      </c>
      <c r="L94" s="114"/>
      <c r="M94" s="58" t="s">
        <v>29</v>
      </c>
      <c r="N94" s="59" t="s">
        <v>45</v>
      </c>
      <c r="O94" s="59" t="s">
        <v>235</v>
      </c>
      <c r="P94" s="59" t="s">
        <v>236</v>
      </c>
      <c r="Q94" s="59" t="s">
        <v>237</v>
      </c>
      <c r="R94" s="59" t="s">
        <v>238</v>
      </c>
      <c r="S94" s="59" t="s">
        <v>239</v>
      </c>
      <c r="T94" s="60" t="s">
        <v>240</v>
      </c>
    </row>
    <row r="95" spans="2:63" s="1" customFormat="1" ht="22.9" customHeight="1">
      <c r="B95" s="34"/>
      <c r="C95" s="63" t="s">
        <v>241</v>
      </c>
      <c r="J95" s="118">
        <f>BK95</f>
        <v>0</v>
      </c>
      <c r="L95" s="34"/>
      <c r="M95" s="61"/>
      <c r="N95" s="52"/>
      <c r="O95" s="52"/>
      <c r="P95" s="119">
        <f>P96+P561+P585+P595</f>
        <v>0</v>
      </c>
      <c r="Q95" s="52"/>
      <c r="R95" s="119">
        <f>R96+R561+R585+R595</f>
        <v>1434.8326956499998</v>
      </c>
      <c r="S95" s="52"/>
      <c r="T95" s="120">
        <f>T96+T561+T585+T595</f>
        <v>0</v>
      </c>
      <c r="AT95" s="18" t="s">
        <v>74</v>
      </c>
      <c r="AU95" s="18" t="s">
        <v>215</v>
      </c>
      <c r="BK95" s="121">
        <f>BK96+BK561+BK585+BK595</f>
        <v>0</v>
      </c>
    </row>
    <row r="96" spans="2:63" s="11" customFormat="1" ht="25.9" customHeight="1">
      <c r="B96" s="122"/>
      <c r="D96" s="123" t="s">
        <v>74</v>
      </c>
      <c r="E96" s="124" t="s">
        <v>242</v>
      </c>
      <c r="F96" s="124" t="s">
        <v>243</v>
      </c>
      <c r="I96" s="125"/>
      <c r="J96" s="126">
        <f>BK96</f>
        <v>0</v>
      </c>
      <c r="L96" s="122"/>
      <c r="M96" s="127"/>
      <c r="P96" s="128">
        <f>P97+P311+P353+P415+P420+P428+P536+P557</f>
        <v>0</v>
      </c>
      <c r="R96" s="128">
        <f>R97+R311+R353+R415+R420+R428+R536+R557</f>
        <v>1429.1101656499998</v>
      </c>
      <c r="T96" s="129">
        <f>T97+T311+T353+T415+T420+T428+T536+T557</f>
        <v>0</v>
      </c>
      <c r="AR96" s="123" t="s">
        <v>83</v>
      </c>
      <c r="AT96" s="130" t="s">
        <v>74</v>
      </c>
      <c r="AU96" s="130" t="s">
        <v>75</v>
      </c>
      <c r="AY96" s="123" t="s">
        <v>244</v>
      </c>
      <c r="BK96" s="131">
        <f>BK97+BK311+BK353+BK415+BK420+BK428+BK536+BK557</f>
        <v>0</v>
      </c>
    </row>
    <row r="97" spans="2:65" s="11" customFormat="1" ht="22.9" customHeight="1">
      <c r="B97" s="122"/>
      <c r="D97" s="123" t="s">
        <v>74</v>
      </c>
      <c r="E97" s="132" t="s">
        <v>83</v>
      </c>
      <c r="F97" s="132" t="s">
        <v>245</v>
      </c>
      <c r="I97" s="125"/>
      <c r="J97" s="133">
        <f>BK97</f>
        <v>0</v>
      </c>
      <c r="L97" s="122"/>
      <c r="M97" s="127"/>
      <c r="P97" s="128">
        <f>SUM(P98:P310)</f>
        <v>0</v>
      </c>
      <c r="R97" s="128">
        <f>SUM(R98:R310)</f>
        <v>484.01933039999994</v>
      </c>
      <c r="T97" s="129">
        <f>SUM(T98:T310)</f>
        <v>0</v>
      </c>
      <c r="AR97" s="123" t="s">
        <v>83</v>
      </c>
      <c r="AT97" s="130" t="s">
        <v>74</v>
      </c>
      <c r="AU97" s="130" t="s">
        <v>83</v>
      </c>
      <c r="AY97" s="123" t="s">
        <v>244</v>
      </c>
      <c r="BK97" s="131">
        <f>SUM(BK98:BK310)</f>
        <v>0</v>
      </c>
    </row>
    <row r="98" spans="2:65" s="1" customFormat="1" ht="16.5" customHeight="1">
      <c r="B98" s="34"/>
      <c r="C98" s="134" t="s">
        <v>83</v>
      </c>
      <c r="D98" s="134" t="s">
        <v>246</v>
      </c>
      <c r="E98" s="135" t="s">
        <v>1349</v>
      </c>
      <c r="F98" s="136" t="s">
        <v>1350</v>
      </c>
      <c r="G98" s="137" t="s">
        <v>1351</v>
      </c>
      <c r="H98" s="138">
        <v>3780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3.0000000000000001E-5</v>
      </c>
      <c r="R98" s="143">
        <f>Q98*H98</f>
        <v>0.1134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1352</v>
      </c>
    </row>
    <row r="99" spans="2:65" s="1" customFormat="1">
      <c r="B99" s="34"/>
      <c r="D99" s="147" t="s">
        <v>253</v>
      </c>
      <c r="F99" s="148" t="s">
        <v>1353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1354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1355</v>
      </c>
      <c r="H101" s="156">
        <v>3780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83</v>
      </c>
      <c r="AY101" s="154" t="s">
        <v>244</v>
      </c>
    </row>
    <row r="102" spans="2:65" s="1" customFormat="1" ht="16.5" customHeight="1">
      <c r="B102" s="34"/>
      <c r="C102" s="134" t="s">
        <v>21</v>
      </c>
      <c r="D102" s="134" t="s">
        <v>246</v>
      </c>
      <c r="E102" s="135" t="s">
        <v>1356</v>
      </c>
      <c r="F102" s="136" t="s">
        <v>1357</v>
      </c>
      <c r="G102" s="137" t="s">
        <v>1358</v>
      </c>
      <c r="H102" s="138">
        <v>630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1359</v>
      </c>
    </row>
    <row r="103" spans="2:65" s="1" customFormat="1">
      <c r="B103" s="34"/>
      <c r="D103" s="147" t="s">
        <v>253</v>
      </c>
      <c r="F103" s="148" t="s">
        <v>1360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1361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2" customFormat="1">
      <c r="B105" s="153"/>
      <c r="D105" s="147" t="s">
        <v>262</v>
      </c>
      <c r="E105" s="154" t="s">
        <v>29</v>
      </c>
      <c r="F105" s="155" t="s">
        <v>1362</v>
      </c>
      <c r="H105" s="156">
        <v>630</v>
      </c>
      <c r="I105" s="157"/>
      <c r="L105" s="153"/>
      <c r="M105" s="158"/>
      <c r="T105" s="159"/>
      <c r="AT105" s="154" t="s">
        <v>262</v>
      </c>
      <c r="AU105" s="154" t="s">
        <v>21</v>
      </c>
      <c r="AV105" s="12" t="s">
        <v>21</v>
      </c>
      <c r="AW105" s="12" t="s">
        <v>36</v>
      </c>
      <c r="AX105" s="12" t="s">
        <v>83</v>
      </c>
      <c r="AY105" s="154" t="s">
        <v>244</v>
      </c>
    </row>
    <row r="106" spans="2:65" s="1" customFormat="1" ht="16.5" customHeight="1">
      <c r="B106" s="34"/>
      <c r="C106" s="134" t="s">
        <v>264</v>
      </c>
      <c r="D106" s="134" t="s">
        <v>246</v>
      </c>
      <c r="E106" s="135" t="s">
        <v>287</v>
      </c>
      <c r="F106" s="136" t="s">
        <v>288</v>
      </c>
      <c r="G106" s="137" t="s">
        <v>249</v>
      </c>
      <c r="H106" s="138">
        <v>1139</v>
      </c>
      <c r="I106" s="139"/>
      <c r="J106" s="140">
        <f>ROUND(I106*H106,2)</f>
        <v>0</v>
      </c>
      <c r="K106" s="136" t="s">
        <v>250</v>
      </c>
      <c r="L106" s="34"/>
      <c r="M106" s="141" t="s">
        <v>29</v>
      </c>
      <c r="N106" s="142" t="s">
        <v>46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251</v>
      </c>
      <c r="AT106" s="145" t="s">
        <v>246</v>
      </c>
      <c r="AU106" s="145" t="s">
        <v>21</v>
      </c>
      <c r="AY106" s="18" t="s">
        <v>244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83</v>
      </c>
      <c r="BK106" s="146">
        <f>ROUND(I106*H106,2)</f>
        <v>0</v>
      </c>
      <c r="BL106" s="18" t="s">
        <v>251</v>
      </c>
      <c r="BM106" s="145" t="s">
        <v>1363</v>
      </c>
    </row>
    <row r="107" spans="2:65" s="1" customFormat="1">
      <c r="B107" s="34"/>
      <c r="D107" s="147" t="s">
        <v>253</v>
      </c>
      <c r="F107" s="148" t="s">
        <v>290</v>
      </c>
      <c r="I107" s="149"/>
      <c r="L107" s="34"/>
      <c r="M107" s="150"/>
      <c r="T107" s="55"/>
      <c r="AT107" s="18" t="s">
        <v>253</v>
      </c>
      <c r="AU107" s="18" t="s">
        <v>21</v>
      </c>
    </row>
    <row r="108" spans="2:65" s="1" customFormat="1">
      <c r="B108" s="34"/>
      <c r="D108" s="151" t="s">
        <v>255</v>
      </c>
      <c r="F108" s="152" t="s">
        <v>291</v>
      </c>
      <c r="I108" s="149"/>
      <c r="L108" s="34"/>
      <c r="M108" s="150"/>
      <c r="T108" s="55"/>
      <c r="AT108" s="18" t="s">
        <v>255</v>
      </c>
      <c r="AU108" s="18" t="s">
        <v>21</v>
      </c>
    </row>
    <row r="109" spans="2:65" s="12" customFormat="1">
      <c r="B109" s="153"/>
      <c r="D109" s="147" t="s">
        <v>262</v>
      </c>
      <c r="E109" s="154" t="s">
        <v>29</v>
      </c>
      <c r="F109" s="155" t="s">
        <v>1364</v>
      </c>
      <c r="H109" s="156">
        <v>1139</v>
      </c>
      <c r="I109" s="157"/>
      <c r="L109" s="153"/>
      <c r="M109" s="158"/>
      <c r="T109" s="159"/>
      <c r="AT109" s="154" t="s">
        <v>262</v>
      </c>
      <c r="AU109" s="154" t="s">
        <v>21</v>
      </c>
      <c r="AV109" s="12" t="s">
        <v>21</v>
      </c>
      <c r="AW109" s="12" t="s">
        <v>36</v>
      </c>
      <c r="AX109" s="12" t="s">
        <v>83</v>
      </c>
      <c r="AY109" s="154" t="s">
        <v>244</v>
      </c>
    </row>
    <row r="110" spans="2:65" s="1" customFormat="1" ht="16.5" customHeight="1">
      <c r="B110" s="34"/>
      <c r="C110" s="134" t="s">
        <v>251</v>
      </c>
      <c r="D110" s="134" t="s">
        <v>246</v>
      </c>
      <c r="E110" s="135" t="s">
        <v>1365</v>
      </c>
      <c r="F110" s="136" t="s">
        <v>1366</v>
      </c>
      <c r="G110" s="137" t="s">
        <v>274</v>
      </c>
      <c r="H110" s="138">
        <v>2316.6</v>
      </c>
      <c r="I110" s="139"/>
      <c r="J110" s="140">
        <f>ROUND(I110*H110,2)</f>
        <v>0</v>
      </c>
      <c r="K110" s="136" t="s">
        <v>250</v>
      </c>
      <c r="L110" s="34"/>
      <c r="M110" s="141" t="s">
        <v>29</v>
      </c>
      <c r="N110" s="142" t="s">
        <v>46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251</v>
      </c>
      <c r="AT110" s="145" t="s">
        <v>246</v>
      </c>
      <c r="AU110" s="145" t="s">
        <v>21</v>
      </c>
      <c r="AY110" s="18" t="s">
        <v>244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83</v>
      </c>
      <c r="BK110" s="146">
        <f>ROUND(I110*H110,2)</f>
        <v>0</v>
      </c>
      <c r="BL110" s="18" t="s">
        <v>251</v>
      </c>
      <c r="BM110" s="145" t="s">
        <v>1367</v>
      </c>
    </row>
    <row r="111" spans="2:65" s="1" customFormat="1">
      <c r="B111" s="34"/>
      <c r="D111" s="147" t="s">
        <v>253</v>
      </c>
      <c r="F111" s="148" t="s">
        <v>1368</v>
      </c>
      <c r="I111" s="149"/>
      <c r="L111" s="34"/>
      <c r="M111" s="150"/>
      <c r="T111" s="55"/>
      <c r="AT111" s="18" t="s">
        <v>253</v>
      </c>
      <c r="AU111" s="18" t="s">
        <v>21</v>
      </c>
    </row>
    <row r="112" spans="2:65" s="1" customFormat="1">
      <c r="B112" s="34"/>
      <c r="D112" s="151" t="s">
        <v>255</v>
      </c>
      <c r="F112" s="152" t="s">
        <v>1369</v>
      </c>
      <c r="I112" s="149"/>
      <c r="L112" s="34"/>
      <c r="M112" s="150"/>
      <c r="T112" s="55"/>
      <c r="AT112" s="18" t="s">
        <v>255</v>
      </c>
      <c r="AU112" s="18" t="s">
        <v>21</v>
      </c>
    </row>
    <row r="113" spans="2:65" s="12" customFormat="1">
      <c r="B113" s="153"/>
      <c r="D113" s="147" t="s">
        <v>262</v>
      </c>
      <c r="E113" s="154" t="s">
        <v>29</v>
      </c>
      <c r="F113" s="155" t="s">
        <v>1370</v>
      </c>
      <c r="H113" s="156">
        <v>1181.2</v>
      </c>
      <c r="I113" s="157"/>
      <c r="L113" s="153"/>
      <c r="M113" s="158"/>
      <c r="T113" s="159"/>
      <c r="AT113" s="154" t="s">
        <v>262</v>
      </c>
      <c r="AU113" s="154" t="s">
        <v>21</v>
      </c>
      <c r="AV113" s="12" t="s">
        <v>21</v>
      </c>
      <c r="AW113" s="12" t="s">
        <v>36</v>
      </c>
      <c r="AX113" s="12" t="s">
        <v>75</v>
      </c>
      <c r="AY113" s="154" t="s">
        <v>244</v>
      </c>
    </row>
    <row r="114" spans="2:65" s="12" customFormat="1">
      <c r="B114" s="153"/>
      <c r="D114" s="147" t="s">
        <v>262</v>
      </c>
      <c r="E114" s="154" t="s">
        <v>29</v>
      </c>
      <c r="F114" s="155" t="s">
        <v>1371</v>
      </c>
      <c r="H114" s="156">
        <v>1135.4000000000001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75</v>
      </c>
      <c r="AY114" s="154" t="s">
        <v>244</v>
      </c>
    </row>
    <row r="115" spans="2:65" s="13" customFormat="1">
      <c r="B115" s="160"/>
      <c r="D115" s="147" t="s">
        <v>262</v>
      </c>
      <c r="E115" s="161" t="s">
        <v>29</v>
      </c>
      <c r="F115" s="162" t="s">
        <v>271</v>
      </c>
      <c r="H115" s="163">
        <v>2316.6</v>
      </c>
      <c r="I115" s="164"/>
      <c r="L115" s="160"/>
      <c r="M115" s="165"/>
      <c r="T115" s="166"/>
      <c r="AT115" s="161" t="s">
        <v>262</v>
      </c>
      <c r="AU115" s="161" t="s">
        <v>21</v>
      </c>
      <c r="AV115" s="13" t="s">
        <v>251</v>
      </c>
      <c r="AW115" s="13" t="s">
        <v>36</v>
      </c>
      <c r="AX115" s="13" t="s">
        <v>83</v>
      </c>
      <c r="AY115" s="161" t="s">
        <v>244</v>
      </c>
    </row>
    <row r="116" spans="2:65" s="1" customFormat="1" ht="21.75" customHeight="1">
      <c r="B116" s="34"/>
      <c r="C116" s="134" t="s">
        <v>279</v>
      </c>
      <c r="D116" s="134" t="s">
        <v>246</v>
      </c>
      <c r="E116" s="135" t="s">
        <v>1372</v>
      </c>
      <c r="F116" s="136" t="s">
        <v>1373</v>
      </c>
      <c r="G116" s="137" t="s">
        <v>274</v>
      </c>
      <c r="H116" s="138">
        <v>257.76</v>
      </c>
      <c r="I116" s="139"/>
      <c r="J116" s="140">
        <f>ROUND(I116*H116,2)</f>
        <v>0</v>
      </c>
      <c r="K116" s="136" t="s">
        <v>250</v>
      </c>
      <c r="L116" s="34"/>
      <c r="M116" s="141" t="s">
        <v>29</v>
      </c>
      <c r="N116" s="142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251</v>
      </c>
      <c r="AT116" s="145" t="s">
        <v>246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1374</v>
      </c>
    </row>
    <row r="117" spans="2:65" s="1" customFormat="1" ht="19.5">
      <c r="B117" s="34"/>
      <c r="D117" s="147" t="s">
        <v>253</v>
      </c>
      <c r="F117" s="148" t="s">
        <v>1375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>
      <c r="B118" s="34"/>
      <c r="D118" s="151" t="s">
        <v>255</v>
      </c>
      <c r="F118" s="152" t="s">
        <v>1376</v>
      </c>
      <c r="I118" s="149"/>
      <c r="L118" s="34"/>
      <c r="M118" s="150"/>
      <c r="T118" s="55"/>
      <c r="AT118" s="18" t="s">
        <v>255</v>
      </c>
      <c r="AU118" s="18" t="s">
        <v>21</v>
      </c>
    </row>
    <row r="119" spans="2:65" s="12" customFormat="1">
      <c r="B119" s="153"/>
      <c r="D119" s="147" t="s">
        <v>262</v>
      </c>
      <c r="E119" s="154" t="s">
        <v>29</v>
      </c>
      <c r="F119" s="155" t="s">
        <v>1377</v>
      </c>
      <c r="H119" s="156">
        <v>257.76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83</v>
      </c>
      <c r="AY119" s="154" t="s">
        <v>244</v>
      </c>
    </row>
    <row r="120" spans="2:65" s="1" customFormat="1" ht="16.5" customHeight="1">
      <c r="B120" s="34"/>
      <c r="C120" s="134" t="s">
        <v>286</v>
      </c>
      <c r="D120" s="134" t="s">
        <v>246</v>
      </c>
      <c r="E120" s="135" t="s">
        <v>1378</v>
      </c>
      <c r="F120" s="136" t="s">
        <v>1379</v>
      </c>
      <c r="G120" s="137" t="s">
        <v>274</v>
      </c>
      <c r="H120" s="138">
        <v>56.89</v>
      </c>
      <c r="I120" s="139"/>
      <c r="J120" s="140">
        <f>ROUND(I120*H120,2)</f>
        <v>0</v>
      </c>
      <c r="K120" s="136" t="s">
        <v>250</v>
      </c>
      <c r="L120" s="34"/>
      <c r="M120" s="141" t="s">
        <v>29</v>
      </c>
      <c r="N120" s="142" t="s">
        <v>46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251</v>
      </c>
      <c r="AT120" s="145" t="s">
        <v>246</v>
      </c>
      <c r="AU120" s="145" t="s">
        <v>21</v>
      </c>
      <c r="AY120" s="18" t="s">
        <v>244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83</v>
      </c>
      <c r="BK120" s="146">
        <f>ROUND(I120*H120,2)</f>
        <v>0</v>
      </c>
      <c r="BL120" s="18" t="s">
        <v>251</v>
      </c>
      <c r="BM120" s="145" t="s">
        <v>1380</v>
      </c>
    </row>
    <row r="121" spans="2:65" s="1" customFormat="1" ht="19.5">
      <c r="B121" s="34"/>
      <c r="D121" s="147" t="s">
        <v>253</v>
      </c>
      <c r="F121" s="148" t="s">
        <v>1381</v>
      </c>
      <c r="I121" s="149"/>
      <c r="L121" s="34"/>
      <c r="M121" s="150"/>
      <c r="T121" s="55"/>
      <c r="AT121" s="18" t="s">
        <v>253</v>
      </c>
      <c r="AU121" s="18" t="s">
        <v>21</v>
      </c>
    </row>
    <row r="122" spans="2:65" s="1" customFormat="1">
      <c r="B122" s="34"/>
      <c r="D122" s="151" t="s">
        <v>255</v>
      </c>
      <c r="F122" s="152" t="s">
        <v>1382</v>
      </c>
      <c r="I122" s="149"/>
      <c r="L122" s="34"/>
      <c r="M122" s="150"/>
      <c r="T122" s="55"/>
      <c r="AT122" s="18" t="s">
        <v>255</v>
      </c>
      <c r="AU122" s="18" t="s">
        <v>21</v>
      </c>
    </row>
    <row r="123" spans="2:65" s="12" customFormat="1">
      <c r="B123" s="153"/>
      <c r="D123" s="147" t="s">
        <v>262</v>
      </c>
      <c r="E123" s="154" t="s">
        <v>29</v>
      </c>
      <c r="F123" s="155" t="s">
        <v>1383</v>
      </c>
      <c r="H123" s="156">
        <v>56.89</v>
      </c>
      <c r="I123" s="157"/>
      <c r="L123" s="153"/>
      <c r="M123" s="158"/>
      <c r="T123" s="159"/>
      <c r="AT123" s="154" t="s">
        <v>262</v>
      </c>
      <c r="AU123" s="154" t="s">
        <v>21</v>
      </c>
      <c r="AV123" s="12" t="s">
        <v>21</v>
      </c>
      <c r="AW123" s="12" t="s">
        <v>36</v>
      </c>
      <c r="AX123" s="12" t="s">
        <v>83</v>
      </c>
      <c r="AY123" s="154" t="s">
        <v>244</v>
      </c>
    </row>
    <row r="124" spans="2:65" s="1" customFormat="1" ht="21.75" customHeight="1">
      <c r="B124" s="34"/>
      <c r="C124" s="134" t="s">
        <v>293</v>
      </c>
      <c r="D124" s="134" t="s">
        <v>246</v>
      </c>
      <c r="E124" s="135" t="s">
        <v>1384</v>
      </c>
      <c r="F124" s="136" t="s">
        <v>1385</v>
      </c>
      <c r="G124" s="137" t="s">
        <v>274</v>
      </c>
      <c r="H124" s="138">
        <v>9.0399999999999991</v>
      </c>
      <c r="I124" s="139"/>
      <c r="J124" s="140">
        <f>ROUND(I124*H124,2)</f>
        <v>0</v>
      </c>
      <c r="K124" s="136" t="s">
        <v>250</v>
      </c>
      <c r="L124" s="34"/>
      <c r="M124" s="141" t="s">
        <v>29</v>
      </c>
      <c r="N124" s="142" t="s">
        <v>46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251</v>
      </c>
      <c r="AT124" s="145" t="s">
        <v>246</v>
      </c>
      <c r="AU124" s="145" t="s">
        <v>21</v>
      </c>
      <c r="AY124" s="18" t="s">
        <v>244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83</v>
      </c>
      <c r="BK124" s="146">
        <f>ROUND(I124*H124,2)</f>
        <v>0</v>
      </c>
      <c r="BL124" s="18" t="s">
        <v>251</v>
      </c>
      <c r="BM124" s="145" t="s">
        <v>1386</v>
      </c>
    </row>
    <row r="125" spans="2:65" s="1" customFormat="1" ht="19.5">
      <c r="B125" s="34"/>
      <c r="D125" s="147" t="s">
        <v>253</v>
      </c>
      <c r="F125" s="148" t="s">
        <v>1387</v>
      </c>
      <c r="I125" s="149"/>
      <c r="L125" s="34"/>
      <c r="M125" s="150"/>
      <c r="T125" s="55"/>
      <c r="AT125" s="18" t="s">
        <v>253</v>
      </c>
      <c r="AU125" s="18" t="s">
        <v>21</v>
      </c>
    </row>
    <row r="126" spans="2:65" s="1" customFormat="1">
      <c r="B126" s="34"/>
      <c r="D126" s="151" t="s">
        <v>255</v>
      </c>
      <c r="F126" s="152" t="s">
        <v>1388</v>
      </c>
      <c r="I126" s="149"/>
      <c r="L126" s="34"/>
      <c r="M126" s="150"/>
      <c r="T126" s="55"/>
      <c r="AT126" s="18" t="s">
        <v>255</v>
      </c>
      <c r="AU126" s="18" t="s">
        <v>21</v>
      </c>
    </row>
    <row r="127" spans="2:65" s="12" customFormat="1">
      <c r="B127" s="153"/>
      <c r="D127" s="147" t="s">
        <v>262</v>
      </c>
      <c r="E127" s="154" t="s">
        <v>29</v>
      </c>
      <c r="F127" s="155" t="s">
        <v>1389</v>
      </c>
      <c r="H127" s="156">
        <v>9.0399999999999991</v>
      </c>
      <c r="I127" s="157"/>
      <c r="L127" s="153"/>
      <c r="M127" s="158"/>
      <c r="T127" s="159"/>
      <c r="AT127" s="154" t="s">
        <v>262</v>
      </c>
      <c r="AU127" s="154" t="s">
        <v>21</v>
      </c>
      <c r="AV127" s="12" t="s">
        <v>21</v>
      </c>
      <c r="AW127" s="12" t="s">
        <v>36</v>
      </c>
      <c r="AX127" s="12" t="s">
        <v>83</v>
      </c>
      <c r="AY127" s="154" t="s">
        <v>244</v>
      </c>
    </row>
    <row r="128" spans="2:65" s="1" customFormat="1" ht="21.75" customHeight="1">
      <c r="B128" s="34"/>
      <c r="C128" s="134" t="s">
        <v>300</v>
      </c>
      <c r="D128" s="134" t="s">
        <v>246</v>
      </c>
      <c r="E128" s="135" t="s">
        <v>1390</v>
      </c>
      <c r="F128" s="136" t="s">
        <v>1391</v>
      </c>
      <c r="G128" s="137" t="s">
        <v>249</v>
      </c>
      <c r="H128" s="138">
        <v>72.5</v>
      </c>
      <c r="I128" s="139"/>
      <c r="J128" s="140">
        <f>ROUND(I128*H128,2)</f>
        <v>0</v>
      </c>
      <c r="K128" s="136" t="s">
        <v>250</v>
      </c>
      <c r="L128" s="34"/>
      <c r="M128" s="141" t="s">
        <v>29</v>
      </c>
      <c r="N128" s="142" t="s">
        <v>46</v>
      </c>
      <c r="P128" s="143">
        <f>O128*H128</f>
        <v>0</v>
      </c>
      <c r="Q128" s="143">
        <v>1.64E-3</v>
      </c>
      <c r="R128" s="143">
        <f>Q128*H128</f>
        <v>0.11889999999999999</v>
      </c>
      <c r="S128" s="143">
        <v>0</v>
      </c>
      <c r="T128" s="144">
        <f>S128*H128</f>
        <v>0</v>
      </c>
      <c r="AR128" s="145" t="s">
        <v>251</v>
      </c>
      <c r="AT128" s="145" t="s">
        <v>246</v>
      </c>
      <c r="AU128" s="145" t="s">
        <v>21</v>
      </c>
      <c r="AY128" s="18" t="s">
        <v>244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83</v>
      </c>
      <c r="BK128" s="146">
        <f>ROUND(I128*H128,2)</f>
        <v>0</v>
      </c>
      <c r="BL128" s="18" t="s">
        <v>251</v>
      </c>
      <c r="BM128" s="145" t="s">
        <v>1392</v>
      </c>
    </row>
    <row r="129" spans="2:65" s="1" customFormat="1" ht="19.5">
      <c r="B129" s="34"/>
      <c r="D129" s="147" t="s">
        <v>253</v>
      </c>
      <c r="F129" s="148" t="s">
        <v>1393</v>
      </c>
      <c r="I129" s="149"/>
      <c r="L129" s="34"/>
      <c r="M129" s="150"/>
      <c r="T129" s="55"/>
      <c r="AT129" s="18" t="s">
        <v>253</v>
      </c>
      <c r="AU129" s="18" t="s">
        <v>21</v>
      </c>
    </row>
    <row r="130" spans="2:65" s="1" customFormat="1">
      <c r="B130" s="34"/>
      <c r="D130" s="151" t="s">
        <v>255</v>
      </c>
      <c r="F130" s="152" t="s">
        <v>1394</v>
      </c>
      <c r="I130" s="149"/>
      <c r="L130" s="34"/>
      <c r="M130" s="150"/>
      <c r="T130" s="55"/>
      <c r="AT130" s="18" t="s">
        <v>255</v>
      </c>
      <c r="AU130" s="18" t="s">
        <v>21</v>
      </c>
    </row>
    <row r="131" spans="2:65" s="12" customFormat="1">
      <c r="B131" s="153"/>
      <c r="D131" s="147" t="s">
        <v>262</v>
      </c>
      <c r="E131" s="154" t="s">
        <v>29</v>
      </c>
      <c r="F131" s="155" t="s">
        <v>1395</v>
      </c>
      <c r="H131" s="156">
        <v>72.5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83</v>
      </c>
      <c r="AY131" s="154" t="s">
        <v>244</v>
      </c>
    </row>
    <row r="132" spans="2:65" s="1" customFormat="1" ht="16.5" customHeight="1">
      <c r="B132" s="34"/>
      <c r="C132" s="134" t="s">
        <v>307</v>
      </c>
      <c r="D132" s="134" t="s">
        <v>246</v>
      </c>
      <c r="E132" s="135" t="s">
        <v>1396</v>
      </c>
      <c r="F132" s="136" t="s">
        <v>1397</v>
      </c>
      <c r="G132" s="137" t="s">
        <v>507</v>
      </c>
      <c r="H132" s="138">
        <v>27</v>
      </c>
      <c r="I132" s="139"/>
      <c r="J132" s="140">
        <f>ROUND(I132*H132,2)</f>
        <v>0</v>
      </c>
      <c r="K132" s="136" t="s">
        <v>250</v>
      </c>
      <c r="L132" s="34"/>
      <c r="M132" s="141" t="s">
        <v>29</v>
      </c>
      <c r="N132" s="142" t="s">
        <v>46</v>
      </c>
      <c r="P132" s="143">
        <f>O132*H132</f>
        <v>0</v>
      </c>
      <c r="Q132" s="143">
        <v>2.0000000000000001E-4</v>
      </c>
      <c r="R132" s="143">
        <f>Q132*H132</f>
        <v>5.4000000000000003E-3</v>
      </c>
      <c r="S132" s="143">
        <v>0</v>
      </c>
      <c r="T132" s="144">
        <f>S132*H132</f>
        <v>0</v>
      </c>
      <c r="AR132" s="145" t="s">
        <v>251</v>
      </c>
      <c r="AT132" s="145" t="s">
        <v>246</v>
      </c>
      <c r="AU132" s="145" t="s">
        <v>21</v>
      </c>
      <c r="AY132" s="18" t="s">
        <v>244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83</v>
      </c>
      <c r="BK132" s="146">
        <f>ROUND(I132*H132,2)</f>
        <v>0</v>
      </c>
      <c r="BL132" s="18" t="s">
        <v>251</v>
      </c>
      <c r="BM132" s="145" t="s">
        <v>1398</v>
      </c>
    </row>
    <row r="133" spans="2:65" s="1" customFormat="1">
      <c r="B133" s="34"/>
      <c r="D133" s="147" t="s">
        <v>253</v>
      </c>
      <c r="F133" s="148" t="s">
        <v>1399</v>
      </c>
      <c r="I133" s="149"/>
      <c r="L133" s="34"/>
      <c r="M133" s="150"/>
      <c r="T133" s="55"/>
      <c r="AT133" s="18" t="s">
        <v>253</v>
      </c>
      <c r="AU133" s="18" t="s">
        <v>21</v>
      </c>
    </row>
    <row r="134" spans="2:65" s="1" customFormat="1">
      <c r="B134" s="34"/>
      <c r="D134" s="151" t="s">
        <v>255</v>
      </c>
      <c r="F134" s="152" t="s">
        <v>1400</v>
      </c>
      <c r="I134" s="149"/>
      <c r="L134" s="34"/>
      <c r="M134" s="150"/>
      <c r="T134" s="55"/>
      <c r="AT134" s="18" t="s">
        <v>255</v>
      </c>
      <c r="AU134" s="18" t="s">
        <v>21</v>
      </c>
    </row>
    <row r="135" spans="2:65" s="12" customFormat="1">
      <c r="B135" s="153"/>
      <c r="D135" s="147" t="s">
        <v>262</v>
      </c>
      <c r="E135" s="154" t="s">
        <v>29</v>
      </c>
      <c r="F135" s="155" t="s">
        <v>1401</v>
      </c>
      <c r="H135" s="156">
        <v>27</v>
      </c>
      <c r="I135" s="157"/>
      <c r="L135" s="153"/>
      <c r="M135" s="158"/>
      <c r="T135" s="159"/>
      <c r="AT135" s="154" t="s">
        <v>262</v>
      </c>
      <c r="AU135" s="154" t="s">
        <v>21</v>
      </c>
      <c r="AV135" s="12" t="s">
        <v>21</v>
      </c>
      <c r="AW135" s="12" t="s">
        <v>36</v>
      </c>
      <c r="AX135" s="12" t="s">
        <v>83</v>
      </c>
      <c r="AY135" s="154" t="s">
        <v>244</v>
      </c>
    </row>
    <row r="136" spans="2:65" s="1" customFormat="1" ht="16.5" customHeight="1">
      <c r="B136" s="34"/>
      <c r="C136" s="134" t="s">
        <v>314</v>
      </c>
      <c r="D136" s="134" t="s">
        <v>246</v>
      </c>
      <c r="E136" s="135" t="s">
        <v>1402</v>
      </c>
      <c r="F136" s="136" t="s">
        <v>1403</v>
      </c>
      <c r="G136" s="137" t="s">
        <v>249</v>
      </c>
      <c r="H136" s="138">
        <v>546</v>
      </c>
      <c r="I136" s="139"/>
      <c r="J136" s="140">
        <f>ROUND(I136*H136,2)</f>
        <v>0</v>
      </c>
      <c r="K136" s="136" t="s">
        <v>250</v>
      </c>
      <c r="L136" s="34"/>
      <c r="M136" s="141" t="s">
        <v>29</v>
      </c>
      <c r="N136" s="142" t="s">
        <v>46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251</v>
      </c>
      <c r="AT136" s="145" t="s">
        <v>246</v>
      </c>
      <c r="AU136" s="145" t="s">
        <v>21</v>
      </c>
      <c r="AY136" s="18" t="s">
        <v>244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83</v>
      </c>
      <c r="BK136" s="146">
        <f>ROUND(I136*H136,2)</f>
        <v>0</v>
      </c>
      <c r="BL136" s="18" t="s">
        <v>251</v>
      </c>
      <c r="BM136" s="145" t="s">
        <v>1404</v>
      </c>
    </row>
    <row r="137" spans="2:65" s="1" customFormat="1">
      <c r="B137" s="34"/>
      <c r="D137" s="147" t="s">
        <v>253</v>
      </c>
      <c r="F137" s="148" t="s">
        <v>1405</v>
      </c>
      <c r="I137" s="149"/>
      <c r="L137" s="34"/>
      <c r="M137" s="150"/>
      <c r="T137" s="55"/>
      <c r="AT137" s="18" t="s">
        <v>253</v>
      </c>
      <c r="AU137" s="18" t="s">
        <v>21</v>
      </c>
    </row>
    <row r="138" spans="2:65" s="1" customFormat="1">
      <c r="B138" s="34"/>
      <c r="D138" s="151" t="s">
        <v>255</v>
      </c>
      <c r="F138" s="152" t="s">
        <v>1406</v>
      </c>
      <c r="I138" s="149"/>
      <c r="L138" s="34"/>
      <c r="M138" s="150"/>
      <c r="T138" s="55"/>
      <c r="AT138" s="18" t="s">
        <v>255</v>
      </c>
      <c r="AU138" s="18" t="s">
        <v>21</v>
      </c>
    </row>
    <row r="139" spans="2:65" s="12" customFormat="1">
      <c r="B139" s="153"/>
      <c r="D139" s="147" t="s">
        <v>262</v>
      </c>
      <c r="E139" s="154" t="s">
        <v>29</v>
      </c>
      <c r="F139" s="155" t="s">
        <v>1407</v>
      </c>
      <c r="H139" s="156">
        <v>546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83</v>
      </c>
      <c r="AY139" s="154" t="s">
        <v>244</v>
      </c>
    </row>
    <row r="140" spans="2:65" s="1" customFormat="1" ht="16.5" customHeight="1">
      <c r="B140" s="34"/>
      <c r="C140" s="134" t="s">
        <v>324</v>
      </c>
      <c r="D140" s="134" t="s">
        <v>246</v>
      </c>
      <c r="E140" s="135" t="s">
        <v>1408</v>
      </c>
      <c r="F140" s="136" t="s">
        <v>1409</v>
      </c>
      <c r="G140" s="137" t="s">
        <v>416</v>
      </c>
      <c r="H140" s="138">
        <v>16.687999999999999</v>
      </c>
      <c r="I140" s="139"/>
      <c r="J140" s="140">
        <f>ROUND(I140*H140,2)</f>
        <v>0</v>
      </c>
      <c r="K140" s="136" t="s">
        <v>29</v>
      </c>
      <c r="L140" s="34"/>
      <c r="M140" s="141" t="s">
        <v>29</v>
      </c>
      <c r="N140" s="142" t="s">
        <v>46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251</v>
      </c>
      <c r="AT140" s="145" t="s">
        <v>246</v>
      </c>
      <c r="AU140" s="145" t="s">
        <v>21</v>
      </c>
      <c r="AY140" s="18" t="s">
        <v>244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83</v>
      </c>
      <c r="BK140" s="146">
        <f>ROUND(I140*H140,2)</f>
        <v>0</v>
      </c>
      <c r="BL140" s="18" t="s">
        <v>251</v>
      </c>
      <c r="BM140" s="145" t="s">
        <v>1410</v>
      </c>
    </row>
    <row r="141" spans="2:65" s="1" customFormat="1">
      <c r="B141" s="34"/>
      <c r="D141" s="147" t="s">
        <v>253</v>
      </c>
      <c r="F141" s="148" t="s">
        <v>1409</v>
      </c>
      <c r="I141" s="149"/>
      <c r="L141" s="34"/>
      <c r="M141" s="150"/>
      <c r="T141" s="55"/>
      <c r="AT141" s="18" t="s">
        <v>253</v>
      </c>
      <c r="AU141" s="18" t="s">
        <v>21</v>
      </c>
    </row>
    <row r="142" spans="2:65" s="1" customFormat="1" ht="19.5">
      <c r="B142" s="34"/>
      <c r="D142" s="147" t="s">
        <v>284</v>
      </c>
      <c r="F142" s="167" t="s">
        <v>1411</v>
      </c>
      <c r="I142" s="149"/>
      <c r="L142" s="34"/>
      <c r="M142" s="150"/>
      <c r="T142" s="55"/>
      <c r="AT142" s="18" t="s">
        <v>284</v>
      </c>
      <c r="AU142" s="18" t="s">
        <v>21</v>
      </c>
    </row>
    <row r="143" spans="2:65" s="12" customFormat="1">
      <c r="B143" s="153"/>
      <c r="D143" s="147" t="s">
        <v>262</v>
      </c>
      <c r="E143" s="154" t="s">
        <v>29</v>
      </c>
      <c r="F143" s="155" t="s">
        <v>1412</v>
      </c>
      <c r="H143" s="156">
        <v>12.535</v>
      </c>
      <c r="I143" s="157"/>
      <c r="L143" s="153"/>
      <c r="M143" s="158"/>
      <c r="T143" s="159"/>
      <c r="AT143" s="154" t="s">
        <v>262</v>
      </c>
      <c r="AU143" s="154" t="s">
        <v>21</v>
      </c>
      <c r="AV143" s="12" t="s">
        <v>21</v>
      </c>
      <c r="AW143" s="12" t="s">
        <v>36</v>
      </c>
      <c r="AX143" s="12" t="s">
        <v>75</v>
      </c>
      <c r="AY143" s="154" t="s">
        <v>244</v>
      </c>
    </row>
    <row r="144" spans="2:65" s="12" customFormat="1" ht="22.5">
      <c r="B144" s="153"/>
      <c r="D144" s="147" t="s">
        <v>262</v>
      </c>
      <c r="E144" s="154" t="s">
        <v>29</v>
      </c>
      <c r="F144" s="155" t="s">
        <v>1413</v>
      </c>
      <c r="H144" s="156">
        <v>8.5380000000000003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75</v>
      </c>
      <c r="AY144" s="154" t="s">
        <v>244</v>
      </c>
    </row>
    <row r="145" spans="2:65" s="12" customFormat="1">
      <c r="B145" s="153"/>
      <c r="D145" s="147" t="s">
        <v>262</v>
      </c>
      <c r="E145" s="154" t="s">
        <v>29</v>
      </c>
      <c r="F145" s="155" t="s">
        <v>1414</v>
      </c>
      <c r="H145" s="156">
        <v>4.6310000000000002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75</v>
      </c>
      <c r="AY145" s="154" t="s">
        <v>244</v>
      </c>
    </row>
    <row r="146" spans="2:65" s="12" customFormat="1">
      <c r="B146" s="153"/>
      <c r="D146" s="147" t="s">
        <v>262</v>
      </c>
      <c r="E146" s="154" t="s">
        <v>29</v>
      </c>
      <c r="F146" s="155" t="s">
        <v>1415</v>
      </c>
      <c r="H146" s="156">
        <v>0.32700000000000001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75</v>
      </c>
      <c r="AY146" s="154" t="s">
        <v>244</v>
      </c>
    </row>
    <row r="147" spans="2:65" s="12" customFormat="1">
      <c r="B147" s="153"/>
      <c r="D147" s="147" t="s">
        <v>262</v>
      </c>
      <c r="E147" s="154" t="s">
        <v>29</v>
      </c>
      <c r="F147" s="155" t="s">
        <v>1416</v>
      </c>
      <c r="H147" s="156">
        <v>0.45800000000000002</v>
      </c>
      <c r="I147" s="157"/>
      <c r="L147" s="153"/>
      <c r="M147" s="158"/>
      <c r="T147" s="159"/>
      <c r="AT147" s="154" t="s">
        <v>262</v>
      </c>
      <c r="AU147" s="154" t="s">
        <v>21</v>
      </c>
      <c r="AV147" s="12" t="s">
        <v>21</v>
      </c>
      <c r="AW147" s="12" t="s">
        <v>36</v>
      </c>
      <c r="AX147" s="12" t="s">
        <v>75</v>
      </c>
      <c r="AY147" s="154" t="s">
        <v>244</v>
      </c>
    </row>
    <row r="148" spans="2:65" s="14" customFormat="1">
      <c r="B148" s="168"/>
      <c r="D148" s="147" t="s">
        <v>262</v>
      </c>
      <c r="E148" s="169" t="s">
        <v>29</v>
      </c>
      <c r="F148" s="170" t="s">
        <v>321</v>
      </c>
      <c r="H148" s="171">
        <v>26.489000000000001</v>
      </c>
      <c r="I148" s="172"/>
      <c r="L148" s="168"/>
      <c r="M148" s="173"/>
      <c r="T148" s="174"/>
      <c r="AT148" s="169" t="s">
        <v>262</v>
      </c>
      <c r="AU148" s="169" t="s">
        <v>21</v>
      </c>
      <c r="AV148" s="14" t="s">
        <v>264</v>
      </c>
      <c r="AW148" s="14" t="s">
        <v>36</v>
      </c>
      <c r="AX148" s="14" t="s">
        <v>75</v>
      </c>
      <c r="AY148" s="169" t="s">
        <v>244</v>
      </c>
    </row>
    <row r="149" spans="2:65" s="12" customFormat="1">
      <c r="B149" s="153"/>
      <c r="D149" s="147" t="s">
        <v>262</v>
      </c>
      <c r="E149" s="154" t="s">
        <v>29</v>
      </c>
      <c r="F149" s="155" t="s">
        <v>1417</v>
      </c>
      <c r="H149" s="156">
        <v>15.893000000000001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75</v>
      </c>
      <c r="AY149" s="154" t="s">
        <v>244</v>
      </c>
    </row>
    <row r="150" spans="2:65" s="12" customFormat="1">
      <c r="B150" s="153"/>
      <c r="D150" s="147" t="s">
        <v>262</v>
      </c>
      <c r="E150" s="154" t="s">
        <v>29</v>
      </c>
      <c r="F150" s="155" t="s">
        <v>1418</v>
      </c>
      <c r="H150" s="156">
        <v>0.79500000000000004</v>
      </c>
      <c r="I150" s="157"/>
      <c r="L150" s="153"/>
      <c r="M150" s="158"/>
      <c r="T150" s="159"/>
      <c r="AT150" s="154" t="s">
        <v>262</v>
      </c>
      <c r="AU150" s="154" t="s">
        <v>21</v>
      </c>
      <c r="AV150" s="12" t="s">
        <v>21</v>
      </c>
      <c r="AW150" s="12" t="s">
        <v>36</v>
      </c>
      <c r="AX150" s="12" t="s">
        <v>75</v>
      </c>
      <c r="AY150" s="154" t="s">
        <v>244</v>
      </c>
    </row>
    <row r="151" spans="2:65" s="14" customFormat="1">
      <c r="B151" s="168"/>
      <c r="D151" s="147" t="s">
        <v>262</v>
      </c>
      <c r="E151" s="169" t="s">
        <v>29</v>
      </c>
      <c r="F151" s="170" t="s">
        <v>321</v>
      </c>
      <c r="H151" s="171">
        <v>16.687999999999999</v>
      </c>
      <c r="I151" s="172"/>
      <c r="L151" s="168"/>
      <c r="M151" s="173"/>
      <c r="T151" s="174"/>
      <c r="AT151" s="169" t="s">
        <v>262</v>
      </c>
      <c r="AU151" s="169" t="s">
        <v>21</v>
      </c>
      <c r="AV151" s="14" t="s">
        <v>264</v>
      </c>
      <c r="AW151" s="14" t="s">
        <v>36</v>
      </c>
      <c r="AX151" s="14" t="s">
        <v>83</v>
      </c>
      <c r="AY151" s="169" t="s">
        <v>244</v>
      </c>
    </row>
    <row r="152" spans="2:65" s="1" customFormat="1" ht="16.5" customHeight="1">
      <c r="B152" s="34"/>
      <c r="C152" s="175" t="s">
        <v>336</v>
      </c>
      <c r="D152" s="175" t="s">
        <v>373</v>
      </c>
      <c r="E152" s="176" t="s">
        <v>1419</v>
      </c>
      <c r="F152" s="177" t="s">
        <v>1420</v>
      </c>
      <c r="G152" s="178" t="s">
        <v>274</v>
      </c>
      <c r="H152" s="179">
        <v>5.15</v>
      </c>
      <c r="I152" s="180"/>
      <c r="J152" s="181">
        <f>ROUND(I152*H152,2)</f>
        <v>0</v>
      </c>
      <c r="K152" s="177" t="s">
        <v>250</v>
      </c>
      <c r="L152" s="182"/>
      <c r="M152" s="183" t="s">
        <v>29</v>
      </c>
      <c r="N152" s="184" t="s">
        <v>46</v>
      </c>
      <c r="P152" s="143">
        <f>O152*H152</f>
        <v>0</v>
      </c>
      <c r="Q152" s="143">
        <v>0.55000000000000004</v>
      </c>
      <c r="R152" s="143">
        <f>Q152*H152</f>
        <v>2.8325000000000005</v>
      </c>
      <c r="S152" s="143">
        <v>0</v>
      </c>
      <c r="T152" s="144">
        <f>S152*H152</f>
        <v>0</v>
      </c>
      <c r="AR152" s="145" t="s">
        <v>300</v>
      </c>
      <c r="AT152" s="145" t="s">
        <v>373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1421</v>
      </c>
    </row>
    <row r="153" spans="2:65" s="1" customFormat="1">
      <c r="B153" s="34"/>
      <c r="D153" s="147" t="s">
        <v>253</v>
      </c>
      <c r="F153" s="148" t="s">
        <v>1420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 ht="19.5">
      <c r="B154" s="34"/>
      <c r="D154" s="147" t="s">
        <v>284</v>
      </c>
      <c r="F154" s="167" t="s">
        <v>1422</v>
      </c>
      <c r="I154" s="149"/>
      <c r="L154" s="34"/>
      <c r="M154" s="150"/>
      <c r="T154" s="55"/>
      <c r="AT154" s="18" t="s">
        <v>284</v>
      </c>
      <c r="AU154" s="18" t="s">
        <v>21</v>
      </c>
    </row>
    <row r="155" spans="2:65" s="12" customFormat="1">
      <c r="B155" s="153"/>
      <c r="D155" s="147" t="s">
        <v>262</v>
      </c>
      <c r="E155" s="154" t="s">
        <v>29</v>
      </c>
      <c r="F155" s="155" t="s">
        <v>1423</v>
      </c>
      <c r="H155" s="156">
        <v>2.54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75</v>
      </c>
      <c r="AY155" s="154" t="s">
        <v>244</v>
      </c>
    </row>
    <row r="156" spans="2:65" s="12" customFormat="1" ht="22.5">
      <c r="B156" s="153"/>
      <c r="D156" s="147" t="s">
        <v>262</v>
      </c>
      <c r="E156" s="154" t="s">
        <v>29</v>
      </c>
      <c r="F156" s="155" t="s">
        <v>1424</v>
      </c>
      <c r="H156" s="156">
        <v>2.61</v>
      </c>
      <c r="I156" s="157"/>
      <c r="L156" s="153"/>
      <c r="M156" s="158"/>
      <c r="T156" s="159"/>
      <c r="AT156" s="154" t="s">
        <v>262</v>
      </c>
      <c r="AU156" s="154" t="s">
        <v>21</v>
      </c>
      <c r="AV156" s="12" t="s">
        <v>21</v>
      </c>
      <c r="AW156" s="12" t="s">
        <v>36</v>
      </c>
      <c r="AX156" s="12" t="s">
        <v>75</v>
      </c>
      <c r="AY156" s="154" t="s">
        <v>244</v>
      </c>
    </row>
    <row r="157" spans="2:65" s="13" customFormat="1">
      <c r="B157" s="160"/>
      <c r="D157" s="147" t="s">
        <v>262</v>
      </c>
      <c r="E157" s="161" t="s">
        <v>29</v>
      </c>
      <c r="F157" s="162" t="s">
        <v>271</v>
      </c>
      <c r="H157" s="163">
        <v>5.15</v>
      </c>
      <c r="I157" s="164"/>
      <c r="L157" s="160"/>
      <c r="M157" s="165"/>
      <c r="T157" s="166"/>
      <c r="AT157" s="161" t="s">
        <v>262</v>
      </c>
      <c r="AU157" s="161" t="s">
        <v>21</v>
      </c>
      <c r="AV157" s="13" t="s">
        <v>251</v>
      </c>
      <c r="AW157" s="13" t="s">
        <v>36</v>
      </c>
      <c r="AX157" s="13" t="s">
        <v>83</v>
      </c>
      <c r="AY157" s="161" t="s">
        <v>244</v>
      </c>
    </row>
    <row r="158" spans="2:65" s="1" customFormat="1" ht="21.75" customHeight="1">
      <c r="B158" s="34"/>
      <c r="C158" s="134" t="s">
        <v>340</v>
      </c>
      <c r="D158" s="134" t="s">
        <v>246</v>
      </c>
      <c r="E158" s="135" t="s">
        <v>1425</v>
      </c>
      <c r="F158" s="136" t="s">
        <v>1426</v>
      </c>
      <c r="G158" s="137" t="s">
        <v>249</v>
      </c>
      <c r="H158" s="138">
        <v>72.5</v>
      </c>
      <c r="I158" s="139"/>
      <c r="J158" s="140">
        <f>ROUND(I158*H158,2)</f>
        <v>0</v>
      </c>
      <c r="K158" s="136" t="s">
        <v>250</v>
      </c>
      <c r="L158" s="34"/>
      <c r="M158" s="141" t="s">
        <v>29</v>
      </c>
      <c r="N158" s="142" t="s">
        <v>46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251</v>
      </c>
      <c r="AT158" s="145" t="s">
        <v>246</v>
      </c>
      <c r="AU158" s="145" t="s">
        <v>21</v>
      </c>
      <c r="AY158" s="18" t="s">
        <v>244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83</v>
      </c>
      <c r="BK158" s="146">
        <f>ROUND(I158*H158,2)</f>
        <v>0</v>
      </c>
      <c r="BL158" s="18" t="s">
        <v>251</v>
      </c>
      <c r="BM158" s="145" t="s">
        <v>1427</v>
      </c>
    </row>
    <row r="159" spans="2:65" s="1" customFormat="1" ht="19.5">
      <c r="B159" s="34"/>
      <c r="D159" s="147" t="s">
        <v>253</v>
      </c>
      <c r="F159" s="148" t="s">
        <v>1428</v>
      </c>
      <c r="I159" s="149"/>
      <c r="L159" s="34"/>
      <c r="M159" s="150"/>
      <c r="T159" s="55"/>
      <c r="AT159" s="18" t="s">
        <v>253</v>
      </c>
      <c r="AU159" s="18" t="s">
        <v>21</v>
      </c>
    </row>
    <row r="160" spans="2:65" s="1" customFormat="1">
      <c r="B160" s="34"/>
      <c r="D160" s="151" t="s">
        <v>255</v>
      </c>
      <c r="F160" s="152" t="s">
        <v>1429</v>
      </c>
      <c r="I160" s="149"/>
      <c r="L160" s="34"/>
      <c r="M160" s="150"/>
      <c r="T160" s="55"/>
      <c r="AT160" s="18" t="s">
        <v>255</v>
      </c>
      <c r="AU160" s="18" t="s">
        <v>21</v>
      </c>
    </row>
    <row r="161" spans="2:65" s="1" customFormat="1" ht="16.5" customHeight="1">
      <c r="B161" s="34"/>
      <c r="C161" s="134" t="s">
        <v>346</v>
      </c>
      <c r="D161" s="134" t="s">
        <v>246</v>
      </c>
      <c r="E161" s="135" t="s">
        <v>1430</v>
      </c>
      <c r="F161" s="136" t="s">
        <v>1431</v>
      </c>
      <c r="G161" s="137" t="s">
        <v>249</v>
      </c>
      <c r="H161" s="138">
        <v>86.88</v>
      </c>
      <c r="I161" s="139"/>
      <c r="J161" s="140">
        <f>ROUND(I161*H161,2)</f>
        <v>0</v>
      </c>
      <c r="K161" s="136" t="s">
        <v>250</v>
      </c>
      <c r="L161" s="34"/>
      <c r="M161" s="141" t="s">
        <v>29</v>
      </c>
      <c r="N161" s="142" t="s">
        <v>46</v>
      </c>
      <c r="P161" s="143">
        <f>O161*H161</f>
        <v>0</v>
      </c>
      <c r="Q161" s="143">
        <v>5.8E-4</v>
      </c>
      <c r="R161" s="143">
        <f>Q161*H161</f>
        <v>5.0390399999999995E-2</v>
      </c>
      <c r="S161" s="143">
        <v>0</v>
      </c>
      <c r="T161" s="144">
        <f>S161*H161</f>
        <v>0</v>
      </c>
      <c r="AR161" s="145" t="s">
        <v>251</v>
      </c>
      <c r="AT161" s="145" t="s">
        <v>246</v>
      </c>
      <c r="AU161" s="145" t="s">
        <v>21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251</v>
      </c>
      <c r="BM161" s="145" t="s">
        <v>1432</v>
      </c>
    </row>
    <row r="162" spans="2:65" s="1" customFormat="1">
      <c r="B162" s="34"/>
      <c r="D162" s="147" t="s">
        <v>253</v>
      </c>
      <c r="F162" s="148" t="s">
        <v>1433</v>
      </c>
      <c r="I162" s="149"/>
      <c r="L162" s="34"/>
      <c r="M162" s="150"/>
      <c r="T162" s="55"/>
      <c r="AT162" s="18" t="s">
        <v>253</v>
      </c>
      <c r="AU162" s="18" t="s">
        <v>21</v>
      </c>
    </row>
    <row r="163" spans="2:65" s="1" customFormat="1">
      <c r="B163" s="34"/>
      <c r="D163" s="151" t="s">
        <v>255</v>
      </c>
      <c r="F163" s="152" t="s">
        <v>1434</v>
      </c>
      <c r="I163" s="149"/>
      <c r="L163" s="34"/>
      <c r="M163" s="150"/>
      <c r="T163" s="55"/>
      <c r="AT163" s="18" t="s">
        <v>255</v>
      </c>
      <c r="AU163" s="18" t="s">
        <v>21</v>
      </c>
    </row>
    <row r="164" spans="2:65" s="12" customFormat="1">
      <c r="B164" s="153"/>
      <c r="D164" s="147" t="s">
        <v>262</v>
      </c>
      <c r="E164" s="154" t="s">
        <v>29</v>
      </c>
      <c r="F164" s="155" t="s">
        <v>1435</v>
      </c>
      <c r="H164" s="156">
        <v>86.88</v>
      </c>
      <c r="I164" s="157"/>
      <c r="L164" s="153"/>
      <c r="M164" s="158"/>
      <c r="T164" s="159"/>
      <c r="AT164" s="154" t="s">
        <v>262</v>
      </c>
      <c r="AU164" s="154" t="s">
        <v>21</v>
      </c>
      <c r="AV164" s="12" t="s">
        <v>21</v>
      </c>
      <c r="AW164" s="12" t="s">
        <v>36</v>
      </c>
      <c r="AX164" s="12" t="s">
        <v>83</v>
      </c>
      <c r="AY164" s="154" t="s">
        <v>244</v>
      </c>
    </row>
    <row r="165" spans="2:65" s="1" customFormat="1" ht="16.5" customHeight="1">
      <c r="B165" s="34"/>
      <c r="C165" s="134" t="s">
        <v>8</v>
      </c>
      <c r="D165" s="134" t="s">
        <v>246</v>
      </c>
      <c r="E165" s="135" t="s">
        <v>1436</v>
      </c>
      <c r="F165" s="136" t="s">
        <v>1437</v>
      </c>
      <c r="G165" s="137" t="s">
        <v>249</v>
      </c>
      <c r="H165" s="138">
        <v>86.88</v>
      </c>
      <c r="I165" s="139"/>
      <c r="J165" s="140">
        <f>ROUND(I165*H165,2)</f>
        <v>0</v>
      </c>
      <c r="K165" s="136" t="s">
        <v>250</v>
      </c>
      <c r="L165" s="34"/>
      <c r="M165" s="141" t="s">
        <v>29</v>
      </c>
      <c r="N165" s="142" t="s">
        <v>46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251</v>
      </c>
      <c r="AT165" s="145" t="s">
        <v>246</v>
      </c>
      <c r="AU165" s="145" t="s">
        <v>21</v>
      </c>
      <c r="AY165" s="18" t="s">
        <v>244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83</v>
      </c>
      <c r="BK165" s="146">
        <f>ROUND(I165*H165,2)</f>
        <v>0</v>
      </c>
      <c r="BL165" s="18" t="s">
        <v>251</v>
      </c>
      <c r="BM165" s="145" t="s">
        <v>1438</v>
      </c>
    </row>
    <row r="166" spans="2:65" s="1" customFormat="1">
      <c r="B166" s="34"/>
      <c r="D166" s="147" t="s">
        <v>253</v>
      </c>
      <c r="F166" s="148" t="s">
        <v>1439</v>
      </c>
      <c r="I166" s="149"/>
      <c r="L166" s="34"/>
      <c r="M166" s="150"/>
      <c r="T166" s="55"/>
      <c r="AT166" s="18" t="s">
        <v>253</v>
      </c>
      <c r="AU166" s="18" t="s">
        <v>21</v>
      </c>
    </row>
    <row r="167" spans="2:65" s="1" customFormat="1">
      <c r="B167" s="34"/>
      <c r="D167" s="151" t="s">
        <v>255</v>
      </c>
      <c r="F167" s="152" t="s">
        <v>1440</v>
      </c>
      <c r="I167" s="149"/>
      <c r="L167" s="34"/>
      <c r="M167" s="150"/>
      <c r="T167" s="55"/>
      <c r="AT167" s="18" t="s">
        <v>255</v>
      </c>
      <c r="AU167" s="18" t="s">
        <v>21</v>
      </c>
    </row>
    <row r="168" spans="2:65" s="1" customFormat="1" ht="16.5" customHeight="1">
      <c r="B168" s="34"/>
      <c r="C168" s="134" t="s">
        <v>359</v>
      </c>
      <c r="D168" s="134" t="s">
        <v>246</v>
      </c>
      <c r="E168" s="135" t="s">
        <v>1441</v>
      </c>
      <c r="F168" s="136" t="s">
        <v>1442</v>
      </c>
      <c r="G168" s="137" t="s">
        <v>507</v>
      </c>
      <c r="H168" s="138">
        <v>77</v>
      </c>
      <c r="I168" s="139"/>
      <c r="J168" s="140">
        <f>ROUND(I168*H168,2)</f>
        <v>0</v>
      </c>
      <c r="K168" s="136" t="s">
        <v>250</v>
      </c>
      <c r="L168" s="34"/>
      <c r="M168" s="141" t="s">
        <v>29</v>
      </c>
      <c r="N168" s="142" t="s">
        <v>46</v>
      </c>
      <c r="P168" s="143">
        <f>O168*H168</f>
        <v>0</v>
      </c>
      <c r="Q168" s="143">
        <v>2.0000000000000001E-4</v>
      </c>
      <c r="R168" s="143">
        <f>Q168*H168</f>
        <v>1.54E-2</v>
      </c>
      <c r="S168" s="143">
        <v>0</v>
      </c>
      <c r="T168" s="144">
        <f>S168*H168</f>
        <v>0</v>
      </c>
      <c r="AR168" s="145" t="s">
        <v>251</v>
      </c>
      <c r="AT168" s="145" t="s">
        <v>246</v>
      </c>
      <c r="AU168" s="145" t="s">
        <v>21</v>
      </c>
      <c r="AY168" s="18" t="s">
        <v>244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83</v>
      </c>
      <c r="BK168" s="146">
        <f>ROUND(I168*H168,2)</f>
        <v>0</v>
      </c>
      <c r="BL168" s="18" t="s">
        <v>251</v>
      </c>
      <c r="BM168" s="145" t="s">
        <v>1443</v>
      </c>
    </row>
    <row r="169" spans="2:65" s="1" customFormat="1">
      <c r="B169" s="34"/>
      <c r="D169" s="147" t="s">
        <v>253</v>
      </c>
      <c r="F169" s="148" t="s">
        <v>1444</v>
      </c>
      <c r="I169" s="149"/>
      <c r="L169" s="34"/>
      <c r="M169" s="150"/>
      <c r="T169" s="55"/>
      <c r="AT169" s="18" t="s">
        <v>253</v>
      </c>
      <c r="AU169" s="18" t="s">
        <v>21</v>
      </c>
    </row>
    <row r="170" spans="2:65" s="1" customFormat="1">
      <c r="B170" s="34"/>
      <c r="D170" s="151" t="s">
        <v>255</v>
      </c>
      <c r="F170" s="152" t="s">
        <v>1445</v>
      </c>
      <c r="I170" s="149"/>
      <c r="L170" s="34"/>
      <c r="M170" s="150"/>
      <c r="T170" s="55"/>
      <c r="AT170" s="18" t="s">
        <v>255</v>
      </c>
      <c r="AU170" s="18" t="s">
        <v>21</v>
      </c>
    </row>
    <row r="171" spans="2:65" s="12" customFormat="1">
      <c r="B171" s="153"/>
      <c r="D171" s="147" t="s">
        <v>262</v>
      </c>
      <c r="E171" s="154" t="s">
        <v>29</v>
      </c>
      <c r="F171" s="155" t="s">
        <v>1446</v>
      </c>
      <c r="H171" s="156">
        <v>77</v>
      </c>
      <c r="I171" s="157"/>
      <c r="L171" s="153"/>
      <c r="M171" s="158"/>
      <c r="T171" s="159"/>
      <c r="AT171" s="154" t="s">
        <v>262</v>
      </c>
      <c r="AU171" s="154" t="s">
        <v>21</v>
      </c>
      <c r="AV171" s="12" t="s">
        <v>21</v>
      </c>
      <c r="AW171" s="12" t="s">
        <v>36</v>
      </c>
      <c r="AX171" s="12" t="s">
        <v>83</v>
      </c>
      <c r="AY171" s="154" t="s">
        <v>244</v>
      </c>
    </row>
    <row r="172" spans="2:65" s="1" customFormat="1" ht="16.5" customHeight="1">
      <c r="B172" s="34"/>
      <c r="C172" s="134" t="s">
        <v>366</v>
      </c>
      <c r="D172" s="134" t="s">
        <v>246</v>
      </c>
      <c r="E172" s="135" t="s">
        <v>1447</v>
      </c>
      <c r="F172" s="136" t="s">
        <v>1448</v>
      </c>
      <c r="G172" s="137" t="s">
        <v>249</v>
      </c>
      <c r="H172" s="138">
        <v>1252.5</v>
      </c>
      <c r="I172" s="139"/>
      <c r="J172" s="140">
        <f>ROUND(I172*H172,2)</f>
        <v>0</v>
      </c>
      <c r="K172" s="136" t="s">
        <v>250</v>
      </c>
      <c r="L172" s="34"/>
      <c r="M172" s="141" t="s">
        <v>29</v>
      </c>
      <c r="N172" s="142" t="s">
        <v>46</v>
      </c>
      <c r="P172" s="143">
        <f>O172*H172</f>
        <v>0</v>
      </c>
      <c r="Q172" s="143">
        <v>1.4999999999999999E-4</v>
      </c>
      <c r="R172" s="143">
        <f>Q172*H172</f>
        <v>0.18787499999999999</v>
      </c>
      <c r="S172" s="143">
        <v>0</v>
      </c>
      <c r="T172" s="144">
        <f>S172*H172</f>
        <v>0</v>
      </c>
      <c r="AR172" s="145" t="s">
        <v>251</v>
      </c>
      <c r="AT172" s="145" t="s">
        <v>246</v>
      </c>
      <c r="AU172" s="145" t="s">
        <v>21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251</v>
      </c>
      <c r="BM172" s="145" t="s">
        <v>1449</v>
      </c>
    </row>
    <row r="173" spans="2:65" s="1" customFormat="1">
      <c r="B173" s="34"/>
      <c r="D173" s="147" t="s">
        <v>253</v>
      </c>
      <c r="F173" s="148" t="s">
        <v>1450</v>
      </c>
      <c r="I173" s="149"/>
      <c r="L173" s="34"/>
      <c r="M173" s="150"/>
      <c r="T173" s="55"/>
      <c r="AT173" s="18" t="s">
        <v>253</v>
      </c>
      <c r="AU173" s="18" t="s">
        <v>21</v>
      </c>
    </row>
    <row r="174" spans="2:65" s="1" customFormat="1">
      <c r="B174" s="34"/>
      <c r="D174" s="151" t="s">
        <v>255</v>
      </c>
      <c r="F174" s="152" t="s">
        <v>1451</v>
      </c>
      <c r="I174" s="149"/>
      <c r="L174" s="34"/>
      <c r="M174" s="150"/>
      <c r="T174" s="55"/>
      <c r="AT174" s="18" t="s">
        <v>255</v>
      </c>
      <c r="AU174" s="18" t="s">
        <v>21</v>
      </c>
    </row>
    <row r="175" spans="2:65" s="12" customFormat="1">
      <c r="B175" s="153"/>
      <c r="D175" s="147" t="s">
        <v>262</v>
      </c>
      <c r="E175" s="154" t="s">
        <v>29</v>
      </c>
      <c r="F175" s="155" t="s">
        <v>1452</v>
      </c>
      <c r="H175" s="156">
        <v>1200</v>
      </c>
      <c r="I175" s="157"/>
      <c r="L175" s="153"/>
      <c r="M175" s="158"/>
      <c r="T175" s="159"/>
      <c r="AT175" s="154" t="s">
        <v>262</v>
      </c>
      <c r="AU175" s="154" t="s">
        <v>21</v>
      </c>
      <c r="AV175" s="12" t="s">
        <v>21</v>
      </c>
      <c r="AW175" s="12" t="s">
        <v>36</v>
      </c>
      <c r="AX175" s="12" t="s">
        <v>75</v>
      </c>
      <c r="AY175" s="154" t="s">
        <v>244</v>
      </c>
    </row>
    <row r="176" spans="2:65" s="12" customFormat="1">
      <c r="B176" s="153"/>
      <c r="D176" s="147" t="s">
        <v>262</v>
      </c>
      <c r="E176" s="154" t="s">
        <v>29</v>
      </c>
      <c r="F176" s="155" t="s">
        <v>1453</v>
      </c>
      <c r="H176" s="156">
        <v>52.5</v>
      </c>
      <c r="I176" s="157"/>
      <c r="L176" s="153"/>
      <c r="M176" s="158"/>
      <c r="T176" s="159"/>
      <c r="AT176" s="154" t="s">
        <v>262</v>
      </c>
      <c r="AU176" s="154" t="s">
        <v>21</v>
      </c>
      <c r="AV176" s="12" t="s">
        <v>21</v>
      </c>
      <c r="AW176" s="12" t="s">
        <v>36</v>
      </c>
      <c r="AX176" s="12" t="s">
        <v>75</v>
      </c>
      <c r="AY176" s="154" t="s">
        <v>244</v>
      </c>
    </row>
    <row r="177" spans="2:65" s="13" customFormat="1">
      <c r="B177" s="160"/>
      <c r="D177" s="147" t="s">
        <v>262</v>
      </c>
      <c r="E177" s="161" t="s">
        <v>29</v>
      </c>
      <c r="F177" s="162" t="s">
        <v>271</v>
      </c>
      <c r="H177" s="163">
        <v>1252.5</v>
      </c>
      <c r="I177" s="164"/>
      <c r="L177" s="160"/>
      <c r="M177" s="165"/>
      <c r="T177" s="166"/>
      <c r="AT177" s="161" t="s">
        <v>262</v>
      </c>
      <c r="AU177" s="161" t="s">
        <v>21</v>
      </c>
      <c r="AV177" s="13" t="s">
        <v>251</v>
      </c>
      <c r="AW177" s="13" t="s">
        <v>36</v>
      </c>
      <c r="AX177" s="13" t="s">
        <v>83</v>
      </c>
      <c r="AY177" s="161" t="s">
        <v>244</v>
      </c>
    </row>
    <row r="178" spans="2:65" s="1" customFormat="1" ht="16.5" customHeight="1">
      <c r="B178" s="34"/>
      <c r="C178" s="134" t="s">
        <v>372</v>
      </c>
      <c r="D178" s="134" t="s">
        <v>246</v>
      </c>
      <c r="E178" s="135" t="s">
        <v>1454</v>
      </c>
      <c r="F178" s="136" t="s">
        <v>1455</v>
      </c>
      <c r="G178" s="137" t="s">
        <v>249</v>
      </c>
      <c r="H178" s="138">
        <v>1055.5</v>
      </c>
      <c r="I178" s="139"/>
      <c r="J178" s="140">
        <f>ROUND(I178*H178,2)</f>
        <v>0</v>
      </c>
      <c r="K178" s="136" t="s">
        <v>250</v>
      </c>
      <c r="L178" s="34"/>
      <c r="M178" s="141" t="s">
        <v>29</v>
      </c>
      <c r="N178" s="142" t="s">
        <v>46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251</v>
      </c>
      <c r="AT178" s="145" t="s">
        <v>246</v>
      </c>
      <c r="AU178" s="145" t="s">
        <v>21</v>
      </c>
      <c r="AY178" s="18" t="s">
        <v>244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83</v>
      </c>
      <c r="BK178" s="146">
        <f>ROUND(I178*H178,2)</f>
        <v>0</v>
      </c>
      <c r="BL178" s="18" t="s">
        <v>251</v>
      </c>
      <c r="BM178" s="145" t="s">
        <v>1456</v>
      </c>
    </row>
    <row r="179" spans="2:65" s="1" customFormat="1">
      <c r="B179" s="34"/>
      <c r="D179" s="147" t="s">
        <v>253</v>
      </c>
      <c r="F179" s="148" t="s">
        <v>1457</v>
      </c>
      <c r="I179" s="149"/>
      <c r="L179" s="34"/>
      <c r="M179" s="150"/>
      <c r="T179" s="55"/>
      <c r="AT179" s="18" t="s">
        <v>253</v>
      </c>
      <c r="AU179" s="18" t="s">
        <v>21</v>
      </c>
    </row>
    <row r="180" spans="2:65" s="1" customFormat="1">
      <c r="B180" s="34"/>
      <c r="D180" s="151" t="s">
        <v>255</v>
      </c>
      <c r="F180" s="152" t="s">
        <v>1458</v>
      </c>
      <c r="I180" s="149"/>
      <c r="L180" s="34"/>
      <c r="M180" s="150"/>
      <c r="T180" s="55"/>
      <c r="AT180" s="18" t="s">
        <v>255</v>
      </c>
      <c r="AU180" s="18" t="s">
        <v>21</v>
      </c>
    </row>
    <row r="181" spans="2:65" s="12" customFormat="1">
      <c r="B181" s="153"/>
      <c r="D181" s="147" t="s">
        <v>262</v>
      </c>
      <c r="E181" s="154" t="s">
        <v>29</v>
      </c>
      <c r="F181" s="155" t="s">
        <v>1459</v>
      </c>
      <c r="H181" s="156">
        <v>1003</v>
      </c>
      <c r="I181" s="157"/>
      <c r="L181" s="153"/>
      <c r="M181" s="158"/>
      <c r="T181" s="159"/>
      <c r="AT181" s="154" t="s">
        <v>262</v>
      </c>
      <c r="AU181" s="154" t="s">
        <v>21</v>
      </c>
      <c r="AV181" s="12" t="s">
        <v>21</v>
      </c>
      <c r="AW181" s="12" t="s">
        <v>36</v>
      </c>
      <c r="AX181" s="12" t="s">
        <v>75</v>
      </c>
      <c r="AY181" s="154" t="s">
        <v>244</v>
      </c>
    </row>
    <row r="182" spans="2:65" s="12" customFormat="1">
      <c r="B182" s="153"/>
      <c r="D182" s="147" t="s">
        <v>262</v>
      </c>
      <c r="E182" s="154" t="s">
        <v>29</v>
      </c>
      <c r="F182" s="155" t="s">
        <v>1453</v>
      </c>
      <c r="H182" s="156">
        <v>52.5</v>
      </c>
      <c r="I182" s="157"/>
      <c r="L182" s="153"/>
      <c r="M182" s="158"/>
      <c r="T182" s="159"/>
      <c r="AT182" s="154" t="s">
        <v>262</v>
      </c>
      <c r="AU182" s="154" t="s">
        <v>21</v>
      </c>
      <c r="AV182" s="12" t="s">
        <v>21</v>
      </c>
      <c r="AW182" s="12" t="s">
        <v>36</v>
      </c>
      <c r="AX182" s="12" t="s">
        <v>75</v>
      </c>
      <c r="AY182" s="154" t="s">
        <v>244</v>
      </c>
    </row>
    <row r="183" spans="2:65" s="13" customFormat="1">
      <c r="B183" s="160"/>
      <c r="D183" s="147" t="s">
        <v>262</v>
      </c>
      <c r="E183" s="161" t="s">
        <v>29</v>
      </c>
      <c r="F183" s="162" t="s">
        <v>271</v>
      </c>
      <c r="H183" s="163">
        <v>1055.5</v>
      </c>
      <c r="I183" s="164"/>
      <c r="L183" s="160"/>
      <c r="M183" s="165"/>
      <c r="T183" s="166"/>
      <c r="AT183" s="161" t="s">
        <v>262</v>
      </c>
      <c r="AU183" s="161" t="s">
        <v>21</v>
      </c>
      <c r="AV183" s="13" t="s">
        <v>251</v>
      </c>
      <c r="AW183" s="13" t="s">
        <v>36</v>
      </c>
      <c r="AX183" s="13" t="s">
        <v>83</v>
      </c>
      <c r="AY183" s="161" t="s">
        <v>244</v>
      </c>
    </row>
    <row r="184" spans="2:65" s="1" customFormat="1" ht="16.5" customHeight="1">
      <c r="B184" s="34"/>
      <c r="C184" s="175" t="s">
        <v>378</v>
      </c>
      <c r="D184" s="175" t="s">
        <v>373</v>
      </c>
      <c r="E184" s="176" t="s">
        <v>1460</v>
      </c>
      <c r="F184" s="177" t="s">
        <v>1461</v>
      </c>
      <c r="G184" s="178" t="s">
        <v>416</v>
      </c>
      <c r="H184" s="179">
        <v>80.584000000000003</v>
      </c>
      <c r="I184" s="180"/>
      <c r="J184" s="181">
        <f>ROUND(I184*H184,2)</f>
        <v>0</v>
      </c>
      <c r="K184" s="177" t="s">
        <v>29</v>
      </c>
      <c r="L184" s="182"/>
      <c r="M184" s="183" t="s">
        <v>29</v>
      </c>
      <c r="N184" s="184" t="s">
        <v>46</v>
      </c>
      <c r="P184" s="143">
        <f>O184*H184</f>
        <v>0</v>
      </c>
      <c r="Q184" s="143">
        <v>1</v>
      </c>
      <c r="R184" s="143">
        <f>Q184*H184</f>
        <v>80.584000000000003</v>
      </c>
      <c r="S184" s="143">
        <v>0</v>
      </c>
      <c r="T184" s="144">
        <f>S184*H184</f>
        <v>0</v>
      </c>
      <c r="AR184" s="145" t="s">
        <v>300</v>
      </c>
      <c r="AT184" s="145" t="s">
        <v>373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1462</v>
      </c>
    </row>
    <row r="185" spans="2:65" s="1" customFormat="1">
      <c r="B185" s="34"/>
      <c r="D185" s="147" t="s">
        <v>253</v>
      </c>
      <c r="F185" s="148" t="s">
        <v>1461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2" customFormat="1">
      <c r="B186" s="153"/>
      <c r="D186" s="147" t="s">
        <v>262</v>
      </c>
      <c r="E186" s="154" t="s">
        <v>29</v>
      </c>
      <c r="F186" s="155" t="s">
        <v>1463</v>
      </c>
      <c r="H186" s="156">
        <v>74.099999999999994</v>
      </c>
      <c r="I186" s="157"/>
      <c r="L186" s="153"/>
      <c r="M186" s="158"/>
      <c r="T186" s="159"/>
      <c r="AT186" s="154" t="s">
        <v>262</v>
      </c>
      <c r="AU186" s="154" t="s">
        <v>21</v>
      </c>
      <c r="AV186" s="12" t="s">
        <v>21</v>
      </c>
      <c r="AW186" s="12" t="s">
        <v>36</v>
      </c>
      <c r="AX186" s="12" t="s">
        <v>75</v>
      </c>
      <c r="AY186" s="154" t="s">
        <v>244</v>
      </c>
    </row>
    <row r="187" spans="2:65" s="12" customFormat="1">
      <c r="B187" s="153"/>
      <c r="D187" s="147" t="s">
        <v>262</v>
      </c>
      <c r="E187" s="154" t="s">
        <v>29</v>
      </c>
      <c r="F187" s="155" t="s">
        <v>1464</v>
      </c>
      <c r="H187" s="156">
        <v>6.484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75</v>
      </c>
      <c r="AY187" s="154" t="s">
        <v>244</v>
      </c>
    </row>
    <row r="188" spans="2:65" s="13" customFormat="1">
      <c r="B188" s="160"/>
      <c r="D188" s="147" t="s">
        <v>262</v>
      </c>
      <c r="E188" s="161" t="s">
        <v>29</v>
      </c>
      <c r="F188" s="162" t="s">
        <v>271</v>
      </c>
      <c r="H188" s="163">
        <v>80.584000000000003</v>
      </c>
      <c r="I188" s="164"/>
      <c r="L188" s="160"/>
      <c r="M188" s="165"/>
      <c r="T188" s="166"/>
      <c r="AT188" s="161" t="s">
        <v>262</v>
      </c>
      <c r="AU188" s="161" t="s">
        <v>21</v>
      </c>
      <c r="AV188" s="13" t="s">
        <v>251</v>
      </c>
      <c r="AW188" s="13" t="s">
        <v>36</v>
      </c>
      <c r="AX188" s="13" t="s">
        <v>83</v>
      </c>
      <c r="AY188" s="161" t="s">
        <v>244</v>
      </c>
    </row>
    <row r="189" spans="2:65" s="1" customFormat="1" ht="21.75" customHeight="1">
      <c r="B189" s="34"/>
      <c r="C189" s="134" t="s">
        <v>385</v>
      </c>
      <c r="D189" s="134" t="s">
        <v>246</v>
      </c>
      <c r="E189" s="135" t="s">
        <v>1465</v>
      </c>
      <c r="F189" s="136" t="s">
        <v>1466</v>
      </c>
      <c r="G189" s="137" t="s">
        <v>249</v>
      </c>
      <c r="H189" s="138">
        <v>1200</v>
      </c>
      <c r="I189" s="139"/>
      <c r="J189" s="140">
        <f>ROUND(I189*H189,2)</f>
        <v>0</v>
      </c>
      <c r="K189" s="136" t="s">
        <v>250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251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251</v>
      </c>
      <c r="BM189" s="145" t="s">
        <v>1467</v>
      </c>
    </row>
    <row r="190" spans="2:65" s="1" customFormat="1" ht="19.5">
      <c r="B190" s="34"/>
      <c r="D190" s="147" t="s">
        <v>253</v>
      </c>
      <c r="F190" s="148" t="s">
        <v>1468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>
      <c r="B191" s="34"/>
      <c r="D191" s="151" t="s">
        <v>255</v>
      </c>
      <c r="F191" s="152" t="s">
        <v>1469</v>
      </c>
      <c r="I191" s="149"/>
      <c r="L191" s="34"/>
      <c r="M191" s="150"/>
      <c r="T191" s="55"/>
      <c r="AT191" s="18" t="s">
        <v>255</v>
      </c>
      <c r="AU191" s="18" t="s">
        <v>21</v>
      </c>
    </row>
    <row r="192" spans="2:65" s="12" customFormat="1">
      <c r="B192" s="153"/>
      <c r="D192" s="147" t="s">
        <v>262</v>
      </c>
      <c r="E192" s="154" t="s">
        <v>29</v>
      </c>
      <c r="F192" s="155" t="s">
        <v>1452</v>
      </c>
      <c r="H192" s="156">
        <v>1200</v>
      </c>
      <c r="I192" s="157"/>
      <c r="L192" s="153"/>
      <c r="M192" s="158"/>
      <c r="T192" s="159"/>
      <c r="AT192" s="154" t="s">
        <v>262</v>
      </c>
      <c r="AU192" s="154" t="s">
        <v>21</v>
      </c>
      <c r="AV192" s="12" t="s">
        <v>21</v>
      </c>
      <c r="AW192" s="12" t="s">
        <v>36</v>
      </c>
      <c r="AX192" s="12" t="s">
        <v>83</v>
      </c>
      <c r="AY192" s="154" t="s">
        <v>244</v>
      </c>
    </row>
    <row r="193" spans="2:65" s="1" customFormat="1" ht="21.75" customHeight="1">
      <c r="B193" s="34"/>
      <c r="C193" s="134" t="s">
        <v>7</v>
      </c>
      <c r="D193" s="134" t="s">
        <v>246</v>
      </c>
      <c r="E193" s="135" t="s">
        <v>315</v>
      </c>
      <c r="F193" s="136" t="s">
        <v>316</v>
      </c>
      <c r="G193" s="137" t="s">
        <v>274</v>
      </c>
      <c r="H193" s="138">
        <v>1014.8</v>
      </c>
      <c r="I193" s="139"/>
      <c r="J193" s="140">
        <f>ROUND(I193*H193,2)</f>
        <v>0</v>
      </c>
      <c r="K193" s="136" t="s">
        <v>250</v>
      </c>
      <c r="L193" s="34"/>
      <c r="M193" s="141" t="s">
        <v>29</v>
      </c>
      <c r="N193" s="142" t="s">
        <v>46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251</v>
      </c>
      <c r="AT193" s="145" t="s">
        <v>246</v>
      </c>
      <c r="AU193" s="145" t="s">
        <v>21</v>
      </c>
      <c r="AY193" s="18" t="s">
        <v>244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83</v>
      </c>
      <c r="BK193" s="146">
        <f>ROUND(I193*H193,2)</f>
        <v>0</v>
      </c>
      <c r="BL193" s="18" t="s">
        <v>251</v>
      </c>
      <c r="BM193" s="145" t="s">
        <v>1470</v>
      </c>
    </row>
    <row r="194" spans="2:65" s="1" customFormat="1" ht="19.5">
      <c r="B194" s="34"/>
      <c r="D194" s="147" t="s">
        <v>253</v>
      </c>
      <c r="F194" s="148" t="s">
        <v>318</v>
      </c>
      <c r="I194" s="149"/>
      <c r="L194" s="34"/>
      <c r="M194" s="150"/>
      <c r="T194" s="55"/>
      <c r="AT194" s="18" t="s">
        <v>253</v>
      </c>
      <c r="AU194" s="18" t="s">
        <v>21</v>
      </c>
    </row>
    <row r="195" spans="2:65" s="1" customFormat="1">
      <c r="B195" s="34"/>
      <c r="D195" s="151" t="s">
        <v>255</v>
      </c>
      <c r="F195" s="152" t="s">
        <v>319</v>
      </c>
      <c r="I195" s="149"/>
      <c r="L195" s="34"/>
      <c r="M195" s="150"/>
      <c r="T195" s="55"/>
      <c r="AT195" s="18" t="s">
        <v>255</v>
      </c>
      <c r="AU195" s="18" t="s">
        <v>21</v>
      </c>
    </row>
    <row r="196" spans="2:65" s="12" customFormat="1">
      <c r="B196" s="153"/>
      <c r="D196" s="147" t="s">
        <v>262</v>
      </c>
      <c r="E196" s="154" t="s">
        <v>29</v>
      </c>
      <c r="F196" s="155" t="s">
        <v>1471</v>
      </c>
      <c r="H196" s="156">
        <v>468.54500000000002</v>
      </c>
      <c r="I196" s="157"/>
      <c r="L196" s="153"/>
      <c r="M196" s="158"/>
      <c r="T196" s="159"/>
      <c r="AT196" s="154" t="s">
        <v>262</v>
      </c>
      <c r="AU196" s="154" t="s">
        <v>21</v>
      </c>
      <c r="AV196" s="12" t="s">
        <v>21</v>
      </c>
      <c r="AW196" s="12" t="s">
        <v>36</v>
      </c>
      <c r="AX196" s="12" t="s">
        <v>75</v>
      </c>
      <c r="AY196" s="154" t="s">
        <v>244</v>
      </c>
    </row>
    <row r="197" spans="2:65" s="14" customFormat="1">
      <c r="B197" s="168"/>
      <c r="D197" s="147" t="s">
        <v>262</v>
      </c>
      <c r="E197" s="169" t="s">
        <v>29</v>
      </c>
      <c r="F197" s="170" t="s">
        <v>321</v>
      </c>
      <c r="H197" s="171">
        <v>468.54500000000002</v>
      </c>
      <c r="I197" s="172"/>
      <c r="L197" s="168"/>
      <c r="M197" s="173"/>
      <c r="T197" s="174"/>
      <c r="AT197" s="169" t="s">
        <v>262</v>
      </c>
      <c r="AU197" s="169" t="s">
        <v>21</v>
      </c>
      <c r="AV197" s="14" t="s">
        <v>264</v>
      </c>
      <c r="AW197" s="14" t="s">
        <v>36</v>
      </c>
      <c r="AX197" s="14" t="s">
        <v>75</v>
      </c>
      <c r="AY197" s="169" t="s">
        <v>244</v>
      </c>
    </row>
    <row r="198" spans="2:65" s="12" customFormat="1">
      <c r="B198" s="153"/>
      <c r="D198" s="147" t="s">
        <v>262</v>
      </c>
      <c r="E198" s="154" t="s">
        <v>29</v>
      </c>
      <c r="F198" s="155" t="s">
        <v>1472</v>
      </c>
      <c r="H198" s="156">
        <v>344.01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75</v>
      </c>
      <c r="AY198" s="154" t="s">
        <v>244</v>
      </c>
    </row>
    <row r="199" spans="2:65" s="12" customFormat="1">
      <c r="B199" s="153"/>
      <c r="D199" s="147" t="s">
        <v>262</v>
      </c>
      <c r="E199" s="154" t="s">
        <v>29</v>
      </c>
      <c r="F199" s="155" t="s">
        <v>1473</v>
      </c>
      <c r="H199" s="156">
        <v>202.245</v>
      </c>
      <c r="I199" s="157"/>
      <c r="L199" s="153"/>
      <c r="M199" s="158"/>
      <c r="T199" s="159"/>
      <c r="AT199" s="154" t="s">
        <v>262</v>
      </c>
      <c r="AU199" s="154" t="s">
        <v>21</v>
      </c>
      <c r="AV199" s="12" t="s">
        <v>21</v>
      </c>
      <c r="AW199" s="12" t="s">
        <v>36</v>
      </c>
      <c r="AX199" s="12" t="s">
        <v>75</v>
      </c>
      <c r="AY199" s="154" t="s">
        <v>244</v>
      </c>
    </row>
    <row r="200" spans="2:65" s="14" customFormat="1">
      <c r="B200" s="168"/>
      <c r="D200" s="147" t="s">
        <v>262</v>
      </c>
      <c r="E200" s="169" t="s">
        <v>1474</v>
      </c>
      <c r="F200" s="170" t="s">
        <v>321</v>
      </c>
      <c r="H200" s="171">
        <v>546.255</v>
      </c>
      <c r="I200" s="172"/>
      <c r="L200" s="168"/>
      <c r="M200" s="173"/>
      <c r="T200" s="174"/>
      <c r="AT200" s="169" t="s">
        <v>262</v>
      </c>
      <c r="AU200" s="169" t="s">
        <v>21</v>
      </c>
      <c r="AV200" s="14" t="s">
        <v>264</v>
      </c>
      <c r="AW200" s="14" t="s">
        <v>36</v>
      </c>
      <c r="AX200" s="14" t="s">
        <v>75</v>
      </c>
      <c r="AY200" s="169" t="s">
        <v>244</v>
      </c>
    </row>
    <row r="201" spans="2:65" s="13" customFormat="1">
      <c r="B201" s="160"/>
      <c r="D201" s="147" t="s">
        <v>262</v>
      </c>
      <c r="E201" s="161" t="s">
        <v>29</v>
      </c>
      <c r="F201" s="162" t="s">
        <v>271</v>
      </c>
      <c r="H201" s="163">
        <v>1014.8</v>
      </c>
      <c r="I201" s="164"/>
      <c r="L201" s="160"/>
      <c r="M201" s="165"/>
      <c r="T201" s="166"/>
      <c r="AT201" s="161" t="s">
        <v>262</v>
      </c>
      <c r="AU201" s="161" t="s">
        <v>21</v>
      </c>
      <c r="AV201" s="13" t="s">
        <v>251</v>
      </c>
      <c r="AW201" s="13" t="s">
        <v>36</v>
      </c>
      <c r="AX201" s="13" t="s">
        <v>83</v>
      </c>
      <c r="AY201" s="161" t="s">
        <v>244</v>
      </c>
    </row>
    <row r="202" spans="2:65" s="1" customFormat="1" ht="21.75" customHeight="1">
      <c r="B202" s="34"/>
      <c r="C202" s="134" t="s">
        <v>399</v>
      </c>
      <c r="D202" s="134" t="s">
        <v>246</v>
      </c>
      <c r="E202" s="135" t="s">
        <v>325</v>
      </c>
      <c r="F202" s="136" t="s">
        <v>326</v>
      </c>
      <c r="G202" s="137" t="s">
        <v>274</v>
      </c>
      <c r="H202" s="138">
        <v>670.79</v>
      </c>
      <c r="I202" s="139"/>
      <c r="J202" s="140">
        <f>ROUND(I202*H202,2)</f>
        <v>0</v>
      </c>
      <c r="K202" s="136" t="s">
        <v>250</v>
      </c>
      <c r="L202" s="34"/>
      <c r="M202" s="141" t="s">
        <v>29</v>
      </c>
      <c r="N202" s="142" t="s">
        <v>46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251</v>
      </c>
      <c r="AT202" s="145" t="s">
        <v>246</v>
      </c>
      <c r="AU202" s="145" t="s">
        <v>21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251</v>
      </c>
      <c r="BM202" s="145" t="s">
        <v>1475</v>
      </c>
    </row>
    <row r="203" spans="2:65" s="1" customFormat="1" ht="19.5">
      <c r="B203" s="34"/>
      <c r="D203" s="147" t="s">
        <v>253</v>
      </c>
      <c r="F203" s="148" t="s">
        <v>328</v>
      </c>
      <c r="I203" s="149"/>
      <c r="L203" s="34"/>
      <c r="M203" s="150"/>
      <c r="T203" s="55"/>
      <c r="AT203" s="18" t="s">
        <v>253</v>
      </c>
      <c r="AU203" s="18" t="s">
        <v>21</v>
      </c>
    </row>
    <row r="204" spans="2:65" s="1" customFormat="1">
      <c r="B204" s="34"/>
      <c r="D204" s="151" t="s">
        <v>255</v>
      </c>
      <c r="F204" s="152" t="s">
        <v>329</v>
      </c>
      <c r="I204" s="149"/>
      <c r="L204" s="34"/>
      <c r="M204" s="150"/>
      <c r="T204" s="55"/>
      <c r="AT204" s="18" t="s">
        <v>255</v>
      </c>
      <c r="AU204" s="18" t="s">
        <v>21</v>
      </c>
    </row>
    <row r="205" spans="2:65" s="12" customFormat="1">
      <c r="B205" s="153"/>
      <c r="D205" s="147" t="s">
        <v>262</v>
      </c>
      <c r="E205" s="154" t="s">
        <v>29</v>
      </c>
      <c r="F205" s="155" t="s">
        <v>1471</v>
      </c>
      <c r="H205" s="156">
        <v>468.54500000000002</v>
      </c>
      <c r="I205" s="157"/>
      <c r="L205" s="153"/>
      <c r="M205" s="158"/>
      <c r="T205" s="159"/>
      <c r="AT205" s="154" t="s">
        <v>262</v>
      </c>
      <c r="AU205" s="154" t="s">
        <v>21</v>
      </c>
      <c r="AV205" s="12" t="s">
        <v>21</v>
      </c>
      <c r="AW205" s="12" t="s">
        <v>36</v>
      </c>
      <c r="AX205" s="12" t="s">
        <v>75</v>
      </c>
      <c r="AY205" s="154" t="s">
        <v>244</v>
      </c>
    </row>
    <row r="206" spans="2:65" s="14" customFormat="1">
      <c r="B206" s="168"/>
      <c r="D206" s="147" t="s">
        <v>262</v>
      </c>
      <c r="E206" s="169" t="s">
        <v>29</v>
      </c>
      <c r="F206" s="170" t="s">
        <v>321</v>
      </c>
      <c r="H206" s="171">
        <v>468.54500000000002</v>
      </c>
      <c r="I206" s="172"/>
      <c r="L206" s="168"/>
      <c r="M206" s="173"/>
      <c r="T206" s="174"/>
      <c r="AT206" s="169" t="s">
        <v>262</v>
      </c>
      <c r="AU206" s="169" t="s">
        <v>21</v>
      </c>
      <c r="AV206" s="14" t="s">
        <v>264</v>
      </c>
      <c r="AW206" s="14" t="s">
        <v>36</v>
      </c>
      <c r="AX206" s="14" t="s">
        <v>75</v>
      </c>
      <c r="AY206" s="169" t="s">
        <v>244</v>
      </c>
    </row>
    <row r="207" spans="2:65" s="12" customFormat="1">
      <c r="B207" s="153"/>
      <c r="D207" s="147" t="s">
        <v>262</v>
      </c>
      <c r="E207" s="154" t="s">
        <v>29</v>
      </c>
      <c r="F207" s="155" t="s">
        <v>1473</v>
      </c>
      <c r="H207" s="156">
        <v>202.245</v>
      </c>
      <c r="I207" s="157"/>
      <c r="L207" s="153"/>
      <c r="M207" s="158"/>
      <c r="T207" s="159"/>
      <c r="AT207" s="154" t="s">
        <v>262</v>
      </c>
      <c r="AU207" s="154" t="s">
        <v>21</v>
      </c>
      <c r="AV207" s="12" t="s">
        <v>21</v>
      </c>
      <c r="AW207" s="12" t="s">
        <v>36</v>
      </c>
      <c r="AX207" s="12" t="s">
        <v>75</v>
      </c>
      <c r="AY207" s="154" t="s">
        <v>244</v>
      </c>
    </row>
    <row r="208" spans="2:65" s="14" customFormat="1">
      <c r="B208" s="168"/>
      <c r="D208" s="147" t="s">
        <v>262</v>
      </c>
      <c r="E208" s="169" t="s">
        <v>1476</v>
      </c>
      <c r="F208" s="170" t="s">
        <v>321</v>
      </c>
      <c r="H208" s="171">
        <v>202.245</v>
      </c>
      <c r="I208" s="172"/>
      <c r="L208" s="168"/>
      <c r="M208" s="173"/>
      <c r="T208" s="174"/>
      <c r="AT208" s="169" t="s">
        <v>262</v>
      </c>
      <c r="AU208" s="169" t="s">
        <v>21</v>
      </c>
      <c r="AV208" s="14" t="s">
        <v>264</v>
      </c>
      <c r="AW208" s="14" t="s">
        <v>36</v>
      </c>
      <c r="AX208" s="14" t="s">
        <v>75</v>
      </c>
      <c r="AY208" s="169" t="s">
        <v>244</v>
      </c>
    </row>
    <row r="209" spans="2:65" s="13" customFormat="1">
      <c r="B209" s="160"/>
      <c r="D209" s="147" t="s">
        <v>262</v>
      </c>
      <c r="E209" s="161" t="s">
        <v>29</v>
      </c>
      <c r="F209" s="162" t="s">
        <v>271</v>
      </c>
      <c r="H209" s="163">
        <v>670.79</v>
      </c>
      <c r="I209" s="164"/>
      <c r="L209" s="160"/>
      <c r="M209" s="165"/>
      <c r="T209" s="166"/>
      <c r="AT209" s="161" t="s">
        <v>262</v>
      </c>
      <c r="AU209" s="161" t="s">
        <v>21</v>
      </c>
      <c r="AV209" s="13" t="s">
        <v>251</v>
      </c>
      <c r="AW209" s="13" t="s">
        <v>36</v>
      </c>
      <c r="AX209" s="13" t="s">
        <v>83</v>
      </c>
      <c r="AY209" s="161" t="s">
        <v>244</v>
      </c>
    </row>
    <row r="210" spans="2:65" s="1" customFormat="1" ht="16.5" customHeight="1">
      <c r="B210" s="34"/>
      <c r="C210" s="134" t="s">
        <v>406</v>
      </c>
      <c r="D210" s="134" t="s">
        <v>246</v>
      </c>
      <c r="E210" s="135" t="s">
        <v>1477</v>
      </c>
      <c r="F210" s="136" t="s">
        <v>1478</v>
      </c>
      <c r="G210" s="137" t="s">
        <v>274</v>
      </c>
      <c r="H210" s="138">
        <v>1135.4000000000001</v>
      </c>
      <c r="I210" s="139"/>
      <c r="J210" s="140">
        <f>ROUND(I210*H210,2)</f>
        <v>0</v>
      </c>
      <c r="K210" s="136" t="s">
        <v>250</v>
      </c>
      <c r="L210" s="34"/>
      <c r="M210" s="141" t="s">
        <v>29</v>
      </c>
      <c r="N210" s="142" t="s">
        <v>46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251</v>
      </c>
      <c r="AT210" s="145" t="s">
        <v>246</v>
      </c>
      <c r="AU210" s="145" t="s">
        <v>21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251</v>
      </c>
      <c r="BM210" s="145" t="s">
        <v>1479</v>
      </c>
    </row>
    <row r="211" spans="2:65" s="1" customFormat="1" ht="19.5">
      <c r="B211" s="34"/>
      <c r="D211" s="147" t="s">
        <v>253</v>
      </c>
      <c r="F211" s="148" t="s">
        <v>1480</v>
      </c>
      <c r="I211" s="149"/>
      <c r="L211" s="34"/>
      <c r="M211" s="150"/>
      <c r="T211" s="55"/>
      <c r="AT211" s="18" t="s">
        <v>253</v>
      </c>
      <c r="AU211" s="18" t="s">
        <v>21</v>
      </c>
    </row>
    <row r="212" spans="2:65" s="1" customFormat="1">
      <c r="B212" s="34"/>
      <c r="D212" s="151" t="s">
        <v>255</v>
      </c>
      <c r="F212" s="152" t="s">
        <v>1481</v>
      </c>
      <c r="I212" s="149"/>
      <c r="L212" s="34"/>
      <c r="M212" s="150"/>
      <c r="T212" s="55"/>
      <c r="AT212" s="18" t="s">
        <v>255</v>
      </c>
      <c r="AU212" s="18" t="s">
        <v>21</v>
      </c>
    </row>
    <row r="213" spans="2:65" s="12" customFormat="1">
      <c r="B213" s="153"/>
      <c r="D213" s="147" t="s">
        <v>262</v>
      </c>
      <c r="E213" s="154" t="s">
        <v>29</v>
      </c>
      <c r="F213" s="155" t="s">
        <v>1371</v>
      </c>
      <c r="H213" s="156">
        <v>1135.4000000000001</v>
      </c>
      <c r="I213" s="157"/>
      <c r="L213" s="153"/>
      <c r="M213" s="158"/>
      <c r="T213" s="159"/>
      <c r="AT213" s="154" t="s">
        <v>262</v>
      </c>
      <c r="AU213" s="154" t="s">
        <v>21</v>
      </c>
      <c r="AV213" s="12" t="s">
        <v>21</v>
      </c>
      <c r="AW213" s="12" t="s">
        <v>36</v>
      </c>
      <c r="AX213" s="12" t="s">
        <v>83</v>
      </c>
      <c r="AY213" s="154" t="s">
        <v>244</v>
      </c>
    </row>
    <row r="214" spans="2:65" s="1" customFormat="1" ht="16.5" customHeight="1">
      <c r="B214" s="34"/>
      <c r="C214" s="134" t="s">
        <v>413</v>
      </c>
      <c r="D214" s="134" t="s">
        <v>246</v>
      </c>
      <c r="E214" s="135" t="s">
        <v>337</v>
      </c>
      <c r="F214" s="136" t="s">
        <v>338</v>
      </c>
      <c r="G214" s="137" t="s">
        <v>274</v>
      </c>
      <c r="H214" s="138">
        <v>949.93</v>
      </c>
      <c r="I214" s="139"/>
      <c r="J214" s="140">
        <f>ROUND(I214*H214,2)</f>
        <v>0</v>
      </c>
      <c r="K214" s="136" t="s">
        <v>29</v>
      </c>
      <c r="L214" s="34"/>
      <c r="M214" s="141" t="s">
        <v>29</v>
      </c>
      <c r="N214" s="142" t="s">
        <v>46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251</v>
      </c>
      <c r="AT214" s="145" t="s">
        <v>246</v>
      </c>
      <c r="AU214" s="145" t="s">
        <v>21</v>
      </c>
      <c r="AY214" s="18" t="s">
        <v>244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83</v>
      </c>
      <c r="BK214" s="146">
        <f>ROUND(I214*H214,2)</f>
        <v>0</v>
      </c>
      <c r="BL214" s="18" t="s">
        <v>251</v>
      </c>
      <c r="BM214" s="145" t="s">
        <v>1482</v>
      </c>
    </row>
    <row r="215" spans="2:65" s="1" customFormat="1">
      <c r="B215" s="34"/>
      <c r="D215" s="147" t="s">
        <v>253</v>
      </c>
      <c r="F215" s="148" t="s">
        <v>338</v>
      </c>
      <c r="I215" s="149"/>
      <c r="L215" s="34"/>
      <c r="M215" s="150"/>
      <c r="T215" s="55"/>
      <c r="AT215" s="18" t="s">
        <v>253</v>
      </c>
      <c r="AU215" s="18" t="s">
        <v>21</v>
      </c>
    </row>
    <row r="216" spans="2:65" s="12" customFormat="1">
      <c r="B216" s="153"/>
      <c r="D216" s="147" t="s">
        <v>262</v>
      </c>
      <c r="E216" s="154" t="s">
        <v>29</v>
      </c>
      <c r="F216" s="155" t="s">
        <v>1483</v>
      </c>
      <c r="H216" s="156">
        <v>949.93</v>
      </c>
      <c r="I216" s="157"/>
      <c r="L216" s="153"/>
      <c r="M216" s="158"/>
      <c r="T216" s="159"/>
      <c r="AT216" s="154" t="s">
        <v>262</v>
      </c>
      <c r="AU216" s="154" t="s">
        <v>21</v>
      </c>
      <c r="AV216" s="12" t="s">
        <v>21</v>
      </c>
      <c r="AW216" s="12" t="s">
        <v>36</v>
      </c>
      <c r="AX216" s="12" t="s">
        <v>83</v>
      </c>
      <c r="AY216" s="154" t="s">
        <v>244</v>
      </c>
    </row>
    <row r="217" spans="2:65" s="1" customFormat="1" ht="21.75" customHeight="1">
      <c r="B217" s="34"/>
      <c r="C217" s="134" t="s">
        <v>421</v>
      </c>
      <c r="D217" s="134" t="s">
        <v>246</v>
      </c>
      <c r="E217" s="135" t="s">
        <v>315</v>
      </c>
      <c r="F217" s="136" t="s">
        <v>316</v>
      </c>
      <c r="G217" s="137" t="s">
        <v>274</v>
      </c>
      <c r="H217" s="138">
        <v>372.822</v>
      </c>
      <c r="I217" s="139"/>
      <c r="J217" s="140">
        <f>ROUND(I217*H217,2)</f>
        <v>0</v>
      </c>
      <c r="K217" s="136" t="s">
        <v>250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251</v>
      </c>
      <c r="AT217" s="145" t="s">
        <v>246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251</v>
      </c>
      <c r="BM217" s="145" t="s">
        <v>1484</v>
      </c>
    </row>
    <row r="218" spans="2:65" s="1" customFormat="1" ht="19.5">
      <c r="B218" s="34"/>
      <c r="D218" s="147" t="s">
        <v>253</v>
      </c>
      <c r="F218" s="148" t="s">
        <v>318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>
      <c r="B219" s="34"/>
      <c r="D219" s="151" t="s">
        <v>255</v>
      </c>
      <c r="F219" s="152" t="s">
        <v>319</v>
      </c>
      <c r="I219" s="149"/>
      <c r="L219" s="34"/>
      <c r="M219" s="150"/>
      <c r="T219" s="55"/>
      <c r="AT219" s="18" t="s">
        <v>255</v>
      </c>
      <c r="AU219" s="18" t="s">
        <v>21</v>
      </c>
    </row>
    <row r="220" spans="2:65" s="12" customFormat="1">
      <c r="B220" s="153"/>
      <c r="D220" s="147" t="s">
        <v>262</v>
      </c>
      <c r="E220" s="154" t="s">
        <v>29</v>
      </c>
      <c r="F220" s="155" t="s">
        <v>1485</v>
      </c>
      <c r="H220" s="156">
        <v>227.28</v>
      </c>
      <c r="I220" s="157"/>
      <c r="L220" s="153"/>
      <c r="M220" s="158"/>
      <c r="T220" s="159"/>
      <c r="AT220" s="154" t="s">
        <v>262</v>
      </c>
      <c r="AU220" s="154" t="s">
        <v>21</v>
      </c>
      <c r="AV220" s="12" t="s">
        <v>21</v>
      </c>
      <c r="AW220" s="12" t="s">
        <v>36</v>
      </c>
      <c r="AX220" s="12" t="s">
        <v>75</v>
      </c>
      <c r="AY220" s="154" t="s">
        <v>244</v>
      </c>
    </row>
    <row r="221" spans="2:65" s="14" customFormat="1">
      <c r="B221" s="168"/>
      <c r="D221" s="147" t="s">
        <v>262</v>
      </c>
      <c r="E221" s="169" t="s">
        <v>29</v>
      </c>
      <c r="F221" s="170" t="s">
        <v>321</v>
      </c>
      <c r="H221" s="171">
        <v>227.28</v>
      </c>
      <c r="I221" s="172"/>
      <c r="L221" s="168"/>
      <c r="M221" s="173"/>
      <c r="T221" s="174"/>
      <c r="AT221" s="169" t="s">
        <v>262</v>
      </c>
      <c r="AU221" s="169" t="s">
        <v>21</v>
      </c>
      <c r="AV221" s="14" t="s">
        <v>264</v>
      </c>
      <c r="AW221" s="14" t="s">
        <v>36</v>
      </c>
      <c r="AX221" s="14" t="s">
        <v>75</v>
      </c>
      <c r="AY221" s="169" t="s">
        <v>244</v>
      </c>
    </row>
    <row r="222" spans="2:65" s="12" customFormat="1">
      <c r="B222" s="153"/>
      <c r="D222" s="147" t="s">
        <v>262</v>
      </c>
      <c r="E222" s="154" t="s">
        <v>29</v>
      </c>
      <c r="F222" s="155" t="s">
        <v>1486</v>
      </c>
      <c r="H222" s="156">
        <v>145.542</v>
      </c>
      <c r="I222" s="157"/>
      <c r="L222" s="153"/>
      <c r="M222" s="158"/>
      <c r="T222" s="159"/>
      <c r="AT222" s="154" t="s">
        <v>262</v>
      </c>
      <c r="AU222" s="154" t="s">
        <v>21</v>
      </c>
      <c r="AV222" s="12" t="s">
        <v>21</v>
      </c>
      <c r="AW222" s="12" t="s">
        <v>36</v>
      </c>
      <c r="AX222" s="12" t="s">
        <v>75</v>
      </c>
      <c r="AY222" s="154" t="s">
        <v>244</v>
      </c>
    </row>
    <row r="223" spans="2:65" s="14" customFormat="1">
      <c r="B223" s="168"/>
      <c r="D223" s="147" t="s">
        <v>262</v>
      </c>
      <c r="E223" s="169" t="s">
        <v>1341</v>
      </c>
      <c r="F223" s="170" t="s">
        <v>321</v>
      </c>
      <c r="H223" s="171">
        <v>145.542</v>
      </c>
      <c r="I223" s="172"/>
      <c r="L223" s="168"/>
      <c r="M223" s="173"/>
      <c r="T223" s="174"/>
      <c r="AT223" s="169" t="s">
        <v>262</v>
      </c>
      <c r="AU223" s="169" t="s">
        <v>21</v>
      </c>
      <c r="AV223" s="14" t="s">
        <v>264</v>
      </c>
      <c r="AW223" s="14" t="s">
        <v>36</v>
      </c>
      <c r="AX223" s="14" t="s">
        <v>75</v>
      </c>
      <c r="AY223" s="169" t="s">
        <v>244</v>
      </c>
    </row>
    <row r="224" spans="2:65" s="13" customFormat="1">
      <c r="B224" s="160"/>
      <c r="D224" s="147" t="s">
        <v>262</v>
      </c>
      <c r="E224" s="161" t="s">
        <v>29</v>
      </c>
      <c r="F224" s="162" t="s">
        <v>271</v>
      </c>
      <c r="H224" s="163">
        <v>372.822</v>
      </c>
      <c r="I224" s="164"/>
      <c r="L224" s="160"/>
      <c r="M224" s="165"/>
      <c r="T224" s="166"/>
      <c r="AT224" s="161" t="s">
        <v>262</v>
      </c>
      <c r="AU224" s="161" t="s">
        <v>21</v>
      </c>
      <c r="AV224" s="13" t="s">
        <v>251</v>
      </c>
      <c r="AW224" s="13" t="s">
        <v>36</v>
      </c>
      <c r="AX224" s="13" t="s">
        <v>83</v>
      </c>
      <c r="AY224" s="161" t="s">
        <v>244</v>
      </c>
    </row>
    <row r="225" spans="2:65" s="1" customFormat="1" ht="21.75" customHeight="1">
      <c r="B225" s="34"/>
      <c r="C225" s="134" t="s">
        <v>427</v>
      </c>
      <c r="D225" s="134" t="s">
        <v>246</v>
      </c>
      <c r="E225" s="135" t="s">
        <v>849</v>
      </c>
      <c r="F225" s="136" t="s">
        <v>850</v>
      </c>
      <c r="G225" s="137" t="s">
        <v>274</v>
      </c>
      <c r="H225" s="138">
        <v>949.93</v>
      </c>
      <c r="I225" s="139"/>
      <c r="J225" s="140">
        <f>ROUND(I225*H225,2)</f>
        <v>0</v>
      </c>
      <c r="K225" s="136" t="s">
        <v>250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251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251</v>
      </c>
      <c r="BM225" s="145" t="s">
        <v>1487</v>
      </c>
    </row>
    <row r="226" spans="2:65" s="1" customFormat="1" ht="19.5">
      <c r="B226" s="34"/>
      <c r="D226" s="147" t="s">
        <v>253</v>
      </c>
      <c r="F226" s="148" t="s">
        <v>852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" customFormat="1">
      <c r="B227" s="34"/>
      <c r="D227" s="151" t="s">
        <v>255</v>
      </c>
      <c r="F227" s="152" t="s">
        <v>853</v>
      </c>
      <c r="I227" s="149"/>
      <c r="L227" s="34"/>
      <c r="M227" s="150"/>
      <c r="T227" s="55"/>
      <c r="AT227" s="18" t="s">
        <v>255</v>
      </c>
      <c r="AU227" s="18" t="s">
        <v>21</v>
      </c>
    </row>
    <row r="228" spans="2:65" s="12" customFormat="1">
      <c r="B228" s="153"/>
      <c r="D228" s="147" t="s">
        <v>262</v>
      </c>
      <c r="E228" s="154" t="s">
        <v>29</v>
      </c>
      <c r="F228" s="155" t="s">
        <v>1488</v>
      </c>
      <c r="H228" s="156">
        <v>949.93</v>
      </c>
      <c r="I228" s="157"/>
      <c r="L228" s="153"/>
      <c r="M228" s="158"/>
      <c r="T228" s="159"/>
      <c r="AT228" s="154" t="s">
        <v>262</v>
      </c>
      <c r="AU228" s="154" t="s">
        <v>21</v>
      </c>
      <c r="AV228" s="12" t="s">
        <v>21</v>
      </c>
      <c r="AW228" s="12" t="s">
        <v>36</v>
      </c>
      <c r="AX228" s="12" t="s">
        <v>83</v>
      </c>
      <c r="AY228" s="154" t="s">
        <v>244</v>
      </c>
    </row>
    <row r="229" spans="2:65" s="1" customFormat="1" ht="21.75" customHeight="1">
      <c r="B229" s="34"/>
      <c r="C229" s="134" t="s">
        <v>434</v>
      </c>
      <c r="D229" s="134" t="s">
        <v>246</v>
      </c>
      <c r="E229" s="135" t="s">
        <v>325</v>
      </c>
      <c r="F229" s="136" t="s">
        <v>326</v>
      </c>
      <c r="G229" s="137" t="s">
        <v>274</v>
      </c>
      <c r="H229" s="138">
        <v>1259.8610000000001</v>
      </c>
      <c r="I229" s="139"/>
      <c r="J229" s="140">
        <f>ROUND(I229*H229,2)</f>
        <v>0</v>
      </c>
      <c r="K229" s="136" t="s">
        <v>250</v>
      </c>
      <c r="L229" s="34"/>
      <c r="M229" s="141" t="s">
        <v>29</v>
      </c>
      <c r="N229" s="142" t="s">
        <v>46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251</v>
      </c>
      <c r="AT229" s="145" t="s">
        <v>246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251</v>
      </c>
      <c r="BM229" s="145" t="s">
        <v>1489</v>
      </c>
    </row>
    <row r="230" spans="2:65" s="1" customFormat="1" ht="19.5">
      <c r="B230" s="34"/>
      <c r="D230" s="147" t="s">
        <v>253</v>
      </c>
      <c r="F230" s="148" t="s">
        <v>328</v>
      </c>
      <c r="I230" s="149"/>
      <c r="L230" s="34"/>
      <c r="M230" s="150"/>
      <c r="T230" s="55"/>
      <c r="AT230" s="18" t="s">
        <v>253</v>
      </c>
      <c r="AU230" s="18" t="s">
        <v>21</v>
      </c>
    </row>
    <row r="231" spans="2:65" s="1" customFormat="1">
      <c r="B231" s="34"/>
      <c r="D231" s="151" t="s">
        <v>255</v>
      </c>
      <c r="F231" s="152" t="s">
        <v>329</v>
      </c>
      <c r="I231" s="149"/>
      <c r="L231" s="34"/>
      <c r="M231" s="150"/>
      <c r="T231" s="55"/>
      <c r="AT231" s="18" t="s">
        <v>255</v>
      </c>
      <c r="AU231" s="18" t="s">
        <v>21</v>
      </c>
    </row>
    <row r="232" spans="2:65" s="12" customFormat="1">
      <c r="B232" s="153"/>
      <c r="D232" s="147" t="s">
        <v>262</v>
      </c>
      <c r="E232" s="154" t="s">
        <v>29</v>
      </c>
      <c r="F232" s="155" t="s">
        <v>1490</v>
      </c>
      <c r="H232" s="156">
        <v>404.49</v>
      </c>
      <c r="I232" s="157"/>
      <c r="L232" s="153"/>
      <c r="M232" s="158"/>
      <c r="T232" s="159"/>
      <c r="AT232" s="154" t="s">
        <v>262</v>
      </c>
      <c r="AU232" s="154" t="s">
        <v>21</v>
      </c>
      <c r="AV232" s="12" t="s">
        <v>21</v>
      </c>
      <c r="AW232" s="12" t="s">
        <v>36</v>
      </c>
      <c r="AX232" s="12" t="s">
        <v>75</v>
      </c>
      <c r="AY232" s="154" t="s">
        <v>244</v>
      </c>
    </row>
    <row r="233" spans="2:65" s="14" customFormat="1">
      <c r="B233" s="168"/>
      <c r="D233" s="147" t="s">
        <v>262</v>
      </c>
      <c r="E233" s="169" t="s">
        <v>29</v>
      </c>
      <c r="F233" s="170" t="s">
        <v>321</v>
      </c>
      <c r="H233" s="171">
        <v>404.49</v>
      </c>
      <c r="I233" s="172"/>
      <c r="L233" s="168"/>
      <c r="M233" s="173"/>
      <c r="T233" s="174"/>
      <c r="AT233" s="169" t="s">
        <v>262</v>
      </c>
      <c r="AU233" s="169" t="s">
        <v>21</v>
      </c>
      <c r="AV233" s="14" t="s">
        <v>264</v>
      </c>
      <c r="AW233" s="14" t="s">
        <v>36</v>
      </c>
      <c r="AX233" s="14" t="s">
        <v>75</v>
      </c>
      <c r="AY233" s="169" t="s">
        <v>244</v>
      </c>
    </row>
    <row r="234" spans="2:65" s="12" customFormat="1">
      <c r="B234" s="153"/>
      <c r="D234" s="147" t="s">
        <v>262</v>
      </c>
      <c r="E234" s="154" t="s">
        <v>29</v>
      </c>
      <c r="F234" s="155" t="s">
        <v>1491</v>
      </c>
      <c r="H234" s="156">
        <v>379.97</v>
      </c>
      <c r="I234" s="157"/>
      <c r="L234" s="153"/>
      <c r="M234" s="158"/>
      <c r="T234" s="159"/>
      <c r="AT234" s="154" t="s">
        <v>262</v>
      </c>
      <c r="AU234" s="154" t="s">
        <v>21</v>
      </c>
      <c r="AV234" s="12" t="s">
        <v>21</v>
      </c>
      <c r="AW234" s="12" t="s">
        <v>36</v>
      </c>
      <c r="AX234" s="12" t="s">
        <v>75</v>
      </c>
      <c r="AY234" s="154" t="s">
        <v>244</v>
      </c>
    </row>
    <row r="235" spans="2:65" s="12" customFormat="1">
      <c r="B235" s="153"/>
      <c r="D235" s="147" t="s">
        <v>262</v>
      </c>
      <c r="E235" s="154" t="s">
        <v>29</v>
      </c>
      <c r="F235" s="155" t="s">
        <v>1490</v>
      </c>
      <c r="H235" s="156">
        <v>404.49</v>
      </c>
      <c r="I235" s="157"/>
      <c r="L235" s="153"/>
      <c r="M235" s="158"/>
      <c r="T235" s="159"/>
      <c r="AT235" s="154" t="s">
        <v>262</v>
      </c>
      <c r="AU235" s="154" t="s">
        <v>21</v>
      </c>
      <c r="AV235" s="12" t="s">
        <v>21</v>
      </c>
      <c r="AW235" s="12" t="s">
        <v>36</v>
      </c>
      <c r="AX235" s="12" t="s">
        <v>75</v>
      </c>
      <c r="AY235" s="154" t="s">
        <v>244</v>
      </c>
    </row>
    <row r="236" spans="2:65" s="12" customFormat="1">
      <c r="B236" s="153"/>
      <c r="D236" s="147" t="s">
        <v>262</v>
      </c>
      <c r="E236" s="154" t="s">
        <v>29</v>
      </c>
      <c r="F236" s="155" t="s">
        <v>1492</v>
      </c>
      <c r="H236" s="156">
        <v>70.911000000000001</v>
      </c>
      <c r="I236" s="157"/>
      <c r="L236" s="153"/>
      <c r="M236" s="158"/>
      <c r="T236" s="159"/>
      <c r="AT236" s="154" t="s">
        <v>262</v>
      </c>
      <c r="AU236" s="154" t="s">
        <v>21</v>
      </c>
      <c r="AV236" s="12" t="s">
        <v>21</v>
      </c>
      <c r="AW236" s="12" t="s">
        <v>36</v>
      </c>
      <c r="AX236" s="12" t="s">
        <v>75</v>
      </c>
      <c r="AY236" s="154" t="s">
        <v>244</v>
      </c>
    </row>
    <row r="237" spans="2:65" s="14" customFormat="1">
      <c r="B237" s="168"/>
      <c r="D237" s="147" t="s">
        <v>262</v>
      </c>
      <c r="E237" s="169" t="s">
        <v>208</v>
      </c>
      <c r="F237" s="170" t="s">
        <v>321</v>
      </c>
      <c r="H237" s="171">
        <v>855.37099999999998</v>
      </c>
      <c r="I237" s="172"/>
      <c r="L237" s="168"/>
      <c r="M237" s="173"/>
      <c r="T237" s="174"/>
      <c r="AT237" s="169" t="s">
        <v>262</v>
      </c>
      <c r="AU237" s="169" t="s">
        <v>21</v>
      </c>
      <c r="AV237" s="14" t="s">
        <v>264</v>
      </c>
      <c r="AW237" s="14" t="s">
        <v>36</v>
      </c>
      <c r="AX237" s="14" t="s">
        <v>75</v>
      </c>
      <c r="AY237" s="169" t="s">
        <v>244</v>
      </c>
    </row>
    <row r="238" spans="2:65" s="13" customFormat="1">
      <c r="B238" s="160"/>
      <c r="D238" s="147" t="s">
        <v>262</v>
      </c>
      <c r="E238" s="161" t="s">
        <v>29</v>
      </c>
      <c r="F238" s="162" t="s">
        <v>271</v>
      </c>
      <c r="H238" s="163">
        <v>1259.8610000000001</v>
      </c>
      <c r="I238" s="164"/>
      <c r="L238" s="160"/>
      <c r="M238" s="165"/>
      <c r="T238" s="166"/>
      <c r="AT238" s="161" t="s">
        <v>262</v>
      </c>
      <c r="AU238" s="161" t="s">
        <v>21</v>
      </c>
      <c r="AV238" s="13" t="s">
        <v>251</v>
      </c>
      <c r="AW238" s="13" t="s">
        <v>36</v>
      </c>
      <c r="AX238" s="13" t="s">
        <v>83</v>
      </c>
      <c r="AY238" s="161" t="s">
        <v>244</v>
      </c>
    </row>
    <row r="239" spans="2:65" s="1" customFormat="1" ht="21.75" customHeight="1">
      <c r="B239" s="34"/>
      <c r="C239" s="134" t="s">
        <v>441</v>
      </c>
      <c r="D239" s="134" t="s">
        <v>246</v>
      </c>
      <c r="E239" s="135" t="s">
        <v>392</v>
      </c>
      <c r="F239" s="136" t="s">
        <v>393</v>
      </c>
      <c r="G239" s="137" t="s">
        <v>274</v>
      </c>
      <c r="H239" s="138">
        <v>720.46</v>
      </c>
      <c r="I239" s="139"/>
      <c r="J239" s="140">
        <f>ROUND(I239*H239,2)</f>
        <v>0</v>
      </c>
      <c r="K239" s="136" t="s">
        <v>250</v>
      </c>
      <c r="L239" s="34"/>
      <c r="M239" s="141" t="s">
        <v>29</v>
      </c>
      <c r="N239" s="142" t="s">
        <v>46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251</v>
      </c>
      <c r="AT239" s="145" t="s">
        <v>246</v>
      </c>
      <c r="AU239" s="145" t="s">
        <v>21</v>
      </c>
      <c r="AY239" s="18" t="s">
        <v>244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83</v>
      </c>
      <c r="BK239" s="146">
        <f>ROUND(I239*H239,2)</f>
        <v>0</v>
      </c>
      <c r="BL239" s="18" t="s">
        <v>251</v>
      </c>
      <c r="BM239" s="145" t="s">
        <v>1493</v>
      </c>
    </row>
    <row r="240" spans="2:65" s="1" customFormat="1" ht="19.5">
      <c r="B240" s="34"/>
      <c r="D240" s="147" t="s">
        <v>253</v>
      </c>
      <c r="F240" s="148" t="s">
        <v>395</v>
      </c>
      <c r="I240" s="149"/>
      <c r="L240" s="34"/>
      <c r="M240" s="150"/>
      <c r="T240" s="55"/>
      <c r="AT240" s="18" t="s">
        <v>253</v>
      </c>
      <c r="AU240" s="18" t="s">
        <v>21</v>
      </c>
    </row>
    <row r="241" spans="2:65" s="1" customFormat="1">
      <c r="B241" s="34"/>
      <c r="D241" s="151" t="s">
        <v>255</v>
      </c>
      <c r="F241" s="152" t="s">
        <v>396</v>
      </c>
      <c r="I241" s="149"/>
      <c r="L241" s="34"/>
      <c r="M241" s="150"/>
      <c r="T241" s="55"/>
      <c r="AT241" s="18" t="s">
        <v>255</v>
      </c>
      <c r="AU241" s="18" t="s">
        <v>21</v>
      </c>
    </row>
    <row r="242" spans="2:65" s="12" customFormat="1">
      <c r="B242" s="153"/>
      <c r="D242" s="147" t="s">
        <v>262</v>
      </c>
      <c r="E242" s="154" t="s">
        <v>29</v>
      </c>
      <c r="F242" s="155" t="s">
        <v>1494</v>
      </c>
      <c r="H242" s="156">
        <v>150.5</v>
      </c>
      <c r="I242" s="157"/>
      <c r="L242" s="153"/>
      <c r="M242" s="158"/>
      <c r="T242" s="159"/>
      <c r="AT242" s="154" t="s">
        <v>262</v>
      </c>
      <c r="AU242" s="154" t="s">
        <v>21</v>
      </c>
      <c r="AV242" s="12" t="s">
        <v>21</v>
      </c>
      <c r="AW242" s="12" t="s">
        <v>36</v>
      </c>
      <c r="AX242" s="12" t="s">
        <v>75</v>
      </c>
      <c r="AY242" s="154" t="s">
        <v>244</v>
      </c>
    </row>
    <row r="243" spans="2:65" s="14" customFormat="1">
      <c r="B243" s="168"/>
      <c r="D243" s="147" t="s">
        <v>262</v>
      </c>
      <c r="E243" s="169" t="s">
        <v>29</v>
      </c>
      <c r="F243" s="170" t="s">
        <v>321</v>
      </c>
      <c r="H243" s="171">
        <v>150.5</v>
      </c>
      <c r="I243" s="172"/>
      <c r="L243" s="168"/>
      <c r="M243" s="173"/>
      <c r="T243" s="174"/>
      <c r="AT243" s="169" t="s">
        <v>262</v>
      </c>
      <c r="AU243" s="169" t="s">
        <v>21</v>
      </c>
      <c r="AV243" s="14" t="s">
        <v>264</v>
      </c>
      <c r="AW243" s="14" t="s">
        <v>36</v>
      </c>
      <c r="AX243" s="14" t="s">
        <v>75</v>
      </c>
      <c r="AY243" s="169" t="s">
        <v>244</v>
      </c>
    </row>
    <row r="244" spans="2:65" s="12" customFormat="1">
      <c r="B244" s="153"/>
      <c r="D244" s="147" t="s">
        <v>262</v>
      </c>
      <c r="E244" s="154" t="s">
        <v>29</v>
      </c>
      <c r="F244" s="155" t="s">
        <v>1495</v>
      </c>
      <c r="H244" s="156">
        <v>569.96</v>
      </c>
      <c r="I244" s="157"/>
      <c r="L244" s="153"/>
      <c r="M244" s="158"/>
      <c r="T244" s="159"/>
      <c r="AT244" s="154" t="s">
        <v>262</v>
      </c>
      <c r="AU244" s="154" t="s">
        <v>21</v>
      </c>
      <c r="AV244" s="12" t="s">
        <v>21</v>
      </c>
      <c r="AW244" s="12" t="s">
        <v>36</v>
      </c>
      <c r="AX244" s="12" t="s">
        <v>75</v>
      </c>
      <c r="AY244" s="154" t="s">
        <v>244</v>
      </c>
    </row>
    <row r="245" spans="2:65" s="14" customFormat="1">
      <c r="B245" s="168"/>
      <c r="D245" s="147" t="s">
        <v>262</v>
      </c>
      <c r="E245" s="169" t="s">
        <v>1339</v>
      </c>
      <c r="F245" s="170" t="s">
        <v>321</v>
      </c>
      <c r="H245" s="171">
        <v>569.96</v>
      </c>
      <c r="I245" s="172"/>
      <c r="L245" s="168"/>
      <c r="M245" s="173"/>
      <c r="T245" s="174"/>
      <c r="AT245" s="169" t="s">
        <v>262</v>
      </c>
      <c r="AU245" s="169" t="s">
        <v>21</v>
      </c>
      <c r="AV245" s="14" t="s">
        <v>264</v>
      </c>
      <c r="AW245" s="14" t="s">
        <v>36</v>
      </c>
      <c r="AX245" s="14" t="s">
        <v>75</v>
      </c>
      <c r="AY245" s="169" t="s">
        <v>244</v>
      </c>
    </row>
    <row r="246" spans="2:65" s="13" customFormat="1">
      <c r="B246" s="160"/>
      <c r="D246" s="147" t="s">
        <v>262</v>
      </c>
      <c r="E246" s="161" t="s">
        <v>29</v>
      </c>
      <c r="F246" s="162" t="s">
        <v>271</v>
      </c>
      <c r="H246" s="163">
        <v>720.46</v>
      </c>
      <c r="I246" s="164"/>
      <c r="L246" s="160"/>
      <c r="M246" s="165"/>
      <c r="T246" s="166"/>
      <c r="AT246" s="161" t="s">
        <v>262</v>
      </c>
      <c r="AU246" s="161" t="s">
        <v>21</v>
      </c>
      <c r="AV246" s="13" t="s">
        <v>251</v>
      </c>
      <c r="AW246" s="13" t="s">
        <v>36</v>
      </c>
      <c r="AX246" s="13" t="s">
        <v>83</v>
      </c>
      <c r="AY246" s="161" t="s">
        <v>244</v>
      </c>
    </row>
    <row r="247" spans="2:65" s="1" customFormat="1" ht="24.2" customHeight="1">
      <c r="B247" s="34"/>
      <c r="C247" s="134" t="s">
        <v>448</v>
      </c>
      <c r="D247" s="134" t="s">
        <v>246</v>
      </c>
      <c r="E247" s="135" t="s">
        <v>400</v>
      </c>
      <c r="F247" s="136" t="s">
        <v>401</v>
      </c>
      <c r="G247" s="137" t="s">
        <v>274</v>
      </c>
      <c r="H247" s="138">
        <v>7204.6</v>
      </c>
      <c r="I247" s="139"/>
      <c r="J247" s="140">
        <f>ROUND(I247*H247,2)</f>
        <v>0</v>
      </c>
      <c r="K247" s="136" t="s">
        <v>250</v>
      </c>
      <c r="L247" s="34"/>
      <c r="M247" s="141" t="s">
        <v>29</v>
      </c>
      <c r="N247" s="142" t="s">
        <v>46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251</v>
      </c>
      <c r="AT247" s="145" t="s">
        <v>246</v>
      </c>
      <c r="AU247" s="145" t="s">
        <v>21</v>
      </c>
      <c r="AY247" s="18" t="s">
        <v>244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83</v>
      </c>
      <c r="BK247" s="146">
        <f>ROUND(I247*H247,2)</f>
        <v>0</v>
      </c>
      <c r="BL247" s="18" t="s">
        <v>251</v>
      </c>
      <c r="BM247" s="145" t="s">
        <v>1496</v>
      </c>
    </row>
    <row r="248" spans="2:65" s="1" customFormat="1" ht="19.5">
      <c r="B248" s="34"/>
      <c r="D248" s="147" t="s">
        <v>253</v>
      </c>
      <c r="F248" s="148" t="s">
        <v>403</v>
      </c>
      <c r="I248" s="149"/>
      <c r="L248" s="34"/>
      <c r="M248" s="150"/>
      <c r="T248" s="55"/>
      <c r="AT248" s="18" t="s">
        <v>253</v>
      </c>
      <c r="AU248" s="18" t="s">
        <v>21</v>
      </c>
    </row>
    <row r="249" spans="2:65" s="1" customFormat="1">
      <c r="B249" s="34"/>
      <c r="D249" s="151" t="s">
        <v>255</v>
      </c>
      <c r="F249" s="152" t="s">
        <v>404</v>
      </c>
      <c r="I249" s="149"/>
      <c r="L249" s="34"/>
      <c r="M249" s="150"/>
      <c r="T249" s="55"/>
      <c r="AT249" s="18" t="s">
        <v>255</v>
      </c>
      <c r="AU249" s="18" t="s">
        <v>21</v>
      </c>
    </row>
    <row r="250" spans="2:65" s="12" customFormat="1">
      <c r="B250" s="153"/>
      <c r="D250" s="147" t="s">
        <v>262</v>
      </c>
      <c r="E250" s="154" t="s">
        <v>29</v>
      </c>
      <c r="F250" s="155" t="s">
        <v>1497</v>
      </c>
      <c r="H250" s="156">
        <v>7204.6</v>
      </c>
      <c r="I250" s="157"/>
      <c r="L250" s="153"/>
      <c r="M250" s="158"/>
      <c r="T250" s="159"/>
      <c r="AT250" s="154" t="s">
        <v>262</v>
      </c>
      <c r="AU250" s="154" t="s">
        <v>21</v>
      </c>
      <c r="AV250" s="12" t="s">
        <v>21</v>
      </c>
      <c r="AW250" s="12" t="s">
        <v>36</v>
      </c>
      <c r="AX250" s="12" t="s">
        <v>83</v>
      </c>
      <c r="AY250" s="154" t="s">
        <v>244</v>
      </c>
    </row>
    <row r="251" spans="2:65" s="1" customFormat="1" ht="16.5" customHeight="1">
      <c r="B251" s="34"/>
      <c r="C251" s="134" t="s">
        <v>455</v>
      </c>
      <c r="D251" s="134" t="s">
        <v>246</v>
      </c>
      <c r="E251" s="135" t="s">
        <v>414</v>
      </c>
      <c r="F251" s="136" t="s">
        <v>415</v>
      </c>
      <c r="G251" s="137" t="s">
        <v>416</v>
      </c>
      <c r="H251" s="138">
        <v>1440.92</v>
      </c>
      <c r="I251" s="139"/>
      <c r="J251" s="140">
        <f>ROUND(I251*H251,2)</f>
        <v>0</v>
      </c>
      <c r="K251" s="136" t="s">
        <v>250</v>
      </c>
      <c r="L251" s="34"/>
      <c r="M251" s="141" t="s">
        <v>29</v>
      </c>
      <c r="N251" s="142" t="s">
        <v>46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251</v>
      </c>
      <c r="AT251" s="145" t="s">
        <v>246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251</v>
      </c>
      <c r="BM251" s="145" t="s">
        <v>1498</v>
      </c>
    </row>
    <row r="252" spans="2:65" s="1" customFormat="1" ht="19.5">
      <c r="B252" s="34"/>
      <c r="D252" s="147" t="s">
        <v>253</v>
      </c>
      <c r="F252" s="148" t="s">
        <v>418</v>
      </c>
      <c r="I252" s="149"/>
      <c r="L252" s="34"/>
      <c r="M252" s="150"/>
      <c r="T252" s="55"/>
      <c r="AT252" s="18" t="s">
        <v>253</v>
      </c>
      <c r="AU252" s="18" t="s">
        <v>21</v>
      </c>
    </row>
    <row r="253" spans="2:65" s="1" customFormat="1">
      <c r="B253" s="34"/>
      <c r="D253" s="151" t="s">
        <v>255</v>
      </c>
      <c r="F253" s="152" t="s">
        <v>419</v>
      </c>
      <c r="I253" s="149"/>
      <c r="L253" s="34"/>
      <c r="M253" s="150"/>
      <c r="T253" s="55"/>
      <c r="AT253" s="18" t="s">
        <v>255</v>
      </c>
      <c r="AU253" s="18" t="s">
        <v>21</v>
      </c>
    </row>
    <row r="254" spans="2:65" s="12" customFormat="1">
      <c r="B254" s="153"/>
      <c r="D254" s="147" t="s">
        <v>262</v>
      </c>
      <c r="E254" s="154" t="s">
        <v>29</v>
      </c>
      <c r="F254" s="155" t="s">
        <v>1499</v>
      </c>
      <c r="H254" s="156">
        <v>1440.92</v>
      </c>
      <c r="I254" s="157"/>
      <c r="L254" s="153"/>
      <c r="M254" s="158"/>
      <c r="T254" s="159"/>
      <c r="AT254" s="154" t="s">
        <v>262</v>
      </c>
      <c r="AU254" s="154" t="s">
        <v>21</v>
      </c>
      <c r="AV254" s="12" t="s">
        <v>21</v>
      </c>
      <c r="AW254" s="12" t="s">
        <v>36</v>
      </c>
      <c r="AX254" s="12" t="s">
        <v>83</v>
      </c>
      <c r="AY254" s="154" t="s">
        <v>244</v>
      </c>
    </row>
    <row r="255" spans="2:65" s="1" customFormat="1" ht="16.5" customHeight="1">
      <c r="B255" s="34"/>
      <c r="C255" s="134" t="s">
        <v>461</v>
      </c>
      <c r="D255" s="134" t="s">
        <v>246</v>
      </c>
      <c r="E255" s="135" t="s">
        <v>341</v>
      </c>
      <c r="F255" s="136" t="s">
        <v>342</v>
      </c>
      <c r="G255" s="137" t="s">
        <v>274</v>
      </c>
      <c r="H255" s="138">
        <v>145.542</v>
      </c>
      <c r="I255" s="139"/>
      <c r="J255" s="140">
        <f>ROUND(I255*H255,2)</f>
        <v>0</v>
      </c>
      <c r="K255" s="136" t="s">
        <v>250</v>
      </c>
      <c r="L255" s="34"/>
      <c r="M255" s="141" t="s">
        <v>29</v>
      </c>
      <c r="N255" s="142" t="s">
        <v>46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251</v>
      </c>
      <c r="AT255" s="145" t="s">
        <v>246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1500</v>
      </c>
    </row>
    <row r="256" spans="2:65" s="1" customFormat="1" ht="19.5">
      <c r="B256" s="34"/>
      <c r="D256" s="147" t="s">
        <v>253</v>
      </c>
      <c r="F256" s="148" t="s">
        <v>344</v>
      </c>
      <c r="I256" s="149"/>
      <c r="L256" s="34"/>
      <c r="M256" s="150"/>
      <c r="T256" s="55"/>
      <c r="AT256" s="18" t="s">
        <v>253</v>
      </c>
      <c r="AU256" s="18" t="s">
        <v>21</v>
      </c>
    </row>
    <row r="257" spans="2:65" s="1" customFormat="1">
      <c r="B257" s="34"/>
      <c r="D257" s="151" t="s">
        <v>255</v>
      </c>
      <c r="F257" s="152" t="s">
        <v>345</v>
      </c>
      <c r="I257" s="149"/>
      <c r="L257" s="34"/>
      <c r="M257" s="150"/>
      <c r="T257" s="55"/>
      <c r="AT257" s="18" t="s">
        <v>255</v>
      </c>
      <c r="AU257" s="18" t="s">
        <v>21</v>
      </c>
    </row>
    <row r="258" spans="2:65" s="12" customFormat="1">
      <c r="B258" s="153"/>
      <c r="D258" s="147" t="s">
        <v>262</v>
      </c>
      <c r="E258" s="154" t="s">
        <v>29</v>
      </c>
      <c r="F258" s="155" t="s">
        <v>1341</v>
      </c>
      <c r="H258" s="156">
        <v>145.542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36</v>
      </c>
      <c r="AX258" s="12" t="s">
        <v>83</v>
      </c>
      <c r="AY258" s="154" t="s">
        <v>244</v>
      </c>
    </row>
    <row r="259" spans="2:65" s="1" customFormat="1" ht="16.5" customHeight="1">
      <c r="B259" s="34"/>
      <c r="C259" s="134" t="s">
        <v>468</v>
      </c>
      <c r="D259" s="134" t="s">
        <v>246</v>
      </c>
      <c r="E259" s="135" t="s">
        <v>347</v>
      </c>
      <c r="F259" s="136" t="s">
        <v>348</v>
      </c>
      <c r="G259" s="137" t="s">
        <v>274</v>
      </c>
      <c r="H259" s="138">
        <v>1425.3309999999999</v>
      </c>
      <c r="I259" s="139"/>
      <c r="J259" s="140">
        <f>ROUND(I259*H259,2)</f>
        <v>0</v>
      </c>
      <c r="K259" s="136" t="s">
        <v>250</v>
      </c>
      <c r="L259" s="34"/>
      <c r="M259" s="141" t="s">
        <v>29</v>
      </c>
      <c r="N259" s="142" t="s">
        <v>46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251</v>
      </c>
      <c r="AT259" s="145" t="s">
        <v>246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1501</v>
      </c>
    </row>
    <row r="260" spans="2:65" s="1" customFormat="1" ht="19.5">
      <c r="B260" s="34"/>
      <c r="D260" s="147" t="s">
        <v>253</v>
      </c>
      <c r="F260" s="148" t="s">
        <v>350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>
      <c r="B261" s="34"/>
      <c r="D261" s="151" t="s">
        <v>255</v>
      </c>
      <c r="F261" s="152" t="s">
        <v>351</v>
      </c>
      <c r="I261" s="149"/>
      <c r="L261" s="34"/>
      <c r="M261" s="150"/>
      <c r="T261" s="55"/>
      <c r="AT261" s="18" t="s">
        <v>255</v>
      </c>
      <c r="AU261" s="18" t="s">
        <v>21</v>
      </c>
    </row>
    <row r="262" spans="2:65" s="12" customFormat="1">
      <c r="B262" s="153"/>
      <c r="D262" s="147" t="s">
        <v>262</v>
      </c>
      <c r="E262" s="154" t="s">
        <v>29</v>
      </c>
      <c r="F262" s="155" t="s">
        <v>1502</v>
      </c>
      <c r="H262" s="156">
        <v>1425.3309999999999</v>
      </c>
      <c r="I262" s="157"/>
      <c r="L262" s="153"/>
      <c r="M262" s="158"/>
      <c r="T262" s="159"/>
      <c r="AT262" s="154" t="s">
        <v>262</v>
      </c>
      <c r="AU262" s="154" t="s">
        <v>21</v>
      </c>
      <c r="AV262" s="12" t="s">
        <v>21</v>
      </c>
      <c r="AW262" s="12" t="s">
        <v>36</v>
      </c>
      <c r="AX262" s="12" t="s">
        <v>83</v>
      </c>
      <c r="AY262" s="154" t="s">
        <v>244</v>
      </c>
    </row>
    <row r="263" spans="2:65" s="1" customFormat="1" ht="16.5" customHeight="1">
      <c r="B263" s="34"/>
      <c r="C263" s="134" t="s">
        <v>476</v>
      </c>
      <c r="D263" s="134" t="s">
        <v>246</v>
      </c>
      <c r="E263" s="135" t="s">
        <v>428</v>
      </c>
      <c r="F263" s="136" t="s">
        <v>429</v>
      </c>
      <c r="G263" s="137" t="s">
        <v>274</v>
      </c>
      <c r="H263" s="138">
        <v>951.548</v>
      </c>
      <c r="I263" s="139"/>
      <c r="J263" s="140">
        <f>ROUND(I263*H263,2)</f>
        <v>0</v>
      </c>
      <c r="K263" s="136" t="s">
        <v>250</v>
      </c>
      <c r="L263" s="34"/>
      <c r="M263" s="141" t="s">
        <v>29</v>
      </c>
      <c r="N263" s="142" t="s">
        <v>46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251</v>
      </c>
      <c r="AT263" s="145" t="s">
        <v>246</v>
      </c>
      <c r="AU263" s="145" t="s">
        <v>21</v>
      </c>
      <c r="AY263" s="18" t="s">
        <v>244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83</v>
      </c>
      <c r="BK263" s="146">
        <f>ROUND(I263*H263,2)</f>
        <v>0</v>
      </c>
      <c r="BL263" s="18" t="s">
        <v>251</v>
      </c>
      <c r="BM263" s="145" t="s">
        <v>1503</v>
      </c>
    </row>
    <row r="264" spans="2:65" s="1" customFormat="1">
      <c r="B264" s="34"/>
      <c r="D264" s="147" t="s">
        <v>253</v>
      </c>
      <c r="F264" s="148" t="s">
        <v>431</v>
      </c>
      <c r="I264" s="149"/>
      <c r="L264" s="34"/>
      <c r="M264" s="150"/>
      <c r="T264" s="55"/>
      <c r="AT264" s="18" t="s">
        <v>253</v>
      </c>
      <c r="AU264" s="18" t="s">
        <v>21</v>
      </c>
    </row>
    <row r="265" spans="2:65" s="1" customFormat="1">
      <c r="B265" s="34"/>
      <c r="D265" s="151" t="s">
        <v>255</v>
      </c>
      <c r="F265" s="152" t="s">
        <v>432</v>
      </c>
      <c r="I265" s="149"/>
      <c r="L265" s="34"/>
      <c r="M265" s="150"/>
      <c r="T265" s="55"/>
      <c r="AT265" s="18" t="s">
        <v>255</v>
      </c>
      <c r="AU265" s="18" t="s">
        <v>21</v>
      </c>
    </row>
    <row r="266" spans="2:65" s="12" customFormat="1">
      <c r="B266" s="153"/>
      <c r="D266" s="147" t="s">
        <v>262</v>
      </c>
      <c r="E266" s="154" t="s">
        <v>29</v>
      </c>
      <c r="F266" s="155" t="s">
        <v>1504</v>
      </c>
      <c r="H266" s="156">
        <v>227.27799999999999</v>
      </c>
      <c r="I266" s="157"/>
      <c r="L266" s="153"/>
      <c r="M266" s="158"/>
      <c r="T266" s="159"/>
      <c r="AT266" s="154" t="s">
        <v>262</v>
      </c>
      <c r="AU266" s="154" t="s">
        <v>21</v>
      </c>
      <c r="AV266" s="12" t="s">
        <v>21</v>
      </c>
      <c r="AW266" s="12" t="s">
        <v>36</v>
      </c>
      <c r="AX266" s="12" t="s">
        <v>75</v>
      </c>
      <c r="AY266" s="154" t="s">
        <v>244</v>
      </c>
    </row>
    <row r="267" spans="2:65" s="12" customFormat="1">
      <c r="B267" s="153"/>
      <c r="D267" s="147" t="s">
        <v>262</v>
      </c>
      <c r="E267" s="154" t="s">
        <v>29</v>
      </c>
      <c r="F267" s="155" t="s">
        <v>1490</v>
      </c>
      <c r="H267" s="156">
        <v>404.49</v>
      </c>
      <c r="I267" s="157"/>
      <c r="L267" s="153"/>
      <c r="M267" s="158"/>
      <c r="T267" s="159"/>
      <c r="AT267" s="154" t="s">
        <v>262</v>
      </c>
      <c r="AU267" s="154" t="s">
        <v>21</v>
      </c>
      <c r="AV267" s="12" t="s">
        <v>21</v>
      </c>
      <c r="AW267" s="12" t="s">
        <v>36</v>
      </c>
      <c r="AX267" s="12" t="s">
        <v>75</v>
      </c>
      <c r="AY267" s="154" t="s">
        <v>244</v>
      </c>
    </row>
    <row r="268" spans="2:65" s="12" customFormat="1">
      <c r="B268" s="153"/>
      <c r="D268" s="147" t="s">
        <v>262</v>
      </c>
      <c r="E268" s="154" t="s">
        <v>29</v>
      </c>
      <c r="F268" s="155" t="s">
        <v>1505</v>
      </c>
      <c r="H268" s="156">
        <v>319.77999999999997</v>
      </c>
      <c r="I268" s="157"/>
      <c r="L268" s="153"/>
      <c r="M268" s="158"/>
      <c r="T268" s="159"/>
      <c r="AT268" s="154" t="s">
        <v>262</v>
      </c>
      <c r="AU268" s="154" t="s">
        <v>21</v>
      </c>
      <c r="AV268" s="12" t="s">
        <v>21</v>
      </c>
      <c r="AW268" s="12" t="s">
        <v>36</v>
      </c>
      <c r="AX268" s="12" t="s">
        <v>75</v>
      </c>
      <c r="AY268" s="154" t="s">
        <v>244</v>
      </c>
    </row>
    <row r="269" spans="2:65" s="13" customFormat="1">
      <c r="B269" s="160"/>
      <c r="D269" s="147" t="s">
        <v>262</v>
      </c>
      <c r="E269" s="161" t="s">
        <v>29</v>
      </c>
      <c r="F269" s="162" t="s">
        <v>271</v>
      </c>
      <c r="H269" s="163">
        <v>951.548</v>
      </c>
      <c r="I269" s="164"/>
      <c r="L269" s="160"/>
      <c r="M269" s="165"/>
      <c r="T269" s="166"/>
      <c r="AT269" s="161" t="s">
        <v>262</v>
      </c>
      <c r="AU269" s="161" t="s">
        <v>21</v>
      </c>
      <c r="AV269" s="13" t="s">
        <v>251</v>
      </c>
      <c r="AW269" s="13" t="s">
        <v>36</v>
      </c>
      <c r="AX269" s="13" t="s">
        <v>83</v>
      </c>
      <c r="AY269" s="161" t="s">
        <v>244</v>
      </c>
    </row>
    <row r="270" spans="2:65" s="1" customFormat="1" ht="16.5" customHeight="1">
      <c r="B270" s="34"/>
      <c r="C270" s="134" t="s">
        <v>483</v>
      </c>
      <c r="D270" s="134" t="s">
        <v>246</v>
      </c>
      <c r="E270" s="135" t="s">
        <v>353</v>
      </c>
      <c r="F270" s="136" t="s">
        <v>354</v>
      </c>
      <c r="G270" s="137" t="s">
        <v>274</v>
      </c>
      <c r="H270" s="138">
        <v>514.09</v>
      </c>
      <c r="I270" s="139"/>
      <c r="J270" s="140">
        <f>ROUND(I270*H270,2)</f>
        <v>0</v>
      </c>
      <c r="K270" s="136" t="s">
        <v>250</v>
      </c>
      <c r="L270" s="34"/>
      <c r="M270" s="141" t="s">
        <v>29</v>
      </c>
      <c r="N270" s="142" t="s">
        <v>46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251</v>
      </c>
      <c r="AT270" s="145" t="s">
        <v>246</v>
      </c>
      <c r="AU270" s="145" t="s">
        <v>21</v>
      </c>
      <c r="AY270" s="18" t="s">
        <v>244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83</v>
      </c>
      <c r="BK270" s="146">
        <f>ROUND(I270*H270,2)</f>
        <v>0</v>
      </c>
      <c r="BL270" s="18" t="s">
        <v>251</v>
      </c>
      <c r="BM270" s="145" t="s">
        <v>1506</v>
      </c>
    </row>
    <row r="271" spans="2:65" s="1" customFormat="1" ht="19.5">
      <c r="B271" s="34"/>
      <c r="D271" s="147" t="s">
        <v>253</v>
      </c>
      <c r="F271" s="148" t="s">
        <v>356</v>
      </c>
      <c r="I271" s="149"/>
      <c r="L271" s="34"/>
      <c r="M271" s="150"/>
      <c r="T271" s="55"/>
      <c r="AT271" s="18" t="s">
        <v>253</v>
      </c>
      <c r="AU271" s="18" t="s">
        <v>21</v>
      </c>
    </row>
    <row r="272" spans="2:65" s="1" customFormat="1">
      <c r="B272" s="34"/>
      <c r="D272" s="151" t="s">
        <v>255</v>
      </c>
      <c r="F272" s="152" t="s">
        <v>357</v>
      </c>
      <c r="I272" s="149"/>
      <c r="L272" s="34"/>
      <c r="M272" s="150"/>
      <c r="T272" s="55"/>
      <c r="AT272" s="18" t="s">
        <v>255</v>
      </c>
      <c r="AU272" s="18" t="s">
        <v>21</v>
      </c>
    </row>
    <row r="273" spans="2:65" s="12" customFormat="1">
      <c r="B273" s="153"/>
      <c r="D273" s="147" t="s">
        <v>262</v>
      </c>
      <c r="E273" s="154" t="s">
        <v>29</v>
      </c>
      <c r="F273" s="155" t="s">
        <v>1490</v>
      </c>
      <c r="H273" s="156">
        <v>404.49</v>
      </c>
      <c r="I273" s="157"/>
      <c r="L273" s="153"/>
      <c r="M273" s="158"/>
      <c r="T273" s="159"/>
      <c r="AT273" s="154" t="s">
        <v>262</v>
      </c>
      <c r="AU273" s="154" t="s">
        <v>21</v>
      </c>
      <c r="AV273" s="12" t="s">
        <v>21</v>
      </c>
      <c r="AW273" s="12" t="s">
        <v>36</v>
      </c>
      <c r="AX273" s="12" t="s">
        <v>75</v>
      </c>
      <c r="AY273" s="154" t="s">
        <v>244</v>
      </c>
    </row>
    <row r="274" spans="2:65" s="12" customFormat="1">
      <c r="B274" s="153"/>
      <c r="D274" s="147" t="s">
        <v>262</v>
      </c>
      <c r="E274" s="154" t="s">
        <v>29</v>
      </c>
      <c r="F274" s="155" t="s">
        <v>1507</v>
      </c>
      <c r="H274" s="156">
        <v>105.83</v>
      </c>
      <c r="I274" s="157"/>
      <c r="L274" s="153"/>
      <c r="M274" s="158"/>
      <c r="T274" s="159"/>
      <c r="AT274" s="154" t="s">
        <v>262</v>
      </c>
      <c r="AU274" s="154" t="s">
        <v>21</v>
      </c>
      <c r="AV274" s="12" t="s">
        <v>21</v>
      </c>
      <c r="AW274" s="12" t="s">
        <v>36</v>
      </c>
      <c r="AX274" s="12" t="s">
        <v>75</v>
      </c>
      <c r="AY274" s="154" t="s">
        <v>244</v>
      </c>
    </row>
    <row r="275" spans="2:65" s="12" customFormat="1">
      <c r="B275" s="153"/>
      <c r="D275" s="147" t="s">
        <v>262</v>
      </c>
      <c r="E275" s="154" t="s">
        <v>29</v>
      </c>
      <c r="F275" s="155" t="s">
        <v>1508</v>
      </c>
      <c r="H275" s="156">
        <v>2.71</v>
      </c>
      <c r="I275" s="157"/>
      <c r="L275" s="153"/>
      <c r="M275" s="158"/>
      <c r="T275" s="159"/>
      <c r="AT275" s="154" t="s">
        <v>262</v>
      </c>
      <c r="AU275" s="154" t="s">
        <v>21</v>
      </c>
      <c r="AV275" s="12" t="s">
        <v>21</v>
      </c>
      <c r="AW275" s="12" t="s">
        <v>36</v>
      </c>
      <c r="AX275" s="12" t="s">
        <v>75</v>
      </c>
      <c r="AY275" s="154" t="s">
        <v>244</v>
      </c>
    </row>
    <row r="276" spans="2:65" s="12" customFormat="1">
      <c r="B276" s="153"/>
      <c r="D276" s="147" t="s">
        <v>262</v>
      </c>
      <c r="E276" s="154" t="s">
        <v>29</v>
      </c>
      <c r="F276" s="155" t="s">
        <v>1509</v>
      </c>
      <c r="H276" s="156">
        <v>1.06</v>
      </c>
      <c r="I276" s="157"/>
      <c r="L276" s="153"/>
      <c r="M276" s="158"/>
      <c r="T276" s="159"/>
      <c r="AT276" s="154" t="s">
        <v>262</v>
      </c>
      <c r="AU276" s="154" t="s">
        <v>21</v>
      </c>
      <c r="AV276" s="12" t="s">
        <v>21</v>
      </c>
      <c r="AW276" s="12" t="s">
        <v>36</v>
      </c>
      <c r="AX276" s="12" t="s">
        <v>75</v>
      </c>
      <c r="AY276" s="154" t="s">
        <v>244</v>
      </c>
    </row>
    <row r="277" spans="2:65" s="13" customFormat="1">
      <c r="B277" s="160"/>
      <c r="D277" s="147" t="s">
        <v>262</v>
      </c>
      <c r="E277" s="161" t="s">
        <v>29</v>
      </c>
      <c r="F277" s="162" t="s">
        <v>271</v>
      </c>
      <c r="H277" s="163">
        <v>514.09</v>
      </c>
      <c r="I277" s="164"/>
      <c r="L277" s="160"/>
      <c r="M277" s="165"/>
      <c r="T277" s="166"/>
      <c r="AT277" s="161" t="s">
        <v>262</v>
      </c>
      <c r="AU277" s="161" t="s">
        <v>21</v>
      </c>
      <c r="AV277" s="13" t="s">
        <v>251</v>
      </c>
      <c r="AW277" s="13" t="s">
        <v>36</v>
      </c>
      <c r="AX277" s="13" t="s">
        <v>83</v>
      </c>
      <c r="AY277" s="161" t="s">
        <v>244</v>
      </c>
    </row>
    <row r="278" spans="2:65" s="1" customFormat="1" ht="16.5" customHeight="1">
      <c r="B278" s="34"/>
      <c r="C278" s="175" t="s">
        <v>490</v>
      </c>
      <c r="D278" s="175" t="s">
        <v>373</v>
      </c>
      <c r="E278" s="176" t="s">
        <v>1510</v>
      </c>
      <c r="F278" s="177" t="s">
        <v>1511</v>
      </c>
      <c r="G278" s="178" t="s">
        <v>416</v>
      </c>
      <c r="H278" s="179">
        <v>219.2</v>
      </c>
      <c r="I278" s="180"/>
      <c r="J278" s="181">
        <f>ROUND(I278*H278,2)</f>
        <v>0</v>
      </c>
      <c r="K278" s="177" t="s">
        <v>250</v>
      </c>
      <c r="L278" s="182"/>
      <c r="M278" s="183" t="s">
        <v>29</v>
      </c>
      <c r="N278" s="184" t="s">
        <v>46</v>
      </c>
      <c r="P278" s="143">
        <f>O278*H278</f>
        <v>0</v>
      </c>
      <c r="Q278" s="143">
        <v>1</v>
      </c>
      <c r="R278" s="143">
        <f>Q278*H278</f>
        <v>219.2</v>
      </c>
      <c r="S278" s="143">
        <v>0</v>
      </c>
      <c r="T278" s="144">
        <f>S278*H278</f>
        <v>0</v>
      </c>
      <c r="AR278" s="145" t="s">
        <v>300</v>
      </c>
      <c r="AT278" s="145" t="s">
        <v>373</v>
      </c>
      <c r="AU278" s="145" t="s">
        <v>21</v>
      </c>
      <c r="AY278" s="18" t="s">
        <v>244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83</v>
      </c>
      <c r="BK278" s="146">
        <f>ROUND(I278*H278,2)</f>
        <v>0</v>
      </c>
      <c r="BL278" s="18" t="s">
        <v>251</v>
      </c>
      <c r="BM278" s="145" t="s">
        <v>1512</v>
      </c>
    </row>
    <row r="279" spans="2:65" s="1" customFormat="1">
      <c r="B279" s="34"/>
      <c r="D279" s="147" t="s">
        <v>253</v>
      </c>
      <c r="F279" s="148" t="s">
        <v>1511</v>
      </c>
      <c r="I279" s="149"/>
      <c r="L279" s="34"/>
      <c r="M279" s="150"/>
      <c r="T279" s="55"/>
      <c r="AT279" s="18" t="s">
        <v>253</v>
      </c>
      <c r="AU279" s="18" t="s">
        <v>21</v>
      </c>
    </row>
    <row r="280" spans="2:65" s="12" customFormat="1">
      <c r="B280" s="153"/>
      <c r="D280" s="147" t="s">
        <v>262</v>
      </c>
      <c r="E280" s="154" t="s">
        <v>29</v>
      </c>
      <c r="F280" s="155" t="s">
        <v>1513</v>
      </c>
      <c r="H280" s="156">
        <v>219.2</v>
      </c>
      <c r="I280" s="157"/>
      <c r="L280" s="153"/>
      <c r="M280" s="158"/>
      <c r="T280" s="159"/>
      <c r="AT280" s="154" t="s">
        <v>262</v>
      </c>
      <c r="AU280" s="154" t="s">
        <v>21</v>
      </c>
      <c r="AV280" s="12" t="s">
        <v>21</v>
      </c>
      <c r="AW280" s="12" t="s">
        <v>36</v>
      </c>
      <c r="AX280" s="12" t="s">
        <v>83</v>
      </c>
      <c r="AY280" s="154" t="s">
        <v>244</v>
      </c>
    </row>
    <row r="281" spans="2:65" s="1" customFormat="1" ht="16.5" customHeight="1">
      <c r="B281" s="34"/>
      <c r="C281" s="134" t="s">
        <v>497</v>
      </c>
      <c r="D281" s="134" t="s">
        <v>246</v>
      </c>
      <c r="E281" s="135" t="s">
        <v>1514</v>
      </c>
      <c r="F281" s="136" t="s">
        <v>1515</v>
      </c>
      <c r="G281" s="137" t="s">
        <v>274</v>
      </c>
      <c r="H281" s="138">
        <v>344</v>
      </c>
      <c r="I281" s="139"/>
      <c r="J281" s="140">
        <f>ROUND(I281*H281,2)</f>
        <v>0</v>
      </c>
      <c r="K281" s="136" t="s">
        <v>29</v>
      </c>
      <c r="L281" s="34"/>
      <c r="M281" s="141" t="s">
        <v>29</v>
      </c>
      <c r="N281" s="142" t="s">
        <v>46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251</v>
      </c>
      <c r="AT281" s="145" t="s">
        <v>246</v>
      </c>
      <c r="AU281" s="145" t="s">
        <v>21</v>
      </c>
      <c r="AY281" s="18" t="s">
        <v>244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83</v>
      </c>
      <c r="BK281" s="146">
        <f>ROUND(I281*H281,2)</f>
        <v>0</v>
      </c>
      <c r="BL281" s="18" t="s">
        <v>251</v>
      </c>
      <c r="BM281" s="145" t="s">
        <v>1516</v>
      </c>
    </row>
    <row r="282" spans="2:65" s="1" customFormat="1">
      <c r="B282" s="34"/>
      <c r="D282" s="147" t="s">
        <v>253</v>
      </c>
      <c r="F282" s="148" t="s">
        <v>1515</v>
      </c>
      <c r="I282" s="149"/>
      <c r="L282" s="34"/>
      <c r="M282" s="150"/>
      <c r="T282" s="55"/>
      <c r="AT282" s="18" t="s">
        <v>253</v>
      </c>
      <c r="AU282" s="18" t="s">
        <v>21</v>
      </c>
    </row>
    <row r="283" spans="2:65" s="12" customFormat="1">
      <c r="B283" s="153"/>
      <c r="D283" s="147" t="s">
        <v>262</v>
      </c>
      <c r="E283" s="154" t="s">
        <v>29</v>
      </c>
      <c r="F283" s="155" t="s">
        <v>1517</v>
      </c>
      <c r="H283" s="156">
        <v>344</v>
      </c>
      <c r="I283" s="157"/>
      <c r="L283" s="153"/>
      <c r="M283" s="158"/>
      <c r="T283" s="159"/>
      <c r="AT283" s="154" t="s">
        <v>262</v>
      </c>
      <c r="AU283" s="154" t="s">
        <v>21</v>
      </c>
      <c r="AV283" s="12" t="s">
        <v>21</v>
      </c>
      <c r="AW283" s="12" t="s">
        <v>36</v>
      </c>
      <c r="AX283" s="12" t="s">
        <v>83</v>
      </c>
      <c r="AY283" s="154" t="s">
        <v>244</v>
      </c>
    </row>
    <row r="284" spans="2:65" s="1" customFormat="1" ht="16.5" customHeight="1">
      <c r="B284" s="34"/>
      <c r="C284" s="134" t="s">
        <v>504</v>
      </c>
      <c r="D284" s="134" t="s">
        <v>246</v>
      </c>
      <c r="E284" s="135" t="s">
        <v>1518</v>
      </c>
      <c r="F284" s="136" t="s">
        <v>1519</v>
      </c>
      <c r="G284" s="137" t="s">
        <v>274</v>
      </c>
      <c r="H284" s="138">
        <v>20.02</v>
      </c>
      <c r="I284" s="139"/>
      <c r="J284" s="140">
        <f>ROUND(I284*H284,2)</f>
        <v>0</v>
      </c>
      <c r="K284" s="136" t="s">
        <v>250</v>
      </c>
      <c r="L284" s="34"/>
      <c r="M284" s="141" t="s">
        <v>29</v>
      </c>
      <c r="N284" s="142" t="s">
        <v>46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251</v>
      </c>
      <c r="AT284" s="145" t="s">
        <v>246</v>
      </c>
      <c r="AU284" s="145" t="s">
        <v>21</v>
      </c>
      <c r="AY284" s="18" t="s">
        <v>244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83</v>
      </c>
      <c r="BK284" s="146">
        <f>ROUND(I284*H284,2)</f>
        <v>0</v>
      </c>
      <c r="BL284" s="18" t="s">
        <v>251</v>
      </c>
      <c r="BM284" s="145" t="s">
        <v>1520</v>
      </c>
    </row>
    <row r="285" spans="2:65" s="1" customFormat="1" ht="19.5">
      <c r="B285" s="34"/>
      <c r="D285" s="147" t="s">
        <v>253</v>
      </c>
      <c r="F285" s="148" t="s">
        <v>1521</v>
      </c>
      <c r="I285" s="149"/>
      <c r="L285" s="34"/>
      <c r="M285" s="150"/>
      <c r="T285" s="55"/>
      <c r="AT285" s="18" t="s">
        <v>253</v>
      </c>
      <c r="AU285" s="18" t="s">
        <v>21</v>
      </c>
    </row>
    <row r="286" spans="2:65" s="1" customFormat="1">
      <c r="B286" s="34"/>
      <c r="D286" s="151" t="s">
        <v>255</v>
      </c>
      <c r="F286" s="152" t="s">
        <v>1522</v>
      </c>
      <c r="I286" s="149"/>
      <c r="L286" s="34"/>
      <c r="M286" s="150"/>
      <c r="T286" s="55"/>
      <c r="AT286" s="18" t="s">
        <v>255</v>
      </c>
      <c r="AU286" s="18" t="s">
        <v>21</v>
      </c>
    </row>
    <row r="287" spans="2:65" s="12" customFormat="1">
      <c r="B287" s="153"/>
      <c r="D287" s="147" t="s">
        <v>262</v>
      </c>
      <c r="E287" s="154" t="s">
        <v>29</v>
      </c>
      <c r="F287" s="155" t="s">
        <v>1523</v>
      </c>
      <c r="H287" s="156">
        <v>20.02</v>
      </c>
      <c r="I287" s="157"/>
      <c r="L287" s="153"/>
      <c r="M287" s="158"/>
      <c r="T287" s="159"/>
      <c r="AT287" s="154" t="s">
        <v>262</v>
      </c>
      <c r="AU287" s="154" t="s">
        <v>21</v>
      </c>
      <c r="AV287" s="12" t="s">
        <v>21</v>
      </c>
      <c r="AW287" s="12" t="s">
        <v>36</v>
      </c>
      <c r="AX287" s="12" t="s">
        <v>83</v>
      </c>
      <c r="AY287" s="154" t="s">
        <v>244</v>
      </c>
    </row>
    <row r="288" spans="2:65" s="1" customFormat="1" ht="16.5" customHeight="1">
      <c r="B288" s="34"/>
      <c r="C288" s="175" t="s">
        <v>511</v>
      </c>
      <c r="D288" s="175" t="s">
        <v>373</v>
      </c>
      <c r="E288" s="176" t="s">
        <v>1524</v>
      </c>
      <c r="F288" s="177" t="s">
        <v>1525</v>
      </c>
      <c r="G288" s="178" t="s">
        <v>416</v>
      </c>
      <c r="H288" s="179">
        <v>180.90799999999999</v>
      </c>
      <c r="I288" s="180"/>
      <c r="J288" s="181">
        <f>ROUND(I288*H288,2)</f>
        <v>0</v>
      </c>
      <c r="K288" s="177" t="s">
        <v>250</v>
      </c>
      <c r="L288" s="182"/>
      <c r="M288" s="183" t="s">
        <v>29</v>
      </c>
      <c r="N288" s="184" t="s">
        <v>46</v>
      </c>
      <c r="P288" s="143">
        <f>O288*H288</f>
        <v>0</v>
      </c>
      <c r="Q288" s="143">
        <v>1</v>
      </c>
      <c r="R288" s="143">
        <f>Q288*H288</f>
        <v>180.90799999999999</v>
      </c>
      <c r="S288" s="143">
        <v>0</v>
      </c>
      <c r="T288" s="144">
        <f>S288*H288</f>
        <v>0</v>
      </c>
      <c r="AR288" s="145" t="s">
        <v>300</v>
      </c>
      <c r="AT288" s="145" t="s">
        <v>373</v>
      </c>
      <c r="AU288" s="145" t="s">
        <v>21</v>
      </c>
      <c r="AY288" s="18" t="s">
        <v>244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83</v>
      </c>
      <c r="BK288" s="146">
        <f>ROUND(I288*H288,2)</f>
        <v>0</v>
      </c>
      <c r="BL288" s="18" t="s">
        <v>251</v>
      </c>
      <c r="BM288" s="145" t="s">
        <v>1526</v>
      </c>
    </row>
    <row r="289" spans="2:65" s="1" customFormat="1">
      <c r="B289" s="34"/>
      <c r="D289" s="147" t="s">
        <v>253</v>
      </c>
      <c r="F289" s="148" t="s">
        <v>1525</v>
      </c>
      <c r="I289" s="149"/>
      <c r="L289" s="34"/>
      <c r="M289" s="150"/>
      <c r="T289" s="55"/>
      <c r="AT289" s="18" t="s">
        <v>253</v>
      </c>
      <c r="AU289" s="18" t="s">
        <v>21</v>
      </c>
    </row>
    <row r="290" spans="2:65" s="12" customFormat="1">
      <c r="B290" s="153"/>
      <c r="D290" s="147" t="s">
        <v>262</v>
      </c>
      <c r="E290" s="154" t="s">
        <v>29</v>
      </c>
      <c r="F290" s="155" t="s">
        <v>1527</v>
      </c>
      <c r="H290" s="156">
        <v>48.04</v>
      </c>
      <c r="I290" s="157"/>
      <c r="L290" s="153"/>
      <c r="M290" s="158"/>
      <c r="T290" s="159"/>
      <c r="AT290" s="154" t="s">
        <v>262</v>
      </c>
      <c r="AU290" s="154" t="s">
        <v>21</v>
      </c>
      <c r="AV290" s="12" t="s">
        <v>21</v>
      </c>
      <c r="AW290" s="12" t="s">
        <v>36</v>
      </c>
      <c r="AX290" s="12" t="s">
        <v>75</v>
      </c>
      <c r="AY290" s="154" t="s">
        <v>244</v>
      </c>
    </row>
    <row r="291" spans="2:65" s="12" customFormat="1">
      <c r="B291" s="153"/>
      <c r="D291" s="147" t="s">
        <v>262</v>
      </c>
      <c r="E291" s="154" t="s">
        <v>29</v>
      </c>
      <c r="F291" s="155" t="s">
        <v>1528</v>
      </c>
      <c r="H291" s="156">
        <v>42.414000000000001</v>
      </c>
      <c r="I291" s="157"/>
      <c r="L291" s="153"/>
      <c r="M291" s="158"/>
      <c r="T291" s="159"/>
      <c r="AT291" s="154" t="s">
        <v>262</v>
      </c>
      <c r="AU291" s="154" t="s">
        <v>21</v>
      </c>
      <c r="AV291" s="12" t="s">
        <v>21</v>
      </c>
      <c r="AW291" s="12" t="s">
        <v>36</v>
      </c>
      <c r="AX291" s="12" t="s">
        <v>75</v>
      </c>
      <c r="AY291" s="154" t="s">
        <v>244</v>
      </c>
    </row>
    <row r="292" spans="2:65" s="13" customFormat="1">
      <c r="B292" s="160"/>
      <c r="D292" s="147" t="s">
        <v>262</v>
      </c>
      <c r="E292" s="161" t="s">
        <v>29</v>
      </c>
      <c r="F292" s="162" t="s">
        <v>271</v>
      </c>
      <c r="H292" s="163">
        <v>90.453999999999994</v>
      </c>
      <c r="I292" s="164"/>
      <c r="L292" s="160"/>
      <c r="M292" s="165"/>
      <c r="T292" s="166"/>
      <c r="AT292" s="161" t="s">
        <v>262</v>
      </c>
      <c r="AU292" s="161" t="s">
        <v>21</v>
      </c>
      <c r="AV292" s="13" t="s">
        <v>251</v>
      </c>
      <c r="AW292" s="13" t="s">
        <v>36</v>
      </c>
      <c r="AX292" s="13" t="s">
        <v>83</v>
      </c>
      <c r="AY292" s="161" t="s">
        <v>244</v>
      </c>
    </row>
    <row r="293" spans="2:65" s="12" customFormat="1">
      <c r="B293" s="153"/>
      <c r="D293" s="147" t="s">
        <v>262</v>
      </c>
      <c r="F293" s="155" t="s">
        <v>1529</v>
      </c>
      <c r="H293" s="156">
        <v>180.90799999999999</v>
      </c>
      <c r="I293" s="157"/>
      <c r="L293" s="153"/>
      <c r="M293" s="158"/>
      <c r="T293" s="159"/>
      <c r="AT293" s="154" t="s">
        <v>262</v>
      </c>
      <c r="AU293" s="154" t="s">
        <v>21</v>
      </c>
      <c r="AV293" s="12" t="s">
        <v>21</v>
      </c>
      <c r="AW293" s="12" t="s">
        <v>4</v>
      </c>
      <c r="AX293" s="12" t="s">
        <v>83</v>
      </c>
      <c r="AY293" s="154" t="s">
        <v>244</v>
      </c>
    </row>
    <row r="294" spans="2:65" s="1" customFormat="1" ht="21.75" customHeight="1">
      <c r="B294" s="34"/>
      <c r="C294" s="134" t="s">
        <v>518</v>
      </c>
      <c r="D294" s="134" t="s">
        <v>246</v>
      </c>
      <c r="E294" s="135" t="s">
        <v>435</v>
      </c>
      <c r="F294" s="136" t="s">
        <v>436</v>
      </c>
      <c r="G294" s="137" t="s">
        <v>249</v>
      </c>
      <c r="H294" s="138">
        <v>727.71</v>
      </c>
      <c r="I294" s="139"/>
      <c r="J294" s="140">
        <f>ROUND(I294*H294,2)</f>
        <v>0</v>
      </c>
      <c r="K294" s="136" t="s">
        <v>250</v>
      </c>
      <c r="L294" s="34"/>
      <c r="M294" s="141" t="s">
        <v>29</v>
      </c>
      <c r="N294" s="142" t="s">
        <v>46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251</v>
      </c>
      <c r="AT294" s="145" t="s">
        <v>246</v>
      </c>
      <c r="AU294" s="145" t="s">
        <v>21</v>
      </c>
      <c r="AY294" s="18" t="s">
        <v>244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83</v>
      </c>
      <c r="BK294" s="146">
        <f>ROUND(I294*H294,2)</f>
        <v>0</v>
      </c>
      <c r="BL294" s="18" t="s">
        <v>251</v>
      </c>
      <c r="BM294" s="145" t="s">
        <v>1530</v>
      </c>
    </row>
    <row r="295" spans="2:65" s="1" customFormat="1">
      <c r="B295" s="34"/>
      <c r="D295" s="147" t="s">
        <v>253</v>
      </c>
      <c r="F295" s="148" t="s">
        <v>438</v>
      </c>
      <c r="I295" s="149"/>
      <c r="L295" s="34"/>
      <c r="M295" s="150"/>
      <c r="T295" s="55"/>
      <c r="AT295" s="18" t="s">
        <v>253</v>
      </c>
      <c r="AU295" s="18" t="s">
        <v>21</v>
      </c>
    </row>
    <row r="296" spans="2:65" s="1" customFormat="1">
      <c r="B296" s="34"/>
      <c r="D296" s="151" t="s">
        <v>255</v>
      </c>
      <c r="F296" s="152" t="s">
        <v>439</v>
      </c>
      <c r="I296" s="149"/>
      <c r="L296" s="34"/>
      <c r="M296" s="150"/>
      <c r="T296" s="55"/>
      <c r="AT296" s="18" t="s">
        <v>255</v>
      </c>
      <c r="AU296" s="18" t="s">
        <v>21</v>
      </c>
    </row>
    <row r="297" spans="2:65" s="12" customFormat="1">
      <c r="B297" s="153"/>
      <c r="D297" s="147" t="s">
        <v>262</v>
      </c>
      <c r="E297" s="154" t="s">
        <v>29</v>
      </c>
      <c r="F297" s="155" t="s">
        <v>1531</v>
      </c>
      <c r="H297" s="156">
        <v>727.71</v>
      </c>
      <c r="I297" s="157"/>
      <c r="L297" s="153"/>
      <c r="M297" s="158"/>
      <c r="T297" s="159"/>
      <c r="AT297" s="154" t="s">
        <v>262</v>
      </c>
      <c r="AU297" s="154" t="s">
        <v>21</v>
      </c>
      <c r="AV297" s="12" t="s">
        <v>21</v>
      </c>
      <c r="AW297" s="12" t="s">
        <v>36</v>
      </c>
      <c r="AX297" s="12" t="s">
        <v>83</v>
      </c>
      <c r="AY297" s="154" t="s">
        <v>244</v>
      </c>
    </row>
    <row r="298" spans="2:65" s="1" customFormat="1" ht="16.5" customHeight="1">
      <c r="B298" s="34"/>
      <c r="C298" s="134" t="s">
        <v>522</v>
      </c>
      <c r="D298" s="134" t="s">
        <v>246</v>
      </c>
      <c r="E298" s="135" t="s">
        <v>360</v>
      </c>
      <c r="F298" s="136" t="s">
        <v>361</v>
      </c>
      <c r="G298" s="137" t="s">
        <v>249</v>
      </c>
      <c r="H298" s="138">
        <v>727.71</v>
      </c>
      <c r="I298" s="139"/>
      <c r="J298" s="140">
        <f>ROUND(I298*H298,2)</f>
        <v>0</v>
      </c>
      <c r="K298" s="136" t="s">
        <v>250</v>
      </c>
      <c r="L298" s="34"/>
      <c r="M298" s="141" t="s">
        <v>29</v>
      </c>
      <c r="N298" s="142" t="s">
        <v>46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251</v>
      </c>
      <c r="AT298" s="145" t="s">
        <v>246</v>
      </c>
      <c r="AU298" s="145" t="s">
        <v>21</v>
      </c>
      <c r="AY298" s="18" t="s">
        <v>244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83</v>
      </c>
      <c r="BK298" s="146">
        <f>ROUND(I298*H298,2)</f>
        <v>0</v>
      </c>
      <c r="BL298" s="18" t="s">
        <v>251</v>
      </c>
      <c r="BM298" s="145" t="s">
        <v>1532</v>
      </c>
    </row>
    <row r="299" spans="2:65" s="1" customFormat="1">
      <c r="B299" s="34"/>
      <c r="D299" s="147" t="s">
        <v>253</v>
      </c>
      <c r="F299" s="148" t="s">
        <v>363</v>
      </c>
      <c r="I299" s="149"/>
      <c r="L299" s="34"/>
      <c r="M299" s="150"/>
      <c r="T299" s="55"/>
      <c r="AT299" s="18" t="s">
        <v>253</v>
      </c>
      <c r="AU299" s="18" t="s">
        <v>21</v>
      </c>
    </row>
    <row r="300" spans="2:65" s="1" customFormat="1">
      <c r="B300" s="34"/>
      <c r="D300" s="151" t="s">
        <v>255</v>
      </c>
      <c r="F300" s="152" t="s">
        <v>364</v>
      </c>
      <c r="I300" s="149"/>
      <c r="L300" s="34"/>
      <c r="M300" s="150"/>
      <c r="T300" s="55"/>
      <c r="AT300" s="18" t="s">
        <v>255</v>
      </c>
      <c r="AU300" s="18" t="s">
        <v>21</v>
      </c>
    </row>
    <row r="301" spans="2:65" s="12" customFormat="1">
      <c r="B301" s="153"/>
      <c r="D301" s="147" t="s">
        <v>262</v>
      </c>
      <c r="E301" s="154" t="s">
        <v>29</v>
      </c>
      <c r="F301" s="155" t="s">
        <v>1531</v>
      </c>
      <c r="H301" s="156">
        <v>727.71</v>
      </c>
      <c r="I301" s="157"/>
      <c r="L301" s="153"/>
      <c r="M301" s="158"/>
      <c r="T301" s="159"/>
      <c r="AT301" s="154" t="s">
        <v>262</v>
      </c>
      <c r="AU301" s="154" t="s">
        <v>21</v>
      </c>
      <c r="AV301" s="12" t="s">
        <v>21</v>
      </c>
      <c r="AW301" s="12" t="s">
        <v>36</v>
      </c>
      <c r="AX301" s="12" t="s">
        <v>83</v>
      </c>
      <c r="AY301" s="154" t="s">
        <v>244</v>
      </c>
    </row>
    <row r="302" spans="2:65" s="1" customFormat="1" ht="16.5" customHeight="1">
      <c r="B302" s="34"/>
      <c r="C302" s="175" t="s">
        <v>531</v>
      </c>
      <c r="D302" s="175" t="s">
        <v>373</v>
      </c>
      <c r="E302" s="176" t="s">
        <v>462</v>
      </c>
      <c r="F302" s="177" t="s">
        <v>463</v>
      </c>
      <c r="G302" s="178" t="s">
        <v>464</v>
      </c>
      <c r="H302" s="179">
        <v>3.4649999999999999</v>
      </c>
      <c r="I302" s="180"/>
      <c r="J302" s="181">
        <f>ROUND(I302*H302,2)</f>
        <v>0</v>
      </c>
      <c r="K302" s="177" t="s">
        <v>250</v>
      </c>
      <c r="L302" s="182"/>
      <c r="M302" s="183" t="s">
        <v>29</v>
      </c>
      <c r="N302" s="184" t="s">
        <v>46</v>
      </c>
      <c r="P302" s="143">
        <f>O302*H302</f>
        <v>0</v>
      </c>
      <c r="Q302" s="143">
        <v>1E-3</v>
      </c>
      <c r="R302" s="143">
        <f>Q302*H302</f>
        <v>3.4649999999999998E-3</v>
      </c>
      <c r="S302" s="143">
        <v>0</v>
      </c>
      <c r="T302" s="144">
        <f>S302*H302</f>
        <v>0</v>
      </c>
      <c r="AR302" s="145" t="s">
        <v>300</v>
      </c>
      <c r="AT302" s="145" t="s">
        <v>373</v>
      </c>
      <c r="AU302" s="145" t="s">
        <v>21</v>
      </c>
      <c r="AY302" s="18" t="s">
        <v>244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83</v>
      </c>
      <c r="BK302" s="146">
        <f>ROUND(I302*H302,2)</f>
        <v>0</v>
      </c>
      <c r="BL302" s="18" t="s">
        <v>251</v>
      </c>
      <c r="BM302" s="145" t="s">
        <v>1533</v>
      </c>
    </row>
    <row r="303" spans="2:65" s="1" customFormat="1">
      <c r="B303" s="34"/>
      <c r="D303" s="147" t="s">
        <v>253</v>
      </c>
      <c r="F303" s="148" t="s">
        <v>463</v>
      </c>
      <c r="I303" s="149"/>
      <c r="L303" s="34"/>
      <c r="M303" s="150"/>
      <c r="T303" s="55"/>
      <c r="AT303" s="18" t="s">
        <v>253</v>
      </c>
      <c r="AU303" s="18" t="s">
        <v>21</v>
      </c>
    </row>
    <row r="304" spans="2:65" s="12" customFormat="1">
      <c r="B304" s="153"/>
      <c r="D304" s="147" t="s">
        <v>262</v>
      </c>
      <c r="F304" s="155" t="s">
        <v>1534</v>
      </c>
      <c r="H304" s="156">
        <v>3.4649999999999999</v>
      </c>
      <c r="I304" s="157"/>
      <c r="L304" s="153"/>
      <c r="M304" s="158"/>
      <c r="T304" s="159"/>
      <c r="AT304" s="154" t="s">
        <v>262</v>
      </c>
      <c r="AU304" s="154" t="s">
        <v>21</v>
      </c>
      <c r="AV304" s="12" t="s">
        <v>21</v>
      </c>
      <c r="AW304" s="12" t="s">
        <v>4</v>
      </c>
      <c r="AX304" s="12" t="s">
        <v>83</v>
      </c>
      <c r="AY304" s="154" t="s">
        <v>244</v>
      </c>
    </row>
    <row r="305" spans="2:65" s="1" customFormat="1" ht="16.5" customHeight="1">
      <c r="B305" s="34"/>
      <c r="C305" s="134" t="s">
        <v>535</v>
      </c>
      <c r="D305" s="134" t="s">
        <v>246</v>
      </c>
      <c r="E305" s="135" t="s">
        <v>469</v>
      </c>
      <c r="F305" s="136" t="s">
        <v>470</v>
      </c>
      <c r="G305" s="137" t="s">
        <v>249</v>
      </c>
      <c r="H305" s="138">
        <v>714.5</v>
      </c>
      <c r="I305" s="139"/>
      <c r="J305" s="140">
        <f>ROUND(I305*H305,2)</f>
        <v>0</v>
      </c>
      <c r="K305" s="136" t="s">
        <v>250</v>
      </c>
      <c r="L305" s="34"/>
      <c r="M305" s="141" t="s">
        <v>29</v>
      </c>
      <c r="N305" s="142" t="s">
        <v>46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251</v>
      </c>
      <c r="AT305" s="145" t="s">
        <v>246</v>
      </c>
      <c r="AU305" s="145" t="s">
        <v>21</v>
      </c>
      <c r="AY305" s="18" t="s">
        <v>244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83</v>
      </c>
      <c r="BK305" s="146">
        <f>ROUND(I305*H305,2)</f>
        <v>0</v>
      </c>
      <c r="BL305" s="18" t="s">
        <v>251</v>
      </c>
      <c r="BM305" s="145" t="s">
        <v>1535</v>
      </c>
    </row>
    <row r="306" spans="2:65" s="1" customFormat="1">
      <c r="B306" s="34"/>
      <c r="D306" s="147" t="s">
        <v>253</v>
      </c>
      <c r="F306" s="148" t="s">
        <v>472</v>
      </c>
      <c r="I306" s="149"/>
      <c r="L306" s="34"/>
      <c r="M306" s="150"/>
      <c r="T306" s="55"/>
      <c r="AT306" s="18" t="s">
        <v>253</v>
      </c>
      <c r="AU306" s="18" t="s">
        <v>21</v>
      </c>
    </row>
    <row r="307" spans="2:65" s="1" customFormat="1">
      <c r="B307" s="34"/>
      <c r="D307" s="151" t="s">
        <v>255</v>
      </c>
      <c r="F307" s="152" t="s">
        <v>473</v>
      </c>
      <c r="I307" s="149"/>
      <c r="L307" s="34"/>
      <c r="M307" s="150"/>
      <c r="T307" s="55"/>
      <c r="AT307" s="18" t="s">
        <v>255</v>
      </c>
      <c r="AU307" s="18" t="s">
        <v>21</v>
      </c>
    </row>
    <row r="308" spans="2:65" s="1" customFormat="1" ht="16.5" customHeight="1">
      <c r="B308" s="34"/>
      <c r="C308" s="134" t="s">
        <v>539</v>
      </c>
      <c r="D308" s="134" t="s">
        <v>246</v>
      </c>
      <c r="E308" s="135" t="s">
        <v>477</v>
      </c>
      <c r="F308" s="136" t="s">
        <v>478</v>
      </c>
      <c r="G308" s="137" t="s">
        <v>274</v>
      </c>
      <c r="H308" s="138">
        <v>3.4649999999999999</v>
      </c>
      <c r="I308" s="139"/>
      <c r="J308" s="140">
        <f>ROUND(I308*H308,2)</f>
        <v>0</v>
      </c>
      <c r="K308" s="136" t="s">
        <v>250</v>
      </c>
      <c r="L308" s="34"/>
      <c r="M308" s="141" t="s">
        <v>29</v>
      </c>
      <c r="N308" s="142" t="s">
        <v>46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251</v>
      </c>
      <c r="AT308" s="145" t="s">
        <v>246</v>
      </c>
      <c r="AU308" s="145" t="s">
        <v>21</v>
      </c>
      <c r="AY308" s="18" t="s">
        <v>244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83</v>
      </c>
      <c r="BK308" s="146">
        <f>ROUND(I308*H308,2)</f>
        <v>0</v>
      </c>
      <c r="BL308" s="18" t="s">
        <v>251</v>
      </c>
      <c r="BM308" s="145" t="s">
        <v>1536</v>
      </c>
    </row>
    <row r="309" spans="2:65" s="1" customFormat="1">
      <c r="B309" s="34"/>
      <c r="D309" s="147" t="s">
        <v>253</v>
      </c>
      <c r="F309" s="148" t="s">
        <v>480</v>
      </c>
      <c r="I309" s="149"/>
      <c r="L309" s="34"/>
      <c r="M309" s="150"/>
      <c r="T309" s="55"/>
      <c r="AT309" s="18" t="s">
        <v>253</v>
      </c>
      <c r="AU309" s="18" t="s">
        <v>21</v>
      </c>
    </row>
    <row r="310" spans="2:65" s="1" customFormat="1">
      <c r="B310" s="34"/>
      <c r="D310" s="151" t="s">
        <v>255</v>
      </c>
      <c r="F310" s="152" t="s">
        <v>481</v>
      </c>
      <c r="I310" s="149"/>
      <c r="L310" s="34"/>
      <c r="M310" s="150"/>
      <c r="T310" s="55"/>
      <c r="AT310" s="18" t="s">
        <v>255</v>
      </c>
      <c r="AU310" s="18" t="s">
        <v>21</v>
      </c>
    </row>
    <row r="311" spans="2:65" s="11" customFormat="1" ht="22.9" customHeight="1">
      <c r="B311" s="122"/>
      <c r="D311" s="123" t="s">
        <v>74</v>
      </c>
      <c r="E311" s="132" t="s">
        <v>21</v>
      </c>
      <c r="F311" s="132" t="s">
        <v>482</v>
      </c>
      <c r="I311" s="125"/>
      <c r="J311" s="133">
        <f>BK311</f>
        <v>0</v>
      </c>
      <c r="L311" s="122"/>
      <c r="M311" s="127"/>
      <c r="P311" s="128">
        <f>SUM(P312:P352)</f>
        <v>0</v>
      </c>
      <c r="R311" s="128">
        <f>SUM(R312:R352)</f>
        <v>198.01753393999996</v>
      </c>
      <c r="T311" s="129">
        <f>SUM(T312:T352)</f>
        <v>0</v>
      </c>
      <c r="AR311" s="123" t="s">
        <v>83</v>
      </c>
      <c r="AT311" s="130" t="s">
        <v>74</v>
      </c>
      <c r="AU311" s="130" t="s">
        <v>83</v>
      </c>
      <c r="AY311" s="123" t="s">
        <v>244</v>
      </c>
      <c r="BK311" s="131">
        <f>SUM(BK312:BK352)</f>
        <v>0</v>
      </c>
    </row>
    <row r="312" spans="2:65" s="1" customFormat="1" ht="16.5" customHeight="1">
      <c r="B312" s="34"/>
      <c r="C312" s="134" t="s">
        <v>543</v>
      </c>
      <c r="D312" s="134" t="s">
        <v>246</v>
      </c>
      <c r="E312" s="135" t="s">
        <v>1537</v>
      </c>
      <c r="F312" s="136" t="s">
        <v>1538</v>
      </c>
      <c r="G312" s="137" t="s">
        <v>591</v>
      </c>
      <c r="H312" s="138">
        <v>150.63999999999999</v>
      </c>
      <c r="I312" s="139"/>
      <c r="J312" s="140">
        <f>ROUND(I312*H312,2)</f>
        <v>0</v>
      </c>
      <c r="K312" s="136" t="s">
        <v>250</v>
      </c>
      <c r="L312" s="34"/>
      <c r="M312" s="141" t="s">
        <v>29</v>
      </c>
      <c r="N312" s="142" t="s">
        <v>46</v>
      </c>
      <c r="P312" s="143">
        <f>O312*H312</f>
        <v>0</v>
      </c>
      <c r="Q312" s="143">
        <v>3.0000000000000001E-5</v>
      </c>
      <c r="R312" s="143">
        <f>Q312*H312</f>
        <v>4.5192000000000001E-3</v>
      </c>
      <c r="S312" s="143">
        <v>0</v>
      </c>
      <c r="T312" s="144">
        <f>S312*H312</f>
        <v>0</v>
      </c>
      <c r="AR312" s="145" t="s">
        <v>251</v>
      </c>
      <c r="AT312" s="145" t="s">
        <v>246</v>
      </c>
      <c r="AU312" s="145" t="s">
        <v>21</v>
      </c>
      <c r="AY312" s="18" t="s">
        <v>244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83</v>
      </c>
      <c r="BK312" s="146">
        <f>ROUND(I312*H312,2)</f>
        <v>0</v>
      </c>
      <c r="BL312" s="18" t="s">
        <v>251</v>
      </c>
      <c r="BM312" s="145" t="s">
        <v>1539</v>
      </c>
    </row>
    <row r="313" spans="2:65" s="1" customFormat="1">
      <c r="B313" s="34"/>
      <c r="D313" s="147" t="s">
        <v>253</v>
      </c>
      <c r="F313" s="148" t="s">
        <v>1540</v>
      </c>
      <c r="I313" s="149"/>
      <c r="L313" s="34"/>
      <c r="M313" s="150"/>
      <c r="T313" s="55"/>
      <c r="AT313" s="18" t="s">
        <v>253</v>
      </c>
      <c r="AU313" s="18" t="s">
        <v>21</v>
      </c>
    </row>
    <row r="314" spans="2:65" s="1" customFormat="1">
      <c r="B314" s="34"/>
      <c r="D314" s="151" t="s">
        <v>255</v>
      </c>
      <c r="F314" s="152" t="s">
        <v>1541</v>
      </c>
      <c r="I314" s="149"/>
      <c r="L314" s="34"/>
      <c r="M314" s="150"/>
      <c r="T314" s="55"/>
      <c r="AT314" s="18" t="s">
        <v>255</v>
      </c>
      <c r="AU314" s="18" t="s">
        <v>21</v>
      </c>
    </row>
    <row r="315" spans="2:65" s="12" customFormat="1">
      <c r="B315" s="153"/>
      <c r="D315" s="147" t="s">
        <v>262</v>
      </c>
      <c r="E315" s="154" t="s">
        <v>29</v>
      </c>
      <c r="F315" s="155" t="s">
        <v>1542</v>
      </c>
      <c r="H315" s="156">
        <v>150.63999999999999</v>
      </c>
      <c r="I315" s="157"/>
      <c r="L315" s="153"/>
      <c r="M315" s="158"/>
      <c r="T315" s="159"/>
      <c r="AT315" s="154" t="s">
        <v>262</v>
      </c>
      <c r="AU315" s="154" t="s">
        <v>21</v>
      </c>
      <c r="AV315" s="12" t="s">
        <v>21</v>
      </c>
      <c r="AW315" s="12" t="s">
        <v>36</v>
      </c>
      <c r="AX315" s="12" t="s">
        <v>83</v>
      </c>
      <c r="AY315" s="154" t="s">
        <v>244</v>
      </c>
    </row>
    <row r="316" spans="2:65" s="1" customFormat="1" ht="16.5" customHeight="1">
      <c r="B316" s="34"/>
      <c r="C316" s="134" t="s">
        <v>550</v>
      </c>
      <c r="D316" s="134" t="s">
        <v>246</v>
      </c>
      <c r="E316" s="135" t="s">
        <v>1543</v>
      </c>
      <c r="F316" s="136" t="s">
        <v>1544</v>
      </c>
      <c r="G316" s="137" t="s">
        <v>591</v>
      </c>
      <c r="H316" s="138">
        <v>43.04</v>
      </c>
      <c r="I316" s="139"/>
      <c r="J316" s="140">
        <f>ROUND(I316*H316,2)</f>
        <v>0</v>
      </c>
      <c r="K316" s="136" t="s">
        <v>250</v>
      </c>
      <c r="L316" s="34"/>
      <c r="M316" s="141" t="s">
        <v>29</v>
      </c>
      <c r="N316" s="142" t="s">
        <v>46</v>
      </c>
      <c r="P316" s="143">
        <f>O316*H316</f>
        <v>0</v>
      </c>
      <c r="Q316" s="143">
        <v>3.0000000000000001E-5</v>
      </c>
      <c r="R316" s="143">
        <f>Q316*H316</f>
        <v>1.2911999999999999E-3</v>
      </c>
      <c r="S316" s="143">
        <v>0</v>
      </c>
      <c r="T316" s="144">
        <f>S316*H316</f>
        <v>0</v>
      </c>
      <c r="AR316" s="145" t="s">
        <v>251</v>
      </c>
      <c r="AT316" s="145" t="s">
        <v>246</v>
      </c>
      <c r="AU316" s="145" t="s">
        <v>21</v>
      </c>
      <c r="AY316" s="18" t="s">
        <v>244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83</v>
      </c>
      <c r="BK316" s="146">
        <f>ROUND(I316*H316,2)</f>
        <v>0</v>
      </c>
      <c r="BL316" s="18" t="s">
        <v>251</v>
      </c>
      <c r="BM316" s="145" t="s">
        <v>1545</v>
      </c>
    </row>
    <row r="317" spans="2:65" s="1" customFormat="1">
      <c r="B317" s="34"/>
      <c r="D317" s="147" t="s">
        <v>253</v>
      </c>
      <c r="F317" s="148" t="s">
        <v>1546</v>
      </c>
      <c r="I317" s="149"/>
      <c r="L317" s="34"/>
      <c r="M317" s="150"/>
      <c r="T317" s="55"/>
      <c r="AT317" s="18" t="s">
        <v>253</v>
      </c>
      <c r="AU317" s="18" t="s">
        <v>21</v>
      </c>
    </row>
    <row r="318" spans="2:65" s="1" customFormat="1">
      <c r="B318" s="34"/>
      <c r="D318" s="151" t="s">
        <v>255</v>
      </c>
      <c r="F318" s="152" t="s">
        <v>1547</v>
      </c>
      <c r="I318" s="149"/>
      <c r="L318" s="34"/>
      <c r="M318" s="150"/>
      <c r="T318" s="55"/>
      <c r="AT318" s="18" t="s">
        <v>255</v>
      </c>
      <c r="AU318" s="18" t="s">
        <v>21</v>
      </c>
    </row>
    <row r="319" spans="2:65" s="12" customFormat="1">
      <c r="B319" s="153"/>
      <c r="D319" s="147" t="s">
        <v>262</v>
      </c>
      <c r="E319" s="154" t="s">
        <v>29</v>
      </c>
      <c r="F319" s="155" t="s">
        <v>1548</v>
      </c>
      <c r="H319" s="156">
        <v>43.04</v>
      </c>
      <c r="I319" s="157"/>
      <c r="L319" s="153"/>
      <c r="M319" s="158"/>
      <c r="T319" s="159"/>
      <c r="AT319" s="154" t="s">
        <v>262</v>
      </c>
      <c r="AU319" s="154" t="s">
        <v>21</v>
      </c>
      <c r="AV319" s="12" t="s">
        <v>21</v>
      </c>
      <c r="AW319" s="12" t="s">
        <v>36</v>
      </c>
      <c r="AX319" s="12" t="s">
        <v>83</v>
      </c>
      <c r="AY319" s="154" t="s">
        <v>244</v>
      </c>
    </row>
    <row r="320" spans="2:65" s="1" customFormat="1" ht="16.5" customHeight="1">
      <c r="B320" s="34"/>
      <c r="C320" s="134" t="s">
        <v>557</v>
      </c>
      <c r="D320" s="134" t="s">
        <v>246</v>
      </c>
      <c r="E320" s="135" t="s">
        <v>1549</v>
      </c>
      <c r="F320" s="136" t="s">
        <v>1550</v>
      </c>
      <c r="G320" s="137" t="s">
        <v>591</v>
      </c>
      <c r="H320" s="138">
        <v>21.52</v>
      </c>
      <c r="I320" s="139"/>
      <c r="J320" s="140">
        <f>ROUND(I320*H320,2)</f>
        <v>0</v>
      </c>
      <c r="K320" s="136" t="s">
        <v>250</v>
      </c>
      <c r="L320" s="34"/>
      <c r="M320" s="141" t="s">
        <v>29</v>
      </c>
      <c r="N320" s="142" t="s">
        <v>46</v>
      </c>
      <c r="P320" s="143">
        <f>O320*H320</f>
        <v>0</v>
      </c>
      <c r="Q320" s="143">
        <v>3.0000000000000001E-5</v>
      </c>
      <c r="R320" s="143">
        <f>Q320*H320</f>
        <v>6.4559999999999997E-4</v>
      </c>
      <c r="S320" s="143">
        <v>0</v>
      </c>
      <c r="T320" s="144">
        <f>S320*H320</f>
        <v>0</v>
      </c>
      <c r="AR320" s="145" t="s">
        <v>251</v>
      </c>
      <c r="AT320" s="145" t="s">
        <v>246</v>
      </c>
      <c r="AU320" s="145" t="s">
        <v>21</v>
      </c>
      <c r="AY320" s="18" t="s">
        <v>244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83</v>
      </c>
      <c r="BK320" s="146">
        <f>ROUND(I320*H320,2)</f>
        <v>0</v>
      </c>
      <c r="BL320" s="18" t="s">
        <v>251</v>
      </c>
      <c r="BM320" s="145" t="s">
        <v>1551</v>
      </c>
    </row>
    <row r="321" spans="2:65" s="1" customFormat="1">
      <c r="B321" s="34"/>
      <c r="D321" s="147" t="s">
        <v>253</v>
      </c>
      <c r="F321" s="148" t="s">
        <v>1552</v>
      </c>
      <c r="I321" s="149"/>
      <c r="L321" s="34"/>
      <c r="M321" s="150"/>
      <c r="T321" s="55"/>
      <c r="AT321" s="18" t="s">
        <v>253</v>
      </c>
      <c r="AU321" s="18" t="s">
        <v>21</v>
      </c>
    </row>
    <row r="322" spans="2:65" s="1" customFormat="1">
      <c r="B322" s="34"/>
      <c r="D322" s="151" t="s">
        <v>255</v>
      </c>
      <c r="F322" s="152" t="s">
        <v>1553</v>
      </c>
      <c r="I322" s="149"/>
      <c r="L322" s="34"/>
      <c r="M322" s="150"/>
      <c r="T322" s="55"/>
      <c r="AT322" s="18" t="s">
        <v>255</v>
      </c>
      <c r="AU322" s="18" t="s">
        <v>21</v>
      </c>
    </row>
    <row r="323" spans="2:65" s="12" customFormat="1">
      <c r="B323" s="153"/>
      <c r="D323" s="147" t="s">
        <v>262</v>
      </c>
      <c r="E323" s="154" t="s">
        <v>29</v>
      </c>
      <c r="F323" s="155" t="s">
        <v>1554</v>
      </c>
      <c r="H323" s="156">
        <v>21.52</v>
      </c>
      <c r="I323" s="157"/>
      <c r="L323" s="153"/>
      <c r="M323" s="158"/>
      <c r="T323" s="159"/>
      <c r="AT323" s="154" t="s">
        <v>262</v>
      </c>
      <c r="AU323" s="154" t="s">
        <v>21</v>
      </c>
      <c r="AV323" s="12" t="s">
        <v>21</v>
      </c>
      <c r="AW323" s="12" t="s">
        <v>36</v>
      </c>
      <c r="AX323" s="12" t="s">
        <v>83</v>
      </c>
      <c r="AY323" s="154" t="s">
        <v>244</v>
      </c>
    </row>
    <row r="324" spans="2:65" s="1" customFormat="1" ht="16.5" customHeight="1">
      <c r="B324" s="34"/>
      <c r="C324" s="134" t="s">
        <v>563</v>
      </c>
      <c r="D324" s="134" t="s">
        <v>246</v>
      </c>
      <c r="E324" s="135" t="s">
        <v>1555</v>
      </c>
      <c r="F324" s="136" t="s">
        <v>1556</v>
      </c>
      <c r="G324" s="137" t="s">
        <v>591</v>
      </c>
      <c r="H324" s="138">
        <v>851.62</v>
      </c>
      <c r="I324" s="139"/>
      <c r="J324" s="140">
        <f>ROUND(I324*H324,2)</f>
        <v>0</v>
      </c>
      <c r="K324" s="136" t="s">
        <v>250</v>
      </c>
      <c r="L324" s="34"/>
      <c r="M324" s="141" t="s">
        <v>29</v>
      </c>
      <c r="N324" s="142" t="s">
        <v>46</v>
      </c>
      <c r="P324" s="143">
        <f>O324*H324</f>
        <v>0</v>
      </c>
      <c r="Q324" s="143">
        <v>3.0000000000000001E-5</v>
      </c>
      <c r="R324" s="143">
        <f>Q324*H324</f>
        <v>2.5548600000000001E-2</v>
      </c>
      <c r="S324" s="143">
        <v>0</v>
      </c>
      <c r="T324" s="144">
        <f>S324*H324</f>
        <v>0</v>
      </c>
      <c r="AR324" s="145" t="s">
        <v>251</v>
      </c>
      <c r="AT324" s="145" t="s">
        <v>246</v>
      </c>
      <c r="AU324" s="145" t="s">
        <v>21</v>
      </c>
      <c r="AY324" s="18" t="s">
        <v>244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83</v>
      </c>
      <c r="BK324" s="146">
        <f>ROUND(I324*H324,2)</f>
        <v>0</v>
      </c>
      <c r="BL324" s="18" t="s">
        <v>251</v>
      </c>
      <c r="BM324" s="145" t="s">
        <v>1557</v>
      </c>
    </row>
    <row r="325" spans="2:65" s="1" customFormat="1">
      <c r="B325" s="34"/>
      <c r="D325" s="147" t="s">
        <v>253</v>
      </c>
      <c r="F325" s="148" t="s">
        <v>1558</v>
      </c>
      <c r="I325" s="149"/>
      <c r="L325" s="34"/>
      <c r="M325" s="150"/>
      <c r="T325" s="55"/>
      <c r="AT325" s="18" t="s">
        <v>253</v>
      </c>
      <c r="AU325" s="18" t="s">
        <v>21</v>
      </c>
    </row>
    <row r="326" spans="2:65" s="1" customFormat="1">
      <c r="B326" s="34"/>
      <c r="D326" s="151" t="s">
        <v>255</v>
      </c>
      <c r="F326" s="152" t="s">
        <v>1559</v>
      </c>
      <c r="I326" s="149"/>
      <c r="L326" s="34"/>
      <c r="M326" s="150"/>
      <c r="T326" s="55"/>
      <c r="AT326" s="18" t="s">
        <v>255</v>
      </c>
      <c r="AU326" s="18" t="s">
        <v>21</v>
      </c>
    </row>
    <row r="327" spans="2:65" s="12" customFormat="1">
      <c r="B327" s="153"/>
      <c r="D327" s="147" t="s">
        <v>262</v>
      </c>
      <c r="E327" s="154" t="s">
        <v>29</v>
      </c>
      <c r="F327" s="155" t="s">
        <v>1560</v>
      </c>
      <c r="H327" s="156">
        <v>851.62</v>
      </c>
      <c r="I327" s="157"/>
      <c r="L327" s="153"/>
      <c r="M327" s="158"/>
      <c r="T327" s="159"/>
      <c r="AT327" s="154" t="s">
        <v>262</v>
      </c>
      <c r="AU327" s="154" t="s">
        <v>21</v>
      </c>
      <c r="AV327" s="12" t="s">
        <v>21</v>
      </c>
      <c r="AW327" s="12" t="s">
        <v>36</v>
      </c>
      <c r="AX327" s="12" t="s">
        <v>83</v>
      </c>
      <c r="AY327" s="154" t="s">
        <v>244</v>
      </c>
    </row>
    <row r="328" spans="2:65" s="1" customFormat="1" ht="16.5" customHeight="1">
      <c r="B328" s="34"/>
      <c r="C328" s="134" t="s">
        <v>570</v>
      </c>
      <c r="D328" s="134" t="s">
        <v>246</v>
      </c>
      <c r="E328" s="135" t="s">
        <v>1561</v>
      </c>
      <c r="F328" s="136" t="s">
        <v>1562</v>
      </c>
      <c r="G328" s="137" t="s">
        <v>591</v>
      </c>
      <c r="H328" s="138">
        <v>243.32</v>
      </c>
      <c r="I328" s="139"/>
      <c r="J328" s="140">
        <f>ROUND(I328*H328,2)</f>
        <v>0</v>
      </c>
      <c r="K328" s="136" t="s">
        <v>250</v>
      </c>
      <c r="L328" s="34"/>
      <c r="M328" s="141" t="s">
        <v>29</v>
      </c>
      <c r="N328" s="142" t="s">
        <v>46</v>
      </c>
      <c r="P328" s="143">
        <f>O328*H328</f>
        <v>0</v>
      </c>
      <c r="Q328" s="143">
        <v>4.0000000000000003E-5</v>
      </c>
      <c r="R328" s="143">
        <f>Q328*H328</f>
        <v>9.7327999999999998E-3</v>
      </c>
      <c r="S328" s="143">
        <v>0</v>
      </c>
      <c r="T328" s="144">
        <f>S328*H328</f>
        <v>0</v>
      </c>
      <c r="AR328" s="145" t="s">
        <v>251</v>
      </c>
      <c r="AT328" s="145" t="s">
        <v>246</v>
      </c>
      <c r="AU328" s="145" t="s">
        <v>21</v>
      </c>
      <c r="AY328" s="18" t="s">
        <v>244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83</v>
      </c>
      <c r="BK328" s="146">
        <f>ROUND(I328*H328,2)</f>
        <v>0</v>
      </c>
      <c r="BL328" s="18" t="s">
        <v>251</v>
      </c>
      <c r="BM328" s="145" t="s">
        <v>1563</v>
      </c>
    </row>
    <row r="329" spans="2:65" s="1" customFormat="1">
      <c r="B329" s="34"/>
      <c r="D329" s="147" t="s">
        <v>253</v>
      </c>
      <c r="F329" s="148" t="s">
        <v>1564</v>
      </c>
      <c r="I329" s="149"/>
      <c r="L329" s="34"/>
      <c r="M329" s="150"/>
      <c r="T329" s="55"/>
      <c r="AT329" s="18" t="s">
        <v>253</v>
      </c>
      <c r="AU329" s="18" t="s">
        <v>21</v>
      </c>
    </row>
    <row r="330" spans="2:65" s="1" customFormat="1">
      <c r="B330" s="34"/>
      <c r="D330" s="151" t="s">
        <v>255</v>
      </c>
      <c r="F330" s="152" t="s">
        <v>1565</v>
      </c>
      <c r="I330" s="149"/>
      <c r="L330" s="34"/>
      <c r="M330" s="150"/>
      <c r="T330" s="55"/>
      <c r="AT330" s="18" t="s">
        <v>255</v>
      </c>
      <c r="AU330" s="18" t="s">
        <v>21</v>
      </c>
    </row>
    <row r="331" spans="2:65" s="12" customFormat="1">
      <c r="B331" s="153"/>
      <c r="D331" s="147" t="s">
        <v>262</v>
      </c>
      <c r="E331" s="154" t="s">
        <v>29</v>
      </c>
      <c r="F331" s="155" t="s">
        <v>1566</v>
      </c>
      <c r="H331" s="156">
        <v>243.32</v>
      </c>
      <c r="I331" s="157"/>
      <c r="L331" s="153"/>
      <c r="M331" s="158"/>
      <c r="T331" s="159"/>
      <c r="AT331" s="154" t="s">
        <v>262</v>
      </c>
      <c r="AU331" s="154" t="s">
        <v>21</v>
      </c>
      <c r="AV331" s="12" t="s">
        <v>21</v>
      </c>
      <c r="AW331" s="12" t="s">
        <v>36</v>
      </c>
      <c r="AX331" s="12" t="s">
        <v>83</v>
      </c>
      <c r="AY331" s="154" t="s">
        <v>244</v>
      </c>
    </row>
    <row r="332" spans="2:65" s="1" customFormat="1" ht="16.5" customHeight="1">
      <c r="B332" s="34"/>
      <c r="C332" s="134" t="s">
        <v>577</v>
      </c>
      <c r="D332" s="134" t="s">
        <v>246</v>
      </c>
      <c r="E332" s="135" t="s">
        <v>1567</v>
      </c>
      <c r="F332" s="136" t="s">
        <v>1568</v>
      </c>
      <c r="G332" s="137" t="s">
        <v>591</v>
      </c>
      <c r="H332" s="138">
        <v>121.66</v>
      </c>
      <c r="I332" s="139"/>
      <c r="J332" s="140">
        <f>ROUND(I332*H332,2)</f>
        <v>0</v>
      </c>
      <c r="K332" s="136" t="s">
        <v>250</v>
      </c>
      <c r="L332" s="34"/>
      <c r="M332" s="141" t="s">
        <v>29</v>
      </c>
      <c r="N332" s="142" t="s">
        <v>46</v>
      </c>
      <c r="P332" s="143">
        <f>O332*H332</f>
        <v>0</v>
      </c>
      <c r="Q332" s="143">
        <v>4.0000000000000003E-5</v>
      </c>
      <c r="R332" s="143">
        <f>Q332*H332</f>
        <v>4.8663999999999999E-3</v>
      </c>
      <c r="S332" s="143">
        <v>0</v>
      </c>
      <c r="T332" s="144">
        <f>S332*H332</f>
        <v>0</v>
      </c>
      <c r="AR332" s="145" t="s">
        <v>251</v>
      </c>
      <c r="AT332" s="145" t="s">
        <v>246</v>
      </c>
      <c r="AU332" s="145" t="s">
        <v>21</v>
      </c>
      <c r="AY332" s="18" t="s">
        <v>244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83</v>
      </c>
      <c r="BK332" s="146">
        <f>ROUND(I332*H332,2)</f>
        <v>0</v>
      </c>
      <c r="BL332" s="18" t="s">
        <v>251</v>
      </c>
      <c r="BM332" s="145" t="s">
        <v>1569</v>
      </c>
    </row>
    <row r="333" spans="2:65" s="1" customFormat="1">
      <c r="B333" s="34"/>
      <c r="D333" s="147" t="s">
        <v>253</v>
      </c>
      <c r="F333" s="148" t="s">
        <v>1570</v>
      </c>
      <c r="I333" s="149"/>
      <c r="L333" s="34"/>
      <c r="M333" s="150"/>
      <c r="T333" s="55"/>
      <c r="AT333" s="18" t="s">
        <v>253</v>
      </c>
      <c r="AU333" s="18" t="s">
        <v>21</v>
      </c>
    </row>
    <row r="334" spans="2:65" s="1" customFormat="1">
      <c r="B334" s="34"/>
      <c r="D334" s="151" t="s">
        <v>255</v>
      </c>
      <c r="F334" s="152" t="s">
        <v>1571</v>
      </c>
      <c r="I334" s="149"/>
      <c r="L334" s="34"/>
      <c r="M334" s="150"/>
      <c r="T334" s="55"/>
      <c r="AT334" s="18" t="s">
        <v>255</v>
      </c>
      <c r="AU334" s="18" t="s">
        <v>21</v>
      </c>
    </row>
    <row r="335" spans="2:65" s="12" customFormat="1">
      <c r="B335" s="153"/>
      <c r="D335" s="147" t="s">
        <v>262</v>
      </c>
      <c r="E335" s="154" t="s">
        <v>29</v>
      </c>
      <c r="F335" s="155" t="s">
        <v>1572</v>
      </c>
      <c r="H335" s="156">
        <v>121.66</v>
      </c>
      <c r="I335" s="157"/>
      <c r="L335" s="153"/>
      <c r="M335" s="158"/>
      <c r="T335" s="159"/>
      <c r="AT335" s="154" t="s">
        <v>262</v>
      </c>
      <c r="AU335" s="154" t="s">
        <v>21</v>
      </c>
      <c r="AV335" s="12" t="s">
        <v>21</v>
      </c>
      <c r="AW335" s="12" t="s">
        <v>36</v>
      </c>
      <c r="AX335" s="12" t="s">
        <v>83</v>
      </c>
      <c r="AY335" s="154" t="s">
        <v>244</v>
      </c>
    </row>
    <row r="336" spans="2:65" s="1" customFormat="1" ht="24.2" customHeight="1">
      <c r="B336" s="34"/>
      <c r="C336" s="134" t="s">
        <v>582</v>
      </c>
      <c r="D336" s="134" t="s">
        <v>246</v>
      </c>
      <c r="E336" s="135" t="s">
        <v>1573</v>
      </c>
      <c r="F336" s="136" t="s">
        <v>1574</v>
      </c>
      <c r="G336" s="137" t="s">
        <v>591</v>
      </c>
      <c r="H336" s="138">
        <v>215.2</v>
      </c>
      <c r="I336" s="139"/>
      <c r="J336" s="140">
        <f>ROUND(I336*H336,2)</f>
        <v>0</v>
      </c>
      <c r="K336" s="136" t="s">
        <v>250</v>
      </c>
      <c r="L336" s="34"/>
      <c r="M336" s="141" t="s">
        <v>29</v>
      </c>
      <c r="N336" s="142" t="s">
        <v>46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251</v>
      </c>
      <c r="AT336" s="145" t="s">
        <v>246</v>
      </c>
      <c r="AU336" s="145" t="s">
        <v>21</v>
      </c>
      <c r="AY336" s="18" t="s">
        <v>244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83</v>
      </c>
      <c r="BK336" s="146">
        <f>ROUND(I336*H336,2)</f>
        <v>0</v>
      </c>
      <c r="BL336" s="18" t="s">
        <v>251</v>
      </c>
      <c r="BM336" s="145" t="s">
        <v>1575</v>
      </c>
    </row>
    <row r="337" spans="2:65" s="1" customFormat="1" ht="19.5">
      <c r="B337" s="34"/>
      <c r="D337" s="147" t="s">
        <v>253</v>
      </c>
      <c r="F337" s="148" t="s">
        <v>1576</v>
      </c>
      <c r="I337" s="149"/>
      <c r="L337" s="34"/>
      <c r="M337" s="150"/>
      <c r="T337" s="55"/>
      <c r="AT337" s="18" t="s">
        <v>253</v>
      </c>
      <c r="AU337" s="18" t="s">
        <v>21</v>
      </c>
    </row>
    <row r="338" spans="2:65" s="1" customFormat="1">
      <c r="B338" s="34"/>
      <c r="D338" s="151" t="s">
        <v>255</v>
      </c>
      <c r="F338" s="152" t="s">
        <v>1577</v>
      </c>
      <c r="I338" s="149"/>
      <c r="L338" s="34"/>
      <c r="M338" s="150"/>
      <c r="T338" s="55"/>
      <c r="AT338" s="18" t="s">
        <v>255</v>
      </c>
      <c r="AU338" s="18" t="s">
        <v>21</v>
      </c>
    </row>
    <row r="339" spans="2:65" s="12" customFormat="1">
      <c r="B339" s="153"/>
      <c r="D339" s="147" t="s">
        <v>262</v>
      </c>
      <c r="E339" s="154" t="s">
        <v>29</v>
      </c>
      <c r="F339" s="155" t="s">
        <v>1578</v>
      </c>
      <c r="H339" s="156">
        <v>139.19999999999999</v>
      </c>
      <c r="I339" s="157"/>
      <c r="L339" s="153"/>
      <c r="M339" s="158"/>
      <c r="T339" s="159"/>
      <c r="AT339" s="154" t="s">
        <v>262</v>
      </c>
      <c r="AU339" s="154" t="s">
        <v>21</v>
      </c>
      <c r="AV339" s="12" t="s">
        <v>21</v>
      </c>
      <c r="AW339" s="12" t="s">
        <v>36</v>
      </c>
      <c r="AX339" s="12" t="s">
        <v>75</v>
      </c>
      <c r="AY339" s="154" t="s">
        <v>244</v>
      </c>
    </row>
    <row r="340" spans="2:65" s="12" customFormat="1">
      <c r="B340" s="153"/>
      <c r="D340" s="147" t="s">
        <v>262</v>
      </c>
      <c r="E340" s="154" t="s">
        <v>29</v>
      </c>
      <c r="F340" s="155" t="s">
        <v>1579</v>
      </c>
      <c r="H340" s="156">
        <v>76</v>
      </c>
      <c r="I340" s="157"/>
      <c r="L340" s="153"/>
      <c r="M340" s="158"/>
      <c r="T340" s="159"/>
      <c r="AT340" s="154" t="s">
        <v>262</v>
      </c>
      <c r="AU340" s="154" t="s">
        <v>21</v>
      </c>
      <c r="AV340" s="12" t="s">
        <v>21</v>
      </c>
      <c r="AW340" s="12" t="s">
        <v>36</v>
      </c>
      <c r="AX340" s="12" t="s">
        <v>75</v>
      </c>
      <c r="AY340" s="154" t="s">
        <v>244</v>
      </c>
    </row>
    <row r="341" spans="2:65" s="13" customFormat="1">
      <c r="B341" s="160"/>
      <c r="D341" s="147" t="s">
        <v>262</v>
      </c>
      <c r="E341" s="161" t="s">
        <v>29</v>
      </c>
      <c r="F341" s="162" t="s">
        <v>271</v>
      </c>
      <c r="H341" s="163">
        <v>215.2</v>
      </c>
      <c r="I341" s="164"/>
      <c r="L341" s="160"/>
      <c r="M341" s="165"/>
      <c r="T341" s="166"/>
      <c r="AT341" s="161" t="s">
        <v>262</v>
      </c>
      <c r="AU341" s="161" t="s">
        <v>21</v>
      </c>
      <c r="AV341" s="13" t="s">
        <v>251</v>
      </c>
      <c r="AW341" s="13" t="s">
        <v>36</v>
      </c>
      <c r="AX341" s="13" t="s">
        <v>83</v>
      </c>
      <c r="AY341" s="161" t="s">
        <v>244</v>
      </c>
    </row>
    <row r="342" spans="2:65" s="1" customFormat="1" ht="16.5" customHeight="1">
      <c r="B342" s="34"/>
      <c r="C342" s="175" t="s">
        <v>588</v>
      </c>
      <c r="D342" s="175" t="s">
        <v>373</v>
      </c>
      <c r="E342" s="176" t="s">
        <v>1580</v>
      </c>
      <c r="F342" s="177" t="s">
        <v>1581</v>
      </c>
      <c r="G342" s="178" t="s">
        <v>274</v>
      </c>
      <c r="H342" s="179">
        <v>27.04</v>
      </c>
      <c r="I342" s="180"/>
      <c r="J342" s="181">
        <f>ROUND(I342*H342,2)</f>
        <v>0</v>
      </c>
      <c r="K342" s="177" t="s">
        <v>250</v>
      </c>
      <c r="L342" s="182"/>
      <c r="M342" s="183" t="s">
        <v>29</v>
      </c>
      <c r="N342" s="184" t="s">
        <v>46</v>
      </c>
      <c r="P342" s="143">
        <f>O342*H342</f>
        <v>0</v>
      </c>
      <c r="Q342" s="143">
        <v>2.4289999999999998</v>
      </c>
      <c r="R342" s="143">
        <f>Q342*H342</f>
        <v>65.680159999999987</v>
      </c>
      <c r="S342" s="143">
        <v>0</v>
      </c>
      <c r="T342" s="144">
        <f>S342*H342</f>
        <v>0</v>
      </c>
      <c r="AR342" s="145" t="s">
        <v>300</v>
      </c>
      <c r="AT342" s="145" t="s">
        <v>373</v>
      </c>
      <c r="AU342" s="145" t="s">
        <v>21</v>
      </c>
      <c r="AY342" s="18" t="s">
        <v>244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83</v>
      </c>
      <c r="BK342" s="146">
        <f>ROUND(I342*H342,2)</f>
        <v>0</v>
      </c>
      <c r="BL342" s="18" t="s">
        <v>251</v>
      </c>
      <c r="BM342" s="145" t="s">
        <v>1582</v>
      </c>
    </row>
    <row r="343" spans="2:65" s="1" customFormat="1">
      <c r="B343" s="34"/>
      <c r="D343" s="147" t="s">
        <v>253</v>
      </c>
      <c r="F343" s="148" t="s">
        <v>1581</v>
      </c>
      <c r="I343" s="149"/>
      <c r="L343" s="34"/>
      <c r="M343" s="150"/>
      <c r="T343" s="55"/>
      <c r="AT343" s="18" t="s">
        <v>253</v>
      </c>
      <c r="AU343" s="18" t="s">
        <v>21</v>
      </c>
    </row>
    <row r="344" spans="2:65" s="12" customFormat="1">
      <c r="B344" s="153"/>
      <c r="D344" s="147" t="s">
        <v>262</v>
      </c>
      <c r="E344" s="154" t="s">
        <v>29</v>
      </c>
      <c r="F344" s="155" t="s">
        <v>1583</v>
      </c>
      <c r="H344" s="156">
        <v>27.04</v>
      </c>
      <c r="I344" s="157"/>
      <c r="L344" s="153"/>
      <c r="M344" s="158"/>
      <c r="T344" s="159"/>
      <c r="AT344" s="154" t="s">
        <v>262</v>
      </c>
      <c r="AU344" s="154" t="s">
        <v>21</v>
      </c>
      <c r="AV344" s="12" t="s">
        <v>21</v>
      </c>
      <c r="AW344" s="12" t="s">
        <v>36</v>
      </c>
      <c r="AX344" s="12" t="s">
        <v>83</v>
      </c>
      <c r="AY344" s="154" t="s">
        <v>244</v>
      </c>
    </row>
    <row r="345" spans="2:65" s="1" customFormat="1" ht="16.5" customHeight="1">
      <c r="B345" s="34"/>
      <c r="C345" s="134" t="s">
        <v>596</v>
      </c>
      <c r="D345" s="134" t="s">
        <v>246</v>
      </c>
      <c r="E345" s="135" t="s">
        <v>1584</v>
      </c>
      <c r="F345" s="136" t="s">
        <v>1585</v>
      </c>
      <c r="G345" s="137" t="s">
        <v>416</v>
      </c>
      <c r="H345" s="138">
        <v>3.4340000000000002</v>
      </c>
      <c r="I345" s="139"/>
      <c r="J345" s="140">
        <f>ROUND(I345*H345,2)</f>
        <v>0</v>
      </c>
      <c r="K345" s="136" t="s">
        <v>250</v>
      </c>
      <c r="L345" s="34"/>
      <c r="M345" s="141" t="s">
        <v>29</v>
      </c>
      <c r="N345" s="142" t="s">
        <v>46</v>
      </c>
      <c r="P345" s="143">
        <f>O345*H345</f>
        <v>0</v>
      </c>
      <c r="Q345" s="143">
        <v>1.11381</v>
      </c>
      <c r="R345" s="143">
        <f>Q345*H345</f>
        <v>3.8248235400000001</v>
      </c>
      <c r="S345" s="143">
        <v>0</v>
      </c>
      <c r="T345" s="144">
        <f>S345*H345</f>
        <v>0</v>
      </c>
      <c r="AR345" s="145" t="s">
        <v>251</v>
      </c>
      <c r="AT345" s="145" t="s">
        <v>246</v>
      </c>
      <c r="AU345" s="145" t="s">
        <v>21</v>
      </c>
      <c r="AY345" s="18" t="s">
        <v>244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83</v>
      </c>
      <c r="BK345" s="146">
        <f>ROUND(I345*H345,2)</f>
        <v>0</v>
      </c>
      <c r="BL345" s="18" t="s">
        <v>251</v>
      </c>
      <c r="BM345" s="145" t="s">
        <v>1586</v>
      </c>
    </row>
    <row r="346" spans="2:65" s="1" customFormat="1">
      <c r="B346" s="34"/>
      <c r="D346" s="147" t="s">
        <v>253</v>
      </c>
      <c r="F346" s="148" t="s">
        <v>1587</v>
      </c>
      <c r="I346" s="149"/>
      <c r="L346" s="34"/>
      <c r="M346" s="150"/>
      <c r="T346" s="55"/>
      <c r="AT346" s="18" t="s">
        <v>253</v>
      </c>
      <c r="AU346" s="18" t="s">
        <v>21</v>
      </c>
    </row>
    <row r="347" spans="2:65" s="1" customFormat="1">
      <c r="B347" s="34"/>
      <c r="D347" s="151" t="s">
        <v>255</v>
      </c>
      <c r="F347" s="152" t="s">
        <v>1588</v>
      </c>
      <c r="I347" s="149"/>
      <c r="L347" s="34"/>
      <c r="M347" s="150"/>
      <c r="T347" s="55"/>
      <c r="AT347" s="18" t="s">
        <v>255</v>
      </c>
      <c r="AU347" s="18" t="s">
        <v>21</v>
      </c>
    </row>
    <row r="348" spans="2:65" s="12" customFormat="1">
      <c r="B348" s="153"/>
      <c r="D348" s="147" t="s">
        <v>262</v>
      </c>
      <c r="E348" s="154" t="s">
        <v>29</v>
      </c>
      <c r="F348" s="155" t="s">
        <v>1589</v>
      </c>
      <c r="H348" s="156">
        <v>3.4340000000000002</v>
      </c>
      <c r="I348" s="157"/>
      <c r="L348" s="153"/>
      <c r="M348" s="158"/>
      <c r="T348" s="159"/>
      <c r="AT348" s="154" t="s">
        <v>262</v>
      </c>
      <c r="AU348" s="154" t="s">
        <v>21</v>
      </c>
      <c r="AV348" s="12" t="s">
        <v>21</v>
      </c>
      <c r="AW348" s="12" t="s">
        <v>36</v>
      </c>
      <c r="AX348" s="12" t="s">
        <v>83</v>
      </c>
      <c r="AY348" s="154" t="s">
        <v>244</v>
      </c>
    </row>
    <row r="349" spans="2:65" s="1" customFormat="1" ht="16.5" customHeight="1">
      <c r="B349" s="34"/>
      <c r="C349" s="134" t="s">
        <v>602</v>
      </c>
      <c r="D349" s="134" t="s">
        <v>246</v>
      </c>
      <c r="E349" s="135" t="s">
        <v>484</v>
      </c>
      <c r="F349" s="136" t="s">
        <v>485</v>
      </c>
      <c r="G349" s="137" t="s">
        <v>274</v>
      </c>
      <c r="H349" s="138">
        <v>55.83</v>
      </c>
      <c r="I349" s="139"/>
      <c r="J349" s="140">
        <f>ROUND(I349*H349,2)</f>
        <v>0</v>
      </c>
      <c r="K349" s="136" t="s">
        <v>250</v>
      </c>
      <c r="L349" s="34"/>
      <c r="M349" s="141" t="s">
        <v>29</v>
      </c>
      <c r="N349" s="142" t="s">
        <v>46</v>
      </c>
      <c r="P349" s="143">
        <f>O349*H349</f>
        <v>0</v>
      </c>
      <c r="Q349" s="143">
        <v>2.3010199999999998</v>
      </c>
      <c r="R349" s="143">
        <f>Q349*H349</f>
        <v>128.4659466</v>
      </c>
      <c r="S349" s="143">
        <v>0</v>
      </c>
      <c r="T349" s="144">
        <f>S349*H349</f>
        <v>0</v>
      </c>
      <c r="AR349" s="145" t="s">
        <v>251</v>
      </c>
      <c r="AT349" s="145" t="s">
        <v>246</v>
      </c>
      <c r="AU349" s="145" t="s">
        <v>21</v>
      </c>
      <c r="AY349" s="18" t="s">
        <v>244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83</v>
      </c>
      <c r="BK349" s="146">
        <f>ROUND(I349*H349,2)</f>
        <v>0</v>
      </c>
      <c r="BL349" s="18" t="s">
        <v>251</v>
      </c>
      <c r="BM349" s="145" t="s">
        <v>1590</v>
      </c>
    </row>
    <row r="350" spans="2:65" s="1" customFormat="1">
      <c r="B350" s="34"/>
      <c r="D350" s="147" t="s">
        <v>253</v>
      </c>
      <c r="F350" s="148" t="s">
        <v>487</v>
      </c>
      <c r="I350" s="149"/>
      <c r="L350" s="34"/>
      <c r="M350" s="150"/>
      <c r="T350" s="55"/>
      <c r="AT350" s="18" t="s">
        <v>253</v>
      </c>
      <c r="AU350" s="18" t="s">
        <v>21</v>
      </c>
    </row>
    <row r="351" spans="2:65" s="1" customFormat="1">
      <c r="B351" s="34"/>
      <c r="D351" s="151" t="s">
        <v>255</v>
      </c>
      <c r="F351" s="152" t="s">
        <v>488</v>
      </c>
      <c r="I351" s="149"/>
      <c r="L351" s="34"/>
      <c r="M351" s="150"/>
      <c r="T351" s="55"/>
      <c r="AT351" s="18" t="s">
        <v>255</v>
      </c>
      <c r="AU351" s="18" t="s">
        <v>21</v>
      </c>
    </row>
    <row r="352" spans="2:65" s="12" customFormat="1">
      <c r="B352" s="153"/>
      <c r="D352" s="147" t="s">
        <v>262</v>
      </c>
      <c r="E352" s="154" t="s">
        <v>29</v>
      </c>
      <c r="F352" s="155" t="s">
        <v>1591</v>
      </c>
      <c r="H352" s="156">
        <v>55.83</v>
      </c>
      <c r="I352" s="157"/>
      <c r="L352" s="153"/>
      <c r="M352" s="158"/>
      <c r="T352" s="159"/>
      <c r="AT352" s="154" t="s">
        <v>262</v>
      </c>
      <c r="AU352" s="154" t="s">
        <v>21</v>
      </c>
      <c r="AV352" s="12" t="s">
        <v>21</v>
      </c>
      <c r="AW352" s="12" t="s">
        <v>36</v>
      </c>
      <c r="AX352" s="12" t="s">
        <v>83</v>
      </c>
      <c r="AY352" s="154" t="s">
        <v>244</v>
      </c>
    </row>
    <row r="353" spans="2:65" s="11" customFormat="1" ht="22.9" customHeight="1">
      <c r="B353" s="122"/>
      <c r="D353" s="123" t="s">
        <v>74</v>
      </c>
      <c r="E353" s="132" t="s">
        <v>264</v>
      </c>
      <c r="F353" s="132" t="s">
        <v>510</v>
      </c>
      <c r="I353" s="125"/>
      <c r="J353" s="133">
        <f>BK353</f>
        <v>0</v>
      </c>
      <c r="L353" s="122"/>
      <c r="M353" s="127"/>
      <c r="P353" s="128">
        <f>SUM(P354:P414)</f>
        <v>0</v>
      </c>
      <c r="R353" s="128">
        <f>SUM(R354:R414)</f>
        <v>116.24992081000001</v>
      </c>
      <c r="T353" s="129">
        <f>SUM(T354:T414)</f>
        <v>0</v>
      </c>
      <c r="AR353" s="123" t="s">
        <v>83</v>
      </c>
      <c r="AT353" s="130" t="s">
        <v>74</v>
      </c>
      <c r="AU353" s="130" t="s">
        <v>83</v>
      </c>
      <c r="AY353" s="123" t="s">
        <v>244</v>
      </c>
      <c r="BK353" s="131">
        <f>SUM(BK354:BK414)</f>
        <v>0</v>
      </c>
    </row>
    <row r="354" spans="2:65" s="1" customFormat="1" ht="16.5" customHeight="1">
      <c r="B354" s="34"/>
      <c r="C354" s="134" t="s">
        <v>609</v>
      </c>
      <c r="D354" s="134" t="s">
        <v>246</v>
      </c>
      <c r="E354" s="135" t="s">
        <v>1592</v>
      </c>
      <c r="F354" s="136" t="s">
        <v>1593</v>
      </c>
      <c r="G354" s="137" t="s">
        <v>249</v>
      </c>
      <c r="H354" s="138">
        <v>77.239999999999995</v>
      </c>
      <c r="I354" s="139"/>
      <c r="J354" s="140">
        <f>ROUND(I354*H354,2)</f>
        <v>0</v>
      </c>
      <c r="K354" s="136" t="s">
        <v>250</v>
      </c>
      <c r="L354" s="34"/>
      <c r="M354" s="141" t="s">
        <v>29</v>
      </c>
      <c r="N354" s="142" t="s">
        <v>46</v>
      </c>
      <c r="P354" s="143">
        <f>O354*H354</f>
        <v>0</v>
      </c>
      <c r="Q354" s="143">
        <v>4.0099999999999997E-3</v>
      </c>
      <c r="R354" s="143">
        <f>Q354*H354</f>
        <v>0.30973239999999996</v>
      </c>
      <c r="S354" s="143">
        <v>0</v>
      </c>
      <c r="T354" s="144">
        <f>S354*H354</f>
        <v>0</v>
      </c>
      <c r="AR354" s="145" t="s">
        <v>251</v>
      </c>
      <c r="AT354" s="145" t="s">
        <v>246</v>
      </c>
      <c r="AU354" s="145" t="s">
        <v>21</v>
      </c>
      <c r="AY354" s="18" t="s">
        <v>244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83</v>
      </c>
      <c r="BK354" s="146">
        <f>ROUND(I354*H354,2)</f>
        <v>0</v>
      </c>
      <c r="BL354" s="18" t="s">
        <v>251</v>
      </c>
      <c r="BM354" s="145" t="s">
        <v>1594</v>
      </c>
    </row>
    <row r="355" spans="2:65" s="1" customFormat="1">
      <c r="B355" s="34"/>
      <c r="D355" s="147" t="s">
        <v>253</v>
      </c>
      <c r="F355" s="148" t="s">
        <v>1595</v>
      </c>
      <c r="I355" s="149"/>
      <c r="L355" s="34"/>
      <c r="M355" s="150"/>
      <c r="T355" s="55"/>
      <c r="AT355" s="18" t="s">
        <v>253</v>
      </c>
      <c r="AU355" s="18" t="s">
        <v>21</v>
      </c>
    </row>
    <row r="356" spans="2:65" s="1" customFormat="1">
      <c r="B356" s="34"/>
      <c r="D356" s="151" t="s">
        <v>255</v>
      </c>
      <c r="F356" s="152" t="s">
        <v>1596</v>
      </c>
      <c r="I356" s="149"/>
      <c r="L356" s="34"/>
      <c r="M356" s="150"/>
      <c r="T356" s="55"/>
      <c r="AT356" s="18" t="s">
        <v>255</v>
      </c>
      <c r="AU356" s="18" t="s">
        <v>21</v>
      </c>
    </row>
    <row r="357" spans="2:65" s="12" customFormat="1">
      <c r="B357" s="153"/>
      <c r="D357" s="147" t="s">
        <v>262</v>
      </c>
      <c r="E357" s="154" t="s">
        <v>29</v>
      </c>
      <c r="F357" s="155" t="s">
        <v>1597</v>
      </c>
      <c r="H357" s="156">
        <v>77.239999999999995</v>
      </c>
      <c r="I357" s="157"/>
      <c r="L357" s="153"/>
      <c r="M357" s="158"/>
      <c r="T357" s="159"/>
      <c r="AT357" s="154" t="s">
        <v>262</v>
      </c>
      <c r="AU357" s="154" t="s">
        <v>21</v>
      </c>
      <c r="AV357" s="12" t="s">
        <v>21</v>
      </c>
      <c r="AW357" s="12" t="s">
        <v>36</v>
      </c>
      <c r="AX357" s="12" t="s">
        <v>83</v>
      </c>
      <c r="AY357" s="154" t="s">
        <v>244</v>
      </c>
    </row>
    <row r="358" spans="2:65" s="1" customFormat="1" ht="16.5" customHeight="1">
      <c r="B358" s="34"/>
      <c r="C358" s="134" t="s">
        <v>614</v>
      </c>
      <c r="D358" s="134" t="s">
        <v>246</v>
      </c>
      <c r="E358" s="135" t="s">
        <v>1598</v>
      </c>
      <c r="F358" s="136" t="s">
        <v>1599</v>
      </c>
      <c r="G358" s="137" t="s">
        <v>249</v>
      </c>
      <c r="H358" s="138">
        <v>77.239999999999995</v>
      </c>
      <c r="I358" s="139"/>
      <c r="J358" s="140">
        <f>ROUND(I358*H358,2)</f>
        <v>0</v>
      </c>
      <c r="K358" s="136" t="s">
        <v>250</v>
      </c>
      <c r="L358" s="34"/>
      <c r="M358" s="141" t="s">
        <v>29</v>
      </c>
      <c r="N358" s="142" t="s">
        <v>46</v>
      </c>
      <c r="P358" s="143">
        <f>O358*H358</f>
        <v>0</v>
      </c>
      <c r="Q358" s="143">
        <v>4.0000000000000003E-5</v>
      </c>
      <c r="R358" s="143">
        <f>Q358*H358</f>
        <v>3.0896000000000001E-3</v>
      </c>
      <c r="S358" s="143">
        <v>0</v>
      </c>
      <c r="T358" s="144">
        <f>S358*H358</f>
        <v>0</v>
      </c>
      <c r="AR358" s="145" t="s">
        <v>251</v>
      </c>
      <c r="AT358" s="145" t="s">
        <v>246</v>
      </c>
      <c r="AU358" s="145" t="s">
        <v>21</v>
      </c>
      <c r="AY358" s="18" t="s">
        <v>244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83</v>
      </c>
      <c r="BK358" s="146">
        <f>ROUND(I358*H358,2)</f>
        <v>0</v>
      </c>
      <c r="BL358" s="18" t="s">
        <v>251</v>
      </c>
      <c r="BM358" s="145" t="s">
        <v>1600</v>
      </c>
    </row>
    <row r="359" spans="2:65" s="1" customFormat="1">
      <c r="B359" s="34"/>
      <c r="D359" s="147" t="s">
        <v>253</v>
      </c>
      <c r="F359" s="148" t="s">
        <v>1601</v>
      </c>
      <c r="I359" s="149"/>
      <c r="L359" s="34"/>
      <c r="M359" s="150"/>
      <c r="T359" s="55"/>
      <c r="AT359" s="18" t="s">
        <v>253</v>
      </c>
      <c r="AU359" s="18" t="s">
        <v>21</v>
      </c>
    </row>
    <row r="360" spans="2:65" s="1" customFormat="1">
      <c r="B360" s="34"/>
      <c r="D360" s="151" t="s">
        <v>255</v>
      </c>
      <c r="F360" s="152" t="s">
        <v>1602</v>
      </c>
      <c r="I360" s="149"/>
      <c r="L360" s="34"/>
      <c r="M360" s="150"/>
      <c r="T360" s="55"/>
      <c r="AT360" s="18" t="s">
        <v>255</v>
      </c>
      <c r="AU360" s="18" t="s">
        <v>21</v>
      </c>
    </row>
    <row r="361" spans="2:65" s="1" customFormat="1" ht="16.5" customHeight="1">
      <c r="B361" s="34"/>
      <c r="C361" s="134" t="s">
        <v>621</v>
      </c>
      <c r="D361" s="134" t="s">
        <v>246</v>
      </c>
      <c r="E361" s="135" t="s">
        <v>544</v>
      </c>
      <c r="F361" s="136" t="s">
        <v>545</v>
      </c>
      <c r="G361" s="137" t="s">
        <v>274</v>
      </c>
      <c r="H361" s="138">
        <v>658.33</v>
      </c>
      <c r="I361" s="139"/>
      <c r="J361" s="140">
        <f>ROUND(I361*H361,2)</f>
        <v>0</v>
      </c>
      <c r="K361" s="136" t="s">
        <v>250</v>
      </c>
      <c r="L361" s="34"/>
      <c r="M361" s="141" t="s">
        <v>29</v>
      </c>
      <c r="N361" s="142" t="s">
        <v>46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251</v>
      </c>
      <c r="AT361" s="145" t="s">
        <v>246</v>
      </c>
      <c r="AU361" s="145" t="s">
        <v>21</v>
      </c>
      <c r="AY361" s="18" t="s">
        <v>244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83</v>
      </c>
      <c r="BK361" s="146">
        <f>ROUND(I361*H361,2)</f>
        <v>0</v>
      </c>
      <c r="BL361" s="18" t="s">
        <v>251</v>
      </c>
      <c r="BM361" s="145" t="s">
        <v>1603</v>
      </c>
    </row>
    <row r="362" spans="2:65" s="1" customFormat="1" ht="19.5">
      <c r="B362" s="34"/>
      <c r="D362" s="147" t="s">
        <v>253</v>
      </c>
      <c r="F362" s="148" t="s">
        <v>547</v>
      </c>
      <c r="I362" s="149"/>
      <c r="L362" s="34"/>
      <c r="M362" s="150"/>
      <c r="T362" s="55"/>
      <c r="AT362" s="18" t="s">
        <v>253</v>
      </c>
      <c r="AU362" s="18" t="s">
        <v>21</v>
      </c>
    </row>
    <row r="363" spans="2:65" s="1" customFormat="1">
      <c r="B363" s="34"/>
      <c r="D363" s="151" t="s">
        <v>255</v>
      </c>
      <c r="F363" s="152" t="s">
        <v>548</v>
      </c>
      <c r="I363" s="149"/>
      <c r="L363" s="34"/>
      <c r="M363" s="150"/>
      <c r="T363" s="55"/>
      <c r="AT363" s="18" t="s">
        <v>255</v>
      </c>
      <c r="AU363" s="18" t="s">
        <v>21</v>
      </c>
    </row>
    <row r="364" spans="2:65" s="12" customFormat="1">
      <c r="B364" s="153"/>
      <c r="D364" s="147" t="s">
        <v>262</v>
      </c>
      <c r="E364" s="154" t="s">
        <v>29</v>
      </c>
      <c r="F364" s="155" t="s">
        <v>1604</v>
      </c>
      <c r="H364" s="156">
        <v>658.33</v>
      </c>
      <c r="I364" s="157"/>
      <c r="L364" s="153"/>
      <c r="M364" s="158"/>
      <c r="T364" s="159"/>
      <c r="AT364" s="154" t="s">
        <v>262</v>
      </c>
      <c r="AU364" s="154" t="s">
        <v>21</v>
      </c>
      <c r="AV364" s="12" t="s">
        <v>21</v>
      </c>
      <c r="AW364" s="12" t="s">
        <v>36</v>
      </c>
      <c r="AX364" s="12" t="s">
        <v>83</v>
      </c>
      <c r="AY364" s="154" t="s">
        <v>244</v>
      </c>
    </row>
    <row r="365" spans="2:65" s="1" customFormat="1" ht="16.5" customHeight="1">
      <c r="B365" s="34"/>
      <c r="C365" s="134" t="s">
        <v>626</v>
      </c>
      <c r="D365" s="134" t="s">
        <v>246</v>
      </c>
      <c r="E365" s="135" t="s">
        <v>551</v>
      </c>
      <c r="F365" s="136" t="s">
        <v>552</v>
      </c>
      <c r="G365" s="137" t="s">
        <v>249</v>
      </c>
      <c r="H365" s="138">
        <v>325.13</v>
      </c>
      <c r="I365" s="139"/>
      <c r="J365" s="140">
        <f>ROUND(I365*H365,2)</f>
        <v>0</v>
      </c>
      <c r="K365" s="136" t="s">
        <v>250</v>
      </c>
      <c r="L365" s="34"/>
      <c r="M365" s="141" t="s">
        <v>29</v>
      </c>
      <c r="N365" s="142" t="s">
        <v>46</v>
      </c>
      <c r="P365" s="143">
        <f>O365*H365</f>
        <v>0</v>
      </c>
      <c r="Q365" s="143">
        <v>8.6499999999999997E-3</v>
      </c>
      <c r="R365" s="143">
        <f>Q365*H365</f>
        <v>2.8123744999999998</v>
      </c>
      <c r="S365" s="143">
        <v>0</v>
      </c>
      <c r="T365" s="144">
        <f>S365*H365</f>
        <v>0</v>
      </c>
      <c r="AR365" s="145" t="s">
        <v>251</v>
      </c>
      <c r="AT365" s="145" t="s">
        <v>246</v>
      </c>
      <c r="AU365" s="145" t="s">
        <v>21</v>
      </c>
      <c r="AY365" s="18" t="s">
        <v>244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83</v>
      </c>
      <c r="BK365" s="146">
        <f>ROUND(I365*H365,2)</f>
        <v>0</v>
      </c>
      <c r="BL365" s="18" t="s">
        <v>251</v>
      </c>
      <c r="BM365" s="145" t="s">
        <v>1605</v>
      </c>
    </row>
    <row r="366" spans="2:65" s="1" customFormat="1" ht="29.25">
      <c r="B366" s="34"/>
      <c r="D366" s="147" t="s">
        <v>253</v>
      </c>
      <c r="F366" s="148" t="s">
        <v>554</v>
      </c>
      <c r="I366" s="149"/>
      <c r="L366" s="34"/>
      <c r="M366" s="150"/>
      <c r="T366" s="55"/>
      <c r="AT366" s="18" t="s">
        <v>253</v>
      </c>
      <c r="AU366" s="18" t="s">
        <v>21</v>
      </c>
    </row>
    <row r="367" spans="2:65" s="1" customFormat="1">
      <c r="B367" s="34"/>
      <c r="D367" s="151" t="s">
        <v>255</v>
      </c>
      <c r="F367" s="152" t="s">
        <v>555</v>
      </c>
      <c r="I367" s="149"/>
      <c r="L367" s="34"/>
      <c r="M367" s="150"/>
      <c r="T367" s="55"/>
      <c r="AT367" s="18" t="s">
        <v>255</v>
      </c>
      <c r="AU367" s="18" t="s">
        <v>21</v>
      </c>
    </row>
    <row r="368" spans="2:65" s="12" customFormat="1">
      <c r="B368" s="153"/>
      <c r="D368" s="147" t="s">
        <v>262</v>
      </c>
      <c r="E368" s="154" t="s">
        <v>29</v>
      </c>
      <c r="F368" s="155" t="s">
        <v>1606</v>
      </c>
      <c r="H368" s="156">
        <v>325.13</v>
      </c>
      <c r="I368" s="157"/>
      <c r="L368" s="153"/>
      <c r="M368" s="158"/>
      <c r="T368" s="159"/>
      <c r="AT368" s="154" t="s">
        <v>262</v>
      </c>
      <c r="AU368" s="154" t="s">
        <v>21</v>
      </c>
      <c r="AV368" s="12" t="s">
        <v>21</v>
      </c>
      <c r="AW368" s="12" t="s">
        <v>36</v>
      </c>
      <c r="AX368" s="12" t="s">
        <v>83</v>
      </c>
      <c r="AY368" s="154" t="s">
        <v>244</v>
      </c>
    </row>
    <row r="369" spans="2:65" s="1" customFormat="1" ht="16.5" customHeight="1">
      <c r="B369" s="34"/>
      <c r="C369" s="134" t="s">
        <v>632</v>
      </c>
      <c r="D369" s="134" t="s">
        <v>246</v>
      </c>
      <c r="E369" s="135" t="s">
        <v>1607</v>
      </c>
      <c r="F369" s="136" t="s">
        <v>1608</v>
      </c>
      <c r="G369" s="137" t="s">
        <v>249</v>
      </c>
      <c r="H369" s="138">
        <v>84.63</v>
      </c>
      <c r="I369" s="139"/>
      <c r="J369" s="140">
        <f>ROUND(I369*H369,2)</f>
        <v>0</v>
      </c>
      <c r="K369" s="136" t="s">
        <v>29</v>
      </c>
      <c r="L369" s="34"/>
      <c r="M369" s="141" t="s">
        <v>29</v>
      </c>
      <c r="N369" s="142" t="s">
        <v>46</v>
      </c>
      <c r="P369" s="143">
        <f>O369*H369</f>
        <v>0</v>
      </c>
      <c r="Q369" s="143">
        <v>8.6499999999999997E-3</v>
      </c>
      <c r="R369" s="143">
        <f>Q369*H369</f>
        <v>0.73204949999999991</v>
      </c>
      <c r="S369" s="143">
        <v>0</v>
      </c>
      <c r="T369" s="144">
        <f>S369*H369</f>
        <v>0</v>
      </c>
      <c r="AR369" s="145" t="s">
        <v>251</v>
      </c>
      <c r="AT369" s="145" t="s">
        <v>246</v>
      </c>
      <c r="AU369" s="145" t="s">
        <v>21</v>
      </c>
      <c r="AY369" s="18" t="s">
        <v>244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83</v>
      </c>
      <c r="BK369" s="146">
        <f>ROUND(I369*H369,2)</f>
        <v>0</v>
      </c>
      <c r="BL369" s="18" t="s">
        <v>251</v>
      </c>
      <c r="BM369" s="145" t="s">
        <v>1609</v>
      </c>
    </row>
    <row r="370" spans="2:65" s="1" customFormat="1" ht="29.25">
      <c r="B370" s="34"/>
      <c r="D370" s="147" t="s">
        <v>253</v>
      </c>
      <c r="F370" s="148" t="s">
        <v>554</v>
      </c>
      <c r="I370" s="149"/>
      <c r="L370" s="34"/>
      <c r="M370" s="150"/>
      <c r="T370" s="55"/>
      <c r="AT370" s="18" t="s">
        <v>253</v>
      </c>
      <c r="AU370" s="18" t="s">
        <v>21</v>
      </c>
    </row>
    <row r="371" spans="2:65" s="12" customFormat="1">
      <c r="B371" s="153"/>
      <c r="D371" s="147" t="s">
        <v>262</v>
      </c>
      <c r="E371" s="154" t="s">
        <v>29</v>
      </c>
      <c r="F371" s="155" t="s">
        <v>1610</v>
      </c>
      <c r="H371" s="156">
        <v>84.63</v>
      </c>
      <c r="I371" s="157"/>
      <c r="L371" s="153"/>
      <c r="M371" s="158"/>
      <c r="T371" s="159"/>
      <c r="AT371" s="154" t="s">
        <v>262</v>
      </c>
      <c r="AU371" s="154" t="s">
        <v>21</v>
      </c>
      <c r="AV371" s="12" t="s">
        <v>21</v>
      </c>
      <c r="AW371" s="12" t="s">
        <v>36</v>
      </c>
      <c r="AX371" s="12" t="s">
        <v>75</v>
      </c>
      <c r="AY371" s="154" t="s">
        <v>244</v>
      </c>
    </row>
    <row r="372" spans="2:65" s="13" customFormat="1">
      <c r="B372" s="160"/>
      <c r="D372" s="147" t="s">
        <v>262</v>
      </c>
      <c r="E372" s="161" t="s">
        <v>29</v>
      </c>
      <c r="F372" s="162" t="s">
        <v>271</v>
      </c>
      <c r="H372" s="163">
        <v>84.63</v>
      </c>
      <c r="I372" s="164"/>
      <c r="L372" s="160"/>
      <c r="M372" s="165"/>
      <c r="T372" s="166"/>
      <c r="AT372" s="161" t="s">
        <v>262</v>
      </c>
      <c r="AU372" s="161" t="s">
        <v>21</v>
      </c>
      <c r="AV372" s="13" t="s">
        <v>251</v>
      </c>
      <c r="AW372" s="13" t="s">
        <v>36</v>
      </c>
      <c r="AX372" s="13" t="s">
        <v>83</v>
      </c>
      <c r="AY372" s="161" t="s">
        <v>244</v>
      </c>
    </row>
    <row r="373" spans="2:65" s="1" customFormat="1" ht="16.5" customHeight="1">
      <c r="B373" s="34"/>
      <c r="C373" s="175" t="s">
        <v>640</v>
      </c>
      <c r="D373" s="175" t="s">
        <v>373</v>
      </c>
      <c r="E373" s="176" t="s">
        <v>1611</v>
      </c>
      <c r="F373" s="177" t="s">
        <v>1612</v>
      </c>
      <c r="G373" s="178" t="s">
        <v>249</v>
      </c>
      <c r="H373" s="179">
        <v>88.861999999999995</v>
      </c>
      <c r="I373" s="180"/>
      <c r="J373" s="181">
        <f>ROUND(I373*H373,2)</f>
        <v>0</v>
      </c>
      <c r="K373" s="177" t="s">
        <v>250</v>
      </c>
      <c r="L373" s="182"/>
      <c r="M373" s="183" t="s">
        <v>29</v>
      </c>
      <c r="N373" s="184" t="s">
        <v>46</v>
      </c>
      <c r="P373" s="143">
        <f>O373*H373</f>
        <v>0</v>
      </c>
      <c r="Q373" s="143">
        <v>1.3100000000000001E-2</v>
      </c>
      <c r="R373" s="143">
        <f>Q373*H373</f>
        <v>1.1640922</v>
      </c>
      <c r="S373" s="143">
        <v>0</v>
      </c>
      <c r="T373" s="144">
        <f>S373*H373</f>
        <v>0</v>
      </c>
      <c r="AR373" s="145" t="s">
        <v>300</v>
      </c>
      <c r="AT373" s="145" t="s">
        <v>373</v>
      </c>
      <c r="AU373" s="145" t="s">
        <v>21</v>
      </c>
      <c r="AY373" s="18" t="s">
        <v>244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83</v>
      </c>
      <c r="BK373" s="146">
        <f>ROUND(I373*H373,2)</f>
        <v>0</v>
      </c>
      <c r="BL373" s="18" t="s">
        <v>251</v>
      </c>
      <c r="BM373" s="145" t="s">
        <v>1613</v>
      </c>
    </row>
    <row r="374" spans="2:65" s="1" customFormat="1">
      <c r="B374" s="34"/>
      <c r="D374" s="147" t="s">
        <v>253</v>
      </c>
      <c r="F374" s="148" t="s">
        <v>1612</v>
      </c>
      <c r="I374" s="149"/>
      <c r="L374" s="34"/>
      <c r="M374" s="150"/>
      <c r="T374" s="55"/>
      <c r="AT374" s="18" t="s">
        <v>253</v>
      </c>
      <c r="AU374" s="18" t="s">
        <v>21</v>
      </c>
    </row>
    <row r="375" spans="2:65" s="1" customFormat="1" ht="19.5">
      <c r="B375" s="34"/>
      <c r="D375" s="147" t="s">
        <v>284</v>
      </c>
      <c r="F375" s="167" t="s">
        <v>1614</v>
      </c>
      <c r="I375" s="149"/>
      <c r="L375" s="34"/>
      <c r="M375" s="150"/>
      <c r="T375" s="55"/>
      <c r="AT375" s="18" t="s">
        <v>284</v>
      </c>
      <c r="AU375" s="18" t="s">
        <v>21</v>
      </c>
    </row>
    <row r="376" spans="2:65" s="12" customFormat="1">
      <c r="B376" s="153"/>
      <c r="D376" s="147" t="s">
        <v>262</v>
      </c>
      <c r="F376" s="155" t="s">
        <v>1615</v>
      </c>
      <c r="H376" s="156">
        <v>88.861999999999995</v>
      </c>
      <c r="I376" s="157"/>
      <c r="L376" s="153"/>
      <c r="M376" s="158"/>
      <c r="T376" s="159"/>
      <c r="AT376" s="154" t="s">
        <v>262</v>
      </c>
      <c r="AU376" s="154" t="s">
        <v>21</v>
      </c>
      <c r="AV376" s="12" t="s">
        <v>21</v>
      </c>
      <c r="AW376" s="12" t="s">
        <v>4</v>
      </c>
      <c r="AX376" s="12" t="s">
        <v>83</v>
      </c>
      <c r="AY376" s="154" t="s">
        <v>244</v>
      </c>
    </row>
    <row r="377" spans="2:65" s="1" customFormat="1" ht="16.5" customHeight="1">
      <c r="B377" s="34"/>
      <c r="C377" s="134" t="s">
        <v>647</v>
      </c>
      <c r="D377" s="134" t="s">
        <v>246</v>
      </c>
      <c r="E377" s="135" t="s">
        <v>1616</v>
      </c>
      <c r="F377" s="136" t="s">
        <v>1617</v>
      </c>
      <c r="G377" s="137" t="s">
        <v>249</v>
      </c>
      <c r="H377" s="138">
        <v>131.22999999999999</v>
      </c>
      <c r="I377" s="139"/>
      <c r="J377" s="140">
        <f>ROUND(I377*H377,2)</f>
        <v>0</v>
      </c>
      <c r="K377" s="136" t="s">
        <v>250</v>
      </c>
      <c r="L377" s="34"/>
      <c r="M377" s="141" t="s">
        <v>29</v>
      </c>
      <c r="N377" s="142" t="s">
        <v>46</v>
      </c>
      <c r="P377" s="143">
        <f>O377*H377</f>
        <v>0</v>
      </c>
      <c r="Q377" s="143">
        <v>9.7599999999999996E-3</v>
      </c>
      <c r="R377" s="143">
        <f>Q377*H377</f>
        <v>1.2808047999999999</v>
      </c>
      <c r="S377" s="143">
        <v>0</v>
      </c>
      <c r="T377" s="144">
        <f>S377*H377</f>
        <v>0</v>
      </c>
      <c r="AR377" s="145" t="s">
        <v>251</v>
      </c>
      <c r="AT377" s="145" t="s">
        <v>246</v>
      </c>
      <c r="AU377" s="145" t="s">
        <v>21</v>
      </c>
      <c r="AY377" s="18" t="s">
        <v>244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83</v>
      </c>
      <c r="BK377" s="146">
        <f>ROUND(I377*H377,2)</f>
        <v>0</v>
      </c>
      <c r="BL377" s="18" t="s">
        <v>251</v>
      </c>
      <c r="BM377" s="145" t="s">
        <v>1618</v>
      </c>
    </row>
    <row r="378" spans="2:65" s="1" customFormat="1" ht="29.25">
      <c r="B378" s="34"/>
      <c r="D378" s="147" t="s">
        <v>253</v>
      </c>
      <c r="F378" s="148" t="s">
        <v>1619</v>
      </c>
      <c r="I378" s="149"/>
      <c r="L378" s="34"/>
      <c r="M378" s="150"/>
      <c r="T378" s="55"/>
      <c r="AT378" s="18" t="s">
        <v>253</v>
      </c>
      <c r="AU378" s="18" t="s">
        <v>21</v>
      </c>
    </row>
    <row r="379" spans="2:65" s="1" customFormat="1">
      <c r="B379" s="34"/>
      <c r="D379" s="151" t="s">
        <v>255</v>
      </c>
      <c r="F379" s="152" t="s">
        <v>1620</v>
      </c>
      <c r="I379" s="149"/>
      <c r="L379" s="34"/>
      <c r="M379" s="150"/>
      <c r="T379" s="55"/>
      <c r="AT379" s="18" t="s">
        <v>255</v>
      </c>
      <c r="AU379" s="18" t="s">
        <v>21</v>
      </c>
    </row>
    <row r="380" spans="2:65" s="12" customFormat="1">
      <c r="B380" s="153"/>
      <c r="D380" s="147" t="s">
        <v>262</v>
      </c>
      <c r="E380" s="154" t="s">
        <v>29</v>
      </c>
      <c r="F380" s="155" t="s">
        <v>1621</v>
      </c>
      <c r="H380" s="156">
        <v>131.22999999999999</v>
      </c>
      <c r="I380" s="157"/>
      <c r="L380" s="153"/>
      <c r="M380" s="158"/>
      <c r="T380" s="159"/>
      <c r="AT380" s="154" t="s">
        <v>262</v>
      </c>
      <c r="AU380" s="154" t="s">
        <v>21</v>
      </c>
      <c r="AV380" s="12" t="s">
        <v>21</v>
      </c>
      <c r="AW380" s="12" t="s">
        <v>36</v>
      </c>
      <c r="AX380" s="12" t="s">
        <v>83</v>
      </c>
      <c r="AY380" s="154" t="s">
        <v>244</v>
      </c>
    </row>
    <row r="381" spans="2:65" s="1" customFormat="1" ht="16.5" customHeight="1">
      <c r="B381" s="34"/>
      <c r="C381" s="134" t="s">
        <v>653</v>
      </c>
      <c r="D381" s="134" t="s">
        <v>246</v>
      </c>
      <c r="E381" s="135" t="s">
        <v>558</v>
      </c>
      <c r="F381" s="136" t="s">
        <v>559</v>
      </c>
      <c r="G381" s="137" t="s">
        <v>249</v>
      </c>
      <c r="H381" s="138">
        <v>325.13</v>
      </c>
      <c r="I381" s="139"/>
      <c r="J381" s="140">
        <f>ROUND(I381*H381,2)</f>
        <v>0</v>
      </c>
      <c r="K381" s="136" t="s">
        <v>250</v>
      </c>
      <c r="L381" s="34"/>
      <c r="M381" s="141" t="s">
        <v>29</v>
      </c>
      <c r="N381" s="142" t="s">
        <v>46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251</v>
      </c>
      <c r="AT381" s="145" t="s">
        <v>246</v>
      </c>
      <c r="AU381" s="145" t="s">
        <v>21</v>
      </c>
      <c r="AY381" s="18" t="s">
        <v>244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83</v>
      </c>
      <c r="BK381" s="146">
        <f>ROUND(I381*H381,2)</f>
        <v>0</v>
      </c>
      <c r="BL381" s="18" t="s">
        <v>251</v>
      </c>
      <c r="BM381" s="145" t="s">
        <v>1622</v>
      </c>
    </row>
    <row r="382" spans="2:65" s="1" customFormat="1" ht="29.25">
      <c r="B382" s="34"/>
      <c r="D382" s="147" t="s">
        <v>253</v>
      </c>
      <c r="F382" s="148" t="s">
        <v>561</v>
      </c>
      <c r="I382" s="149"/>
      <c r="L382" s="34"/>
      <c r="M382" s="150"/>
      <c r="T382" s="55"/>
      <c r="AT382" s="18" t="s">
        <v>253</v>
      </c>
      <c r="AU382" s="18" t="s">
        <v>21</v>
      </c>
    </row>
    <row r="383" spans="2:65" s="1" customFormat="1">
      <c r="B383" s="34"/>
      <c r="D383" s="151" t="s">
        <v>255</v>
      </c>
      <c r="F383" s="152" t="s">
        <v>562</v>
      </c>
      <c r="I383" s="149"/>
      <c r="L383" s="34"/>
      <c r="M383" s="150"/>
      <c r="T383" s="55"/>
      <c r="AT383" s="18" t="s">
        <v>255</v>
      </c>
      <c r="AU383" s="18" t="s">
        <v>21</v>
      </c>
    </row>
    <row r="384" spans="2:65" s="1" customFormat="1" ht="16.5" customHeight="1">
      <c r="B384" s="34"/>
      <c r="C384" s="134" t="s">
        <v>658</v>
      </c>
      <c r="D384" s="134" t="s">
        <v>246</v>
      </c>
      <c r="E384" s="135" t="s">
        <v>1623</v>
      </c>
      <c r="F384" s="136" t="s">
        <v>1624</v>
      </c>
      <c r="G384" s="137" t="s">
        <v>249</v>
      </c>
      <c r="H384" s="138">
        <v>84.63</v>
      </c>
      <c r="I384" s="139"/>
      <c r="J384" s="140">
        <f>ROUND(I384*H384,2)</f>
        <v>0</v>
      </c>
      <c r="K384" s="136" t="s">
        <v>29</v>
      </c>
      <c r="L384" s="34"/>
      <c r="M384" s="141" t="s">
        <v>29</v>
      </c>
      <c r="N384" s="142" t="s">
        <v>46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251</v>
      </c>
      <c r="AT384" s="145" t="s">
        <v>246</v>
      </c>
      <c r="AU384" s="145" t="s">
        <v>21</v>
      </c>
      <c r="AY384" s="18" t="s">
        <v>244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83</v>
      </c>
      <c r="BK384" s="146">
        <f>ROUND(I384*H384,2)</f>
        <v>0</v>
      </c>
      <c r="BL384" s="18" t="s">
        <v>251</v>
      </c>
      <c r="BM384" s="145" t="s">
        <v>1625</v>
      </c>
    </row>
    <row r="385" spans="2:65" s="1" customFormat="1" ht="29.25">
      <c r="B385" s="34"/>
      <c r="D385" s="147" t="s">
        <v>253</v>
      </c>
      <c r="F385" s="148" t="s">
        <v>561</v>
      </c>
      <c r="I385" s="149"/>
      <c r="L385" s="34"/>
      <c r="M385" s="150"/>
      <c r="T385" s="55"/>
      <c r="AT385" s="18" t="s">
        <v>253</v>
      </c>
      <c r="AU385" s="18" t="s">
        <v>21</v>
      </c>
    </row>
    <row r="386" spans="2:65" s="1" customFormat="1" ht="16.5" customHeight="1">
      <c r="B386" s="34"/>
      <c r="C386" s="134" t="s">
        <v>665</v>
      </c>
      <c r="D386" s="134" t="s">
        <v>246</v>
      </c>
      <c r="E386" s="135" t="s">
        <v>1626</v>
      </c>
      <c r="F386" s="136" t="s">
        <v>1627</v>
      </c>
      <c r="G386" s="137" t="s">
        <v>249</v>
      </c>
      <c r="H386" s="138">
        <v>131.22999999999999</v>
      </c>
      <c r="I386" s="139"/>
      <c r="J386" s="140">
        <f>ROUND(I386*H386,2)</f>
        <v>0</v>
      </c>
      <c r="K386" s="136" t="s">
        <v>250</v>
      </c>
      <c r="L386" s="34"/>
      <c r="M386" s="141" t="s">
        <v>29</v>
      </c>
      <c r="N386" s="142" t="s">
        <v>46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251</v>
      </c>
      <c r="AT386" s="145" t="s">
        <v>246</v>
      </c>
      <c r="AU386" s="145" t="s">
        <v>21</v>
      </c>
      <c r="AY386" s="18" t="s">
        <v>244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83</v>
      </c>
      <c r="BK386" s="146">
        <f>ROUND(I386*H386,2)</f>
        <v>0</v>
      </c>
      <c r="BL386" s="18" t="s">
        <v>251</v>
      </c>
      <c r="BM386" s="145" t="s">
        <v>1628</v>
      </c>
    </row>
    <row r="387" spans="2:65" s="1" customFormat="1" ht="29.25">
      <c r="B387" s="34"/>
      <c r="D387" s="147" t="s">
        <v>253</v>
      </c>
      <c r="F387" s="148" t="s">
        <v>1629</v>
      </c>
      <c r="I387" s="149"/>
      <c r="L387" s="34"/>
      <c r="M387" s="150"/>
      <c r="T387" s="55"/>
      <c r="AT387" s="18" t="s">
        <v>253</v>
      </c>
      <c r="AU387" s="18" t="s">
        <v>21</v>
      </c>
    </row>
    <row r="388" spans="2:65" s="1" customFormat="1">
      <c r="B388" s="34"/>
      <c r="D388" s="151" t="s">
        <v>255</v>
      </c>
      <c r="F388" s="152" t="s">
        <v>1630</v>
      </c>
      <c r="I388" s="149"/>
      <c r="L388" s="34"/>
      <c r="M388" s="150"/>
      <c r="T388" s="55"/>
      <c r="AT388" s="18" t="s">
        <v>255</v>
      </c>
      <c r="AU388" s="18" t="s">
        <v>21</v>
      </c>
    </row>
    <row r="389" spans="2:65" s="1" customFormat="1" ht="16.5" customHeight="1">
      <c r="B389" s="34"/>
      <c r="C389" s="134" t="s">
        <v>673</v>
      </c>
      <c r="D389" s="134" t="s">
        <v>246</v>
      </c>
      <c r="E389" s="135" t="s">
        <v>564</v>
      </c>
      <c r="F389" s="136" t="s">
        <v>565</v>
      </c>
      <c r="G389" s="137" t="s">
        <v>416</v>
      </c>
      <c r="H389" s="138">
        <v>3.9820000000000002</v>
      </c>
      <c r="I389" s="139"/>
      <c r="J389" s="140">
        <f>ROUND(I389*H389,2)</f>
        <v>0</v>
      </c>
      <c r="K389" s="136" t="s">
        <v>250</v>
      </c>
      <c r="L389" s="34"/>
      <c r="M389" s="141" t="s">
        <v>29</v>
      </c>
      <c r="N389" s="142" t="s">
        <v>46</v>
      </c>
      <c r="P389" s="143">
        <f>O389*H389</f>
        <v>0</v>
      </c>
      <c r="Q389" s="143">
        <v>1.09528</v>
      </c>
      <c r="R389" s="143">
        <f>Q389*H389</f>
        <v>4.3614049600000007</v>
      </c>
      <c r="S389" s="143">
        <v>0</v>
      </c>
      <c r="T389" s="144">
        <f>S389*H389</f>
        <v>0</v>
      </c>
      <c r="AR389" s="145" t="s">
        <v>251</v>
      </c>
      <c r="AT389" s="145" t="s">
        <v>246</v>
      </c>
      <c r="AU389" s="145" t="s">
        <v>21</v>
      </c>
      <c r="AY389" s="18" t="s">
        <v>244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83</v>
      </c>
      <c r="BK389" s="146">
        <f>ROUND(I389*H389,2)</f>
        <v>0</v>
      </c>
      <c r="BL389" s="18" t="s">
        <v>251</v>
      </c>
      <c r="BM389" s="145" t="s">
        <v>1631</v>
      </c>
    </row>
    <row r="390" spans="2:65" s="1" customFormat="1" ht="29.25">
      <c r="B390" s="34"/>
      <c r="D390" s="147" t="s">
        <v>253</v>
      </c>
      <c r="F390" s="148" t="s">
        <v>567</v>
      </c>
      <c r="I390" s="149"/>
      <c r="L390" s="34"/>
      <c r="M390" s="150"/>
      <c r="T390" s="55"/>
      <c r="AT390" s="18" t="s">
        <v>253</v>
      </c>
      <c r="AU390" s="18" t="s">
        <v>21</v>
      </c>
    </row>
    <row r="391" spans="2:65" s="1" customFormat="1">
      <c r="B391" s="34"/>
      <c r="D391" s="151" t="s">
        <v>255</v>
      </c>
      <c r="F391" s="152" t="s">
        <v>568</v>
      </c>
      <c r="I391" s="149"/>
      <c r="L391" s="34"/>
      <c r="M391" s="150"/>
      <c r="T391" s="55"/>
      <c r="AT391" s="18" t="s">
        <v>255</v>
      </c>
      <c r="AU391" s="18" t="s">
        <v>21</v>
      </c>
    </row>
    <row r="392" spans="2:65" s="12" customFormat="1">
      <c r="B392" s="153"/>
      <c r="D392" s="147" t="s">
        <v>262</v>
      </c>
      <c r="E392" s="154" t="s">
        <v>29</v>
      </c>
      <c r="F392" s="155" t="s">
        <v>1632</v>
      </c>
      <c r="H392" s="156">
        <v>3.9820000000000002</v>
      </c>
      <c r="I392" s="157"/>
      <c r="L392" s="153"/>
      <c r="M392" s="158"/>
      <c r="T392" s="159"/>
      <c r="AT392" s="154" t="s">
        <v>262</v>
      </c>
      <c r="AU392" s="154" t="s">
        <v>21</v>
      </c>
      <c r="AV392" s="12" t="s">
        <v>21</v>
      </c>
      <c r="AW392" s="12" t="s">
        <v>36</v>
      </c>
      <c r="AX392" s="12" t="s">
        <v>83</v>
      </c>
      <c r="AY392" s="154" t="s">
        <v>244</v>
      </c>
    </row>
    <row r="393" spans="2:65" s="1" customFormat="1" ht="16.5" customHeight="1">
      <c r="B393" s="34"/>
      <c r="C393" s="134" t="s">
        <v>680</v>
      </c>
      <c r="D393" s="134" t="s">
        <v>246</v>
      </c>
      <c r="E393" s="135" t="s">
        <v>1633</v>
      </c>
      <c r="F393" s="136" t="s">
        <v>1634</v>
      </c>
      <c r="G393" s="137" t="s">
        <v>416</v>
      </c>
      <c r="H393" s="138">
        <v>69.527000000000001</v>
      </c>
      <c r="I393" s="139"/>
      <c r="J393" s="140">
        <f>ROUND(I393*H393,2)</f>
        <v>0</v>
      </c>
      <c r="K393" s="136" t="s">
        <v>250</v>
      </c>
      <c r="L393" s="34"/>
      <c r="M393" s="141" t="s">
        <v>29</v>
      </c>
      <c r="N393" s="142" t="s">
        <v>46</v>
      </c>
      <c r="P393" s="143">
        <f>O393*H393</f>
        <v>0</v>
      </c>
      <c r="Q393" s="143">
        <v>1.0556000000000001</v>
      </c>
      <c r="R393" s="143">
        <f>Q393*H393</f>
        <v>73.392701200000005</v>
      </c>
      <c r="S393" s="143">
        <v>0</v>
      </c>
      <c r="T393" s="144">
        <f>S393*H393</f>
        <v>0</v>
      </c>
      <c r="AR393" s="145" t="s">
        <v>251</v>
      </c>
      <c r="AT393" s="145" t="s">
        <v>246</v>
      </c>
      <c r="AU393" s="145" t="s">
        <v>21</v>
      </c>
      <c r="AY393" s="18" t="s">
        <v>244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83</v>
      </c>
      <c r="BK393" s="146">
        <f>ROUND(I393*H393,2)</f>
        <v>0</v>
      </c>
      <c r="BL393" s="18" t="s">
        <v>251</v>
      </c>
      <c r="BM393" s="145" t="s">
        <v>1635</v>
      </c>
    </row>
    <row r="394" spans="2:65" s="1" customFormat="1" ht="29.25">
      <c r="B394" s="34"/>
      <c r="D394" s="147" t="s">
        <v>253</v>
      </c>
      <c r="F394" s="148" t="s">
        <v>1636</v>
      </c>
      <c r="I394" s="149"/>
      <c r="L394" s="34"/>
      <c r="M394" s="150"/>
      <c r="T394" s="55"/>
      <c r="AT394" s="18" t="s">
        <v>253</v>
      </c>
      <c r="AU394" s="18" t="s">
        <v>21</v>
      </c>
    </row>
    <row r="395" spans="2:65" s="1" customFormat="1">
      <c r="B395" s="34"/>
      <c r="D395" s="151" t="s">
        <v>255</v>
      </c>
      <c r="F395" s="152" t="s">
        <v>1637</v>
      </c>
      <c r="I395" s="149"/>
      <c r="L395" s="34"/>
      <c r="M395" s="150"/>
      <c r="T395" s="55"/>
      <c r="AT395" s="18" t="s">
        <v>255</v>
      </c>
      <c r="AU395" s="18" t="s">
        <v>21</v>
      </c>
    </row>
    <row r="396" spans="2:65" s="12" customFormat="1">
      <c r="B396" s="153"/>
      <c r="D396" s="147" t="s">
        <v>262</v>
      </c>
      <c r="E396" s="154" t="s">
        <v>29</v>
      </c>
      <c r="F396" s="155" t="s">
        <v>1638</v>
      </c>
      <c r="H396" s="156">
        <v>69.527000000000001</v>
      </c>
      <c r="I396" s="157"/>
      <c r="L396" s="153"/>
      <c r="M396" s="158"/>
      <c r="T396" s="159"/>
      <c r="AT396" s="154" t="s">
        <v>262</v>
      </c>
      <c r="AU396" s="154" t="s">
        <v>21</v>
      </c>
      <c r="AV396" s="12" t="s">
        <v>21</v>
      </c>
      <c r="AW396" s="12" t="s">
        <v>36</v>
      </c>
      <c r="AX396" s="12" t="s">
        <v>83</v>
      </c>
      <c r="AY396" s="154" t="s">
        <v>244</v>
      </c>
    </row>
    <row r="397" spans="2:65" s="1" customFormat="1" ht="16.5" customHeight="1">
      <c r="B397" s="34"/>
      <c r="C397" s="134" t="s">
        <v>685</v>
      </c>
      <c r="D397" s="134" t="s">
        <v>246</v>
      </c>
      <c r="E397" s="135" t="s">
        <v>571</v>
      </c>
      <c r="F397" s="136" t="s">
        <v>572</v>
      </c>
      <c r="G397" s="137" t="s">
        <v>416</v>
      </c>
      <c r="H397" s="138">
        <v>0.127</v>
      </c>
      <c r="I397" s="139"/>
      <c r="J397" s="140">
        <f>ROUND(I397*H397,2)</f>
        <v>0</v>
      </c>
      <c r="K397" s="136" t="s">
        <v>250</v>
      </c>
      <c r="L397" s="34"/>
      <c r="M397" s="141" t="s">
        <v>29</v>
      </c>
      <c r="N397" s="142" t="s">
        <v>46</v>
      </c>
      <c r="P397" s="143">
        <f>O397*H397</f>
        <v>0</v>
      </c>
      <c r="Q397" s="143">
        <v>1.03955</v>
      </c>
      <c r="R397" s="143">
        <f>Q397*H397</f>
        <v>0.13202285</v>
      </c>
      <c r="S397" s="143">
        <v>0</v>
      </c>
      <c r="T397" s="144">
        <f>S397*H397</f>
        <v>0</v>
      </c>
      <c r="AR397" s="145" t="s">
        <v>251</v>
      </c>
      <c r="AT397" s="145" t="s">
        <v>246</v>
      </c>
      <c r="AU397" s="145" t="s">
        <v>21</v>
      </c>
      <c r="AY397" s="18" t="s">
        <v>244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83</v>
      </c>
      <c r="BK397" s="146">
        <f>ROUND(I397*H397,2)</f>
        <v>0</v>
      </c>
      <c r="BL397" s="18" t="s">
        <v>251</v>
      </c>
      <c r="BM397" s="145" t="s">
        <v>1639</v>
      </c>
    </row>
    <row r="398" spans="2:65" s="1" customFormat="1" ht="29.25">
      <c r="B398" s="34"/>
      <c r="D398" s="147" t="s">
        <v>253</v>
      </c>
      <c r="F398" s="148" t="s">
        <v>574</v>
      </c>
      <c r="I398" s="149"/>
      <c r="L398" s="34"/>
      <c r="M398" s="150"/>
      <c r="T398" s="55"/>
      <c r="AT398" s="18" t="s">
        <v>253</v>
      </c>
      <c r="AU398" s="18" t="s">
        <v>21</v>
      </c>
    </row>
    <row r="399" spans="2:65" s="1" customFormat="1">
      <c r="B399" s="34"/>
      <c r="D399" s="151" t="s">
        <v>255</v>
      </c>
      <c r="F399" s="152" t="s">
        <v>575</v>
      </c>
      <c r="I399" s="149"/>
      <c r="L399" s="34"/>
      <c r="M399" s="150"/>
      <c r="T399" s="55"/>
      <c r="AT399" s="18" t="s">
        <v>255</v>
      </c>
      <c r="AU399" s="18" t="s">
        <v>21</v>
      </c>
    </row>
    <row r="400" spans="2:65" s="12" customFormat="1">
      <c r="B400" s="153"/>
      <c r="D400" s="147" t="s">
        <v>262</v>
      </c>
      <c r="E400" s="154" t="s">
        <v>29</v>
      </c>
      <c r="F400" s="155" t="s">
        <v>1640</v>
      </c>
      <c r="H400" s="156">
        <v>0.127</v>
      </c>
      <c r="I400" s="157"/>
      <c r="L400" s="153"/>
      <c r="M400" s="158"/>
      <c r="T400" s="159"/>
      <c r="AT400" s="154" t="s">
        <v>262</v>
      </c>
      <c r="AU400" s="154" t="s">
        <v>21</v>
      </c>
      <c r="AV400" s="12" t="s">
        <v>21</v>
      </c>
      <c r="AW400" s="12" t="s">
        <v>36</v>
      </c>
      <c r="AX400" s="12" t="s">
        <v>83</v>
      </c>
      <c r="AY400" s="154" t="s">
        <v>244</v>
      </c>
    </row>
    <row r="401" spans="2:65" s="1" customFormat="1" ht="16.5" customHeight="1">
      <c r="B401" s="34"/>
      <c r="C401" s="134" t="s">
        <v>692</v>
      </c>
      <c r="D401" s="134" t="s">
        <v>246</v>
      </c>
      <c r="E401" s="135" t="s">
        <v>1641</v>
      </c>
      <c r="F401" s="136" t="s">
        <v>1642</v>
      </c>
      <c r="G401" s="137" t="s">
        <v>249</v>
      </c>
      <c r="H401" s="138">
        <v>278.3</v>
      </c>
      <c r="I401" s="139"/>
      <c r="J401" s="140">
        <f>ROUND(I401*H401,2)</f>
        <v>0</v>
      </c>
      <c r="K401" s="136" t="s">
        <v>29</v>
      </c>
      <c r="L401" s="34"/>
      <c r="M401" s="141" t="s">
        <v>29</v>
      </c>
      <c r="N401" s="142" t="s">
        <v>46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251</v>
      </c>
      <c r="AT401" s="145" t="s">
        <v>246</v>
      </c>
      <c r="AU401" s="145" t="s">
        <v>21</v>
      </c>
      <c r="AY401" s="18" t="s">
        <v>244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83</v>
      </c>
      <c r="BK401" s="146">
        <f>ROUND(I401*H401,2)</f>
        <v>0</v>
      </c>
      <c r="BL401" s="18" t="s">
        <v>251</v>
      </c>
      <c r="BM401" s="145" t="s">
        <v>1643</v>
      </c>
    </row>
    <row r="402" spans="2:65" s="1" customFormat="1">
      <c r="B402" s="34"/>
      <c r="D402" s="147" t="s">
        <v>253</v>
      </c>
      <c r="F402" s="148" t="s">
        <v>1642</v>
      </c>
      <c r="I402" s="149"/>
      <c r="L402" s="34"/>
      <c r="M402" s="150"/>
      <c r="T402" s="55"/>
      <c r="AT402" s="18" t="s">
        <v>253</v>
      </c>
      <c r="AU402" s="18" t="s">
        <v>21</v>
      </c>
    </row>
    <row r="403" spans="2:65" s="12" customFormat="1">
      <c r="B403" s="153"/>
      <c r="D403" s="147" t="s">
        <v>262</v>
      </c>
      <c r="E403" s="154" t="s">
        <v>29</v>
      </c>
      <c r="F403" s="155" t="s">
        <v>1644</v>
      </c>
      <c r="H403" s="156">
        <v>278.3</v>
      </c>
      <c r="I403" s="157"/>
      <c r="L403" s="153"/>
      <c r="M403" s="158"/>
      <c r="T403" s="159"/>
      <c r="AT403" s="154" t="s">
        <v>262</v>
      </c>
      <c r="AU403" s="154" t="s">
        <v>21</v>
      </c>
      <c r="AV403" s="12" t="s">
        <v>21</v>
      </c>
      <c r="AW403" s="12" t="s">
        <v>36</v>
      </c>
      <c r="AX403" s="12" t="s">
        <v>83</v>
      </c>
      <c r="AY403" s="154" t="s">
        <v>244</v>
      </c>
    </row>
    <row r="404" spans="2:65" s="1" customFormat="1" ht="16.5" customHeight="1">
      <c r="B404" s="34"/>
      <c r="C404" s="134" t="s">
        <v>699</v>
      </c>
      <c r="D404" s="134" t="s">
        <v>246</v>
      </c>
      <c r="E404" s="135" t="s">
        <v>1645</v>
      </c>
      <c r="F404" s="136" t="s">
        <v>1646</v>
      </c>
      <c r="G404" s="137" t="s">
        <v>591</v>
      </c>
      <c r="H404" s="138">
        <v>238.12</v>
      </c>
      <c r="I404" s="139"/>
      <c r="J404" s="140">
        <f>ROUND(I404*H404,2)</f>
        <v>0</v>
      </c>
      <c r="K404" s="136" t="s">
        <v>29</v>
      </c>
      <c r="L404" s="34"/>
      <c r="M404" s="141" t="s">
        <v>29</v>
      </c>
      <c r="N404" s="142" t="s">
        <v>46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251</v>
      </c>
      <c r="AT404" s="145" t="s">
        <v>246</v>
      </c>
      <c r="AU404" s="145" t="s">
        <v>21</v>
      </c>
      <c r="AY404" s="18" t="s">
        <v>244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83</v>
      </c>
      <c r="BK404" s="146">
        <f>ROUND(I404*H404,2)</f>
        <v>0</v>
      </c>
      <c r="BL404" s="18" t="s">
        <v>251</v>
      </c>
      <c r="BM404" s="145" t="s">
        <v>1647</v>
      </c>
    </row>
    <row r="405" spans="2:65" s="1" customFormat="1">
      <c r="B405" s="34"/>
      <c r="D405" s="147" t="s">
        <v>253</v>
      </c>
      <c r="F405" s="148" t="s">
        <v>1646</v>
      </c>
      <c r="I405" s="149"/>
      <c r="L405" s="34"/>
      <c r="M405" s="150"/>
      <c r="T405" s="55"/>
      <c r="AT405" s="18" t="s">
        <v>253</v>
      </c>
      <c r="AU405" s="18" t="s">
        <v>21</v>
      </c>
    </row>
    <row r="406" spans="2:65" s="12" customFormat="1">
      <c r="B406" s="153"/>
      <c r="D406" s="147" t="s">
        <v>262</v>
      </c>
      <c r="E406" s="154" t="s">
        <v>29</v>
      </c>
      <c r="F406" s="155" t="s">
        <v>1648</v>
      </c>
      <c r="H406" s="156">
        <v>238.12</v>
      </c>
      <c r="I406" s="157"/>
      <c r="L406" s="153"/>
      <c r="M406" s="158"/>
      <c r="T406" s="159"/>
      <c r="AT406" s="154" t="s">
        <v>262</v>
      </c>
      <c r="AU406" s="154" t="s">
        <v>21</v>
      </c>
      <c r="AV406" s="12" t="s">
        <v>21</v>
      </c>
      <c r="AW406" s="12" t="s">
        <v>36</v>
      </c>
      <c r="AX406" s="12" t="s">
        <v>83</v>
      </c>
      <c r="AY406" s="154" t="s">
        <v>244</v>
      </c>
    </row>
    <row r="407" spans="2:65" s="1" customFormat="1" ht="16.5" customHeight="1">
      <c r="B407" s="34"/>
      <c r="C407" s="134" t="s">
        <v>704</v>
      </c>
      <c r="D407" s="134" t="s">
        <v>246</v>
      </c>
      <c r="E407" s="135" t="s">
        <v>1649</v>
      </c>
      <c r="F407" s="136" t="s">
        <v>1650</v>
      </c>
      <c r="G407" s="137" t="s">
        <v>282</v>
      </c>
      <c r="H407" s="138">
        <v>1</v>
      </c>
      <c r="I407" s="139"/>
      <c r="J407" s="140">
        <f>ROUND(I407*H407,2)</f>
        <v>0</v>
      </c>
      <c r="K407" s="136" t="s">
        <v>29</v>
      </c>
      <c r="L407" s="34"/>
      <c r="M407" s="141" t="s">
        <v>29</v>
      </c>
      <c r="N407" s="142" t="s">
        <v>46</v>
      </c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251</v>
      </c>
      <c r="AT407" s="145" t="s">
        <v>246</v>
      </c>
      <c r="AU407" s="145" t="s">
        <v>21</v>
      </c>
      <c r="AY407" s="18" t="s">
        <v>244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83</v>
      </c>
      <c r="BK407" s="146">
        <f>ROUND(I407*H407,2)</f>
        <v>0</v>
      </c>
      <c r="BL407" s="18" t="s">
        <v>251</v>
      </c>
      <c r="BM407" s="145" t="s">
        <v>1651</v>
      </c>
    </row>
    <row r="408" spans="2:65" s="1" customFormat="1">
      <c r="B408" s="34"/>
      <c r="D408" s="147" t="s">
        <v>253</v>
      </c>
      <c r="F408" s="148" t="s">
        <v>1650</v>
      </c>
      <c r="I408" s="149"/>
      <c r="L408" s="34"/>
      <c r="M408" s="150"/>
      <c r="T408" s="55"/>
      <c r="AT408" s="18" t="s">
        <v>253</v>
      </c>
      <c r="AU408" s="18" t="s">
        <v>21</v>
      </c>
    </row>
    <row r="409" spans="2:65" s="1" customFormat="1" ht="19.5">
      <c r="B409" s="34"/>
      <c r="D409" s="147" t="s">
        <v>284</v>
      </c>
      <c r="F409" s="167" t="s">
        <v>1652</v>
      </c>
      <c r="I409" s="149"/>
      <c r="L409" s="34"/>
      <c r="M409" s="150"/>
      <c r="T409" s="55"/>
      <c r="AT409" s="18" t="s">
        <v>284</v>
      </c>
      <c r="AU409" s="18" t="s">
        <v>21</v>
      </c>
    </row>
    <row r="410" spans="2:65" s="1" customFormat="1" ht="16.5" customHeight="1">
      <c r="B410" s="34"/>
      <c r="C410" s="134" t="s">
        <v>711</v>
      </c>
      <c r="D410" s="134" t="s">
        <v>246</v>
      </c>
      <c r="E410" s="135" t="s">
        <v>578</v>
      </c>
      <c r="F410" s="136" t="s">
        <v>579</v>
      </c>
      <c r="G410" s="137" t="s">
        <v>249</v>
      </c>
      <c r="H410" s="138">
        <v>368.44</v>
      </c>
      <c r="I410" s="139"/>
      <c r="J410" s="140">
        <f>ROUND(I410*H410,2)</f>
        <v>0</v>
      </c>
      <c r="K410" s="136" t="s">
        <v>29</v>
      </c>
      <c r="L410" s="34"/>
      <c r="M410" s="141" t="s">
        <v>29</v>
      </c>
      <c r="N410" s="142" t="s">
        <v>46</v>
      </c>
      <c r="P410" s="143">
        <f>O410*H410</f>
        <v>0</v>
      </c>
      <c r="Q410" s="143">
        <v>8.702E-2</v>
      </c>
      <c r="R410" s="143">
        <f>Q410*H410</f>
        <v>32.0616488</v>
      </c>
      <c r="S410" s="143">
        <v>0</v>
      </c>
      <c r="T410" s="144">
        <f>S410*H410</f>
        <v>0</v>
      </c>
      <c r="AR410" s="145" t="s">
        <v>251</v>
      </c>
      <c r="AT410" s="145" t="s">
        <v>246</v>
      </c>
      <c r="AU410" s="145" t="s">
        <v>21</v>
      </c>
      <c r="AY410" s="18" t="s">
        <v>244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83</v>
      </c>
      <c r="BK410" s="146">
        <f>ROUND(I410*H410,2)</f>
        <v>0</v>
      </c>
      <c r="BL410" s="18" t="s">
        <v>251</v>
      </c>
      <c r="BM410" s="145" t="s">
        <v>1653</v>
      </c>
    </row>
    <row r="411" spans="2:65" s="1" customFormat="1">
      <c r="B411" s="34"/>
      <c r="D411" s="147" t="s">
        <v>253</v>
      </c>
      <c r="F411" s="148" t="s">
        <v>579</v>
      </c>
      <c r="I411" s="149"/>
      <c r="L411" s="34"/>
      <c r="M411" s="150"/>
      <c r="T411" s="55"/>
      <c r="AT411" s="18" t="s">
        <v>253</v>
      </c>
      <c r="AU411" s="18" t="s">
        <v>21</v>
      </c>
    </row>
    <row r="412" spans="2:65" s="12" customFormat="1">
      <c r="B412" s="153"/>
      <c r="D412" s="147" t="s">
        <v>262</v>
      </c>
      <c r="E412" s="154" t="s">
        <v>29</v>
      </c>
      <c r="F412" s="155" t="s">
        <v>1654</v>
      </c>
      <c r="H412" s="156">
        <v>368.44</v>
      </c>
      <c r="I412" s="157"/>
      <c r="L412" s="153"/>
      <c r="M412" s="158"/>
      <c r="T412" s="159"/>
      <c r="AT412" s="154" t="s">
        <v>262</v>
      </c>
      <c r="AU412" s="154" t="s">
        <v>21</v>
      </c>
      <c r="AV412" s="12" t="s">
        <v>21</v>
      </c>
      <c r="AW412" s="12" t="s">
        <v>36</v>
      </c>
      <c r="AX412" s="12" t="s">
        <v>83</v>
      </c>
      <c r="AY412" s="154" t="s">
        <v>244</v>
      </c>
    </row>
    <row r="413" spans="2:65" s="1" customFormat="1" ht="16.5" customHeight="1">
      <c r="B413" s="34"/>
      <c r="C413" s="134" t="s">
        <v>715</v>
      </c>
      <c r="D413" s="134" t="s">
        <v>246</v>
      </c>
      <c r="E413" s="135" t="s">
        <v>583</v>
      </c>
      <c r="F413" s="136" t="s">
        <v>584</v>
      </c>
      <c r="G413" s="137" t="s">
        <v>249</v>
      </c>
      <c r="H413" s="138">
        <v>368.44</v>
      </c>
      <c r="I413" s="139"/>
      <c r="J413" s="140">
        <f>ROUND(I413*H413,2)</f>
        <v>0</v>
      </c>
      <c r="K413" s="136" t="s">
        <v>29</v>
      </c>
      <c r="L413" s="34"/>
      <c r="M413" s="141" t="s">
        <v>29</v>
      </c>
      <c r="N413" s="142" t="s">
        <v>46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251</v>
      </c>
      <c r="AT413" s="145" t="s">
        <v>246</v>
      </c>
      <c r="AU413" s="145" t="s">
        <v>21</v>
      </c>
      <c r="AY413" s="18" t="s">
        <v>244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83</v>
      </c>
      <c r="BK413" s="146">
        <f>ROUND(I413*H413,2)</f>
        <v>0</v>
      </c>
      <c r="BL413" s="18" t="s">
        <v>251</v>
      </c>
      <c r="BM413" s="145" t="s">
        <v>1655</v>
      </c>
    </row>
    <row r="414" spans="2:65" s="1" customFormat="1" ht="29.25">
      <c r="B414" s="34"/>
      <c r="D414" s="147" t="s">
        <v>253</v>
      </c>
      <c r="F414" s="148" t="s">
        <v>586</v>
      </c>
      <c r="I414" s="149"/>
      <c r="L414" s="34"/>
      <c r="M414" s="150"/>
      <c r="T414" s="55"/>
      <c r="AT414" s="18" t="s">
        <v>253</v>
      </c>
      <c r="AU414" s="18" t="s">
        <v>21</v>
      </c>
    </row>
    <row r="415" spans="2:65" s="11" customFormat="1" ht="22.9" customHeight="1">
      <c r="B415" s="122"/>
      <c r="D415" s="123" t="s">
        <v>74</v>
      </c>
      <c r="E415" s="132" t="s">
        <v>251</v>
      </c>
      <c r="F415" s="132" t="s">
        <v>587</v>
      </c>
      <c r="I415" s="125"/>
      <c r="J415" s="133">
        <f>BK415</f>
        <v>0</v>
      </c>
      <c r="L415" s="122"/>
      <c r="M415" s="127"/>
      <c r="P415" s="128">
        <f>SUM(P416:P419)</f>
        <v>0</v>
      </c>
      <c r="R415" s="128">
        <f>SUM(R416:R419)</f>
        <v>575.3434896</v>
      </c>
      <c r="T415" s="129">
        <f>SUM(T416:T419)</f>
        <v>0</v>
      </c>
      <c r="AR415" s="123" t="s">
        <v>83</v>
      </c>
      <c r="AT415" s="130" t="s">
        <v>74</v>
      </c>
      <c r="AU415" s="130" t="s">
        <v>83</v>
      </c>
      <c r="AY415" s="123" t="s">
        <v>244</v>
      </c>
      <c r="BK415" s="131">
        <f>SUM(BK416:BK419)</f>
        <v>0</v>
      </c>
    </row>
    <row r="416" spans="2:65" s="1" customFormat="1" ht="16.5" customHeight="1">
      <c r="B416" s="34"/>
      <c r="C416" s="134" t="s">
        <v>722</v>
      </c>
      <c r="D416" s="134" t="s">
        <v>246</v>
      </c>
      <c r="E416" s="135" t="s">
        <v>1656</v>
      </c>
      <c r="F416" s="136" t="s">
        <v>1657</v>
      </c>
      <c r="G416" s="137" t="s">
        <v>274</v>
      </c>
      <c r="H416" s="138">
        <v>236.37</v>
      </c>
      <c r="I416" s="139"/>
      <c r="J416" s="140">
        <f>ROUND(I416*H416,2)</f>
        <v>0</v>
      </c>
      <c r="K416" s="136" t="s">
        <v>250</v>
      </c>
      <c r="L416" s="34"/>
      <c r="M416" s="141" t="s">
        <v>29</v>
      </c>
      <c r="N416" s="142" t="s">
        <v>46</v>
      </c>
      <c r="P416" s="143">
        <f>O416*H416</f>
        <v>0</v>
      </c>
      <c r="Q416" s="143">
        <v>2.4340799999999998</v>
      </c>
      <c r="R416" s="143">
        <f>Q416*H416</f>
        <v>575.3434896</v>
      </c>
      <c r="S416" s="143">
        <v>0</v>
      </c>
      <c r="T416" s="144">
        <f>S416*H416</f>
        <v>0</v>
      </c>
      <c r="AR416" s="145" t="s">
        <v>251</v>
      </c>
      <c r="AT416" s="145" t="s">
        <v>246</v>
      </c>
      <c r="AU416" s="145" t="s">
        <v>21</v>
      </c>
      <c r="AY416" s="18" t="s">
        <v>244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83</v>
      </c>
      <c r="BK416" s="146">
        <f>ROUND(I416*H416,2)</f>
        <v>0</v>
      </c>
      <c r="BL416" s="18" t="s">
        <v>251</v>
      </c>
      <c r="BM416" s="145" t="s">
        <v>1658</v>
      </c>
    </row>
    <row r="417" spans="2:65" s="1" customFormat="1">
      <c r="B417" s="34"/>
      <c r="D417" s="147" t="s">
        <v>253</v>
      </c>
      <c r="F417" s="148" t="s">
        <v>1659</v>
      </c>
      <c r="I417" s="149"/>
      <c r="L417" s="34"/>
      <c r="M417" s="150"/>
      <c r="T417" s="55"/>
      <c r="AT417" s="18" t="s">
        <v>253</v>
      </c>
      <c r="AU417" s="18" t="s">
        <v>21</v>
      </c>
    </row>
    <row r="418" spans="2:65" s="1" customFormat="1">
      <c r="B418" s="34"/>
      <c r="D418" s="151" t="s">
        <v>255</v>
      </c>
      <c r="F418" s="152" t="s">
        <v>1660</v>
      </c>
      <c r="I418" s="149"/>
      <c r="L418" s="34"/>
      <c r="M418" s="150"/>
      <c r="T418" s="55"/>
      <c r="AT418" s="18" t="s">
        <v>255</v>
      </c>
      <c r="AU418" s="18" t="s">
        <v>21</v>
      </c>
    </row>
    <row r="419" spans="2:65" s="12" customFormat="1">
      <c r="B419" s="153"/>
      <c r="D419" s="147" t="s">
        <v>262</v>
      </c>
      <c r="E419" s="154" t="s">
        <v>29</v>
      </c>
      <c r="F419" s="155" t="s">
        <v>1661</v>
      </c>
      <c r="H419" s="156">
        <v>236.37</v>
      </c>
      <c r="I419" s="157"/>
      <c r="L419" s="153"/>
      <c r="M419" s="158"/>
      <c r="T419" s="159"/>
      <c r="AT419" s="154" t="s">
        <v>262</v>
      </c>
      <c r="AU419" s="154" t="s">
        <v>21</v>
      </c>
      <c r="AV419" s="12" t="s">
        <v>21</v>
      </c>
      <c r="AW419" s="12" t="s">
        <v>36</v>
      </c>
      <c r="AX419" s="12" t="s">
        <v>83</v>
      </c>
      <c r="AY419" s="154" t="s">
        <v>244</v>
      </c>
    </row>
    <row r="420" spans="2:65" s="11" customFormat="1" ht="22.9" customHeight="1">
      <c r="B420" s="122"/>
      <c r="D420" s="123" t="s">
        <v>74</v>
      </c>
      <c r="E420" s="132" t="s">
        <v>279</v>
      </c>
      <c r="F420" s="132" t="s">
        <v>657</v>
      </c>
      <c r="I420" s="125"/>
      <c r="J420" s="133">
        <f>BK420</f>
        <v>0</v>
      </c>
      <c r="L420" s="122"/>
      <c r="M420" s="127"/>
      <c r="P420" s="128">
        <f>SUM(P421:P427)</f>
        <v>0</v>
      </c>
      <c r="R420" s="128">
        <f>SUM(R421:R427)</f>
        <v>2.3799725999999999</v>
      </c>
      <c r="T420" s="129">
        <f>SUM(T421:T427)</f>
        <v>0</v>
      </c>
      <c r="AR420" s="123" t="s">
        <v>83</v>
      </c>
      <c r="AT420" s="130" t="s">
        <v>74</v>
      </c>
      <c r="AU420" s="130" t="s">
        <v>83</v>
      </c>
      <c r="AY420" s="123" t="s">
        <v>244</v>
      </c>
      <c r="BK420" s="131">
        <f>SUM(BK421:BK427)</f>
        <v>0</v>
      </c>
    </row>
    <row r="421" spans="2:65" s="1" customFormat="1" ht="16.5" customHeight="1">
      <c r="B421" s="34"/>
      <c r="C421" s="134" t="s">
        <v>729</v>
      </c>
      <c r="D421" s="134" t="s">
        <v>246</v>
      </c>
      <c r="E421" s="135" t="s">
        <v>1662</v>
      </c>
      <c r="F421" s="136" t="s">
        <v>1663</v>
      </c>
      <c r="G421" s="137" t="s">
        <v>249</v>
      </c>
      <c r="H421" s="138">
        <v>3.86</v>
      </c>
      <c r="I421" s="139"/>
      <c r="J421" s="140">
        <f>ROUND(I421*H421,2)</f>
        <v>0</v>
      </c>
      <c r="K421" s="136" t="s">
        <v>250</v>
      </c>
      <c r="L421" s="34"/>
      <c r="M421" s="141" t="s">
        <v>29</v>
      </c>
      <c r="N421" s="142" t="s">
        <v>46</v>
      </c>
      <c r="P421" s="143">
        <f>O421*H421</f>
        <v>0</v>
      </c>
      <c r="Q421" s="143">
        <v>0.19536000000000001</v>
      </c>
      <c r="R421" s="143">
        <f>Q421*H421</f>
        <v>0.75408960000000003</v>
      </c>
      <c r="S421" s="143">
        <v>0</v>
      </c>
      <c r="T421" s="144">
        <f>S421*H421</f>
        <v>0</v>
      </c>
      <c r="AR421" s="145" t="s">
        <v>251</v>
      </c>
      <c r="AT421" s="145" t="s">
        <v>246</v>
      </c>
      <c r="AU421" s="145" t="s">
        <v>21</v>
      </c>
      <c r="AY421" s="18" t="s">
        <v>244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8" t="s">
        <v>83</v>
      </c>
      <c r="BK421" s="146">
        <f>ROUND(I421*H421,2)</f>
        <v>0</v>
      </c>
      <c r="BL421" s="18" t="s">
        <v>251</v>
      </c>
      <c r="BM421" s="145" t="s">
        <v>1664</v>
      </c>
    </row>
    <row r="422" spans="2:65" s="1" customFormat="1" ht="19.5">
      <c r="B422" s="34"/>
      <c r="D422" s="147" t="s">
        <v>253</v>
      </c>
      <c r="F422" s="148" t="s">
        <v>1665</v>
      </c>
      <c r="I422" s="149"/>
      <c r="L422" s="34"/>
      <c r="M422" s="150"/>
      <c r="T422" s="55"/>
      <c r="AT422" s="18" t="s">
        <v>253</v>
      </c>
      <c r="AU422" s="18" t="s">
        <v>21</v>
      </c>
    </row>
    <row r="423" spans="2:65" s="1" customFormat="1">
      <c r="B423" s="34"/>
      <c r="D423" s="151" t="s">
        <v>255</v>
      </c>
      <c r="F423" s="152" t="s">
        <v>1666</v>
      </c>
      <c r="I423" s="149"/>
      <c r="L423" s="34"/>
      <c r="M423" s="150"/>
      <c r="T423" s="55"/>
      <c r="AT423" s="18" t="s">
        <v>255</v>
      </c>
      <c r="AU423" s="18" t="s">
        <v>21</v>
      </c>
    </row>
    <row r="424" spans="2:65" s="12" customFormat="1">
      <c r="B424" s="153"/>
      <c r="D424" s="147" t="s">
        <v>262</v>
      </c>
      <c r="E424" s="154" t="s">
        <v>29</v>
      </c>
      <c r="F424" s="155" t="s">
        <v>1667</v>
      </c>
      <c r="H424" s="156">
        <v>3.86</v>
      </c>
      <c r="I424" s="157"/>
      <c r="L424" s="153"/>
      <c r="M424" s="158"/>
      <c r="T424" s="159"/>
      <c r="AT424" s="154" t="s">
        <v>262</v>
      </c>
      <c r="AU424" s="154" t="s">
        <v>21</v>
      </c>
      <c r="AV424" s="12" t="s">
        <v>21</v>
      </c>
      <c r="AW424" s="12" t="s">
        <v>36</v>
      </c>
      <c r="AX424" s="12" t="s">
        <v>83</v>
      </c>
      <c r="AY424" s="154" t="s">
        <v>244</v>
      </c>
    </row>
    <row r="425" spans="2:65" s="1" customFormat="1" ht="16.5" customHeight="1">
      <c r="B425" s="34"/>
      <c r="C425" s="175" t="s">
        <v>736</v>
      </c>
      <c r="D425" s="175" t="s">
        <v>373</v>
      </c>
      <c r="E425" s="176" t="s">
        <v>1668</v>
      </c>
      <c r="F425" s="177" t="s">
        <v>1669</v>
      </c>
      <c r="G425" s="178" t="s">
        <v>249</v>
      </c>
      <c r="H425" s="179">
        <v>3.899</v>
      </c>
      <c r="I425" s="180"/>
      <c r="J425" s="181">
        <f>ROUND(I425*H425,2)</f>
        <v>0</v>
      </c>
      <c r="K425" s="177" t="s">
        <v>250</v>
      </c>
      <c r="L425" s="182"/>
      <c r="M425" s="183" t="s">
        <v>29</v>
      </c>
      <c r="N425" s="184" t="s">
        <v>46</v>
      </c>
      <c r="P425" s="143">
        <f>O425*H425</f>
        <v>0</v>
      </c>
      <c r="Q425" s="143">
        <v>0.41699999999999998</v>
      </c>
      <c r="R425" s="143">
        <f>Q425*H425</f>
        <v>1.625883</v>
      </c>
      <c r="S425" s="143">
        <v>0</v>
      </c>
      <c r="T425" s="144">
        <f>S425*H425</f>
        <v>0</v>
      </c>
      <c r="AR425" s="145" t="s">
        <v>300</v>
      </c>
      <c r="AT425" s="145" t="s">
        <v>373</v>
      </c>
      <c r="AU425" s="145" t="s">
        <v>21</v>
      </c>
      <c r="AY425" s="18" t="s">
        <v>244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83</v>
      </c>
      <c r="BK425" s="146">
        <f>ROUND(I425*H425,2)</f>
        <v>0</v>
      </c>
      <c r="BL425" s="18" t="s">
        <v>251</v>
      </c>
      <c r="BM425" s="145" t="s">
        <v>1670</v>
      </c>
    </row>
    <row r="426" spans="2:65" s="1" customFormat="1">
      <c r="B426" s="34"/>
      <c r="D426" s="147" t="s">
        <v>253</v>
      </c>
      <c r="F426" s="148" t="s">
        <v>1669</v>
      </c>
      <c r="I426" s="149"/>
      <c r="L426" s="34"/>
      <c r="M426" s="150"/>
      <c r="T426" s="55"/>
      <c r="AT426" s="18" t="s">
        <v>253</v>
      </c>
      <c r="AU426" s="18" t="s">
        <v>21</v>
      </c>
    </row>
    <row r="427" spans="2:65" s="12" customFormat="1">
      <c r="B427" s="153"/>
      <c r="D427" s="147" t="s">
        <v>262</v>
      </c>
      <c r="F427" s="155" t="s">
        <v>1671</v>
      </c>
      <c r="H427" s="156">
        <v>3.899</v>
      </c>
      <c r="I427" s="157"/>
      <c r="L427" s="153"/>
      <c r="M427" s="158"/>
      <c r="T427" s="159"/>
      <c r="AT427" s="154" t="s">
        <v>262</v>
      </c>
      <c r="AU427" s="154" t="s">
        <v>21</v>
      </c>
      <c r="AV427" s="12" t="s">
        <v>21</v>
      </c>
      <c r="AW427" s="12" t="s">
        <v>4</v>
      </c>
      <c r="AX427" s="12" t="s">
        <v>83</v>
      </c>
      <c r="AY427" s="154" t="s">
        <v>244</v>
      </c>
    </row>
    <row r="428" spans="2:65" s="11" customFormat="1" ht="22.9" customHeight="1">
      <c r="B428" s="122"/>
      <c r="D428" s="123" t="s">
        <v>74</v>
      </c>
      <c r="E428" s="132" t="s">
        <v>300</v>
      </c>
      <c r="F428" s="132" t="s">
        <v>1672</v>
      </c>
      <c r="I428" s="125"/>
      <c r="J428" s="133">
        <f>BK428</f>
        <v>0</v>
      </c>
      <c r="L428" s="122"/>
      <c r="M428" s="127"/>
      <c r="P428" s="128">
        <f>SUM(P429:P535)</f>
        <v>0</v>
      </c>
      <c r="R428" s="128">
        <f>SUM(R429:R535)</f>
        <v>18.761444000000001</v>
      </c>
      <c r="T428" s="129">
        <f>SUM(T429:T535)</f>
        <v>0</v>
      </c>
      <c r="AR428" s="123" t="s">
        <v>83</v>
      </c>
      <c r="AT428" s="130" t="s">
        <v>74</v>
      </c>
      <c r="AU428" s="130" t="s">
        <v>83</v>
      </c>
      <c r="AY428" s="123" t="s">
        <v>244</v>
      </c>
      <c r="BK428" s="131">
        <f>SUM(BK429:BK535)</f>
        <v>0</v>
      </c>
    </row>
    <row r="429" spans="2:65" s="1" customFormat="1" ht="21.75" customHeight="1">
      <c r="B429" s="34"/>
      <c r="C429" s="134" t="s">
        <v>745</v>
      </c>
      <c r="D429" s="134" t="s">
        <v>246</v>
      </c>
      <c r="E429" s="135" t="s">
        <v>1673</v>
      </c>
      <c r="F429" s="136" t="s">
        <v>1674</v>
      </c>
      <c r="G429" s="137" t="s">
        <v>507</v>
      </c>
      <c r="H429" s="138">
        <v>81</v>
      </c>
      <c r="I429" s="139"/>
      <c r="J429" s="140">
        <f>ROUND(I429*H429,2)</f>
        <v>0</v>
      </c>
      <c r="K429" s="136" t="s">
        <v>250</v>
      </c>
      <c r="L429" s="34"/>
      <c r="M429" s="141" t="s">
        <v>29</v>
      </c>
      <c r="N429" s="142" t="s">
        <v>46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251</v>
      </c>
      <c r="AT429" s="145" t="s">
        <v>246</v>
      </c>
      <c r="AU429" s="145" t="s">
        <v>21</v>
      </c>
      <c r="AY429" s="18" t="s">
        <v>244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83</v>
      </c>
      <c r="BK429" s="146">
        <f>ROUND(I429*H429,2)</f>
        <v>0</v>
      </c>
      <c r="BL429" s="18" t="s">
        <v>251</v>
      </c>
      <c r="BM429" s="145" t="s">
        <v>1675</v>
      </c>
    </row>
    <row r="430" spans="2:65" s="1" customFormat="1">
      <c r="B430" s="34"/>
      <c r="D430" s="147" t="s">
        <v>253</v>
      </c>
      <c r="F430" s="148" t="s">
        <v>1676</v>
      </c>
      <c r="I430" s="149"/>
      <c r="L430" s="34"/>
      <c r="M430" s="150"/>
      <c r="T430" s="55"/>
      <c r="AT430" s="18" t="s">
        <v>253</v>
      </c>
      <c r="AU430" s="18" t="s">
        <v>21</v>
      </c>
    </row>
    <row r="431" spans="2:65" s="1" customFormat="1">
      <c r="B431" s="34"/>
      <c r="D431" s="151" t="s">
        <v>255</v>
      </c>
      <c r="F431" s="152" t="s">
        <v>1677</v>
      </c>
      <c r="I431" s="149"/>
      <c r="L431" s="34"/>
      <c r="M431" s="150"/>
      <c r="T431" s="55"/>
      <c r="AT431" s="18" t="s">
        <v>255</v>
      </c>
      <c r="AU431" s="18" t="s">
        <v>21</v>
      </c>
    </row>
    <row r="432" spans="2:65" s="1" customFormat="1" ht="19.5">
      <c r="B432" s="34"/>
      <c r="D432" s="147" t="s">
        <v>284</v>
      </c>
      <c r="F432" s="167" t="s">
        <v>1678</v>
      </c>
      <c r="I432" s="149"/>
      <c r="L432" s="34"/>
      <c r="M432" s="150"/>
      <c r="T432" s="55"/>
      <c r="AT432" s="18" t="s">
        <v>284</v>
      </c>
      <c r="AU432" s="18" t="s">
        <v>21</v>
      </c>
    </row>
    <row r="433" spans="2:65" s="12" customFormat="1">
      <c r="B433" s="153"/>
      <c r="D433" s="147" t="s">
        <v>262</v>
      </c>
      <c r="E433" s="154" t="s">
        <v>29</v>
      </c>
      <c r="F433" s="155" t="s">
        <v>1679</v>
      </c>
      <c r="H433" s="156">
        <v>81</v>
      </c>
      <c r="I433" s="157"/>
      <c r="L433" s="153"/>
      <c r="M433" s="158"/>
      <c r="T433" s="159"/>
      <c r="AT433" s="154" t="s">
        <v>262</v>
      </c>
      <c r="AU433" s="154" t="s">
        <v>21</v>
      </c>
      <c r="AV433" s="12" t="s">
        <v>21</v>
      </c>
      <c r="AW433" s="12" t="s">
        <v>36</v>
      </c>
      <c r="AX433" s="12" t="s">
        <v>83</v>
      </c>
      <c r="AY433" s="154" t="s">
        <v>244</v>
      </c>
    </row>
    <row r="434" spans="2:65" s="1" customFormat="1" ht="16.5" customHeight="1">
      <c r="B434" s="34"/>
      <c r="C434" s="175" t="s">
        <v>751</v>
      </c>
      <c r="D434" s="175" t="s">
        <v>373</v>
      </c>
      <c r="E434" s="176" t="s">
        <v>1680</v>
      </c>
      <c r="F434" s="177" t="s">
        <v>1681</v>
      </c>
      <c r="G434" s="178" t="s">
        <v>507</v>
      </c>
      <c r="H434" s="179">
        <v>81</v>
      </c>
      <c r="I434" s="180"/>
      <c r="J434" s="181">
        <f>ROUND(I434*H434,2)</f>
        <v>0</v>
      </c>
      <c r="K434" s="177" t="s">
        <v>250</v>
      </c>
      <c r="L434" s="182"/>
      <c r="M434" s="183" t="s">
        <v>29</v>
      </c>
      <c r="N434" s="184" t="s">
        <v>46</v>
      </c>
      <c r="P434" s="143">
        <f>O434*H434</f>
        <v>0</v>
      </c>
      <c r="Q434" s="143">
        <v>1.9000000000000001E-4</v>
      </c>
      <c r="R434" s="143">
        <f>Q434*H434</f>
        <v>1.5390000000000001E-2</v>
      </c>
      <c r="S434" s="143">
        <v>0</v>
      </c>
      <c r="T434" s="144">
        <f>S434*H434</f>
        <v>0</v>
      </c>
      <c r="AR434" s="145" t="s">
        <v>300</v>
      </c>
      <c r="AT434" s="145" t="s">
        <v>373</v>
      </c>
      <c r="AU434" s="145" t="s">
        <v>21</v>
      </c>
      <c r="AY434" s="18" t="s">
        <v>244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83</v>
      </c>
      <c r="BK434" s="146">
        <f>ROUND(I434*H434,2)</f>
        <v>0</v>
      </c>
      <c r="BL434" s="18" t="s">
        <v>251</v>
      </c>
      <c r="BM434" s="145" t="s">
        <v>1682</v>
      </c>
    </row>
    <row r="435" spans="2:65" s="1" customFormat="1">
      <c r="B435" s="34"/>
      <c r="D435" s="147" t="s">
        <v>253</v>
      </c>
      <c r="F435" s="148" t="s">
        <v>1681</v>
      </c>
      <c r="I435" s="149"/>
      <c r="L435" s="34"/>
      <c r="M435" s="150"/>
      <c r="T435" s="55"/>
      <c r="AT435" s="18" t="s">
        <v>253</v>
      </c>
      <c r="AU435" s="18" t="s">
        <v>21</v>
      </c>
    </row>
    <row r="436" spans="2:65" s="1" customFormat="1" ht="16.5" customHeight="1">
      <c r="B436" s="34"/>
      <c r="C436" s="175" t="s">
        <v>758</v>
      </c>
      <c r="D436" s="175" t="s">
        <v>373</v>
      </c>
      <c r="E436" s="176" t="s">
        <v>1683</v>
      </c>
      <c r="F436" s="177" t="s">
        <v>1684</v>
      </c>
      <c r="G436" s="178" t="s">
        <v>507</v>
      </c>
      <c r="H436" s="179">
        <v>81</v>
      </c>
      <c r="I436" s="180"/>
      <c r="J436" s="181">
        <f>ROUND(I436*H436,2)</f>
        <v>0</v>
      </c>
      <c r="K436" s="177" t="s">
        <v>250</v>
      </c>
      <c r="L436" s="182"/>
      <c r="M436" s="183" t="s">
        <v>29</v>
      </c>
      <c r="N436" s="184" t="s">
        <v>46</v>
      </c>
      <c r="P436" s="143">
        <f>O436*H436</f>
        <v>0</v>
      </c>
      <c r="Q436" s="143">
        <v>6.9999999999999994E-5</v>
      </c>
      <c r="R436" s="143">
        <f>Q436*H436</f>
        <v>5.6699999999999997E-3</v>
      </c>
      <c r="S436" s="143">
        <v>0</v>
      </c>
      <c r="T436" s="144">
        <f>S436*H436</f>
        <v>0</v>
      </c>
      <c r="AR436" s="145" t="s">
        <v>300</v>
      </c>
      <c r="AT436" s="145" t="s">
        <v>373</v>
      </c>
      <c r="AU436" s="145" t="s">
        <v>21</v>
      </c>
      <c r="AY436" s="18" t="s">
        <v>244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83</v>
      </c>
      <c r="BK436" s="146">
        <f>ROUND(I436*H436,2)</f>
        <v>0</v>
      </c>
      <c r="BL436" s="18" t="s">
        <v>251</v>
      </c>
      <c r="BM436" s="145" t="s">
        <v>1685</v>
      </c>
    </row>
    <row r="437" spans="2:65" s="1" customFormat="1">
      <c r="B437" s="34"/>
      <c r="D437" s="147" t="s">
        <v>253</v>
      </c>
      <c r="F437" s="148" t="s">
        <v>1684</v>
      </c>
      <c r="I437" s="149"/>
      <c r="L437" s="34"/>
      <c r="M437" s="150"/>
      <c r="T437" s="55"/>
      <c r="AT437" s="18" t="s">
        <v>253</v>
      </c>
      <c r="AU437" s="18" t="s">
        <v>21</v>
      </c>
    </row>
    <row r="438" spans="2:65" s="1" customFormat="1" ht="16.5" customHeight="1">
      <c r="B438" s="34"/>
      <c r="C438" s="134" t="s">
        <v>764</v>
      </c>
      <c r="D438" s="134" t="s">
        <v>246</v>
      </c>
      <c r="E438" s="135" t="s">
        <v>1686</v>
      </c>
      <c r="F438" s="136" t="s">
        <v>1687</v>
      </c>
      <c r="G438" s="137" t="s">
        <v>507</v>
      </c>
      <c r="H438" s="138">
        <v>2</v>
      </c>
      <c r="I438" s="139"/>
      <c r="J438" s="140">
        <f>ROUND(I438*H438,2)</f>
        <v>0</v>
      </c>
      <c r="K438" s="136" t="s">
        <v>250</v>
      </c>
      <c r="L438" s="34"/>
      <c r="M438" s="141" t="s">
        <v>29</v>
      </c>
      <c r="N438" s="142" t="s">
        <v>46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251</v>
      </c>
      <c r="AT438" s="145" t="s">
        <v>246</v>
      </c>
      <c r="AU438" s="145" t="s">
        <v>21</v>
      </c>
      <c r="AY438" s="18" t="s">
        <v>244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83</v>
      </c>
      <c r="BK438" s="146">
        <f>ROUND(I438*H438,2)</f>
        <v>0</v>
      </c>
      <c r="BL438" s="18" t="s">
        <v>251</v>
      </c>
      <c r="BM438" s="145" t="s">
        <v>1688</v>
      </c>
    </row>
    <row r="439" spans="2:65" s="1" customFormat="1">
      <c r="B439" s="34"/>
      <c r="D439" s="147" t="s">
        <v>253</v>
      </c>
      <c r="F439" s="148" t="s">
        <v>1689</v>
      </c>
      <c r="I439" s="149"/>
      <c r="L439" s="34"/>
      <c r="M439" s="150"/>
      <c r="T439" s="55"/>
      <c r="AT439" s="18" t="s">
        <v>253</v>
      </c>
      <c r="AU439" s="18" t="s">
        <v>21</v>
      </c>
    </row>
    <row r="440" spans="2:65" s="1" customFormat="1">
      <c r="B440" s="34"/>
      <c r="D440" s="151" t="s">
        <v>255</v>
      </c>
      <c r="F440" s="152" t="s">
        <v>1690</v>
      </c>
      <c r="I440" s="149"/>
      <c r="L440" s="34"/>
      <c r="M440" s="150"/>
      <c r="T440" s="55"/>
      <c r="AT440" s="18" t="s">
        <v>255</v>
      </c>
      <c r="AU440" s="18" t="s">
        <v>21</v>
      </c>
    </row>
    <row r="441" spans="2:65" s="1" customFormat="1" ht="16.5" customHeight="1">
      <c r="B441" s="34"/>
      <c r="C441" s="175" t="s">
        <v>769</v>
      </c>
      <c r="D441" s="175" t="s">
        <v>373</v>
      </c>
      <c r="E441" s="176" t="s">
        <v>1691</v>
      </c>
      <c r="F441" s="177" t="s">
        <v>1692</v>
      </c>
      <c r="G441" s="178" t="s">
        <v>507</v>
      </c>
      <c r="H441" s="179">
        <v>2</v>
      </c>
      <c r="I441" s="180"/>
      <c r="J441" s="181">
        <f>ROUND(I441*H441,2)</f>
        <v>0</v>
      </c>
      <c r="K441" s="177" t="s">
        <v>250</v>
      </c>
      <c r="L441" s="182"/>
      <c r="M441" s="183" t="s">
        <v>29</v>
      </c>
      <c r="N441" s="184" t="s">
        <v>46</v>
      </c>
      <c r="P441" s="143">
        <f>O441*H441</f>
        <v>0</v>
      </c>
      <c r="Q441" s="143">
        <v>0.01</v>
      </c>
      <c r="R441" s="143">
        <f>Q441*H441</f>
        <v>0.02</v>
      </c>
      <c r="S441" s="143">
        <v>0</v>
      </c>
      <c r="T441" s="144">
        <f>S441*H441</f>
        <v>0</v>
      </c>
      <c r="AR441" s="145" t="s">
        <v>300</v>
      </c>
      <c r="AT441" s="145" t="s">
        <v>373</v>
      </c>
      <c r="AU441" s="145" t="s">
        <v>21</v>
      </c>
      <c r="AY441" s="18" t="s">
        <v>244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8" t="s">
        <v>83</v>
      </c>
      <c r="BK441" s="146">
        <f>ROUND(I441*H441,2)</f>
        <v>0</v>
      </c>
      <c r="BL441" s="18" t="s">
        <v>251</v>
      </c>
      <c r="BM441" s="145" t="s">
        <v>1693</v>
      </c>
    </row>
    <row r="442" spans="2:65" s="1" customFormat="1">
      <c r="B442" s="34"/>
      <c r="D442" s="147" t="s">
        <v>253</v>
      </c>
      <c r="F442" s="148" t="s">
        <v>1692</v>
      </c>
      <c r="I442" s="149"/>
      <c r="L442" s="34"/>
      <c r="M442" s="150"/>
      <c r="T442" s="55"/>
      <c r="AT442" s="18" t="s">
        <v>253</v>
      </c>
      <c r="AU442" s="18" t="s">
        <v>21</v>
      </c>
    </row>
    <row r="443" spans="2:65" s="1" customFormat="1" ht="19.5">
      <c r="B443" s="34"/>
      <c r="D443" s="147" t="s">
        <v>284</v>
      </c>
      <c r="F443" s="167" t="s">
        <v>1694</v>
      </c>
      <c r="I443" s="149"/>
      <c r="L443" s="34"/>
      <c r="M443" s="150"/>
      <c r="T443" s="55"/>
      <c r="AT443" s="18" t="s">
        <v>284</v>
      </c>
      <c r="AU443" s="18" t="s">
        <v>21</v>
      </c>
    </row>
    <row r="444" spans="2:65" s="1" customFormat="1" ht="16.5" customHeight="1">
      <c r="B444" s="34"/>
      <c r="C444" s="134" t="s">
        <v>777</v>
      </c>
      <c r="D444" s="134" t="s">
        <v>246</v>
      </c>
      <c r="E444" s="135" t="s">
        <v>1695</v>
      </c>
      <c r="F444" s="136" t="s">
        <v>1696</v>
      </c>
      <c r="G444" s="137" t="s">
        <v>507</v>
      </c>
      <c r="H444" s="138">
        <v>1</v>
      </c>
      <c r="I444" s="139"/>
      <c r="J444" s="140">
        <f>ROUND(I444*H444,2)</f>
        <v>0</v>
      </c>
      <c r="K444" s="136" t="s">
        <v>250</v>
      </c>
      <c r="L444" s="34"/>
      <c r="M444" s="141" t="s">
        <v>29</v>
      </c>
      <c r="N444" s="142" t="s">
        <v>46</v>
      </c>
      <c r="P444" s="143">
        <f>O444*H444</f>
        <v>0</v>
      </c>
      <c r="Q444" s="143">
        <v>0</v>
      </c>
      <c r="R444" s="143">
        <f>Q444*H444</f>
        <v>0</v>
      </c>
      <c r="S444" s="143">
        <v>0</v>
      </c>
      <c r="T444" s="144">
        <f>S444*H444</f>
        <v>0</v>
      </c>
      <c r="AR444" s="145" t="s">
        <v>251</v>
      </c>
      <c r="AT444" s="145" t="s">
        <v>246</v>
      </c>
      <c r="AU444" s="145" t="s">
        <v>21</v>
      </c>
      <c r="AY444" s="18" t="s">
        <v>244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83</v>
      </c>
      <c r="BK444" s="146">
        <f>ROUND(I444*H444,2)</f>
        <v>0</v>
      </c>
      <c r="BL444" s="18" t="s">
        <v>251</v>
      </c>
      <c r="BM444" s="145" t="s">
        <v>1697</v>
      </c>
    </row>
    <row r="445" spans="2:65" s="1" customFormat="1">
      <c r="B445" s="34"/>
      <c r="D445" s="147" t="s">
        <v>253</v>
      </c>
      <c r="F445" s="148" t="s">
        <v>1698</v>
      </c>
      <c r="I445" s="149"/>
      <c r="L445" s="34"/>
      <c r="M445" s="150"/>
      <c r="T445" s="55"/>
      <c r="AT445" s="18" t="s">
        <v>253</v>
      </c>
      <c r="AU445" s="18" t="s">
        <v>21</v>
      </c>
    </row>
    <row r="446" spans="2:65" s="1" customFormat="1">
      <c r="B446" s="34"/>
      <c r="D446" s="151" t="s">
        <v>255</v>
      </c>
      <c r="F446" s="152" t="s">
        <v>1699</v>
      </c>
      <c r="I446" s="149"/>
      <c r="L446" s="34"/>
      <c r="M446" s="150"/>
      <c r="T446" s="55"/>
      <c r="AT446" s="18" t="s">
        <v>255</v>
      </c>
      <c r="AU446" s="18" t="s">
        <v>21</v>
      </c>
    </row>
    <row r="447" spans="2:65" s="12" customFormat="1">
      <c r="B447" s="153"/>
      <c r="D447" s="147" t="s">
        <v>262</v>
      </c>
      <c r="E447" s="154" t="s">
        <v>29</v>
      </c>
      <c r="F447" s="155" t="s">
        <v>1700</v>
      </c>
      <c r="H447" s="156">
        <v>1</v>
      </c>
      <c r="I447" s="157"/>
      <c r="L447" s="153"/>
      <c r="M447" s="158"/>
      <c r="T447" s="159"/>
      <c r="AT447" s="154" t="s">
        <v>262</v>
      </c>
      <c r="AU447" s="154" t="s">
        <v>21</v>
      </c>
      <c r="AV447" s="12" t="s">
        <v>21</v>
      </c>
      <c r="AW447" s="12" t="s">
        <v>36</v>
      </c>
      <c r="AX447" s="12" t="s">
        <v>83</v>
      </c>
      <c r="AY447" s="154" t="s">
        <v>244</v>
      </c>
    </row>
    <row r="448" spans="2:65" s="1" customFormat="1" ht="16.5" customHeight="1">
      <c r="B448" s="34"/>
      <c r="C448" s="175" t="s">
        <v>787</v>
      </c>
      <c r="D448" s="175" t="s">
        <v>373</v>
      </c>
      <c r="E448" s="176" t="s">
        <v>1701</v>
      </c>
      <c r="F448" s="177" t="s">
        <v>1702</v>
      </c>
      <c r="G448" s="178" t="s">
        <v>507</v>
      </c>
      <c r="H448" s="179">
        <v>1</v>
      </c>
      <c r="I448" s="180"/>
      <c r="J448" s="181">
        <f>ROUND(I448*H448,2)</f>
        <v>0</v>
      </c>
      <c r="K448" s="177" t="s">
        <v>250</v>
      </c>
      <c r="L448" s="182"/>
      <c r="M448" s="183" t="s">
        <v>29</v>
      </c>
      <c r="N448" s="184" t="s">
        <v>46</v>
      </c>
      <c r="P448" s="143">
        <f>O448*H448</f>
        <v>0</v>
      </c>
      <c r="Q448" s="143">
        <v>8.0000000000000002E-3</v>
      </c>
      <c r="R448" s="143">
        <f>Q448*H448</f>
        <v>8.0000000000000002E-3</v>
      </c>
      <c r="S448" s="143">
        <v>0</v>
      </c>
      <c r="T448" s="144">
        <f>S448*H448</f>
        <v>0</v>
      </c>
      <c r="AR448" s="145" t="s">
        <v>300</v>
      </c>
      <c r="AT448" s="145" t="s">
        <v>373</v>
      </c>
      <c r="AU448" s="145" t="s">
        <v>21</v>
      </c>
      <c r="AY448" s="18" t="s">
        <v>244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83</v>
      </c>
      <c r="BK448" s="146">
        <f>ROUND(I448*H448,2)</f>
        <v>0</v>
      </c>
      <c r="BL448" s="18" t="s">
        <v>251</v>
      </c>
      <c r="BM448" s="145" t="s">
        <v>1703</v>
      </c>
    </row>
    <row r="449" spans="2:65" s="1" customFormat="1">
      <c r="B449" s="34"/>
      <c r="D449" s="147" t="s">
        <v>253</v>
      </c>
      <c r="F449" s="148" t="s">
        <v>1702</v>
      </c>
      <c r="I449" s="149"/>
      <c r="L449" s="34"/>
      <c r="M449" s="150"/>
      <c r="T449" s="55"/>
      <c r="AT449" s="18" t="s">
        <v>253</v>
      </c>
      <c r="AU449" s="18" t="s">
        <v>21</v>
      </c>
    </row>
    <row r="450" spans="2:65" s="1" customFormat="1" ht="16.5" customHeight="1">
      <c r="B450" s="34"/>
      <c r="C450" s="134" t="s">
        <v>794</v>
      </c>
      <c r="D450" s="134" t="s">
        <v>246</v>
      </c>
      <c r="E450" s="135" t="s">
        <v>1704</v>
      </c>
      <c r="F450" s="136" t="s">
        <v>1705</v>
      </c>
      <c r="G450" s="137" t="s">
        <v>507</v>
      </c>
      <c r="H450" s="138">
        <v>2</v>
      </c>
      <c r="I450" s="139"/>
      <c r="J450" s="140">
        <f>ROUND(I450*H450,2)</f>
        <v>0</v>
      </c>
      <c r="K450" s="136" t="s">
        <v>250</v>
      </c>
      <c r="L450" s="34"/>
      <c r="M450" s="141" t="s">
        <v>29</v>
      </c>
      <c r="N450" s="142" t="s">
        <v>46</v>
      </c>
      <c r="P450" s="143">
        <f>O450*H450</f>
        <v>0</v>
      </c>
      <c r="Q450" s="143">
        <v>0.41948000000000002</v>
      </c>
      <c r="R450" s="143">
        <f>Q450*H450</f>
        <v>0.83896000000000004</v>
      </c>
      <c r="S450" s="143">
        <v>0</v>
      </c>
      <c r="T450" s="144">
        <f>S450*H450</f>
        <v>0</v>
      </c>
      <c r="AR450" s="145" t="s">
        <v>251</v>
      </c>
      <c r="AT450" s="145" t="s">
        <v>246</v>
      </c>
      <c r="AU450" s="145" t="s">
        <v>21</v>
      </c>
      <c r="AY450" s="18" t="s">
        <v>244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83</v>
      </c>
      <c r="BK450" s="146">
        <f>ROUND(I450*H450,2)</f>
        <v>0</v>
      </c>
      <c r="BL450" s="18" t="s">
        <v>251</v>
      </c>
      <c r="BM450" s="145" t="s">
        <v>1706</v>
      </c>
    </row>
    <row r="451" spans="2:65" s="1" customFormat="1">
      <c r="B451" s="34"/>
      <c r="D451" s="147" t="s">
        <v>253</v>
      </c>
      <c r="F451" s="148" t="s">
        <v>1707</v>
      </c>
      <c r="I451" s="149"/>
      <c r="L451" s="34"/>
      <c r="M451" s="150"/>
      <c r="T451" s="55"/>
      <c r="AT451" s="18" t="s">
        <v>253</v>
      </c>
      <c r="AU451" s="18" t="s">
        <v>21</v>
      </c>
    </row>
    <row r="452" spans="2:65" s="1" customFormat="1">
      <c r="B452" s="34"/>
      <c r="D452" s="151" t="s">
        <v>255</v>
      </c>
      <c r="F452" s="152" t="s">
        <v>1708</v>
      </c>
      <c r="I452" s="149"/>
      <c r="L452" s="34"/>
      <c r="M452" s="150"/>
      <c r="T452" s="55"/>
      <c r="AT452" s="18" t="s">
        <v>255</v>
      </c>
      <c r="AU452" s="18" t="s">
        <v>21</v>
      </c>
    </row>
    <row r="453" spans="2:65" s="1" customFormat="1" ht="16.5" customHeight="1">
      <c r="B453" s="34"/>
      <c r="C453" s="175" t="s">
        <v>799</v>
      </c>
      <c r="D453" s="175" t="s">
        <v>373</v>
      </c>
      <c r="E453" s="176" t="s">
        <v>1709</v>
      </c>
      <c r="F453" s="177" t="s">
        <v>1710</v>
      </c>
      <c r="G453" s="178" t="s">
        <v>507</v>
      </c>
      <c r="H453" s="179">
        <v>2</v>
      </c>
      <c r="I453" s="180"/>
      <c r="J453" s="181">
        <f>ROUND(I453*H453,2)</f>
        <v>0</v>
      </c>
      <c r="K453" s="177" t="s">
        <v>250</v>
      </c>
      <c r="L453" s="182"/>
      <c r="M453" s="183" t="s">
        <v>29</v>
      </c>
      <c r="N453" s="184" t="s">
        <v>46</v>
      </c>
      <c r="P453" s="143">
        <f>O453*H453</f>
        <v>0</v>
      </c>
      <c r="Q453" s="143">
        <v>1.41</v>
      </c>
      <c r="R453" s="143">
        <f>Q453*H453</f>
        <v>2.82</v>
      </c>
      <c r="S453" s="143">
        <v>0</v>
      </c>
      <c r="T453" s="144">
        <f>S453*H453</f>
        <v>0</v>
      </c>
      <c r="AR453" s="145" t="s">
        <v>300</v>
      </c>
      <c r="AT453" s="145" t="s">
        <v>373</v>
      </c>
      <c r="AU453" s="145" t="s">
        <v>21</v>
      </c>
      <c r="AY453" s="18" t="s">
        <v>244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83</v>
      </c>
      <c r="BK453" s="146">
        <f>ROUND(I453*H453,2)</f>
        <v>0</v>
      </c>
      <c r="BL453" s="18" t="s">
        <v>251</v>
      </c>
      <c r="BM453" s="145" t="s">
        <v>1711</v>
      </c>
    </row>
    <row r="454" spans="2:65" s="1" customFormat="1">
      <c r="B454" s="34"/>
      <c r="D454" s="147" t="s">
        <v>253</v>
      </c>
      <c r="F454" s="148" t="s">
        <v>1710</v>
      </c>
      <c r="I454" s="149"/>
      <c r="L454" s="34"/>
      <c r="M454" s="150"/>
      <c r="T454" s="55"/>
      <c r="AT454" s="18" t="s">
        <v>253</v>
      </c>
      <c r="AU454" s="18" t="s">
        <v>21</v>
      </c>
    </row>
    <row r="455" spans="2:65" s="1" customFormat="1" ht="19.5">
      <c r="B455" s="34"/>
      <c r="D455" s="147" t="s">
        <v>284</v>
      </c>
      <c r="F455" s="167" t="s">
        <v>1712</v>
      </c>
      <c r="I455" s="149"/>
      <c r="L455" s="34"/>
      <c r="M455" s="150"/>
      <c r="T455" s="55"/>
      <c r="AT455" s="18" t="s">
        <v>284</v>
      </c>
      <c r="AU455" s="18" t="s">
        <v>21</v>
      </c>
    </row>
    <row r="456" spans="2:65" s="1" customFormat="1" ht="16.5" customHeight="1">
      <c r="B456" s="34"/>
      <c r="C456" s="134" t="s">
        <v>807</v>
      </c>
      <c r="D456" s="134" t="s">
        <v>246</v>
      </c>
      <c r="E456" s="135" t="s">
        <v>1713</v>
      </c>
      <c r="F456" s="136" t="s">
        <v>1714</v>
      </c>
      <c r="G456" s="137" t="s">
        <v>507</v>
      </c>
      <c r="H456" s="138">
        <v>1</v>
      </c>
      <c r="I456" s="139"/>
      <c r="J456" s="140">
        <f>ROUND(I456*H456,2)</f>
        <v>0</v>
      </c>
      <c r="K456" s="136" t="s">
        <v>250</v>
      </c>
      <c r="L456" s="34"/>
      <c r="M456" s="141" t="s">
        <v>29</v>
      </c>
      <c r="N456" s="142" t="s">
        <v>46</v>
      </c>
      <c r="P456" s="143">
        <f>O456*H456</f>
        <v>0</v>
      </c>
      <c r="Q456" s="143">
        <v>9.8899999999999995E-3</v>
      </c>
      <c r="R456" s="143">
        <f>Q456*H456</f>
        <v>9.8899999999999995E-3</v>
      </c>
      <c r="S456" s="143">
        <v>0</v>
      </c>
      <c r="T456" s="144">
        <f>S456*H456</f>
        <v>0</v>
      </c>
      <c r="AR456" s="145" t="s">
        <v>251</v>
      </c>
      <c r="AT456" s="145" t="s">
        <v>246</v>
      </c>
      <c r="AU456" s="145" t="s">
        <v>21</v>
      </c>
      <c r="AY456" s="18" t="s">
        <v>244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83</v>
      </c>
      <c r="BK456" s="146">
        <f>ROUND(I456*H456,2)</f>
        <v>0</v>
      </c>
      <c r="BL456" s="18" t="s">
        <v>251</v>
      </c>
      <c r="BM456" s="145" t="s">
        <v>1715</v>
      </c>
    </row>
    <row r="457" spans="2:65" s="1" customFormat="1">
      <c r="B457" s="34"/>
      <c r="D457" s="147" t="s">
        <v>253</v>
      </c>
      <c r="F457" s="148" t="s">
        <v>1716</v>
      </c>
      <c r="I457" s="149"/>
      <c r="L457" s="34"/>
      <c r="M457" s="150"/>
      <c r="T457" s="55"/>
      <c r="AT457" s="18" t="s">
        <v>253</v>
      </c>
      <c r="AU457" s="18" t="s">
        <v>21</v>
      </c>
    </row>
    <row r="458" spans="2:65" s="1" customFormat="1">
      <c r="B458" s="34"/>
      <c r="D458" s="151" t="s">
        <v>255</v>
      </c>
      <c r="F458" s="152" t="s">
        <v>1717</v>
      </c>
      <c r="I458" s="149"/>
      <c r="L458" s="34"/>
      <c r="M458" s="150"/>
      <c r="T458" s="55"/>
      <c r="AT458" s="18" t="s">
        <v>255</v>
      </c>
      <c r="AU458" s="18" t="s">
        <v>21</v>
      </c>
    </row>
    <row r="459" spans="2:65" s="1" customFormat="1" ht="16.5" customHeight="1">
      <c r="B459" s="34"/>
      <c r="C459" s="175" t="s">
        <v>814</v>
      </c>
      <c r="D459" s="175" t="s">
        <v>373</v>
      </c>
      <c r="E459" s="176" t="s">
        <v>1718</v>
      </c>
      <c r="F459" s="177" t="s">
        <v>1719</v>
      </c>
      <c r="G459" s="178" t="s">
        <v>507</v>
      </c>
      <c r="H459" s="179">
        <v>1</v>
      </c>
      <c r="I459" s="180"/>
      <c r="J459" s="181">
        <f>ROUND(I459*H459,2)</f>
        <v>0</v>
      </c>
      <c r="K459" s="177" t="s">
        <v>250</v>
      </c>
      <c r="L459" s="182"/>
      <c r="M459" s="183" t="s">
        <v>29</v>
      </c>
      <c r="N459" s="184" t="s">
        <v>46</v>
      </c>
      <c r="P459" s="143">
        <f>O459*H459</f>
        <v>0</v>
      </c>
      <c r="Q459" s="143">
        <v>0.26200000000000001</v>
      </c>
      <c r="R459" s="143">
        <f>Q459*H459</f>
        <v>0.26200000000000001</v>
      </c>
      <c r="S459" s="143">
        <v>0</v>
      </c>
      <c r="T459" s="144">
        <f>S459*H459</f>
        <v>0</v>
      </c>
      <c r="AR459" s="145" t="s">
        <v>300</v>
      </c>
      <c r="AT459" s="145" t="s">
        <v>373</v>
      </c>
      <c r="AU459" s="145" t="s">
        <v>21</v>
      </c>
      <c r="AY459" s="18" t="s">
        <v>244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83</v>
      </c>
      <c r="BK459" s="146">
        <f>ROUND(I459*H459,2)</f>
        <v>0</v>
      </c>
      <c r="BL459" s="18" t="s">
        <v>251</v>
      </c>
      <c r="BM459" s="145" t="s">
        <v>1720</v>
      </c>
    </row>
    <row r="460" spans="2:65" s="1" customFormat="1">
      <c r="B460" s="34"/>
      <c r="D460" s="147" t="s">
        <v>253</v>
      </c>
      <c r="F460" s="148" t="s">
        <v>1719</v>
      </c>
      <c r="I460" s="149"/>
      <c r="L460" s="34"/>
      <c r="M460" s="150"/>
      <c r="T460" s="55"/>
      <c r="AT460" s="18" t="s">
        <v>253</v>
      </c>
      <c r="AU460" s="18" t="s">
        <v>21</v>
      </c>
    </row>
    <row r="461" spans="2:65" s="1" customFormat="1" ht="19.5">
      <c r="B461" s="34"/>
      <c r="D461" s="147" t="s">
        <v>284</v>
      </c>
      <c r="F461" s="167" t="s">
        <v>509</v>
      </c>
      <c r="I461" s="149"/>
      <c r="L461" s="34"/>
      <c r="M461" s="150"/>
      <c r="T461" s="55"/>
      <c r="AT461" s="18" t="s">
        <v>284</v>
      </c>
      <c r="AU461" s="18" t="s">
        <v>21</v>
      </c>
    </row>
    <row r="462" spans="2:65" s="1" customFormat="1" ht="16.5" customHeight="1">
      <c r="B462" s="34"/>
      <c r="C462" s="134" t="s">
        <v>1721</v>
      </c>
      <c r="D462" s="134" t="s">
        <v>246</v>
      </c>
      <c r="E462" s="135" t="s">
        <v>1722</v>
      </c>
      <c r="F462" s="136" t="s">
        <v>1723</v>
      </c>
      <c r="G462" s="137" t="s">
        <v>507</v>
      </c>
      <c r="H462" s="138">
        <v>7</v>
      </c>
      <c r="I462" s="139"/>
      <c r="J462" s="140">
        <f>ROUND(I462*H462,2)</f>
        <v>0</v>
      </c>
      <c r="K462" s="136" t="s">
        <v>250</v>
      </c>
      <c r="L462" s="34"/>
      <c r="M462" s="141" t="s">
        <v>29</v>
      </c>
      <c r="N462" s="142" t="s">
        <v>46</v>
      </c>
      <c r="P462" s="143">
        <f>O462*H462</f>
        <v>0</v>
      </c>
      <c r="Q462" s="143">
        <v>9.8899999999999995E-3</v>
      </c>
      <c r="R462" s="143">
        <f>Q462*H462</f>
        <v>6.923E-2</v>
      </c>
      <c r="S462" s="143">
        <v>0</v>
      </c>
      <c r="T462" s="144">
        <f>S462*H462</f>
        <v>0</v>
      </c>
      <c r="AR462" s="145" t="s">
        <v>251</v>
      </c>
      <c r="AT462" s="145" t="s">
        <v>246</v>
      </c>
      <c r="AU462" s="145" t="s">
        <v>21</v>
      </c>
      <c r="AY462" s="18" t="s">
        <v>244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83</v>
      </c>
      <c r="BK462" s="146">
        <f>ROUND(I462*H462,2)</f>
        <v>0</v>
      </c>
      <c r="BL462" s="18" t="s">
        <v>251</v>
      </c>
      <c r="BM462" s="145" t="s">
        <v>1724</v>
      </c>
    </row>
    <row r="463" spans="2:65" s="1" customFormat="1">
      <c r="B463" s="34"/>
      <c r="D463" s="147" t="s">
        <v>253</v>
      </c>
      <c r="F463" s="148" t="s">
        <v>1725</v>
      </c>
      <c r="I463" s="149"/>
      <c r="L463" s="34"/>
      <c r="M463" s="150"/>
      <c r="T463" s="55"/>
      <c r="AT463" s="18" t="s">
        <v>253</v>
      </c>
      <c r="AU463" s="18" t="s">
        <v>21</v>
      </c>
    </row>
    <row r="464" spans="2:65" s="1" customFormat="1">
      <c r="B464" s="34"/>
      <c r="D464" s="151" t="s">
        <v>255</v>
      </c>
      <c r="F464" s="152" t="s">
        <v>1726</v>
      </c>
      <c r="I464" s="149"/>
      <c r="L464" s="34"/>
      <c r="M464" s="150"/>
      <c r="T464" s="55"/>
      <c r="AT464" s="18" t="s">
        <v>255</v>
      </c>
      <c r="AU464" s="18" t="s">
        <v>21</v>
      </c>
    </row>
    <row r="465" spans="2:65" s="1" customFormat="1" ht="16.5" customHeight="1">
      <c r="B465" s="34"/>
      <c r="C465" s="175" t="s">
        <v>1727</v>
      </c>
      <c r="D465" s="175" t="s">
        <v>373</v>
      </c>
      <c r="E465" s="176" t="s">
        <v>1728</v>
      </c>
      <c r="F465" s="177" t="s">
        <v>1729</v>
      </c>
      <c r="G465" s="178" t="s">
        <v>507</v>
      </c>
      <c r="H465" s="179">
        <v>7</v>
      </c>
      <c r="I465" s="180"/>
      <c r="J465" s="181">
        <f>ROUND(I465*H465,2)</f>
        <v>0</v>
      </c>
      <c r="K465" s="177" t="s">
        <v>250</v>
      </c>
      <c r="L465" s="182"/>
      <c r="M465" s="183" t="s">
        <v>29</v>
      </c>
      <c r="N465" s="184" t="s">
        <v>46</v>
      </c>
      <c r="P465" s="143">
        <f>O465*H465</f>
        <v>0</v>
      </c>
      <c r="Q465" s="143">
        <v>0.52600000000000002</v>
      </c>
      <c r="R465" s="143">
        <f>Q465*H465</f>
        <v>3.6820000000000004</v>
      </c>
      <c r="S465" s="143">
        <v>0</v>
      </c>
      <c r="T465" s="144">
        <f>S465*H465</f>
        <v>0</v>
      </c>
      <c r="AR465" s="145" t="s">
        <v>300</v>
      </c>
      <c r="AT465" s="145" t="s">
        <v>373</v>
      </c>
      <c r="AU465" s="145" t="s">
        <v>21</v>
      </c>
      <c r="AY465" s="18" t="s">
        <v>244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83</v>
      </c>
      <c r="BK465" s="146">
        <f>ROUND(I465*H465,2)</f>
        <v>0</v>
      </c>
      <c r="BL465" s="18" t="s">
        <v>251</v>
      </c>
      <c r="BM465" s="145" t="s">
        <v>1730</v>
      </c>
    </row>
    <row r="466" spans="2:65" s="1" customFormat="1">
      <c r="B466" s="34"/>
      <c r="D466" s="147" t="s">
        <v>253</v>
      </c>
      <c r="F466" s="148" t="s">
        <v>1729</v>
      </c>
      <c r="I466" s="149"/>
      <c r="L466" s="34"/>
      <c r="M466" s="150"/>
      <c r="T466" s="55"/>
      <c r="AT466" s="18" t="s">
        <v>253</v>
      </c>
      <c r="AU466" s="18" t="s">
        <v>21</v>
      </c>
    </row>
    <row r="467" spans="2:65" s="1" customFormat="1" ht="19.5">
      <c r="B467" s="34"/>
      <c r="D467" s="147" t="s">
        <v>284</v>
      </c>
      <c r="F467" s="167" t="s">
        <v>1731</v>
      </c>
      <c r="I467" s="149"/>
      <c r="L467" s="34"/>
      <c r="M467" s="150"/>
      <c r="T467" s="55"/>
      <c r="AT467" s="18" t="s">
        <v>284</v>
      </c>
      <c r="AU467" s="18" t="s">
        <v>21</v>
      </c>
    </row>
    <row r="468" spans="2:65" s="1" customFormat="1" ht="16.5" customHeight="1">
      <c r="B468" s="34"/>
      <c r="C468" s="134" t="s">
        <v>1732</v>
      </c>
      <c r="D468" s="134" t="s">
        <v>246</v>
      </c>
      <c r="E468" s="135" t="s">
        <v>1733</v>
      </c>
      <c r="F468" s="136" t="s">
        <v>1734</v>
      </c>
      <c r="G468" s="137" t="s">
        <v>507</v>
      </c>
      <c r="H468" s="138">
        <v>2</v>
      </c>
      <c r="I468" s="139"/>
      <c r="J468" s="140">
        <f>ROUND(I468*H468,2)</f>
        <v>0</v>
      </c>
      <c r="K468" s="136" t="s">
        <v>250</v>
      </c>
      <c r="L468" s="34"/>
      <c r="M468" s="141" t="s">
        <v>29</v>
      </c>
      <c r="N468" s="142" t="s">
        <v>46</v>
      </c>
      <c r="P468" s="143">
        <f>O468*H468</f>
        <v>0</v>
      </c>
      <c r="Q468" s="143">
        <v>1.218E-2</v>
      </c>
      <c r="R468" s="143">
        <f>Q468*H468</f>
        <v>2.436E-2</v>
      </c>
      <c r="S468" s="143">
        <v>0</v>
      </c>
      <c r="T468" s="144">
        <f>S468*H468</f>
        <v>0</v>
      </c>
      <c r="AR468" s="145" t="s">
        <v>251</v>
      </c>
      <c r="AT468" s="145" t="s">
        <v>246</v>
      </c>
      <c r="AU468" s="145" t="s">
        <v>21</v>
      </c>
      <c r="AY468" s="18" t="s">
        <v>244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83</v>
      </c>
      <c r="BK468" s="146">
        <f>ROUND(I468*H468,2)</f>
        <v>0</v>
      </c>
      <c r="BL468" s="18" t="s">
        <v>251</v>
      </c>
      <c r="BM468" s="145" t="s">
        <v>1735</v>
      </c>
    </row>
    <row r="469" spans="2:65" s="1" customFormat="1">
      <c r="B469" s="34"/>
      <c r="D469" s="147" t="s">
        <v>253</v>
      </c>
      <c r="F469" s="148" t="s">
        <v>1736</v>
      </c>
      <c r="I469" s="149"/>
      <c r="L469" s="34"/>
      <c r="M469" s="150"/>
      <c r="T469" s="55"/>
      <c r="AT469" s="18" t="s">
        <v>253</v>
      </c>
      <c r="AU469" s="18" t="s">
        <v>21</v>
      </c>
    </row>
    <row r="470" spans="2:65" s="1" customFormat="1">
      <c r="B470" s="34"/>
      <c r="D470" s="151" t="s">
        <v>255</v>
      </c>
      <c r="F470" s="152" t="s">
        <v>1737</v>
      </c>
      <c r="I470" s="149"/>
      <c r="L470" s="34"/>
      <c r="M470" s="150"/>
      <c r="T470" s="55"/>
      <c r="AT470" s="18" t="s">
        <v>255</v>
      </c>
      <c r="AU470" s="18" t="s">
        <v>21</v>
      </c>
    </row>
    <row r="471" spans="2:65" s="1" customFormat="1" ht="16.5" customHeight="1">
      <c r="B471" s="34"/>
      <c r="C471" s="175" t="s">
        <v>1738</v>
      </c>
      <c r="D471" s="175" t="s">
        <v>373</v>
      </c>
      <c r="E471" s="176" t="s">
        <v>1739</v>
      </c>
      <c r="F471" s="177" t="s">
        <v>1740</v>
      </c>
      <c r="G471" s="178" t="s">
        <v>507</v>
      </c>
      <c r="H471" s="179">
        <v>2</v>
      </c>
      <c r="I471" s="180"/>
      <c r="J471" s="181">
        <f>ROUND(I471*H471,2)</f>
        <v>0</v>
      </c>
      <c r="K471" s="177" t="s">
        <v>250</v>
      </c>
      <c r="L471" s="182"/>
      <c r="M471" s="183" t="s">
        <v>29</v>
      </c>
      <c r="N471" s="184" t="s">
        <v>46</v>
      </c>
      <c r="P471" s="143">
        <f>O471*H471</f>
        <v>0</v>
      </c>
      <c r="Q471" s="143">
        <v>0.58499999999999996</v>
      </c>
      <c r="R471" s="143">
        <f>Q471*H471</f>
        <v>1.17</v>
      </c>
      <c r="S471" s="143">
        <v>0</v>
      </c>
      <c r="T471" s="144">
        <f>S471*H471</f>
        <v>0</v>
      </c>
      <c r="AR471" s="145" t="s">
        <v>300</v>
      </c>
      <c r="AT471" s="145" t="s">
        <v>373</v>
      </c>
      <c r="AU471" s="145" t="s">
        <v>21</v>
      </c>
      <c r="AY471" s="18" t="s">
        <v>244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8" t="s">
        <v>83</v>
      </c>
      <c r="BK471" s="146">
        <f>ROUND(I471*H471,2)</f>
        <v>0</v>
      </c>
      <c r="BL471" s="18" t="s">
        <v>251</v>
      </c>
      <c r="BM471" s="145" t="s">
        <v>1741</v>
      </c>
    </row>
    <row r="472" spans="2:65" s="1" customFormat="1">
      <c r="B472" s="34"/>
      <c r="D472" s="147" t="s">
        <v>253</v>
      </c>
      <c r="F472" s="148" t="s">
        <v>1740</v>
      </c>
      <c r="I472" s="149"/>
      <c r="L472" s="34"/>
      <c r="M472" s="150"/>
      <c r="T472" s="55"/>
      <c r="AT472" s="18" t="s">
        <v>253</v>
      </c>
      <c r="AU472" s="18" t="s">
        <v>21</v>
      </c>
    </row>
    <row r="473" spans="2:65" s="1" customFormat="1" ht="19.5">
      <c r="B473" s="34"/>
      <c r="D473" s="147" t="s">
        <v>284</v>
      </c>
      <c r="F473" s="167" t="s">
        <v>1742</v>
      </c>
      <c r="I473" s="149"/>
      <c r="L473" s="34"/>
      <c r="M473" s="150"/>
      <c r="T473" s="55"/>
      <c r="AT473" s="18" t="s">
        <v>284</v>
      </c>
      <c r="AU473" s="18" t="s">
        <v>21</v>
      </c>
    </row>
    <row r="474" spans="2:65" s="1" customFormat="1" ht="16.5" customHeight="1">
      <c r="B474" s="34"/>
      <c r="C474" s="175" t="s">
        <v>1743</v>
      </c>
      <c r="D474" s="175" t="s">
        <v>373</v>
      </c>
      <c r="E474" s="176" t="s">
        <v>1744</v>
      </c>
      <c r="F474" s="177" t="s">
        <v>1745</v>
      </c>
      <c r="G474" s="178" t="s">
        <v>507</v>
      </c>
      <c r="H474" s="179">
        <v>2</v>
      </c>
      <c r="I474" s="180"/>
      <c r="J474" s="181">
        <f>ROUND(I474*H474,2)</f>
        <v>0</v>
      </c>
      <c r="K474" s="177" t="s">
        <v>250</v>
      </c>
      <c r="L474" s="182"/>
      <c r="M474" s="183" t="s">
        <v>29</v>
      </c>
      <c r="N474" s="184" t="s">
        <v>46</v>
      </c>
      <c r="P474" s="143">
        <f>O474*H474</f>
        <v>0</v>
      </c>
      <c r="Q474" s="143">
        <v>5.2999999999999999E-2</v>
      </c>
      <c r="R474" s="143">
        <f>Q474*H474</f>
        <v>0.106</v>
      </c>
      <c r="S474" s="143">
        <v>0</v>
      </c>
      <c r="T474" s="144">
        <f>S474*H474</f>
        <v>0</v>
      </c>
      <c r="AR474" s="145" t="s">
        <v>300</v>
      </c>
      <c r="AT474" s="145" t="s">
        <v>373</v>
      </c>
      <c r="AU474" s="145" t="s">
        <v>21</v>
      </c>
      <c r="AY474" s="18" t="s">
        <v>244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8" t="s">
        <v>83</v>
      </c>
      <c r="BK474" s="146">
        <f>ROUND(I474*H474,2)</f>
        <v>0</v>
      </c>
      <c r="BL474" s="18" t="s">
        <v>251</v>
      </c>
      <c r="BM474" s="145" t="s">
        <v>1746</v>
      </c>
    </row>
    <row r="475" spans="2:65" s="1" customFormat="1">
      <c r="B475" s="34"/>
      <c r="D475" s="147" t="s">
        <v>253</v>
      </c>
      <c r="F475" s="148" t="s">
        <v>1745</v>
      </c>
      <c r="I475" s="149"/>
      <c r="L475" s="34"/>
      <c r="M475" s="150"/>
      <c r="T475" s="55"/>
      <c r="AT475" s="18" t="s">
        <v>253</v>
      </c>
      <c r="AU475" s="18" t="s">
        <v>21</v>
      </c>
    </row>
    <row r="476" spans="2:65" s="1" customFormat="1" ht="19.5">
      <c r="B476" s="34"/>
      <c r="D476" s="147" t="s">
        <v>284</v>
      </c>
      <c r="F476" s="167" t="s">
        <v>1712</v>
      </c>
      <c r="I476" s="149"/>
      <c r="L476" s="34"/>
      <c r="M476" s="150"/>
      <c r="T476" s="55"/>
      <c r="AT476" s="18" t="s">
        <v>284</v>
      </c>
      <c r="AU476" s="18" t="s">
        <v>21</v>
      </c>
    </row>
    <row r="477" spans="2:65" s="1" customFormat="1" ht="16.5" customHeight="1">
      <c r="B477" s="34"/>
      <c r="C477" s="175" t="s">
        <v>1747</v>
      </c>
      <c r="D477" s="175" t="s">
        <v>373</v>
      </c>
      <c r="E477" s="176" t="s">
        <v>1748</v>
      </c>
      <c r="F477" s="177" t="s">
        <v>1749</v>
      </c>
      <c r="G477" s="178" t="s">
        <v>507</v>
      </c>
      <c r="H477" s="179">
        <v>1</v>
      </c>
      <c r="I477" s="180"/>
      <c r="J477" s="181">
        <f>ROUND(I477*H477,2)</f>
        <v>0</v>
      </c>
      <c r="K477" s="177" t="s">
        <v>250</v>
      </c>
      <c r="L477" s="182"/>
      <c r="M477" s="183" t="s">
        <v>29</v>
      </c>
      <c r="N477" s="184" t="s">
        <v>46</v>
      </c>
      <c r="P477" s="143">
        <f>O477*H477</f>
        <v>0</v>
      </c>
      <c r="Q477" s="143">
        <v>2.1000000000000001E-2</v>
      </c>
      <c r="R477" s="143">
        <f>Q477*H477</f>
        <v>2.1000000000000001E-2</v>
      </c>
      <c r="S477" s="143">
        <v>0</v>
      </c>
      <c r="T477" s="144">
        <f>S477*H477</f>
        <v>0</v>
      </c>
      <c r="AR477" s="145" t="s">
        <v>300</v>
      </c>
      <c r="AT477" s="145" t="s">
        <v>373</v>
      </c>
      <c r="AU477" s="145" t="s">
        <v>21</v>
      </c>
      <c r="AY477" s="18" t="s">
        <v>244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83</v>
      </c>
      <c r="BK477" s="146">
        <f>ROUND(I477*H477,2)</f>
        <v>0</v>
      </c>
      <c r="BL477" s="18" t="s">
        <v>251</v>
      </c>
      <c r="BM477" s="145" t="s">
        <v>1750</v>
      </c>
    </row>
    <row r="478" spans="2:65" s="1" customFormat="1">
      <c r="B478" s="34"/>
      <c r="D478" s="147" t="s">
        <v>253</v>
      </c>
      <c r="F478" s="148" t="s">
        <v>1749</v>
      </c>
      <c r="I478" s="149"/>
      <c r="L478" s="34"/>
      <c r="M478" s="150"/>
      <c r="T478" s="55"/>
      <c r="AT478" s="18" t="s">
        <v>253</v>
      </c>
      <c r="AU478" s="18" t="s">
        <v>21</v>
      </c>
    </row>
    <row r="479" spans="2:65" s="1" customFormat="1" ht="19.5">
      <c r="B479" s="34"/>
      <c r="D479" s="147" t="s">
        <v>284</v>
      </c>
      <c r="F479" s="167" t="s">
        <v>509</v>
      </c>
      <c r="I479" s="149"/>
      <c r="L479" s="34"/>
      <c r="M479" s="150"/>
      <c r="T479" s="55"/>
      <c r="AT479" s="18" t="s">
        <v>284</v>
      </c>
      <c r="AU479" s="18" t="s">
        <v>21</v>
      </c>
    </row>
    <row r="480" spans="2:65" s="1" customFormat="1" ht="16.5" customHeight="1">
      <c r="B480" s="34"/>
      <c r="C480" s="134" t="s">
        <v>1751</v>
      </c>
      <c r="D480" s="134" t="s">
        <v>246</v>
      </c>
      <c r="E480" s="135" t="s">
        <v>1752</v>
      </c>
      <c r="F480" s="136" t="s">
        <v>1753</v>
      </c>
      <c r="G480" s="137" t="s">
        <v>507</v>
      </c>
      <c r="H480" s="138">
        <v>2</v>
      </c>
      <c r="I480" s="139"/>
      <c r="J480" s="140">
        <f>ROUND(I480*H480,2)</f>
        <v>0</v>
      </c>
      <c r="K480" s="136" t="s">
        <v>250</v>
      </c>
      <c r="L480" s="34"/>
      <c r="M480" s="141" t="s">
        <v>29</v>
      </c>
      <c r="N480" s="142" t="s">
        <v>46</v>
      </c>
      <c r="P480" s="143">
        <f>O480*H480</f>
        <v>0</v>
      </c>
      <c r="Q480" s="143">
        <v>0.12422</v>
      </c>
      <c r="R480" s="143">
        <f>Q480*H480</f>
        <v>0.24843999999999999</v>
      </c>
      <c r="S480" s="143">
        <v>0</v>
      </c>
      <c r="T480" s="144">
        <f>S480*H480</f>
        <v>0</v>
      </c>
      <c r="AR480" s="145" t="s">
        <v>251</v>
      </c>
      <c r="AT480" s="145" t="s">
        <v>246</v>
      </c>
      <c r="AU480" s="145" t="s">
        <v>21</v>
      </c>
      <c r="AY480" s="18" t="s">
        <v>244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83</v>
      </c>
      <c r="BK480" s="146">
        <f>ROUND(I480*H480,2)</f>
        <v>0</v>
      </c>
      <c r="BL480" s="18" t="s">
        <v>251</v>
      </c>
      <c r="BM480" s="145" t="s">
        <v>1754</v>
      </c>
    </row>
    <row r="481" spans="2:65" s="1" customFormat="1">
      <c r="B481" s="34"/>
      <c r="D481" s="147" t="s">
        <v>253</v>
      </c>
      <c r="F481" s="148" t="s">
        <v>1755</v>
      </c>
      <c r="I481" s="149"/>
      <c r="L481" s="34"/>
      <c r="M481" s="150"/>
      <c r="T481" s="55"/>
      <c r="AT481" s="18" t="s">
        <v>253</v>
      </c>
      <c r="AU481" s="18" t="s">
        <v>21</v>
      </c>
    </row>
    <row r="482" spans="2:65" s="1" customFormat="1">
      <c r="B482" s="34"/>
      <c r="D482" s="151" t="s">
        <v>255</v>
      </c>
      <c r="F482" s="152" t="s">
        <v>1756</v>
      </c>
      <c r="I482" s="149"/>
      <c r="L482" s="34"/>
      <c r="M482" s="150"/>
      <c r="T482" s="55"/>
      <c r="AT482" s="18" t="s">
        <v>255</v>
      </c>
      <c r="AU482" s="18" t="s">
        <v>21</v>
      </c>
    </row>
    <row r="483" spans="2:65" s="12" customFormat="1">
      <c r="B483" s="153"/>
      <c r="D483" s="147" t="s">
        <v>262</v>
      </c>
      <c r="E483" s="154" t="s">
        <v>29</v>
      </c>
      <c r="F483" s="155" t="s">
        <v>1757</v>
      </c>
      <c r="H483" s="156">
        <v>2</v>
      </c>
      <c r="I483" s="157"/>
      <c r="L483" s="153"/>
      <c r="M483" s="158"/>
      <c r="T483" s="159"/>
      <c r="AT483" s="154" t="s">
        <v>262</v>
      </c>
      <c r="AU483" s="154" t="s">
        <v>21</v>
      </c>
      <c r="AV483" s="12" t="s">
        <v>21</v>
      </c>
      <c r="AW483" s="12" t="s">
        <v>36</v>
      </c>
      <c r="AX483" s="12" t="s">
        <v>83</v>
      </c>
      <c r="AY483" s="154" t="s">
        <v>244</v>
      </c>
    </row>
    <row r="484" spans="2:65" s="1" customFormat="1" ht="16.5" customHeight="1">
      <c r="B484" s="34"/>
      <c r="C484" s="175" t="s">
        <v>1758</v>
      </c>
      <c r="D484" s="175" t="s">
        <v>373</v>
      </c>
      <c r="E484" s="176" t="s">
        <v>1759</v>
      </c>
      <c r="F484" s="177" t="s">
        <v>1760</v>
      </c>
      <c r="G484" s="178" t="s">
        <v>507</v>
      </c>
      <c r="H484" s="179">
        <v>2</v>
      </c>
      <c r="I484" s="180"/>
      <c r="J484" s="181">
        <f>ROUND(I484*H484,2)</f>
        <v>0</v>
      </c>
      <c r="K484" s="177" t="s">
        <v>250</v>
      </c>
      <c r="L484" s="182"/>
      <c r="M484" s="183" t="s">
        <v>29</v>
      </c>
      <c r="N484" s="184" t="s">
        <v>46</v>
      </c>
      <c r="P484" s="143">
        <f>O484*H484</f>
        <v>0</v>
      </c>
      <c r="Q484" s="143">
        <v>6.7000000000000004E-2</v>
      </c>
      <c r="R484" s="143">
        <f>Q484*H484</f>
        <v>0.13400000000000001</v>
      </c>
      <c r="S484" s="143">
        <v>0</v>
      </c>
      <c r="T484" s="144">
        <f>S484*H484</f>
        <v>0</v>
      </c>
      <c r="AR484" s="145" t="s">
        <v>300</v>
      </c>
      <c r="AT484" s="145" t="s">
        <v>373</v>
      </c>
      <c r="AU484" s="145" t="s">
        <v>21</v>
      </c>
      <c r="AY484" s="18" t="s">
        <v>244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8" t="s">
        <v>83</v>
      </c>
      <c r="BK484" s="146">
        <f>ROUND(I484*H484,2)</f>
        <v>0</v>
      </c>
      <c r="BL484" s="18" t="s">
        <v>251</v>
      </c>
      <c r="BM484" s="145" t="s">
        <v>1761</v>
      </c>
    </row>
    <row r="485" spans="2:65" s="1" customFormat="1">
      <c r="B485" s="34"/>
      <c r="D485" s="147" t="s">
        <v>253</v>
      </c>
      <c r="F485" s="148" t="s">
        <v>1760</v>
      </c>
      <c r="I485" s="149"/>
      <c r="L485" s="34"/>
      <c r="M485" s="150"/>
      <c r="T485" s="55"/>
      <c r="AT485" s="18" t="s">
        <v>253</v>
      </c>
      <c r="AU485" s="18" t="s">
        <v>21</v>
      </c>
    </row>
    <row r="486" spans="2:65" s="1" customFormat="1" ht="16.5" customHeight="1">
      <c r="B486" s="34"/>
      <c r="C486" s="134" t="s">
        <v>1762</v>
      </c>
      <c r="D486" s="134" t="s">
        <v>246</v>
      </c>
      <c r="E486" s="135" t="s">
        <v>1763</v>
      </c>
      <c r="F486" s="136" t="s">
        <v>1764</v>
      </c>
      <c r="G486" s="137" t="s">
        <v>507</v>
      </c>
      <c r="H486" s="138">
        <v>2</v>
      </c>
      <c r="I486" s="139"/>
      <c r="J486" s="140">
        <f>ROUND(I486*H486,2)</f>
        <v>0</v>
      </c>
      <c r="K486" s="136" t="s">
        <v>250</v>
      </c>
      <c r="L486" s="34"/>
      <c r="M486" s="141" t="s">
        <v>29</v>
      </c>
      <c r="N486" s="142" t="s">
        <v>46</v>
      </c>
      <c r="P486" s="143">
        <f>O486*H486</f>
        <v>0</v>
      </c>
      <c r="Q486" s="143">
        <v>2.972E-2</v>
      </c>
      <c r="R486" s="143">
        <f>Q486*H486</f>
        <v>5.944E-2</v>
      </c>
      <c r="S486" s="143">
        <v>0</v>
      </c>
      <c r="T486" s="144">
        <f>S486*H486</f>
        <v>0</v>
      </c>
      <c r="AR486" s="145" t="s">
        <v>251</v>
      </c>
      <c r="AT486" s="145" t="s">
        <v>246</v>
      </c>
      <c r="AU486" s="145" t="s">
        <v>21</v>
      </c>
      <c r="AY486" s="18" t="s">
        <v>244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8" t="s">
        <v>83</v>
      </c>
      <c r="BK486" s="146">
        <f>ROUND(I486*H486,2)</f>
        <v>0</v>
      </c>
      <c r="BL486" s="18" t="s">
        <v>251</v>
      </c>
      <c r="BM486" s="145" t="s">
        <v>1765</v>
      </c>
    </row>
    <row r="487" spans="2:65" s="1" customFormat="1">
      <c r="B487" s="34"/>
      <c r="D487" s="147" t="s">
        <v>253</v>
      </c>
      <c r="F487" s="148" t="s">
        <v>1766</v>
      </c>
      <c r="I487" s="149"/>
      <c r="L487" s="34"/>
      <c r="M487" s="150"/>
      <c r="T487" s="55"/>
      <c r="AT487" s="18" t="s">
        <v>253</v>
      </c>
      <c r="AU487" s="18" t="s">
        <v>21</v>
      </c>
    </row>
    <row r="488" spans="2:65" s="1" customFormat="1">
      <c r="B488" s="34"/>
      <c r="D488" s="151" t="s">
        <v>255</v>
      </c>
      <c r="F488" s="152" t="s">
        <v>1767</v>
      </c>
      <c r="I488" s="149"/>
      <c r="L488" s="34"/>
      <c r="M488" s="150"/>
      <c r="T488" s="55"/>
      <c r="AT488" s="18" t="s">
        <v>255</v>
      </c>
      <c r="AU488" s="18" t="s">
        <v>21</v>
      </c>
    </row>
    <row r="489" spans="2:65" s="12" customFormat="1">
      <c r="B489" s="153"/>
      <c r="D489" s="147" t="s">
        <v>262</v>
      </c>
      <c r="E489" s="154" t="s">
        <v>29</v>
      </c>
      <c r="F489" s="155" t="s">
        <v>1757</v>
      </c>
      <c r="H489" s="156">
        <v>2</v>
      </c>
      <c r="I489" s="157"/>
      <c r="L489" s="153"/>
      <c r="M489" s="158"/>
      <c r="T489" s="159"/>
      <c r="AT489" s="154" t="s">
        <v>262</v>
      </c>
      <c r="AU489" s="154" t="s">
        <v>21</v>
      </c>
      <c r="AV489" s="12" t="s">
        <v>21</v>
      </c>
      <c r="AW489" s="12" t="s">
        <v>36</v>
      </c>
      <c r="AX489" s="12" t="s">
        <v>83</v>
      </c>
      <c r="AY489" s="154" t="s">
        <v>244</v>
      </c>
    </row>
    <row r="490" spans="2:65" s="1" customFormat="1" ht="16.5" customHeight="1">
      <c r="B490" s="34"/>
      <c r="C490" s="175" t="s">
        <v>1768</v>
      </c>
      <c r="D490" s="175" t="s">
        <v>373</v>
      </c>
      <c r="E490" s="176" t="s">
        <v>1769</v>
      </c>
      <c r="F490" s="177" t="s">
        <v>1770</v>
      </c>
      <c r="G490" s="178" t="s">
        <v>507</v>
      </c>
      <c r="H490" s="179">
        <v>2</v>
      </c>
      <c r="I490" s="180"/>
      <c r="J490" s="181">
        <f>ROUND(I490*H490,2)</f>
        <v>0</v>
      </c>
      <c r="K490" s="177" t="s">
        <v>250</v>
      </c>
      <c r="L490" s="182"/>
      <c r="M490" s="183" t="s">
        <v>29</v>
      </c>
      <c r="N490" s="184" t="s">
        <v>46</v>
      </c>
      <c r="P490" s="143">
        <f>O490*H490</f>
        <v>0</v>
      </c>
      <c r="Q490" s="143">
        <v>0.111</v>
      </c>
      <c r="R490" s="143">
        <f>Q490*H490</f>
        <v>0.222</v>
      </c>
      <c r="S490" s="143">
        <v>0</v>
      </c>
      <c r="T490" s="144">
        <f>S490*H490</f>
        <v>0</v>
      </c>
      <c r="AR490" s="145" t="s">
        <v>300</v>
      </c>
      <c r="AT490" s="145" t="s">
        <v>373</v>
      </c>
      <c r="AU490" s="145" t="s">
        <v>21</v>
      </c>
      <c r="AY490" s="18" t="s">
        <v>244</v>
      </c>
      <c r="BE490" s="146">
        <f>IF(N490="základní",J490,0)</f>
        <v>0</v>
      </c>
      <c r="BF490" s="146">
        <f>IF(N490="snížená",J490,0)</f>
        <v>0</v>
      </c>
      <c r="BG490" s="146">
        <f>IF(N490="zákl. přenesená",J490,0)</f>
        <v>0</v>
      </c>
      <c r="BH490" s="146">
        <f>IF(N490="sníž. přenesená",J490,0)</f>
        <v>0</v>
      </c>
      <c r="BI490" s="146">
        <f>IF(N490="nulová",J490,0)</f>
        <v>0</v>
      </c>
      <c r="BJ490" s="18" t="s">
        <v>83</v>
      </c>
      <c r="BK490" s="146">
        <f>ROUND(I490*H490,2)</f>
        <v>0</v>
      </c>
      <c r="BL490" s="18" t="s">
        <v>251</v>
      </c>
      <c r="BM490" s="145" t="s">
        <v>1771</v>
      </c>
    </row>
    <row r="491" spans="2:65" s="1" customFormat="1">
      <c r="B491" s="34"/>
      <c r="D491" s="147" t="s">
        <v>253</v>
      </c>
      <c r="F491" s="148" t="s">
        <v>1770</v>
      </c>
      <c r="I491" s="149"/>
      <c r="L491" s="34"/>
      <c r="M491" s="150"/>
      <c r="T491" s="55"/>
      <c r="AT491" s="18" t="s">
        <v>253</v>
      </c>
      <c r="AU491" s="18" t="s">
        <v>21</v>
      </c>
    </row>
    <row r="492" spans="2:65" s="1" customFormat="1" ht="16.5" customHeight="1">
      <c r="B492" s="34"/>
      <c r="C492" s="134" t="s">
        <v>1772</v>
      </c>
      <c r="D492" s="134" t="s">
        <v>246</v>
      </c>
      <c r="E492" s="135" t="s">
        <v>1773</v>
      </c>
      <c r="F492" s="136" t="s">
        <v>1774</v>
      </c>
      <c r="G492" s="137" t="s">
        <v>507</v>
      </c>
      <c r="H492" s="138">
        <v>2</v>
      </c>
      <c r="I492" s="139"/>
      <c r="J492" s="140">
        <f>ROUND(I492*H492,2)</f>
        <v>0</v>
      </c>
      <c r="K492" s="136" t="s">
        <v>250</v>
      </c>
      <c r="L492" s="34"/>
      <c r="M492" s="141" t="s">
        <v>29</v>
      </c>
      <c r="N492" s="142" t="s">
        <v>46</v>
      </c>
      <c r="P492" s="143">
        <f>O492*H492</f>
        <v>0</v>
      </c>
      <c r="Q492" s="143">
        <v>2.972E-2</v>
      </c>
      <c r="R492" s="143">
        <f>Q492*H492</f>
        <v>5.944E-2</v>
      </c>
      <c r="S492" s="143">
        <v>0</v>
      </c>
      <c r="T492" s="144">
        <f>S492*H492</f>
        <v>0</v>
      </c>
      <c r="AR492" s="145" t="s">
        <v>251</v>
      </c>
      <c r="AT492" s="145" t="s">
        <v>246</v>
      </c>
      <c r="AU492" s="145" t="s">
        <v>21</v>
      </c>
      <c r="AY492" s="18" t="s">
        <v>244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8" t="s">
        <v>83</v>
      </c>
      <c r="BK492" s="146">
        <f>ROUND(I492*H492,2)</f>
        <v>0</v>
      </c>
      <c r="BL492" s="18" t="s">
        <v>251</v>
      </c>
      <c r="BM492" s="145" t="s">
        <v>1775</v>
      </c>
    </row>
    <row r="493" spans="2:65" s="1" customFormat="1">
      <c r="B493" s="34"/>
      <c r="D493" s="147" t="s">
        <v>253</v>
      </c>
      <c r="F493" s="148" t="s">
        <v>1776</v>
      </c>
      <c r="I493" s="149"/>
      <c r="L493" s="34"/>
      <c r="M493" s="150"/>
      <c r="T493" s="55"/>
      <c r="AT493" s="18" t="s">
        <v>253</v>
      </c>
      <c r="AU493" s="18" t="s">
        <v>21</v>
      </c>
    </row>
    <row r="494" spans="2:65" s="1" customFormat="1">
      <c r="B494" s="34"/>
      <c r="D494" s="151" t="s">
        <v>255</v>
      </c>
      <c r="F494" s="152" t="s">
        <v>1777</v>
      </c>
      <c r="I494" s="149"/>
      <c r="L494" s="34"/>
      <c r="M494" s="150"/>
      <c r="T494" s="55"/>
      <c r="AT494" s="18" t="s">
        <v>255</v>
      </c>
      <c r="AU494" s="18" t="s">
        <v>21</v>
      </c>
    </row>
    <row r="495" spans="2:65" s="12" customFormat="1">
      <c r="B495" s="153"/>
      <c r="D495" s="147" t="s">
        <v>262</v>
      </c>
      <c r="E495" s="154" t="s">
        <v>29</v>
      </c>
      <c r="F495" s="155" t="s">
        <v>1757</v>
      </c>
      <c r="H495" s="156">
        <v>2</v>
      </c>
      <c r="I495" s="157"/>
      <c r="L495" s="153"/>
      <c r="M495" s="158"/>
      <c r="T495" s="159"/>
      <c r="AT495" s="154" t="s">
        <v>262</v>
      </c>
      <c r="AU495" s="154" t="s">
        <v>21</v>
      </c>
      <c r="AV495" s="12" t="s">
        <v>21</v>
      </c>
      <c r="AW495" s="12" t="s">
        <v>36</v>
      </c>
      <c r="AX495" s="12" t="s">
        <v>83</v>
      </c>
      <c r="AY495" s="154" t="s">
        <v>244</v>
      </c>
    </row>
    <row r="496" spans="2:65" s="1" customFormat="1" ht="16.5" customHeight="1">
      <c r="B496" s="34"/>
      <c r="C496" s="175" t="s">
        <v>1778</v>
      </c>
      <c r="D496" s="175" t="s">
        <v>373</v>
      </c>
      <c r="E496" s="176" t="s">
        <v>1779</v>
      </c>
      <c r="F496" s="177" t="s">
        <v>1780</v>
      </c>
      <c r="G496" s="178" t="s">
        <v>507</v>
      </c>
      <c r="H496" s="179">
        <v>2</v>
      </c>
      <c r="I496" s="180"/>
      <c r="J496" s="181">
        <f>ROUND(I496*H496,2)</f>
        <v>0</v>
      </c>
      <c r="K496" s="177" t="s">
        <v>250</v>
      </c>
      <c r="L496" s="182"/>
      <c r="M496" s="183" t="s">
        <v>29</v>
      </c>
      <c r="N496" s="184" t="s">
        <v>46</v>
      </c>
      <c r="P496" s="143">
        <f>O496*H496</f>
        <v>0</v>
      </c>
      <c r="Q496" s="143">
        <v>5.7000000000000002E-2</v>
      </c>
      <c r="R496" s="143">
        <f>Q496*H496</f>
        <v>0.114</v>
      </c>
      <c r="S496" s="143">
        <v>0</v>
      </c>
      <c r="T496" s="144">
        <f>S496*H496</f>
        <v>0</v>
      </c>
      <c r="AR496" s="145" t="s">
        <v>300</v>
      </c>
      <c r="AT496" s="145" t="s">
        <v>373</v>
      </c>
      <c r="AU496" s="145" t="s">
        <v>21</v>
      </c>
      <c r="AY496" s="18" t="s">
        <v>244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83</v>
      </c>
      <c r="BK496" s="146">
        <f>ROUND(I496*H496,2)</f>
        <v>0</v>
      </c>
      <c r="BL496" s="18" t="s">
        <v>251</v>
      </c>
      <c r="BM496" s="145" t="s">
        <v>1781</v>
      </c>
    </row>
    <row r="497" spans="2:65" s="1" customFormat="1">
      <c r="B497" s="34"/>
      <c r="D497" s="147" t="s">
        <v>253</v>
      </c>
      <c r="F497" s="148" t="s">
        <v>1780</v>
      </c>
      <c r="I497" s="149"/>
      <c r="L497" s="34"/>
      <c r="M497" s="150"/>
      <c r="T497" s="55"/>
      <c r="AT497" s="18" t="s">
        <v>253</v>
      </c>
      <c r="AU497" s="18" t="s">
        <v>21</v>
      </c>
    </row>
    <row r="498" spans="2:65" s="1" customFormat="1" ht="16.5" customHeight="1">
      <c r="B498" s="34"/>
      <c r="C498" s="134" t="s">
        <v>1782</v>
      </c>
      <c r="D498" s="134" t="s">
        <v>246</v>
      </c>
      <c r="E498" s="135" t="s">
        <v>1783</v>
      </c>
      <c r="F498" s="136" t="s">
        <v>1784</v>
      </c>
      <c r="G498" s="137" t="s">
        <v>507</v>
      </c>
      <c r="H498" s="138">
        <v>2</v>
      </c>
      <c r="I498" s="139"/>
      <c r="J498" s="140">
        <f>ROUND(I498*H498,2)</f>
        <v>0</v>
      </c>
      <c r="K498" s="136" t="s">
        <v>250</v>
      </c>
      <c r="L498" s="34"/>
      <c r="M498" s="141" t="s">
        <v>29</v>
      </c>
      <c r="N498" s="142" t="s">
        <v>46</v>
      </c>
      <c r="P498" s="143">
        <f>O498*H498</f>
        <v>0</v>
      </c>
      <c r="Q498" s="143">
        <v>2.972E-2</v>
      </c>
      <c r="R498" s="143">
        <f>Q498*H498</f>
        <v>5.944E-2</v>
      </c>
      <c r="S498" s="143">
        <v>0</v>
      </c>
      <c r="T498" s="144">
        <f>S498*H498</f>
        <v>0</v>
      </c>
      <c r="AR498" s="145" t="s">
        <v>251</v>
      </c>
      <c r="AT498" s="145" t="s">
        <v>246</v>
      </c>
      <c r="AU498" s="145" t="s">
        <v>21</v>
      </c>
      <c r="AY498" s="18" t="s">
        <v>244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83</v>
      </c>
      <c r="BK498" s="146">
        <f>ROUND(I498*H498,2)</f>
        <v>0</v>
      </c>
      <c r="BL498" s="18" t="s">
        <v>251</v>
      </c>
      <c r="BM498" s="145" t="s">
        <v>1785</v>
      </c>
    </row>
    <row r="499" spans="2:65" s="1" customFormat="1">
      <c r="B499" s="34"/>
      <c r="D499" s="147" t="s">
        <v>253</v>
      </c>
      <c r="F499" s="148" t="s">
        <v>1786</v>
      </c>
      <c r="I499" s="149"/>
      <c r="L499" s="34"/>
      <c r="M499" s="150"/>
      <c r="T499" s="55"/>
      <c r="AT499" s="18" t="s">
        <v>253</v>
      </c>
      <c r="AU499" s="18" t="s">
        <v>21</v>
      </c>
    </row>
    <row r="500" spans="2:65" s="1" customFormat="1">
      <c r="B500" s="34"/>
      <c r="D500" s="151" t="s">
        <v>255</v>
      </c>
      <c r="F500" s="152" t="s">
        <v>1787</v>
      </c>
      <c r="I500" s="149"/>
      <c r="L500" s="34"/>
      <c r="M500" s="150"/>
      <c r="T500" s="55"/>
      <c r="AT500" s="18" t="s">
        <v>255</v>
      </c>
      <c r="AU500" s="18" t="s">
        <v>21</v>
      </c>
    </row>
    <row r="501" spans="2:65" s="12" customFormat="1">
      <c r="B501" s="153"/>
      <c r="D501" s="147" t="s">
        <v>262</v>
      </c>
      <c r="E501" s="154" t="s">
        <v>29</v>
      </c>
      <c r="F501" s="155" t="s">
        <v>1757</v>
      </c>
      <c r="H501" s="156">
        <v>2</v>
      </c>
      <c r="I501" s="157"/>
      <c r="L501" s="153"/>
      <c r="M501" s="158"/>
      <c r="T501" s="159"/>
      <c r="AT501" s="154" t="s">
        <v>262</v>
      </c>
      <c r="AU501" s="154" t="s">
        <v>21</v>
      </c>
      <c r="AV501" s="12" t="s">
        <v>21</v>
      </c>
      <c r="AW501" s="12" t="s">
        <v>36</v>
      </c>
      <c r="AX501" s="12" t="s">
        <v>83</v>
      </c>
      <c r="AY501" s="154" t="s">
        <v>244</v>
      </c>
    </row>
    <row r="502" spans="2:65" s="1" customFormat="1" ht="16.5" customHeight="1">
      <c r="B502" s="34"/>
      <c r="C502" s="175" t="s">
        <v>1788</v>
      </c>
      <c r="D502" s="175" t="s">
        <v>373</v>
      </c>
      <c r="E502" s="176" t="s">
        <v>1789</v>
      </c>
      <c r="F502" s="177" t="s">
        <v>1790</v>
      </c>
      <c r="G502" s="178" t="s">
        <v>507</v>
      </c>
      <c r="H502" s="179">
        <v>2</v>
      </c>
      <c r="I502" s="180"/>
      <c r="J502" s="181">
        <f>ROUND(I502*H502,2)</f>
        <v>0</v>
      </c>
      <c r="K502" s="177" t="s">
        <v>250</v>
      </c>
      <c r="L502" s="182"/>
      <c r="M502" s="183" t="s">
        <v>29</v>
      </c>
      <c r="N502" s="184" t="s">
        <v>46</v>
      </c>
      <c r="P502" s="143">
        <f>O502*H502</f>
        <v>0</v>
      </c>
      <c r="Q502" s="143">
        <v>0.09</v>
      </c>
      <c r="R502" s="143">
        <f>Q502*H502</f>
        <v>0.18</v>
      </c>
      <c r="S502" s="143">
        <v>0</v>
      </c>
      <c r="T502" s="144">
        <f>S502*H502</f>
        <v>0</v>
      </c>
      <c r="AR502" s="145" t="s">
        <v>300</v>
      </c>
      <c r="AT502" s="145" t="s">
        <v>373</v>
      </c>
      <c r="AU502" s="145" t="s">
        <v>21</v>
      </c>
      <c r="AY502" s="18" t="s">
        <v>244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83</v>
      </c>
      <c r="BK502" s="146">
        <f>ROUND(I502*H502,2)</f>
        <v>0</v>
      </c>
      <c r="BL502" s="18" t="s">
        <v>251</v>
      </c>
      <c r="BM502" s="145" t="s">
        <v>1791</v>
      </c>
    </row>
    <row r="503" spans="2:65" s="1" customFormat="1">
      <c r="B503" s="34"/>
      <c r="D503" s="147" t="s">
        <v>253</v>
      </c>
      <c r="F503" s="148" t="s">
        <v>1790</v>
      </c>
      <c r="I503" s="149"/>
      <c r="L503" s="34"/>
      <c r="M503" s="150"/>
      <c r="T503" s="55"/>
      <c r="AT503" s="18" t="s">
        <v>253</v>
      </c>
      <c r="AU503" s="18" t="s">
        <v>21</v>
      </c>
    </row>
    <row r="504" spans="2:65" s="1" customFormat="1" ht="16.5" customHeight="1">
      <c r="B504" s="34"/>
      <c r="C504" s="134" t="s">
        <v>1792</v>
      </c>
      <c r="D504" s="134" t="s">
        <v>246</v>
      </c>
      <c r="E504" s="135" t="s">
        <v>1793</v>
      </c>
      <c r="F504" s="136" t="s">
        <v>1794</v>
      </c>
      <c r="G504" s="137" t="s">
        <v>1795</v>
      </c>
      <c r="H504" s="138">
        <v>2</v>
      </c>
      <c r="I504" s="139"/>
      <c r="J504" s="140">
        <f>ROUND(I504*H504,2)</f>
        <v>0</v>
      </c>
      <c r="K504" s="136" t="s">
        <v>29</v>
      </c>
      <c r="L504" s="34"/>
      <c r="M504" s="141" t="s">
        <v>29</v>
      </c>
      <c r="N504" s="142" t="s">
        <v>46</v>
      </c>
      <c r="P504" s="143">
        <f>O504*H504</f>
        <v>0</v>
      </c>
      <c r="Q504" s="143">
        <v>0</v>
      </c>
      <c r="R504" s="143">
        <f>Q504*H504</f>
        <v>0</v>
      </c>
      <c r="S504" s="143">
        <v>0</v>
      </c>
      <c r="T504" s="144">
        <f>S504*H504</f>
        <v>0</v>
      </c>
      <c r="AR504" s="145" t="s">
        <v>251</v>
      </c>
      <c r="AT504" s="145" t="s">
        <v>246</v>
      </c>
      <c r="AU504" s="145" t="s">
        <v>21</v>
      </c>
      <c r="AY504" s="18" t="s">
        <v>244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8" t="s">
        <v>83</v>
      </c>
      <c r="BK504" s="146">
        <f>ROUND(I504*H504,2)</f>
        <v>0</v>
      </c>
      <c r="BL504" s="18" t="s">
        <v>251</v>
      </c>
      <c r="BM504" s="145" t="s">
        <v>1796</v>
      </c>
    </row>
    <row r="505" spans="2:65" s="1" customFormat="1">
      <c r="B505" s="34"/>
      <c r="D505" s="147" t="s">
        <v>253</v>
      </c>
      <c r="F505" s="148" t="s">
        <v>1794</v>
      </c>
      <c r="I505" s="149"/>
      <c r="L505" s="34"/>
      <c r="M505" s="150"/>
      <c r="T505" s="55"/>
      <c r="AT505" s="18" t="s">
        <v>253</v>
      </c>
      <c r="AU505" s="18" t="s">
        <v>21</v>
      </c>
    </row>
    <row r="506" spans="2:65" s="1" customFormat="1" ht="19.5">
      <c r="B506" s="34"/>
      <c r="D506" s="147" t="s">
        <v>284</v>
      </c>
      <c r="F506" s="167" t="s">
        <v>1797</v>
      </c>
      <c r="I506" s="149"/>
      <c r="L506" s="34"/>
      <c r="M506" s="150"/>
      <c r="T506" s="55"/>
      <c r="AT506" s="18" t="s">
        <v>284</v>
      </c>
      <c r="AU506" s="18" t="s">
        <v>21</v>
      </c>
    </row>
    <row r="507" spans="2:65" s="1" customFormat="1" ht="16.5" customHeight="1">
      <c r="B507" s="34"/>
      <c r="C507" s="134" t="s">
        <v>1798</v>
      </c>
      <c r="D507" s="134" t="s">
        <v>246</v>
      </c>
      <c r="E507" s="135" t="s">
        <v>1799</v>
      </c>
      <c r="F507" s="136" t="s">
        <v>1800</v>
      </c>
      <c r="G507" s="137" t="s">
        <v>507</v>
      </c>
      <c r="H507" s="138">
        <v>2</v>
      </c>
      <c r="I507" s="139"/>
      <c r="J507" s="140">
        <f>ROUND(I507*H507,2)</f>
        <v>0</v>
      </c>
      <c r="K507" s="136" t="s">
        <v>29</v>
      </c>
      <c r="L507" s="34"/>
      <c r="M507" s="141" t="s">
        <v>29</v>
      </c>
      <c r="N507" s="142" t="s">
        <v>46</v>
      </c>
      <c r="P507" s="143">
        <f>O507*H507</f>
        <v>0</v>
      </c>
      <c r="Q507" s="143">
        <v>6.4999999999999997E-3</v>
      </c>
      <c r="R507" s="143">
        <f>Q507*H507</f>
        <v>1.2999999999999999E-2</v>
      </c>
      <c r="S507" s="143">
        <v>0</v>
      </c>
      <c r="T507" s="144">
        <f>S507*H507</f>
        <v>0</v>
      </c>
      <c r="AR507" s="145" t="s">
        <v>251</v>
      </c>
      <c r="AT507" s="145" t="s">
        <v>246</v>
      </c>
      <c r="AU507" s="145" t="s">
        <v>21</v>
      </c>
      <c r="AY507" s="18" t="s">
        <v>244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83</v>
      </c>
      <c r="BK507" s="146">
        <f>ROUND(I507*H507,2)</f>
        <v>0</v>
      </c>
      <c r="BL507" s="18" t="s">
        <v>251</v>
      </c>
      <c r="BM507" s="145" t="s">
        <v>1801</v>
      </c>
    </row>
    <row r="508" spans="2:65" s="1" customFormat="1">
      <c r="B508" s="34"/>
      <c r="D508" s="147" t="s">
        <v>253</v>
      </c>
      <c r="F508" s="148" t="s">
        <v>1800</v>
      </c>
      <c r="I508" s="149"/>
      <c r="L508" s="34"/>
      <c r="M508" s="150"/>
      <c r="T508" s="55"/>
      <c r="AT508" s="18" t="s">
        <v>253</v>
      </c>
      <c r="AU508" s="18" t="s">
        <v>21</v>
      </c>
    </row>
    <row r="509" spans="2:65" s="1" customFormat="1" ht="19.5">
      <c r="B509" s="34"/>
      <c r="D509" s="147" t="s">
        <v>284</v>
      </c>
      <c r="F509" s="167" t="s">
        <v>1797</v>
      </c>
      <c r="I509" s="149"/>
      <c r="L509" s="34"/>
      <c r="M509" s="150"/>
      <c r="T509" s="55"/>
      <c r="AT509" s="18" t="s">
        <v>284</v>
      </c>
      <c r="AU509" s="18" t="s">
        <v>21</v>
      </c>
    </row>
    <row r="510" spans="2:65" s="1" customFormat="1" ht="16.5" customHeight="1">
      <c r="B510" s="34"/>
      <c r="C510" s="134" t="s">
        <v>1802</v>
      </c>
      <c r="D510" s="134" t="s">
        <v>246</v>
      </c>
      <c r="E510" s="135" t="s">
        <v>1803</v>
      </c>
      <c r="F510" s="136" t="s">
        <v>1804</v>
      </c>
      <c r="G510" s="137" t="s">
        <v>507</v>
      </c>
      <c r="H510" s="138">
        <v>2</v>
      </c>
      <c r="I510" s="139"/>
      <c r="J510" s="140">
        <f>ROUND(I510*H510,2)</f>
        <v>0</v>
      </c>
      <c r="K510" s="136" t="s">
        <v>29</v>
      </c>
      <c r="L510" s="34"/>
      <c r="M510" s="141" t="s">
        <v>29</v>
      </c>
      <c r="N510" s="142" t="s">
        <v>46</v>
      </c>
      <c r="P510" s="143">
        <f>O510*H510</f>
        <v>0</v>
      </c>
      <c r="Q510" s="143">
        <v>0.105</v>
      </c>
      <c r="R510" s="143">
        <f>Q510*H510</f>
        <v>0.21</v>
      </c>
      <c r="S510" s="143">
        <v>0</v>
      </c>
      <c r="T510" s="144">
        <f>S510*H510</f>
        <v>0</v>
      </c>
      <c r="AR510" s="145" t="s">
        <v>251</v>
      </c>
      <c r="AT510" s="145" t="s">
        <v>246</v>
      </c>
      <c r="AU510" s="145" t="s">
        <v>21</v>
      </c>
      <c r="AY510" s="18" t="s">
        <v>244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83</v>
      </c>
      <c r="BK510" s="146">
        <f>ROUND(I510*H510,2)</f>
        <v>0</v>
      </c>
      <c r="BL510" s="18" t="s">
        <v>251</v>
      </c>
      <c r="BM510" s="145" t="s">
        <v>1805</v>
      </c>
    </row>
    <row r="511" spans="2:65" s="1" customFormat="1">
      <c r="B511" s="34"/>
      <c r="D511" s="147" t="s">
        <v>253</v>
      </c>
      <c r="F511" s="148" t="s">
        <v>1804</v>
      </c>
      <c r="I511" s="149"/>
      <c r="L511" s="34"/>
      <c r="M511" s="150"/>
      <c r="T511" s="55"/>
      <c r="AT511" s="18" t="s">
        <v>253</v>
      </c>
      <c r="AU511" s="18" t="s">
        <v>21</v>
      </c>
    </row>
    <row r="512" spans="2:65" s="1" customFormat="1" ht="19.5">
      <c r="B512" s="34"/>
      <c r="D512" s="147" t="s">
        <v>284</v>
      </c>
      <c r="F512" s="167" t="s">
        <v>1797</v>
      </c>
      <c r="I512" s="149"/>
      <c r="L512" s="34"/>
      <c r="M512" s="150"/>
      <c r="T512" s="55"/>
      <c r="AT512" s="18" t="s">
        <v>284</v>
      </c>
      <c r="AU512" s="18" t="s">
        <v>21</v>
      </c>
    </row>
    <row r="513" spans="2:65" s="1" customFormat="1" ht="21.75" customHeight="1">
      <c r="B513" s="34"/>
      <c r="C513" s="134" t="s">
        <v>1806</v>
      </c>
      <c r="D513" s="134" t="s">
        <v>246</v>
      </c>
      <c r="E513" s="135" t="s">
        <v>1807</v>
      </c>
      <c r="F513" s="136" t="s">
        <v>1808</v>
      </c>
      <c r="G513" s="137" t="s">
        <v>507</v>
      </c>
      <c r="H513" s="138">
        <v>2</v>
      </c>
      <c r="I513" s="139"/>
      <c r="J513" s="140">
        <f>ROUND(I513*H513,2)</f>
        <v>0</v>
      </c>
      <c r="K513" s="136" t="s">
        <v>250</v>
      </c>
      <c r="L513" s="34"/>
      <c r="M513" s="141" t="s">
        <v>29</v>
      </c>
      <c r="N513" s="142" t="s">
        <v>46</v>
      </c>
      <c r="P513" s="143">
        <f>O513*H513</f>
        <v>0</v>
      </c>
      <c r="Q513" s="143">
        <v>0.09</v>
      </c>
      <c r="R513" s="143">
        <f>Q513*H513</f>
        <v>0.18</v>
      </c>
      <c r="S513" s="143">
        <v>0</v>
      </c>
      <c r="T513" s="144">
        <f>S513*H513</f>
        <v>0</v>
      </c>
      <c r="AR513" s="145" t="s">
        <v>251</v>
      </c>
      <c r="AT513" s="145" t="s">
        <v>246</v>
      </c>
      <c r="AU513" s="145" t="s">
        <v>21</v>
      </c>
      <c r="AY513" s="18" t="s">
        <v>244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83</v>
      </c>
      <c r="BK513" s="146">
        <f>ROUND(I513*H513,2)</f>
        <v>0</v>
      </c>
      <c r="BL513" s="18" t="s">
        <v>251</v>
      </c>
      <c r="BM513" s="145" t="s">
        <v>1809</v>
      </c>
    </row>
    <row r="514" spans="2:65" s="1" customFormat="1">
      <c r="B514" s="34"/>
      <c r="D514" s="147" t="s">
        <v>253</v>
      </c>
      <c r="F514" s="148" t="s">
        <v>1810</v>
      </c>
      <c r="I514" s="149"/>
      <c r="L514" s="34"/>
      <c r="M514" s="150"/>
      <c r="T514" s="55"/>
      <c r="AT514" s="18" t="s">
        <v>253</v>
      </c>
      <c r="AU514" s="18" t="s">
        <v>21</v>
      </c>
    </row>
    <row r="515" spans="2:65" s="1" customFormat="1">
      <c r="B515" s="34"/>
      <c r="D515" s="151" t="s">
        <v>255</v>
      </c>
      <c r="F515" s="152" t="s">
        <v>1811</v>
      </c>
      <c r="I515" s="149"/>
      <c r="L515" s="34"/>
      <c r="M515" s="150"/>
      <c r="T515" s="55"/>
      <c r="AT515" s="18" t="s">
        <v>255</v>
      </c>
      <c r="AU515" s="18" t="s">
        <v>21</v>
      </c>
    </row>
    <row r="516" spans="2:65" s="1" customFormat="1" ht="19.5">
      <c r="B516" s="34"/>
      <c r="D516" s="147" t="s">
        <v>284</v>
      </c>
      <c r="F516" s="167" t="s">
        <v>1812</v>
      </c>
      <c r="I516" s="149"/>
      <c r="L516" s="34"/>
      <c r="M516" s="150"/>
      <c r="T516" s="55"/>
      <c r="AT516" s="18" t="s">
        <v>284</v>
      </c>
      <c r="AU516" s="18" t="s">
        <v>21</v>
      </c>
    </row>
    <row r="517" spans="2:65" s="1" customFormat="1" ht="16.5" customHeight="1">
      <c r="B517" s="34"/>
      <c r="C517" s="175" t="s">
        <v>1813</v>
      </c>
      <c r="D517" s="175" t="s">
        <v>373</v>
      </c>
      <c r="E517" s="176" t="s">
        <v>1814</v>
      </c>
      <c r="F517" s="177" t="s">
        <v>1815</v>
      </c>
      <c r="G517" s="178" t="s">
        <v>507</v>
      </c>
      <c r="H517" s="179">
        <v>2</v>
      </c>
      <c r="I517" s="180"/>
      <c r="J517" s="181">
        <f>ROUND(I517*H517,2)</f>
        <v>0</v>
      </c>
      <c r="K517" s="177" t="s">
        <v>250</v>
      </c>
      <c r="L517" s="182"/>
      <c r="M517" s="183" t="s">
        <v>29</v>
      </c>
      <c r="N517" s="184" t="s">
        <v>46</v>
      </c>
      <c r="P517" s="143">
        <f>O517*H517</f>
        <v>0</v>
      </c>
      <c r="Q517" s="143">
        <v>0.08</v>
      </c>
      <c r="R517" s="143">
        <f>Q517*H517</f>
        <v>0.16</v>
      </c>
      <c r="S517" s="143">
        <v>0</v>
      </c>
      <c r="T517" s="144">
        <f>S517*H517</f>
        <v>0</v>
      </c>
      <c r="AR517" s="145" t="s">
        <v>300</v>
      </c>
      <c r="AT517" s="145" t="s">
        <v>373</v>
      </c>
      <c r="AU517" s="145" t="s">
        <v>21</v>
      </c>
      <c r="AY517" s="18" t="s">
        <v>244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83</v>
      </c>
      <c r="BK517" s="146">
        <f>ROUND(I517*H517,2)</f>
        <v>0</v>
      </c>
      <c r="BL517" s="18" t="s">
        <v>251</v>
      </c>
      <c r="BM517" s="145" t="s">
        <v>1816</v>
      </c>
    </row>
    <row r="518" spans="2:65" s="1" customFormat="1">
      <c r="B518" s="34"/>
      <c r="D518" s="147" t="s">
        <v>253</v>
      </c>
      <c r="F518" s="148" t="s">
        <v>1815</v>
      </c>
      <c r="I518" s="149"/>
      <c r="L518" s="34"/>
      <c r="M518" s="150"/>
      <c r="T518" s="55"/>
      <c r="AT518" s="18" t="s">
        <v>253</v>
      </c>
      <c r="AU518" s="18" t="s">
        <v>21</v>
      </c>
    </row>
    <row r="519" spans="2:65" s="1" customFormat="1" ht="16.5" customHeight="1">
      <c r="B519" s="34"/>
      <c r="C519" s="134" t="s">
        <v>1817</v>
      </c>
      <c r="D519" s="134" t="s">
        <v>246</v>
      </c>
      <c r="E519" s="135" t="s">
        <v>1818</v>
      </c>
      <c r="F519" s="136" t="s">
        <v>1819</v>
      </c>
      <c r="G519" s="137" t="s">
        <v>274</v>
      </c>
      <c r="H519" s="138">
        <v>2.72</v>
      </c>
      <c r="I519" s="139"/>
      <c r="J519" s="140">
        <f>ROUND(I519*H519,2)</f>
        <v>0</v>
      </c>
      <c r="K519" s="136" t="s">
        <v>250</v>
      </c>
      <c r="L519" s="34"/>
      <c r="M519" s="141" t="s">
        <v>29</v>
      </c>
      <c r="N519" s="142" t="s">
        <v>46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251</v>
      </c>
      <c r="AT519" s="145" t="s">
        <v>246</v>
      </c>
      <c r="AU519" s="145" t="s">
        <v>21</v>
      </c>
      <c r="AY519" s="18" t="s">
        <v>244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83</v>
      </c>
      <c r="BK519" s="146">
        <f>ROUND(I519*H519,2)</f>
        <v>0</v>
      </c>
      <c r="BL519" s="18" t="s">
        <v>251</v>
      </c>
      <c r="BM519" s="145" t="s">
        <v>1820</v>
      </c>
    </row>
    <row r="520" spans="2:65" s="1" customFormat="1">
      <c r="B520" s="34"/>
      <c r="D520" s="147" t="s">
        <v>253</v>
      </c>
      <c r="F520" s="148" t="s">
        <v>1821</v>
      </c>
      <c r="I520" s="149"/>
      <c r="L520" s="34"/>
      <c r="M520" s="150"/>
      <c r="T520" s="55"/>
      <c r="AT520" s="18" t="s">
        <v>253</v>
      </c>
      <c r="AU520" s="18" t="s">
        <v>21</v>
      </c>
    </row>
    <row r="521" spans="2:65" s="1" customFormat="1">
      <c r="B521" s="34"/>
      <c r="D521" s="151" t="s">
        <v>255</v>
      </c>
      <c r="F521" s="152" t="s">
        <v>1822</v>
      </c>
      <c r="I521" s="149"/>
      <c r="L521" s="34"/>
      <c r="M521" s="150"/>
      <c r="T521" s="55"/>
      <c r="AT521" s="18" t="s">
        <v>255</v>
      </c>
      <c r="AU521" s="18" t="s">
        <v>21</v>
      </c>
    </row>
    <row r="522" spans="2:65" s="12" customFormat="1">
      <c r="B522" s="153"/>
      <c r="D522" s="147" t="s">
        <v>262</v>
      </c>
      <c r="E522" s="154" t="s">
        <v>29</v>
      </c>
      <c r="F522" s="155" t="s">
        <v>1823</v>
      </c>
      <c r="H522" s="156">
        <v>2.72</v>
      </c>
      <c r="I522" s="157"/>
      <c r="L522" s="153"/>
      <c r="M522" s="158"/>
      <c r="T522" s="159"/>
      <c r="AT522" s="154" t="s">
        <v>262</v>
      </c>
      <c r="AU522" s="154" t="s">
        <v>21</v>
      </c>
      <c r="AV522" s="12" t="s">
        <v>21</v>
      </c>
      <c r="AW522" s="12" t="s">
        <v>36</v>
      </c>
      <c r="AX522" s="12" t="s">
        <v>83</v>
      </c>
      <c r="AY522" s="154" t="s">
        <v>244</v>
      </c>
    </row>
    <row r="523" spans="2:65" s="1" customFormat="1" ht="21.75" customHeight="1">
      <c r="B523" s="34"/>
      <c r="C523" s="134" t="s">
        <v>1824</v>
      </c>
      <c r="D523" s="134" t="s">
        <v>246</v>
      </c>
      <c r="E523" s="135" t="s">
        <v>1825</v>
      </c>
      <c r="F523" s="136" t="s">
        <v>1826</v>
      </c>
      <c r="G523" s="137" t="s">
        <v>274</v>
      </c>
      <c r="H523" s="138">
        <v>3.2</v>
      </c>
      <c r="I523" s="139"/>
      <c r="J523" s="140">
        <f>ROUND(I523*H523,2)</f>
        <v>0</v>
      </c>
      <c r="K523" s="136" t="s">
        <v>250</v>
      </c>
      <c r="L523" s="34"/>
      <c r="M523" s="141" t="s">
        <v>29</v>
      </c>
      <c r="N523" s="142" t="s">
        <v>46</v>
      </c>
      <c r="P523" s="143">
        <f>O523*H523</f>
        <v>0</v>
      </c>
      <c r="Q523" s="143">
        <v>2.5018699999999998</v>
      </c>
      <c r="R523" s="143">
        <f>Q523*H523</f>
        <v>8.0059839999999998</v>
      </c>
      <c r="S523" s="143">
        <v>0</v>
      </c>
      <c r="T523" s="144">
        <f>S523*H523</f>
        <v>0</v>
      </c>
      <c r="AR523" s="145" t="s">
        <v>251</v>
      </c>
      <c r="AT523" s="145" t="s">
        <v>246</v>
      </c>
      <c r="AU523" s="145" t="s">
        <v>21</v>
      </c>
      <c r="AY523" s="18" t="s">
        <v>244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83</v>
      </c>
      <c r="BK523" s="146">
        <f>ROUND(I523*H523,2)</f>
        <v>0</v>
      </c>
      <c r="BL523" s="18" t="s">
        <v>251</v>
      </c>
      <c r="BM523" s="145" t="s">
        <v>1827</v>
      </c>
    </row>
    <row r="524" spans="2:65" s="1" customFormat="1">
      <c r="B524" s="34"/>
      <c r="D524" s="147" t="s">
        <v>253</v>
      </c>
      <c r="F524" s="148" t="s">
        <v>1828</v>
      </c>
      <c r="I524" s="149"/>
      <c r="L524" s="34"/>
      <c r="M524" s="150"/>
      <c r="T524" s="55"/>
      <c r="AT524" s="18" t="s">
        <v>253</v>
      </c>
      <c r="AU524" s="18" t="s">
        <v>21</v>
      </c>
    </row>
    <row r="525" spans="2:65" s="1" customFormat="1">
      <c r="B525" s="34"/>
      <c r="D525" s="151" t="s">
        <v>255</v>
      </c>
      <c r="F525" s="152" t="s">
        <v>1829</v>
      </c>
      <c r="I525" s="149"/>
      <c r="L525" s="34"/>
      <c r="M525" s="150"/>
      <c r="T525" s="55"/>
      <c r="AT525" s="18" t="s">
        <v>255</v>
      </c>
      <c r="AU525" s="18" t="s">
        <v>21</v>
      </c>
    </row>
    <row r="526" spans="2:65" s="1" customFormat="1" ht="16.5" customHeight="1">
      <c r="B526" s="34"/>
      <c r="C526" s="134" t="s">
        <v>1830</v>
      </c>
      <c r="D526" s="134" t="s">
        <v>246</v>
      </c>
      <c r="E526" s="135" t="s">
        <v>1831</v>
      </c>
      <c r="F526" s="136" t="s">
        <v>1832</v>
      </c>
      <c r="G526" s="137" t="s">
        <v>249</v>
      </c>
      <c r="H526" s="138">
        <v>12</v>
      </c>
      <c r="I526" s="139"/>
      <c r="J526" s="140">
        <f>ROUND(I526*H526,2)</f>
        <v>0</v>
      </c>
      <c r="K526" s="136" t="s">
        <v>250</v>
      </c>
      <c r="L526" s="34"/>
      <c r="M526" s="141" t="s">
        <v>29</v>
      </c>
      <c r="N526" s="142" t="s">
        <v>46</v>
      </c>
      <c r="P526" s="143">
        <f>O526*H526</f>
        <v>0</v>
      </c>
      <c r="Q526" s="143">
        <v>4.5999999999999999E-3</v>
      </c>
      <c r="R526" s="143">
        <f>Q526*H526</f>
        <v>5.5199999999999999E-2</v>
      </c>
      <c r="S526" s="143">
        <v>0</v>
      </c>
      <c r="T526" s="144">
        <f>S526*H526</f>
        <v>0</v>
      </c>
      <c r="AR526" s="145" t="s">
        <v>251</v>
      </c>
      <c r="AT526" s="145" t="s">
        <v>246</v>
      </c>
      <c r="AU526" s="145" t="s">
        <v>21</v>
      </c>
      <c r="AY526" s="18" t="s">
        <v>244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83</v>
      </c>
      <c r="BK526" s="146">
        <f>ROUND(I526*H526,2)</f>
        <v>0</v>
      </c>
      <c r="BL526" s="18" t="s">
        <v>251</v>
      </c>
      <c r="BM526" s="145" t="s">
        <v>1833</v>
      </c>
    </row>
    <row r="527" spans="2:65" s="1" customFormat="1">
      <c r="B527" s="34"/>
      <c r="D527" s="147" t="s">
        <v>253</v>
      </c>
      <c r="F527" s="148" t="s">
        <v>1834</v>
      </c>
      <c r="I527" s="149"/>
      <c r="L527" s="34"/>
      <c r="M527" s="150"/>
      <c r="T527" s="55"/>
      <c r="AT527" s="18" t="s">
        <v>253</v>
      </c>
      <c r="AU527" s="18" t="s">
        <v>21</v>
      </c>
    </row>
    <row r="528" spans="2:65" s="1" customFormat="1">
      <c r="B528" s="34"/>
      <c r="D528" s="151" t="s">
        <v>255</v>
      </c>
      <c r="F528" s="152" t="s">
        <v>1835</v>
      </c>
      <c r="I528" s="149"/>
      <c r="L528" s="34"/>
      <c r="M528" s="150"/>
      <c r="T528" s="55"/>
      <c r="AT528" s="18" t="s">
        <v>255</v>
      </c>
      <c r="AU528" s="18" t="s">
        <v>21</v>
      </c>
    </row>
    <row r="529" spans="2:65" s="12" customFormat="1">
      <c r="B529" s="153"/>
      <c r="D529" s="147" t="s">
        <v>262</v>
      </c>
      <c r="E529" s="154" t="s">
        <v>29</v>
      </c>
      <c r="F529" s="155" t="s">
        <v>1836</v>
      </c>
      <c r="H529" s="156">
        <v>12</v>
      </c>
      <c r="I529" s="157"/>
      <c r="L529" s="153"/>
      <c r="M529" s="158"/>
      <c r="T529" s="159"/>
      <c r="AT529" s="154" t="s">
        <v>262</v>
      </c>
      <c r="AU529" s="154" t="s">
        <v>21</v>
      </c>
      <c r="AV529" s="12" t="s">
        <v>21</v>
      </c>
      <c r="AW529" s="12" t="s">
        <v>36</v>
      </c>
      <c r="AX529" s="12" t="s">
        <v>83</v>
      </c>
      <c r="AY529" s="154" t="s">
        <v>244</v>
      </c>
    </row>
    <row r="530" spans="2:65" s="1" customFormat="1" ht="16.5" customHeight="1">
      <c r="B530" s="34"/>
      <c r="C530" s="134" t="s">
        <v>1837</v>
      </c>
      <c r="D530" s="134" t="s">
        <v>246</v>
      </c>
      <c r="E530" s="135" t="s">
        <v>1838</v>
      </c>
      <c r="F530" s="136" t="s">
        <v>1839</v>
      </c>
      <c r="G530" s="137" t="s">
        <v>249</v>
      </c>
      <c r="H530" s="138">
        <v>12</v>
      </c>
      <c r="I530" s="139"/>
      <c r="J530" s="140">
        <f>ROUND(I530*H530,2)</f>
        <v>0</v>
      </c>
      <c r="K530" s="136" t="s">
        <v>250</v>
      </c>
      <c r="L530" s="34"/>
      <c r="M530" s="141" t="s">
        <v>29</v>
      </c>
      <c r="N530" s="142" t="s">
        <v>46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251</v>
      </c>
      <c r="AT530" s="145" t="s">
        <v>246</v>
      </c>
      <c r="AU530" s="145" t="s">
        <v>21</v>
      </c>
      <c r="AY530" s="18" t="s">
        <v>244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83</v>
      </c>
      <c r="BK530" s="146">
        <f>ROUND(I530*H530,2)</f>
        <v>0</v>
      </c>
      <c r="BL530" s="18" t="s">
        <v>251</v>
      </c>
      <c r="BM530" s="145" t="s">
        <v>1840</v>
      </c>
    </row>
    <row r="531" spans="2:65" s="1" customFormat="1">
      <c r="B531" s="34"/>
      <c r="D531" s="147" t="s">
        <v>253</v>
      </c>
      <c r="F531" s="148" t="s">
        <v>1841</v>
      </c>
      <c r="I531" s="149"/>
      <c r="L531" s="34"/>
      <c r="M531" s="150"/>
      <c r="T531" s="55"/>
      <c r="AT531" s="18" t="s">
        <v>253</v>
      </c>
      <c r="AU531" s="18" t="s">
        <v>21</v>
      </c>
    </row>
    <row r="532" spans="2:65" s="1" customFormat="1">
      <c r="B532" s="34"/>
      <c r="D532" s="151" t="s">
        <v>255</v>
      </c>
      <c r="F532" s="152" t="s">
        <v>1842</v>
      </c>
      <c r="I532" s="149"/>
      <c r="L532" s="34"/>
      <c r="M532" s="150"/>
      <c r="T532" s="55"/>
      <c r="AT532" s="18" t="s">
        <v>255</v>
      </c>
      <c r="AU532" s="18" t="s">
        <v>21</v>
      </c>
    </row>
    <row r="533" spans="2:65" s="1" customFormat="1" ht="16.5" customHeight="1">
      <c r="B533" s="34"/>
      <c r="C533" s="134" t="s">
        <v>1843</v>
      </c>
      <c r="D533" s="134" t="s">
        <v>246</v>
      </c>
      <c r="E533" s="135" t="s">
        <v>1844</v>
      </c>
      <c r="F533" s="136" t="s">
        <v>1845</v>
      </c>
      <c r="G533" s="137" t="s">
        <v>507</v>
      </c>
      <c r="H533" s="138">
        <v>80</v>
      </c>
      <c r="I533" s="139"/>
      <c r="J533" s="140">
        <f>ROUND(I533*H533,2)</f>
        <v>0</v>
      </c>
      <c r="K533" s="136" t="s">
        <v>29</v>
      </c>
      <c r="L533" s="34"/>
      <c r="M533" s="141" t="s">
        <v>29</v>
      </c>
      <c r="N533" s="142" t="s">
        <v>46</v>
      </c>
      <c r="P533" s="143">
        <f>O533*H533</f>
        <v>0</v>
      </c>
      <c r="Q533" s="143">
        <v>1E-4</v>
      </c>
      <c r="R533" s="143">
        <f>Q533*H533</f>
        <v>8.0000000000000002E-3</v>
      </c>
      <c r="S533" s="143">
        <v>0</v>
      </c>
      <c r="T533" s="144">
        <f>S533*H533</f>
        <v>0</v>
      </c>
      <c r="AR533" s="145" t="s">
        <v>251</v>
      </c>
      <c r="AT533" s="145" t="s">
        <v>246</v>
      </c>
      <c r="AU533" s="145" t="s">
        <v>21</v>
      </c>
      <c r="AY533" s="18" t="s">
        <v>244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83</v>
      </c>
      <c r="BK533" s="146">
        <f>ROUND(I533*H533,2)</f>
        <v>0</v>
      </c>
      <c r="BL533" s="18" t="s">
        <v>251</v>
      </c>
      <c r="BM533" s="145" t="s">
        <v>1846</v>
      </c>
    </row>
    <row r="534" spans="2:65" s="1" customFormat="1">
      <c r="B534" s="34"/>
      <c r="D534" s="147" t="s">
        <v>253</v>
      </c>
      <c r="F534" s="148" t="s">
        <v>1845</v>
      </c>
      <c r="I534" s="149"/>
      <c r="L534" s="34"/>
      <c r="M534" s="150"/>
      <c r="T534" s="55"/>
      <c r="AT534" s="18" t="s">
        <v>253</v>
      </c>
      <c r="AU534" s="18" t="s">
        <v>21</v>
      </c>
    </row>
    <row r="535" spans="2:65" s="1" customFormat="1" ht="19.5">
      <c r="B535" s="34"/>
      <c r="D535" s="147" t="s">
        <v>284</v>
      </c>
      <c r="F535" s="167" t="s">
        <v>1847</v>
      </c>
      <c r="I535" s="149"/>
      <c r="L535" s="34"/>
      <c r="M535" s="150"/>
      <c r="T535" s="55"/>
      <c r="AT535" s="18" t="s">
        <v>284</v>
      </c>
      <c r="AU535" s="18" t="s">
        <v>21</v>
      </c>
    </row>
    <row r="536" spans="2:65" s="11" customFormat="1" ht="22.9" customHeight="1">
      <c r="B536" s="122"/>
      <c r="D536" s="123" t="s">
        <v>74</v>
      </c>
      <c r="E536" s="132" t="s">
        <v>307</v>
      </c>
      <c r="F536" s="132" t="s">
        <v>672</v>
      </c>
      <c r="I536" s="125"/>
      <c r="J536" s="133">
        <f>BK536</f>
        <v>0</v>
      </c>
      <c r="L536" s="122"/>
      <c r="M536" s="127"/>
      <c r="P536" s="128">
        <f>SUM(P537:P556)</f>
        <v>0</v>
      </c>
      <c r="R536" s="128">
        <f>SUM(R537:R556)</f>
        <v>34.338474300000001</v>
      </c>
      <c r="T536" s="129">
        <f>SUM(T537:T556)</f>
        <v>0</v>
      </c>
      <c r="AR536" s="123" t="s">
        <v>83</v>
      </c>
      <c r="AT536" s="130" t="s">
        <v>74</v>
      </c>
      <c r="AU536" s="130" t="s">
        <v>83</v>
      </c>
      <c r="AY536" s="123" t="s">
        <v>244</v>
      </c>
      <c r="BK536" s="131">
        <f>SUM(BK537:BK556)</f>
        <v>0</v>
      </c>
    </row>
    <row r="537" spans="2:65" s="1" customFormat="1" ht="24.2" customHeight="1">
      <c r="B537" s="34"/>
      <c r="C537" s="134" t="s">
        <v>1848</v>
      </c>
      <c r="D537" s="134" t="s">
        <v>246</v>
      </c>
      <c r="E537" s="135" t="s">
        <v>1849</v>
      </c>
      <c r="F537" s="136" t="s">
        <v>1850</v>
      </c>
      <c r="G537" s="137" t="s">
        <v>282</v>
      </c>
      <c r="H537" s="138">
        <v>1</v>
      </c>
      <c r="I537" s="139"/>
      <c r="J537" s="140">
        <f>ROUND(I537*H537,2)</f>
        <v>0</v>
      </c>
      <c r="K537" s="136" t="s">
        <v>29</v>
      </c>
      <c r="L537" s="34"/>
      <c r="M537" s="141" t="s">
        <v>29</v>
      </c>
      <c r="N537" s="142" t="s">
        <v>46</v>
      </c>
      <c r="P537" s="143">
        <f>O537*H537</f>
        <v>0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251</v>
      </c>
      <c r="AT537" s="145" t="s">
        <v>246</v>
      </c>
      <c r="AU537" s="145" t="s">
        <v>21</v>
      </c>
      <c r="AY537" s="18" t="s">
        <v>244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83</v>
      </c>
      <c r="BK537" s="146">
        <f>ROUND(I537*H537,2)</f>
        <v>0</v>
      </c>
      <c r="BL537" s="18" t="s">
        <v>251</v>
      </c>
      <c r="BM537" s="145" t="s">
        <v>1851</v>
      </c>
    </row>
    <row r="538" spans="2:65" s="1" customFormat="1">
      <c r="B538" s="34"/>
      <c r="D538" s="147" t="s">
        <v>253</v>
      </c>
      <c r="F538" s="148" t="s">
        <v>1850</v>
      </c>
      <c r="I538" s="149"/>
      <c r="L538" s="34"/>
      <c r="M538" s="150"/>
      <c r="T538" s="55"/>
      <c r="AT538" s="18" t="s">
        <v>253</v>
      </c>
      <c r="AU538" s="18" t="s">
        <v>21</v>
      </c>
    </row>
    <row r="539" spans="2:65" s="1" customFormat="1" ht="16.5" customHeight="1">
      <c r="B539" s="34"/>
      <c r="C539" s="134" t="s">
        <v>1852</v>
      </c>
      <c r="D539" s="134" t="s">
        <v>246</v>
      </c>
      <c r="E539" s="135" t="s">
        <v>1853</v>
      </c>
      <c r="F539" s="136" t="s">
        <v>1854</v>
      </c>
      <c r="G539" s="137" t="s">
        <v>249</v>
      </c>
      <c r="H539" s="138">
        <v>64.599999999999994</v>
      </c>
      <c r="I539" s="139"/>
      <c r="J539" s="140">
        <f>ROUND(I539*H539,2)</f>
        <v>0</v>
      </c>
      <c r="K539" s="136" t="s">
        <v>250</v>
      </c>
      <c r="L539" s="34"/>
      <c r="M539" s="141" t="s">
        <v>29</v>
      </c>
      <c r="N539" s="142" t="s">
        <v>46</v>
      </c>
      <c r="P539" s="143">
        <f>O539*H539</f>
        <v>0</v>
      </c>
      <c r="Q539" s="143">
        <v>6.3000000000000003E-4</v>
      </c>
      <c r="R539" s="143">
        <f>Q539*H539</f>
        <v>4.0697999999999998E-2</v>
      </c>
      <c r="S539" s="143">
        <v>0</v>
      </c>
      <c r="T539" s="144">
        <f>S539*H539</f>
        <v>0</v>
      </c>
      <c r="AR539" s="145" t="s">
        <v>251</v>
      </c>
      <c r="AT539" s="145" t="s">
        <v>246</v>
      </c>
      <c r="AU539" s="145" t="s">
        <v>21</v>
      </c>
      <c r="AY539" s="18" t="s">
        <v>244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83</v>
      </c>
      <c r="BK539" s="146">
        <f>ROUND(I539*H539,2)</f>
        <v>0</v>
      </c>
      <c r="BL539" s="18" t="s">
        <v>251</v>
      </c>
      <c r="BM539" s="145" t="s">
        <v>1855</v>
      </c>
    </row>
    <row r="540" spans="2:65" s="1" customFormat="1">
      <c r="B540" s="34"/>
      <c r="D540" s="147" t="s">
        <v>253</v>
      </c>
      <c r="F540" s="148" t="s">
        <v>1856</v>
      </c>
      <c r="I540" s="149"/>
      <c r="L540" s="34"/>
      <c r="M540" s="150"/>
      <c r="T540" s="55"/>
      <c r="AT540" s="18" t="s">
        <v>253</v>
      </c>
      <c r="AU540" s="18" t="s">
        <v>21</v>
      </c>
    </row>
    <row r="541" spans="2:65" s="1" customFormat="1">
      <c r="B541" s="34"/>
      <c r="D541" s="151" t="s">
        <v>255</v>
      </c>
      <c r="F541" s="152" t="s">
        <v>1857</v>
      </c>
      <c r="I541" s="149"/>
      <c r="L541" s="34"/>
      <c r="M541" s="150"/>
      <c r="T541" s="55"/>
      <c r="AT541" s="18" t="s">
        <v>255</v>
      </c>
      <c r="AU541" s="18" t="s">
        <v>21</v>
      </c>
    </row>
    <row r="542" spans="2:65" s="12" customFormat="1">
      <c r="B542" s="153"/>
      <c r="D542" s="147" t="s">
        <v>262</v>
      </c>
      <c r="E542" s="154" t="s">
        <v>29</v>
      </c>
      <c r="F542" s="155" t="s">
        <v>1858</v>
      </c>
      <c r="H542" s="156">
        <v>64.599999999999994</v>
      </c>
      <c r="I542" s="157"/>
      <c r="L542" s="153"/>
      <c r="M542" s="158"/>
      <c r="T542" s="159"/>
      <c r="AT542" s="154" t="s">
        <v>262</v>
      </c>
      <c r="AU542" s="154" t="s">
        <v>21</v>
      </c>
      <c r="AV542" s="12" t="s">
        <v>21</v>
      </c>
      <c r="AW542" s="12" t="s">
        <v>36</v>
      </c>
      <c r="AX542" s="12" t="s">
        <v>83</v>
      </c>
      <c r="AY542" s="154" t="s">
        <v>244</v>
      </c>
    </row>
    <row r="543" spans="2:65" s="1" customFormat="1" ht="16.5" customHeight="1">
      <c r="B543" s="34"/>
      <c r="C543" s="134" t="s">
        <v>1859</v>
      </c>
      <c r="D543" s="134" t="s">
        <v>246</v>
      </c>
      <c r="E543" s="135" t="s">
        <v>1860</v>
      </c>
      <c r="F543" s="136" t="s">
        <v>1861</v>
      </c>
      <c r="G543" s="137" t="s">
        <v>591</v>
      </c>
      <c r="H543" s="138">
        <v>114.5</v>
      </c>
      <c r="I543" s="139"/>
      <c r="J543" s="140">
        <f>ROUND(I543*H543,2)</f>
        <v>0</v>
      </c>
      <c r="K543" s="136" t="s">
        <v>250</v>
      </c>
      <c r="L543" s="34"/>
      <c r="M543" s="141" t="s">
        <v>29</v>
      </c>
      <c r="N543" s="142" t="s">
        <v>46</v>
      </c>
      <c r="P543" s="143">
        <f>O543*H543</f>
        <v>0</v>
      </c>
      <c r="Q543" s="143">
        <v>0.16370999999999999</v>
      </c>
      <c r="R543" s="143">
        <f>Q543*H543</f>
        <v>18.744795</v>
      </c>
      <c r="S543" s="143">
        <v>0</v>
      </c>
      <c r="T543" s="144">
        <f>S543*H543</f>
        <v>0</v>
      </c>
      <c r="AR543" s="145" t="s">
        <v>251</v>
      </c>
      <c r="AT543" s="145" t="s">
        <v>246</v>
      </c>
      <c r="AU543" s="145" t="s">
        <v>21</v>
      </c>
      <c r="AY543" s="18" t="s">
        <v>244</v>
      </c>
      <c r="BE543" s="146">
        <f>IF(N543="základní",J543,0)</f>
        <v>0</v>
      </c>
      <c r="BF543" s="146">
        <f>IF(N543="snížená",J543,0)</f>
        <v>0</v>
      </c>
      <c r="BG543" s="146">
        <f>IF(N543="zákl. přenesená",J543,0)</f>
        <v>0</v>
      </c>
      <c r="BH543" s="146">
        <f>IF(N543="sníž. přenesená",J543,0)</f>
        <v>0</v>
      </c>
      <c r="BI543" s="146">
        <f>IF(N543="nulová",J543,0)</f>
        <v>0</v>
      </c>
      <c r="BJ543" s="18" t="s">
        <v>83</v>
      </c>
      <c r="BK543" s="146">
        <f>ROUND(I543*H543,2)</f>
        <v>0</v>
      </c>
      <c r="BL543" s="18" t="s">
        <v>251</v>
      </c>
      <c r="BM543" s="145" t="s">
        <v>1862</v>
      </c>
    </row>
    <row r="544" spans="2:65" s="1" customFormat="1" ht="19.5">
      <c r="B544" s="34"/>
      <c r="D544" s="147" t="s">
        <v>253</v>
      </c>
      <c r="F544" s="148" t="s">
        <v>1863</v>
      </c>
      <c r="I544" s="149"/>
      <c r="L544" s="34"/>
      <c r="M544" s="150"/>
      <c r="T544" s="55"/>
      <c r="AT544" s="18" t="s">
        <v>253</v>
      </c>
      <c r="AU544" s="18" t="s">
        <v>21</v>
      </c>
    </row>
    <row r="545" spans="2:65" s="1" customFormat="1">
      <c r="B545" s="34"/>
      <c r="D545" s="151" t="s">
        <v>255</v>
      </c>
      <c r="F545" s="152" t="s">
        <v>1864</v>
      </c>
      <c r="I545" s="149"/>
      <c r="L545" s="34"/>
      <c r="M545" s="150"/>
      <c r="T545" s="55"/>
      <c r="AT545" s="18" t="s">
        <v>255</v>
      </c>
      <c r="AU545" s="18" t="s">
        <v>21</v>
      </c>
    </row>
    <row r="546" spans="2:65" s="12" customFormat="1">
      <c r="B546" s="153"/>
      <c r="D546" s="147" t="s">
        <v>262</v>
      </c>
      <c r="E546" s="154" t="s">
        <v>29</v>
      </c>
      <c r="F546" s="155" t="s">
        <v>1865</v>
      </c>
      <c r="H546" s="156">
        <v>114.5</v>
      </c>
      <c r="I546" s="157"/>
      <c r="L546" s="153"/>
      <c r="M546" s="158"/>
      <c r="T546" s="159"/>
      <c r="AT546" s="154" t="s">
        <v>262</v>
      </c>
      <c r="AU546" s="154" t="s">
        <v>21</v>
      </c>
      <c r="AV546" s="12" t="s">
        <v>21</v>
      </c>
      <c r="AW546" s="12" t="s">
        <v>36</v>
      </c>
      <c r="AX546" s="12" t="s">
        <v>83</v>
      </c>
      <c r="AY546" s="154" t="s">
        <v>244</v>
      </c>
    </row>
    <row r="547" spans="2:65" s="1" customFormat="1" ht="16.5" customHeight="1">
      <c r="B547" s="34"/>
      <c r="C547" s="175" t="s">
        <v>1866</v>
      </c>
      <c r="D547" s="175" t="s">
        <v>373</v>
      </c>
      <c r="E547" s="176" t="s">
        <v>1867</v>
      </c>
      <c r="F547" s="177" t="s">
        <v>1868</v>
      </c>
      <c r="G547" s="178" t="s">
        <v>591</v>
      </c>
      <c r="H547" s="179">
        <v>114.5</v>
      </c>
      <c r="I547" s="180"/>
      <c r="J547" s="181">
        <f>ROUND(I547*H547,2)</f>
        <v>0</v>
      </c>
      <c r="K547" s="177" t="s">
        <v>250</v>
      </c>
      <c r="L547" s="182"/>
      <c r="M547" s="183" t="s">
        <v>29</v>
      </c>
      <c r="N547" s="184" t="s">
        <v>46</v>
      </c>
      <c r="P547" s="143">
        <f>O547*H547</f>
        <v>0</v>
      </c>
      <c r="Q547" s="143">
        <v>0.13400000000000001</v>
      </c>
      <c r="R547" s="143">
        <f>Q547*H547</f>
        <v>15.343000000000002</v>
      </c>
      <c r="S547" s="143">
        <v>0</v>
      </c>
      <c r="T547" s="144">
        <f>S547*H547</f>
        <v>0</v>
      </c>
      <c r="AR547" s="145" t="s">
        <v>300</v>
      </c>
      <c r="AT547" s="145" t="s">
        <v>373</v>
      </c>
      <c r="AU547" s="145" t="s">
        <v>21</v>
      </c>
      <c r="AY547" s="18" t="s">
        <v>244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83</v>
      </c>
      <c r="BK547" s="146">
        <f>ROUND(I547*H547,2)</f>
        <v>0</v>
      </c>
      <c r="BL547" s="18" t="s">
        <v>251</v>
      </c>
      <c r="BM547" s="145" t="s">
        <v>1869</v>
      </c>
    </row>
    <row r="548" spans="2:65" s="1" customFormat="1">
      <c r="B548" s="34"/>
      <c r="D548" s="147" t="s">
        <v>253</v>
      </c>
      <c r="F548" s="148" t="s">
        <v>1868</v>
      </c>
      <c r="I548" s="149"/>
      <c r="L548" s="34"/>
      <c r="M548" s="150"/>
      <c r="T548" s="55"/>
      <c r="AT548" s="18" t="s">
        <v>253</v>
      </c>
      <c r="AU548" s="18" t="s">
        <v>21</v>
      </c>
    </row>
    <row r="549" spans="2:65" s="1" customFormat="1" ht="16.5" customHeight="1">
      <c r="B549" s="34"/>
      <c r="C549" s="134" t="s">
        <v>1870</v>
      </c>
      <c r="D549" s="134" t="s">
        <v>246</v>
      </c>
      <c r="E549" s="135" t="s">
        <v>1871</v>
      </c>
      <c r="F549" s="136" t="s">
        <v>1872</v>
      </c>
      <c r="G549" s="137" t="s">
        <v>591</v>
      </c>
      <c r="H549" s="138">
        <v>40.33</v>
      </c>
      <c r="I549" s="139"/>
      <c r="J549" s="140">
        <f>ROUND(I549*H549,2)</f>
        <v>0</v>
      </c>
      <c r="K549" s="136" t="s">
        <v>250</v>
      </c>
      <c r="L549" s="34"/>
      <c r="M549" s="141" t="s">
        <v>29</v>
      </c>
      <c r="N549" s="142" t="s">
        <v>46</v>
      </c>
      <c r="P549" s="143">
        <f>O549*H549</f>
        <v>0</v>
      </c>
      <c r="Q549" s="143">
        <v>1.49E-3</v>
      </c>
      <c r="R549" s="143">
        <f>Q549*H549</f>
        <v>6.0091699999999998E-2</v>
      </c>
      <c r="S549" s="143">
        <v>0</v>
      </c>
      <c r="T549" s="144">
        <f>S549*H549</f>
        <v>0</v>
      </c>
      <c r="AR549" s="145" t="s">
        <v>251</v>
      </c>
      <c r="AT549" s="145" t="s">
        <v>246</v>
      </c>
      <c r="AU549" s="145" t="s">
        <v>21</v>
      </c>
      <c r="AY549" s="18" t="s">
        <v>244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83</v>
      </c>
      <c r="BK549" s="146">
        <f>ROUND(I549*H549,2)</f>
        <v>0</v>
      </c>
      <c r="BL549" s="18" t="s">
        <v>251</v>
      </c>
      <c r="BM549" s="145" t="s">
        <v>1873</v>
      </c>
    </row>
    <row r="550" spans="2:65" s="1" customFormat="1">
      <c r="B550" s="34"/>
      <c r="D550" s="147" t="s">
        <v>253</v>
      </c>
      <c r="F550" s="148" t="s">
        <v>1874</v>
      </c>
      <c r="I550" s="149"/>
      <c r="L550" s="34"/>
      <c r="M550" s="150"/>
      <c r="T550" s="55"/>
      <c r="AT550" s="18" t="s">
        <v>253</v>
      </c>
      <c r="AU550" s="18" t="s">
        <v>21</v>
      </c>
    </row>
    <row r="551" spans="2:65" s="1" customFormat="1">
      <c r="B551" s="34"/>
      <c r="D551" s="151" t="s">
        <v>255</v>
      </c>
      <c r="F551" s="152" t="s">
        <v>1875</v>
      </c>
      <c r="I551" s="149"/>
      <c r="L551" s="34"/>
      <c r="M551" s="150"/>
      <c r="T551" s="55"/>
      <c r="AT551" s="18" t="s">
        <v>255</v>
      </c>
      <c r="AU551" s="18" t="s">
        <v>21</v>
      </c>
    </row>
    <row r="552" spans="2:65" s="12" customFormat="1">
      <c r="B552" s="153"/>
      <c r="D552" s="147" t="s">
        <v>262</v>
      </c>
      <c r="E552" s="154" t="s">
        <v>29</v>
      </c>
      <c r="F552" s="155" t="s">
        <v>1876</v>
      </c>
      <c r="H552" s="156">
        <v>40.33</v>
      </c>
      <c r="I552" s="157"/>
      <c r="L552" s="153"/>
      <c r="M552" s="158"/>
      <c r="T552" s="159"/>
      <c r="AT552" s="154" t="s">
        <v>262</v>
      </c>
      <c r="AU552" s="154" t="s">
        <v>21</v>
      </c>
      <c r="AV552" s="12" t="s">
        <v>21</v>
      </c>
      <c r="AW552" s="12" t="s">
        <v>36</v>
      </c>
      <c r="AX552" s="12" t="s">
        <v>83</v>
      </c>
      <c r="AY552" s="154" t="s">
        <v>244</v>
      </c>
    </row>
    <row r="553" spans="2:65" s="1" customFormat="1" ht="16.5" customHeight="1">
      <c r="B553" s="34"/>
      <c r="C553" s="134" t="s">
        <v>1877</v>
      </c>
      <c r="D553" s="134" t="s">
        <v>246</v>
      </c>
      <c r="E553" s="135" t="s">
        <v>1878</v>
      </c>
      <c r="F553" s="136" t="s">
        <v>1879</v>
      </c>
      <c r="G553" s="137" t="s">
        <v>591</v>
      </c>
      <c r="H553" s="138">
        <v>118.96</v>
      </c>
      <c r="I553" s="139"/>
      <c r="J553" s="140">
        <f>ROUND(I553*H553,2)</f>
        <v>0</v>
      </c>
      <c r="K553" s="136" t="s">
        <v>250</v>
      </c>
      <c r="L553" s="34"/>
      <c r="M553" s="141" t="s">
        <v>29</v>
      </c>
      <c r="N553" s="142" t="s">
        <v>46</v>
      </c>
      <c r="P553" s="143">
        <f>O553*H553</f>
        <v>0</v>
      </c>
      <c r="Q553" s="143">
        <v>1.2600000000000001E-3</v>
      </c>
      <c r="R553" s="143">
        <f>Q553*H553</f>
        <v>0.14988960000000001</v>
      </c>
      <c r="S553" s="143">
        <v>0</v>
      </c>
      <c r="T553" s="144">
        <f>S553*H553</f>
        <v>0</v>
      </c>
      <c r="AR553" s="145" t="s">
        <v>251</v>
      </c>
      <c r="AT553" s="145" t="s">
        <v>246</v>
      </c>
      <c r="AU553" s="145" t="s">
        <v>21</v>
      </c>
      <c r="AY553" s="18" t="s">
        <v>244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83</v>
      </c>
      <c r="BK553" s="146">
        <f>ROUND(I553*H553,2)</f>
        <v>0</v>
      </c>
      <c r="BL553" s="18" t="s">
        <v>251</v>
      </c>
      <c r="BM553" s="145" t="s">
        <v>1880</v>
      </c>
    </row>
    <row r="554" spans="2:65" s="1" customFormat="1">
      <c r="B554" s="34"/>
      <c r="D554" s="147" t="s">
        <v>253</v>
      </c>
      <c r="F554" s="148" t="s">
        <v>1881</v>
      </c>
      <c r="I554" s="149"/>
      <c r="L554" s="34"/>
      <c r="M554" s="150"/>
      <c r="T554" s="55"/>
      <c r="AT554" s="18" t="s">
        <v>253</v>
      </c>
      <c r="AU554" s="18" t="s">
        <v>21</v>
      </c>
    </row>
    <row r="555" spans="2:65" s="1" customFormat="1">
      <c r="B555" s="34"/>
      <c r="D555" s="151" t="s">
        <v>255</v>
      </c>
      <c r="F555" s="152" t="s">
        <v>1882</v>
      </c>
      <c r="I555" s="149"/>
      <c r="L555" s="34"/>
      <c r="M555" s="150"/>
      <c r="T555" s="55"/>
      <c r="AT555" s="18" t="s">
        <v>255</v>
      </c>
      <c r="AU555" s="18" t="s">
        <v>21</v>
      </c>
    </row>
    <row r="556" spans="2:65" s="12" customFormat="1">
      <c r="B556" s="153"/>
      <c r="D556" s="147" t="s">
        <v>262</v>
      </c>
      <c r="E556" s="154" t="s">
        <v>29</v>
      </c>
      <c r="F556" s="155" t="s">
        <v>1883</v>
      </c>
      <c r="H556" s="156">
        <v>118.96</v>
      </c>
      <c r="I556" s="157"/>
      <c r="L556" s="153"/>
      <c r="M556" s="158"/>
      <c r="T556" s="159"/>
      <c r="AT556" s="154" t="s">
        <v>262</v>
      </c>
      <c r="AU556" s="154" t="s">
        <v>21</v>
      </c>
      <c r="AV556" s="12" t="s">
        <v>21</v>
      </c>
      <c r="AW556" s="12" t="s">
        <v>36</v>
      </c>
      <c r="AX556" s="12" t="s">
        <v>83</v>
      </c>
      <c r="AY556" s="154" t="s">
        <v>244</v>
      </c>
    </row>
    <row r="557" spans="2:65" s="11" customFormat="1" ht="22.9" customHeight="1">
      <c r="B557" s="122"/>
      <c r="D557" s="123" t="s">
        <v>74</v>
      </c>
      <c r="E557" s="132" t="s">
        <v>775</v>
      </c>
      <c r="F557" s="132" t="s">
        <v>776</v>
      </c>
      <c r="I557" s="125"/>
      <c r="J557" s="133">
        <f>BK557</f>
        <v>0</v>
      </c>
      <c r="L557" s="122"/>
      <c r="M557" s="127"/>
      <c r="P557" s="128">
        <f>SUM(P558:P560)</f>
        <v>0</v>
      </c>
      <c r="R557" s="128">
        <f>SUM(R558:R560)</f>
        <v>0</v>
      </c>
      <c r="T557" s="129">
        <f>SUM(T558:T560)</f>
        <v>0</v>
      </c>
      <c r="AR557" s="123" t="s">
        <v>83</v>
      </c>
      <c r="AT557" s="130" t="s">
        <v>74</v>
      </c>
      <c r="AU557" s="130" t="s">
        <v>83</v>
      </c>
      <c r="AY557" s="123" t="s">
        <v>244</v>
      </c>
      <c r="BK557" s="131">
        <f>SUM(BK558:BK560)</f>
        <v>0</v>
      </c>
    </row>
    <row r="558" spans="2:65" s="1" customFormat="1" ht="16.5" customHeight="1">
      <c r="B558" s="34"/>
      <c r="C558" s="134" t="s">
        <v>1884</v>
      </c>
      <c r="D558" s="134" t="s">
        <v>246</v>
      </c>
      <c r="E558" s="135" t="s">
        <v>778</v>
      </c>
      <c r="F558" s="136" t="s">
        <v>779</v>
      </c>
      <c r="G558" s="137" t="s">
        <v>416</v>
      </c>
      <c r="H558" s="138">
        <v>1429.11</v>
      </c>
      <c r="I558" s="139"/>
      <c r="J558" s="140">
        <f>ROUND(I558*H558,2)</f>
        <v>0</v>
      </c>
      <c r="K558" s="136" t="s">
        <v>250</v>
      </c>
      <c r="L558" s="34"/>
      <c r="M558" s="141" t="s">
        <v>29</v>
      </c>
      <c r="N558" s="142" t="s">
        <v>46</v>
      </c>
      <c r="P558" s="143">
        <f>O558*H558</f>
        <v>0</v>
      </c>
      <c r="Q558" s="143">
        <v>0</v>
      </c>
      <c r="R558" s="143">
        <f>Q558*H558</f>
        <v>0</v>
      </c>
      <c r="S558" s="143">
        <v>0</v>
      </c>
      <c r="T558" s="144">
        <f>S558*H558</f>
        <v>0</v>
      </c>
      <c r="AR558" s="145" t="s">
        <v>251</v>
      </c>
      <c r="AT558" s="145" t="s">
        <v>246</v>
      </c>
      <c r="AU558" s="145" t="s">
        <v>21</v>
      </c>
      <c r="AY558" s="18" t="s">
        <v>244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8" t="s">
        <v>83</v>
      </c>
      <c r="BK558" s="146">
        <f>ROUND(I558*H558,2)</f>
        <v>0</v>
      </c>
      <c r="BL558" s="18" t="s">
        <v>251</v>
      </c>
      <c r="BM558" s="145" t="s">
        <v>1885</v>
      </c>
    </row>
    <row r="559" spans="2:65" s="1" customFormat="1">
      <c r="B559" s="34"/>
      <c r="D559" s="147" t="s">
        <v>253</v>
      </c>
      <c r="F559" s="148" t="s">
        <v>781</v>
      </c>
      <c r="I559" s="149"/>
      <c r="L559" s="34"/>
      <c r="M559" s="150"/>
      <c r="T559" s="55"/>
      <c r="AT559" s="18" t="s">
        <v>253</v>
      </c>
      <c r="AU559" s="18" t="s">
        <v>21</v>
      </c>
    </row>
    <row r="560" spans="2:65" s="1" customFormat="1">
      <c r="B560" s="34"/>
      <c r="D560" s="151" t="s">
        <v>255</v>
      </c>
      <c r="F560" s="152" t="s">
        <v>782</v>
      </c>
      <c r="I560" s="149"/>
      <c r="L560" s="34"/>
      <c r="M560" s="150"/>
      <c r="T560" s="55"/>
      <c r="AT560" s="18" t="s">
        <v>255</v>
      </c>
      <c r="AU560" s="18" t="s">
        <v>21</v>
      </c>
    </row>
    <row r="561" spans="2:65" s="11" customFormat="1" ht="25.9" customHeight="1">
      <c r="B561" s="122"/>
      <c r="D561" s="123" t="s">
        <v>74</v>
      </c>
      <c r="E561" s="124" t="s">
        <v>783</v>
      </c>
      <c r="F561" s="124" t="s">
        <v>784</v>
      </c>
      <c r="I561" s="125"/>
      <c r="J561" s="126">
        <f>BK561</f>
        <v>0</v>
      </c>
      <c r="L561" s="122"/>
      <c r="M561" s="127"/>
      <c r="P561" s="128">
        <f>P562+P565+P577</f>
        <v>0</v>
      </c>
      <c r="R561" s="128">
        <f>R562+R565+R577</f>
        <v>5.1356299999999999</v>
      </c>
      <c r="T561" s="129">
        <f>T562+T565+T577</f>
        <v>0</v>
      </c>
      <c r="AR561" s="123" t="s">
        <v>21</v>
      </c>
      <c r="AT561" s="130" t="s">
        <v>74</v>
      </c>
      <c r="AU561" s="130" t="s">
        <v>75</v>
      </c>
      <c r="AY561" s="123" t="s">
        <v>244</v>
      </c>
      <c r="BK561" s="131">
        <f>BK562+BK565+BK577</f>
        <v>0</v>
      </c>
    </row>
    <row r="562" spans="2:65" s="11" customFormat="1" ht="22.9" customHeight="1">
      <c r="B562" s="122"/>
      <c r="D562" s="123" t="s">
        <v>74</v>
      </c>
      <c r="E562" s="132" t="s">
        <v>1886</v>
      </c>
      <c r="F562" s="132" t="s">
        <v>1887</v>
      </c>
      <c r="I562" s="125"/>
      <c r="J562" s="133">
        <f>BK562</f>
        <v>0</v>
      </c>
      <c r="L562" s="122"/>
      <c r="M562" s="127"/>
      <c r="P562" s="128">
        <f>SUM(P563:P564)</f>
        <v>0</v>
      </c>
      <c r="R562" s="128">
        <f>SUM(R563:R564)</f>
        <v>0.10972</v>
      </c>
      <c r="T562" s="129">
        <f>SUM(T563:T564)</f>
        <v>0</v>
      </c>
      <c r="AR562" s="123" t="s">
        <v>21</v>
      </c>
      <c r="AT562" s="130" t="s">
        <v>74</v>
      </c>
      <c r="AU562" s="130" t="s">
        <v>83</v>
      </c>
      <c r="AY562" s="123" t="s">
        <v>244</v>
      </c>
      <c r="BK562" s="131">
        <f>SUM(BK563:BK564)</f>
        <v>0</v>
      </c>
    </row>
    <row r="563" spans="2:65" s="1" customFormat="1" ht="16.5" customHeight="1">
      <c r="B563" s="34"/>
      <c r="C563" s="134" t="s">
        <v>1888</v>
      </c>
      <c r="D563" s="134" t="s">
        <v>246</v>
      </c>
      <c r="E563" s="135" t="s">
        <v>1889</v>
      </c>
      <c r="F563" s="136" t="s">
        <v>1890</v>
      </c>
      <c r="G563" s="137" t="s">
        <v>591</v>
      </c>
      <c r="H563" s="138">
        <v>109.72</v>
      </c>
      <c r="I563" s="139"/>
      <c r="J563" s="140">
        <f>ROUND(I563*H563,2)</f>
        <v>0</v>
      </c>
      <c r="K563" s="136" t="s">
        <v>29</v>
      </c>
      <c r="L563" s="34"/>
      <c r="M563" s="141" t="s">
        <v>29</v>
      </c>
      <c r="N563" s="142" t="s">
        <v>46</v>
      </c>
      <c r="P563" s="143">
        <f>O563*H563</f>
        <v>0</v>
      </c>
      <c r="Q563" s="143">
        <v>1E-3</v>
      </c>
      <c r="R563" s="143">
        <f>Q563*H563</f>
        <v>0.10972</v>
      </c>
      <c r="S563" s="143">
        <v>0</v>
      </c>
      <c r="T563" s="144">
        <f>S563*H563</f>
        <v>0</v>
      </c>
      <c r="AR563" s="145" t="s">
        <v>359</v>
      </c>
      <c r="AT563" s="145" t="s">
        <v>246</v>
      </c>
      <c r="AU563" s="145" t="s">
        <v>21</v>
      </c>
      <c r="AY563" s="18" t="s">
        <v>244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83</v>
      </c>
      <c r="BK563" s="146">
        <f>ROUND(I563*H563,2)</f>
        <v>0</v>
      </c>
      <c r="BL563" s="18" t="s">
        <v>359</v>
      </c>
      <c r="BM563" s="145" t="s">
        <v>1891</v>
      </c>
    </row>
    <row r="564" spans="2:65" s="12" customFormat="1">
      <c r="B564" s="153"/>
      <c r="D564" s="147" t="s">
        <v>262</v>
      </c>
      <c r="E564" s="154" t="s">
        <v>29</v>
      </c>
      <c r="F564" s="155" t="s">
        <v>1892</v>
      </c>
      <c r="H564" s="156">
        <v>109.72</v>
      </c>
      <c r="I564" s="157"/>
      <c r="L564" s="153"/>
      <c r="M564" s="158"/>
      <c r="T564" s="159"/>
      <c r="AT564" s="154" t="s">
        <v>262</v>
      </c>
      <c r="AU564" s="154" t="s">
        <v>21</v>
      </c>
      <c r="AV564" s="12" t="s">
        <v>21</v>
      </c>
      <c r="AW564" s="12" t="s">
        <v>36</v>
      </c>
      <c r="AX564" s="12" t="s">
        <v>83</v>
      </c>
      <c r="AY564" s="154" t="s">
        <v>244</v>
      </c>
    </row>
    <row r="565" spans="2:65" s="11" customFormat="1" ht="22.9" customHeight="1">
      <c r="B565" s="122"/>
      <c r="D565" s="123" t="s">
        <v>74</v>
      </c>
      <c r="E565" s="132" t="s">
        <v>1893</v>
      </c>
      <c r="F565" s="132" t="s">
        <v>1894</v>
      </c>
      <c r="I565" s="125"/>
      <c r="J565" s="133">
        <f>BK565</f>
        <v>0</v>
      </c>
      <c r="L565" s="122"/>
      <c r="M565" s="127"/>
      <c r="P565" s="128">
        <f>SUM(P566:P576)</f>
        <v>0</v>
      </c>
      <c r="R565" s="128">
        <f>SUM(R566:R576)</f>
        <v>0.27050999999999997</v>
      </c>
      <c r="T565" s="129">
        <f>SUM(T566:T576)</f>
        <v>0</v>
      </c>
      <c r="AR565" s="123" t="s">
        <v>21</v>
      </c>
      <c r="AT565" s="130" t="s">
        <v>74</v>
      </c>
      <c r="AU565" s="130" t="s">
        <v>83</v>
      </c>
      <c r="AY565" s="123" t="s">
        <v>244</v>
      </c>
      <c r="BK565" s="131">
        <f>SUM(BK566:BK576)</f>
        <v>0</v>
      </c>
    </row>
    <row r="566" spans="2:65" s="1" customFormat="1" ht="16.5" customHeight="1">
      <c r="B566" s="34"/>
      <c r="C566" s="134" t="s">
        <v>1895</v>
      </c>
      <c r="D566" s="134" t="s">
        <v>246</v>
      </c>
      <c r="E566" s="135" t="s">
        <v>1896</v>
      </c>
      <c r="F566" s="136" t="s">
        <v>1897</v>
      </c>
      <c r="G566" s="137" t="s">
        <v>591</v>
      </c>
      <c r="H566" s="138">
        <v>112</v>
      </c>
      <c r="I566" s="139"/>
      <c r="J566" s="140">
        <f>ROUND(I566*H566,2)</f>
        <v>0</v>
      </c>
      <c r="K566" s="136" t="s">
        <v>29</v>
      </c>
      <c r="L566" s="34"/>
      <c r="M566" s="141" t="s">
        <v>29</v>
      </c>
      <c r="N566" s="142" t="s">
        <v>46</v>
      </c>
      <c r="P566" s="143">
        <f>O566*H566</f>
        <v>0</v>
      </c>
      <c r="Q566" s="143">
        <v>1.2899999999999999E-3</v>
      </c>
      <c r="R566" s="143">
        <f>Q566*H566</f>
        <v>0.14448</v>
      </c>
      <c r="S566" s="143">
        <v>0</v>
      </c>
      <c r="T566" s="144">
        <f>S566*H566</f>
        <v>0</v>
      </c>
      <c r="AR566" s="145" t="s">
        <v>359</v>
      </c>
      <c r="AT566" s="145" t="s">
        <v>246</v>
      </c>
      <c r="AU566" s="145" t="s">
        <v>21</v>
      </c>
      <c r="AY566" s="18" t="s">
        <v>244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8" t="s">
        <v>83</v>
      </c>
      <c r="BK566" s="146">
        <f>ROUND(I566*H566,2)</f>
        <v>0</v>
      </c>
      <c r="BL566" s="18" t="s">
        <v>359</v>
      </c>
      <c r="BM566" s="145" t="s">
        <v>1898</v>
      </c>
    </row>
    <row r="567" spans="2:65" s="1" customFormat="1">
      <c r="B567" s="34"/>
      <c r="D567" s="147" t="s">
        <v>253</v>
      </c>
      <c r="F567" s="148" t="s">
        <v>1897</v>
      </c>
      <c r="I567" s="149"/>
      <c r="L567" s="34"/>
      <c r="M567" s="150"/>
      <c r="T567" s="55"/>
      <c r="AT567" s="18" t="s">
        <v>253</v>
      </c>
      <c r="AU567" s="18" t="s">
        <v>21</v>
      </c>
    </row>
    <row r="568" spans="2:65" s="12" customFormat="1">
      <c r="B568" s="153"/>
      <c r="D568" s="147" t="s">
        <v>262</v>
      </c>
      <c r="E568" s="154" t="s">
        <v>29</v>
      </c>
      <c r="F568" s="155" t="s">
        <v>1899</v>
      </c>
      <c r="H568" s="156">
        <v>112</v>
      </c>
      <c r="I568" s="157"/>
      <c r="L568" s="153"/>
      <c r="M568" s="158"/>
      <c r="T568" s="159"/>
      <c r="AT568" s="154" t="s">
        <v>262</v>
      </c>
      <c r="AU568" s="154" t="s">
        <v>21</v>
      </c>
      <c r="AV568" s="12" t="s">
        <v>21</v>
      </c>
      <c r="AW568" s="12" t="s">
        <v>36</v>
      </c>
      <c r="AX568" s="12" t="s">
        <v>83</v>
      </c>
      <c r="AY568" s="154" t="s">
        <v>244</v>
      </c>
    </row>
    <row r="569" spans="2:65" s="1" customFormat="1" ht="16.5" customHeight="1">
      <c r="B569" s="34"/>
      <c r="C569" s="134" t="s">
        <v>1900</v>
      </c>
      <c r="D569" s="134" t="s">
        <v>246</v>
      </c>
      <c r="E569" s="135" t="s">
        <v>1901</v>
      </c>
      <c r="F569" s="136" t="s">
        <v>1902</v>
      </c>
      <c r="G569" s="137" t="s">
        <v>591</v>
      </c>
      <c r="H569" s="138">
        <v>2</v>
      </c>
      <c r="I569" s="139"/>
      <c r="J569" s="140">
        <f>ROUND(I569*H569,2)</f>
        <v>0</v>
      </c>
      <c r="K569" s="136" t="s">
        <v>250</v>
      </c>
      <c r="L569" s="34"/>
      <c r="M569" s="141" t="s">
        <v>29</v>
      </c>
      <c r="N569" s="142" t="s">
        <v>46</v>
      </c>
      <c r="P569" s="143">
        <f>O569*H569</f>
        <v>0</v>
      </c>
      <c r="Q569" s="143">
        <v>4.9199999999999999E-3</v>
      </c>
      <c r="R569" s="143">
        <f>Q569*H569</f>
        <v>9.8399999999999998E-3</v>
      </c>
      <c r="S569" s="143">
        <v>0</v>
      </c>
      <c r="T569" s="144">
        <f>S569*H569</f>
        <v>0</v>
      </c>
      <c r="AR569" s="145" t="s">
        <v>359</v>
      </c>
      <c r="AT569" s="145" t="s">
        <v>246</v>
      </c>
      <c r="AU569" s="145" t="s">
        <v>21</v>
      </c>
      <c r="AY569" s="18" t="s">
        <v>244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83</v>
      </c>
      <c r="BK569" s="146">
        <f>ROUND(I569*H569,2)</f>
        <v>0</v>
      </c>
      <c r="BL569" s="18" t="s">
        <v>359</v>
      </c>
      <c r="BM569" s="145" t="s">
        <v>1903</v>
      </c>
    </row>
    <row r="570" spans="2:65" s="1" customFormat="1">
      <c r="B570" s="34"/>
      <c r="D570" s="147" t="s">
        <v>253</v>
      </c>
      <c r="F570" s="148" t="s">
        <v>1904</v>
      </c>
      <c r="I570" s="149"/>
      <c r="L570" s="34"/>
      <c r="M570" s="150"/>
      <c r="T570" s="55"/>
      <c r="AT570" s="18" t="s">
        <v>253</v>
      </c>
      <c r="AU570" s="18" t="s">
        <v>21</v>
      </c>
    </row>
    <row r="571" spans="2:65" s="1" customFormat="1">
      <c r="B571" s="34"/>
      <c r="D571" s="151" t="s">
        <v>255</v>
      </c>
      <c r="F571" s="152" t="s">
        <v>1905</v>
      </c>
      <c r="I571" s="149"/>
      <c r="L571" s="34"/>
      <c r="M571" s="150"/>
      <c r="T571" s="55"/>
      <c r="AT571" s="18" t="s">
        <v>255</v>
      </c>
      <c r="AU571" s="18" t="s">
        <v>21</v>
      </c>
    </row>
    <row r="572" spans="2:65" s="12" customFormat="1">
      <c r="B572" s="153"/>
      <c r="D572" s="147" t="s">
        <v>262</v>
      </c>
      <c r="E572" s="154" t="s">
        <v>29</v>
      </c>
      <c r="F572" s="155" t="s">
        <v>1906</v>
      </c>
      <c r="H572" s="156">
        <v>2</v>
      </c>
      <c r="I572" s="157"/>
      <c r="L572" s="153"/>
      <c r="M572" s="158"/>
      <c r="T572" s="159"/>
      <c r="AT572" s="154" t="s">
        <v>262</v>
      </c>
      <c r="AU572" s="154" t="s">
        <v>21</v>
      </c>
      <c r="AV572" s="12" t="s">
        <v>21</v>
      </c>
      <c r="AW572" s="12" t="s">
        <v>36</v>
      </c>
      <c r="AX572" s="12" t="s">
        <v>83</v>
      </c>
      <c r="AY572" s="154" t="s">
        <v>244</v>
      </c>
    </row>
    <row r="573" spans="2:65" s="1" customFormat="1" ht="16.5" customHeight="1">
      <c r="B573" s="34"/>
      <c r="C573" s="134" t="s">
        <v>1907</v>
      </c>
      <c r="D573" s="134" t="s">
        <v>246</v>
      </c>
      <c r="E573" s="135" t="s">
        <v>1908</v>
      </c>
      <c r="F573" s="136" t="s">
        <v>1909</v>
      </c>
      <c r="G573" s="137" t="s">
        <v>591</v>
      </c>
      <c r="H573" s="138">
        <v>9</v>
      </c>
      <c r="I573" s="139"/>
      <c r="J573" s="140">
        <f>ROUND(I573*H573,2)</f>
        <v>0</v>
      </c>
      <c r="K573" s="136" t="s">
        <v>250</v>
      </c>
      <c r="L573" s="34"/>
      <c r="M573" s="141" t="s">
        <v>29</v>
      </c>
      <c r="N573" s="142" t="s">
        <v>46</v>
      </c>
      <c r="P573" s="143">
        <f>O573*H573</f>
        <v>0</v>
      </c>
      <c r="Q573" s="143">
        <v>1.291E-2</v>
      </c>
      <c r="R573" s="143">
        <f>Q573*H573</f>
        <v>0.11619</v>
      </c>
      <c r="S573" s="143">
        <v>0</v>
      </c>
      <c r="T573" s="144">
        <f>S573*H573</f>
        <v>0</v>
      </c>
      <c r="AR573" s="145" t="s">
        <v>359</v>
      </c>
      <c r="AT573" s="145" t="s">
        <v>246</v>
      </c>
      <c r="AU573" s="145" t="s">
        <v>21</v>
      </c>
      <c r="AY573" s="18" t="s">
        <v>244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83</v>
      </c>
      <c r="BK573" s="146">
        <f>ROUND(I573*H573,2)</f>
        <v>0</v>
      </c>
      <c r="BL573" s="18" t="s">
        <v>359</v>
      </c>
      <c r="BM573" s="145" t="s">
        <v>1910</v>
      </c>
    </row>
    <row r="574" spans="2:65" s="1" customFormat="1">
      <c r="B574" s="34"/>
      <c r="D574" s="147" t="s">
        <v>253</v>
      </c>
      <c r="F574" s="148" t="s">
        <v>1911</v>
      </c>
      <c r="I574" s="149"/>
      <c r="L574" s="34"/>
      <c r="M574" s="150"/>
      <c r="T574" s="55"/>
      <c r="AT574" s="18" t="s">
        <v>253</v>
      </c>
      <c r="AU574" s="18" t="s">
        <v>21</v>
      </c>
    </row>
    <row r="575" spans="2:65" s="1" customFormat="1">
      <c r="B575" s="34"/>
      <c r="D575" s="151" t="s">
        <v>255</v>
      </c>
      <c r="F575" s="152" t="s">
        <v>1912</v>
      </c>
      <c r="I575" s="149"/>
      <c r="L575" s="34"/>
      <c r="M575" s="150"/>
      <c r="T575" s="55"/>
      <c r="AT575" s="18" t="s">
        <v>255</v>
      </c>
      <c r="AU575" s="18" t="s">
        <v>21</v>
      </c>
    </row>
    <row r="576" spans="2:65" s="12" customFormat="1">
      <c r="B576" s="153"/>
      <c r="D576" s="147" t="s">
        <v>262</v>
      </c>
      <c r="E576" s="154" t="s">
        <v>29</v>
      </c>
      <c r="F576" s="155" t="s">
        <v>1913</v>
      </c>
      <c r="H576" s="156">
        <v>9</v>
      </c>
      <c r="I576" s="157"/>
      <c r="L576" s="153"/>
      <c r="M576" s="158"/>
      <c r="T576" s="159"/>
      <c r="AT576" s="154" t="s">
        <v>262</v>
      </c>
      <c r="AU576" s="154" t="s">
        <v>21</v>
      </c>
      <c r="AV576" s="12" t="s">
        <v>21</v>
      </c>
      <c r="AW576" s="12" t="s">
        <v>36</v>
      </c>
      <c r="AX576" s="12" t="s">
        <v>83</v>
      </c>
      <c r="AY576" s="154" t="s">
        <v>244</v>
      </c>
    </row>
    <row r="577" spans="2:65" s="11" customFormat="1" ht="22.9" customHeight="1">
      <c r="B577" s="122"/>
      <c r="D577" s="123" t="s">
        <v>74</v>
      </c>
      <c r="E577" s="132" t="s">
        <v>785</v>
      </c>
      <c r="F577" s="132" t="s">
        <v>786</v>
      </c>
      <c r="I577" s="125"/>
      <c r="J577" s="133">
        <f>BK577</f>
        <v>0</v>
      </c>
      <c r="L577" s="122"/>
      <c r="M577" s="127"/>
      <c r="P577" s="128">
        <f>SUM(P578:P584)</f>
        <v>0</v>
      </c>
      <c r="R577" s="128">
        <f>SUM(R578:R584)</f>
        <v>4.7553999999999998</v>
      </c>
      <c r="T577" s="129">
        <f>SUM(T578:T584)</f>
        <v>0</v>
      </c>
      <c r="AR577" s="123" t="s">
        <v>21</v>
      </c>
      <c r="AT577" s="130" t="s">
        <v>74</v>
      </c>
      <c r="AU577" s="130" t="s">
        <v>83</v>
      </c>
      <c r="AY577" s="123" t="s">
        <v>244</v>
      </c>
      <c r="BK577" s="131">
        <f>SUM(BK578:BK584)</f>
        <v>0</v>
      </c>
    </row>
    <row r="578" spans="2:65" s="1" customFormat="1" ht="16.5" customHeight="1">
      <c r="B578" s="34"/>
      <c r="C578" s="134" t="s">
        <v>1914</v>
      </c>
      <c r="D578" s="134" t="s">
        <v>246</v>
      </c>
      <c r="E578" s="135" t="s">
        <v>788</v>
      </c>
      <c r="F578" s="136" t="s">
        <v>789</v>
      </c>
      <c r="G578" s="137" t="s">
        <v>591</v>
      </c>
      <c r="H578" s="138">
        <v>118</v>
      </c>
      <c r="I578" s="139"/>
      <c r="J578" s="140">
        <f>ROUND(I578*H578,2)</f>
        <v>0</v>
      </c>
      <c r="K578" s="136" t="s">
        <v>250</v>
      </c>
      <c r="L578" s="34"/>
      <c r="M578" s="141" t="s">
        <v>29</v>
      </c>
      <c r="N578" s="142" t="s">
        <v>46</v>
      </c>
      <c r="P578" s="143">
        <f>O578*H578</f>
        <v>0</v>
      </c>
      <c r="Q578" s="143">
        <v>2.9999999999999997E-4</v>
      </c>
      <c r="R578" s="143">
        <f>Q578*H578</f>
        <v>3.5399999999999994E-2</v>
      </c>
      <c r="S578" s="143">
        <v>0</v>
      </c>
      <c r="T578" s="144">
        <f>S578*H578</f>
        <v>0</v>
      </c>
      <c r="AR578" s="145" t="s">
        <v>359</v>
      </c>
      <c r="AT578" s="145" t="s">
        <v>246</v>
      </c>
      <c r="AU578" s="145" t="s">
        <v>21</v>
      </c>
      <c r="AY578" s="18" t="s">
        <v>244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83</v>
      </c>
      <c r="BK578" s="146">
        <f>ROUND(I578*H578,2)</f>
        <v>0</v>
      </c>
      <c r="BL578" s="18" t="s">
        <v>359</v>
      </c>
      <c r="BM578" s="145" t="s">
        <v>1915</v>
      </c>
    </row>
    <row r="579" spans="2:65" s="1" customFormat="1">
      <c r="B579" s="34"/>
      <c r="D579" s="147" t="s">
        <v>253</v>
      </c>
      <c r="F579" s="148" t="s">
        <v>789</v>
      </c>
      <c r="I579" s="149"/>
      <c r="L579" s="34"/>
      <c r="M579" s="150"/>
      <c r="T579" s="55"/>
      <c r="AT579" s="18" t="s">
        <v>253</v>
      </c>
      <c r="AU579" s="18" t="s">
        <v>21</v>
      </c>
    </row>
    <row r="580" spans="2:65" s="1" customFormat="1">
      <c r="B580" s="34"/>
      <c r="D580" s="151" t="s">
        <v>255</v>
      </c>
      <c r="F580" s="152" t="s">
        <v>791</v>
      </c>
      <c r="I580" s="149"/>
      <c r="L580" s="34"/>
      <c r="M580" s="150"/>
      <c r="T580" s="55"/>
      <c r="AT580" s="18" t="s">
        <v>255</v>
      </c>
      <c r="AU580" s="18" t="s">
        <v>21</v>
      </c>
    </row>
    <row r="581" spans="2:65" s="12" customFormat="1">
      <c r="B581" s="153"/>
      <c r="D581" s="147" t="s">
        <v>262</v>
      </c>
      <c r="E581" s="154" t="s">
        <v>29</v>
      </c>
      <c r="F581" s="155" t="s">
        <v>1916</v>
      </c>
      <c r="H581" s="156">
        <v>118</v>
      </c>
      <c r="I581" s="157"/>
      <c r="L581" s="153"/>
      <c r="M581" s="158"/>
      <c r="T581" s="159"/>
      <c r="AT581" s="154" t="s">
        <v>262</v>
      </c>
      <c r="AU581" s="154" t="s">
        <v>21</v>
      </c>
      <c r="AV581" s="12" t="s">
        <v>21</v>
      </c>
      <c r="AW581" s="12" t="s">
        <v>36</v>
      </c>
      <c r="AX581" s="12" t="s">
        <v>83</v>
      </c>
      <c r="AY581" s="154" t="s">
        <v>244</v>
      </c>
    </row>
    <row r="582" spans="2:65" s="1" customFormat="1" ht="16.5" customHeight="1">
      <c r="B582" s="34"/>
      <c r="C582" s="134" t="s">
        <v>1917</v>
      </c>
      <c r="D582" s="134" t="s">
        <v>246</v>
      </c>
      <c r="E582" s="135" t="s">
        <v>1918</v>
      </c>
      <c r="F582" s="136" t="s">
        <v>1919</v>
      </c>
      <c r="G582" s="137" t="s">
        <v>591</v>
      </c>
      <c r="H582" s="138">
        <v>118</v>
      </c>
      <c r="I582" s="139"/>
      <c r="J582" s="140">
        <f>ROUND(I582*H582,2)</f>
        <v>0</v>
      </c>
      <c r="K582" s="136" t="s">
        <v>29</v>
      </c>
      <c r="L582" s="34"/>
      <c r="M582" s="141" t="s">
        <v>29</v>
      </c>
      <c r="N582" s="142" t="s">
        <v>46</v>
      </c>
      <c r="P582" s="143">
        <f>O582*H582</f>
        <v>0</v>
      </c>
      <c r="Q582" s="143">
        <v>0.04</v>
      </c>
      <c r="R582" s="143">
        <f>Q582*H582</f>
        <v>4.72</v>
      </c>
      <c r="S582" s="143">
        <v>0</v>
      </c>
      <c r="T582" s="144">
        <f>S582*H582</f>
        <v>0</v>
      </c>
      <c r="AR582" s="145" t="s">
        <v>359</v>
      </c>
      <c r="AT582" s="145" t="s">
        <v>246</v>
      </c>
      <c r="AU582" s="145" t="s">
        <v>21</v>
      </c>
      <c r="AY582" s="18" t="s">
        <v>244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83</v>
      </c>
      <c r="BK582" s="146">
        <f>ROUND(I582*H582,2)</f>
        <v>0</v>
      </c>
      <c r="BL582" s="18" t="s">
        <v>359</v>
      </c>
      <c r="BM582" s="145" t="s">
        <v>1920</v>
      </c>
    </row>
    <row r="583" spans="2:65" s="1" customFormat="1">
      <c r="B583" s="34"/>
      <c r="D583" s="147" t="s">
        <v>253</v>
      </c>
      <c r="F583" s="148" t="s">
        <v>1919</v>
      </c>
      <c r="I583" s="149"/>
      <c r="L583" s="34"/>
      <c r="M583" s="150"/>
      <c r="T583" s="55"/>
      <c r="AT583" s="18" t="s">
        <v>253</v>
      </c>
      <c r="AU583" s="18" t="s">
        <v>21</v>
      </c>
    </row>
    <row r="584" spans="2:65" s="12" customFormat="1">
      <c r="B584" s="153"/>
      <c r="D584" s="147" t="s">
        <v>262</v>
      </c>
      <c r="E584" s="154" t="s">
        <v>29</v>
      </c>
      <c r="F584" s="155" t="s">
        <v>1916</v>
      </c>
      <c r="H584" s="156">
        <v>118</v>
      </c>
      <c r="I584" s="157"/>
      <c r="L584" s="153"/>
      <c r="M584" s="158"/>
      <c r="T584" s="159"/>
      <c r="AT584" s="154" t="s">
        <v>262</v>
      </c>
      <c r="AU584" s="154" t="s">
        <v>21</v>
      </c>
      <c r="AV584" s="12" t="s">
        <v>21</v>
      </c>
      <c r="AW584" s="12" t="s">
        <v>36</v>
      </c>
      <c r="AX584" s="12" t="s">
        <v>83</v>
      </c>
      <c r="AY584" s="154" t="s">
        <v>244</v>
      </c>
    </row>
    <row r="585" spans="2:65" s="11" customFormat="1" ht="25.9" customHeight="1">
      <c r="B585" s="122"/>
      <c r="D585" s="123" t="s">
        <v>74</v>
      </c>
      <c r="E585" s="124" t="s">
        <v>373</v>
      </c>
      <c r="F585" s="124" t="s">
        <v>804</v>
      </c>
      <c r="I585" s="125"/>
      <c r="J585" s="126">
        <f>BK585</f>
        <v>0</v>
      </c>
      <c r="L585" s="122"/>
      <c r="M585" s="127"/>
      <c r="P585" s="128">
        <f>P586</f>
        <v>0</v>
      </c>
      <c r="R585" s="128">
        <f>R586</f>
        <v>0.58689999999999998</v>
      </c>
      <c r="T585" s="129">
        <f>T586</f>
        <v>0</v>
      </c>
      <c r="AR585" s="123" t="s">
        <v>264</v>
      </c>
      <c r="AT585" s="130" t="s">
        <v>74</v>
      </c>
      <c r="AU585" s="130" t="s">
        <v>75</v>
      </c>
      <c r="AY585" s="123" t="s">
        <v>244</v>
      </c>
      <c r="BK585" s="131">
        <f>BK586</f>
        <v>0</v>
      </c>
    </row>
    <row r="586" spans="2:65" s="11" customFormat="1" ht="22.9" customHeight="1">
      <c r="B586" s="122"/>
      <c r="D586" s="123" t="s">
        <v>74</v>
      </c>
      <c r="E586" s="132" t="s">
        <v>805</v>
      </c>
      <c r="F586" s="132" t="s">
        <v>806</v>
      </c>
      <c r="I586" s="125"/>
      <c r="J586" s="133">
        <f>BK586</f>
        <v>0</v>
      </c>
      <c r="L586" s="122"/>
      <c r="M586" s="127"/>
      <c r="P586" s="128">
        <f>SUM(P587:P594)</f>
        <v>0</v>
      </c>
      <c r="R586" s="128">
        <f>SUM(R587:R594)</f>
        <v>0.58689999999999998</v>
      </c>
      <c r="T586" s="129">
        <f>SUM(T587:T594)</f>
        <v>0</v>
      </c>
      <c r="AR586" s="123" t="s">
        <v>264</v>
      </c>
      <c r="AT586" s="130" t="s">
        <v>74</v>
      </c>
      <c r="AU586" s="130" t="s">
        <v>83</v>
      </c>
      <c r="AY586" s="123" t="s">
        <v>244</v>
      </c>
      <c r="BK586" s="131">
        <f>SUM(BK587:BK594)</f>
        <v>0</v>
      </c>
    </row>
    <row r="587" spans="2:65" s="1" customFormat="1" ht="16.5" customHeight="1">
      <c r="B587" s="34"/>
      <c r="C587" s="134" t="s">
        <v>1921</v>
      </c>
      <c r="D587" s="134" t="s">
        <v>246</v>
      </c>
      <c r="E587" s="135" t="s">
        <v>808</v>
      </c>
      <c r="F587" s="136" t="s">
        <v>809</v>
      </c>
      <c r="G587" s="137" t="s">
        <v>591</v>
      </c>
      <c r="H587" s="138">
        <v>365.9</v>
      </c>
      <c r="I587" s="139"/>
      <c r="J587" s="140">
        <f>ROUND(I587*H587,2)</f>
        <v>0</v>
      </c>
      <c r="K587" s="136" t="s">
        <v>250</v>
      </c>
      <c r="L587" s="34"/>
      <c r="M587" s="141" t="s">
        <v>29</v>
      </c>
      <c r="N587" s="142" t="s">
        <v>46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673</v>
      </c>
      <c r="AT587" s="145" t="s">
        <v>246</v>
      </c>
      <c r="AU587" s="145" t="s">
        <v>21</v>
      </c>
      <c r="AY587" s="18" t="s">
        <v>244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8" t="s">
        <v>83</v>
      </c>
      <c r="BK587" s="146">
        <f>ROUND(I587*H587,2)</f>
        <v>0</v>
      </c>
      <c r="BL587" s="18" t="s">
        <v>673</v>
      </c>
      <c r="BM587" s="145" t="s">
        <v>1922</v>
      </c>
    </row>
    <row r="588" spans="2:65" s="1" customFormat="1" ht="19.5">
      <c r="B588" s="34"/>
      <c r="D588" s="147" t="s">
        <v>253</v>
      </c>
      <c r="F588" s="148" t="s">
        <v>811</v>
      </c>
      <c r="I588" s="149"/>
      <c r="L588" s="34"/>
      <c r="M588" s="150"/>
      <c r="T588" s="55"/>
      <c r="AT588" s="18" t="s">
        <v>253</v>
      </c>
      <c r="AU588" s="18" t="s">
        <v>21</v>
      </c>
    </row>
    <row r="589" spans="2:65" s="1" customFormat="1">
      <c r="B589" s="34"/>
      <c r="D589" s="151" t="s">
        <v>255</v>
      </c>
      <c r="F589" s="152" t="s">
        <v>812</v>
      </c>
      <c r="I589" s="149"/>
      <c r="L589" s="34"/>
      <c r="M589" s="150"/>
      <c r="T589" s="55"/>
      <c r="AT589" s="18" t="s">
        <v>255</v>
      </c>
      <c r="AU589" s="18" t="s">
        <v>21</v>
      </c>
    </row>
    <row r="590" spans="2:65" s="12" customFormat="1">
      <c r="B590" s="153"/>
      <c r="D590" s="147" t="s">
        <v>262</v>
      </c>
      <c r="E590" s="154" t="s">
        <v>29</v>
      </c>
      <c r="F590" s="155" t="s">
        <v>1923</v>
      </c>
      <c r="H590" s="156">
        <v>365.9</v>
      </c>
      <c r="I590" s="157"/>
      <c r="L590" s="153"/>
      <c r="M590" s="158"/>
      <c r="T590" s="159"/>
      <c r="AT590" s="154" t="s">
        <v>262</v>
      </c>
      <c r="AU590" s="154" t="s">
        <v>21</v>
      </c>
      <c r="AV590" s="12" t="s">
        <v>21</v>
      </c>
      <c r="AW590" s="12" t="s">
        <v>36</v>
      </c>
      <c r="AX590" s="12" t="s">
        <v>83</v>
      </c>
      <c r="AY590" s="154" t="s">
        <v>244</v>
      </c>
    </row>
    <row r="591" spans="2:65" s="1" customFormat="1" ht="16.5" customHeight="1">
      <c r="B591" s="34"/>
      <c r="C591" s="175" t="s">
        <v>1924</v>
      </c>
      <c r="D591" s="175" t="s">
        <v>373</v>
      </c>
      <c r="E591" s="176" t="s">
        <v>815</v>
      </c>
      <c r="F591" s="177" t="s">
        <v>816</v>
      </c>
      <c r="G591" s="178" t="s">
        <v>464</v>
      </c>
      <c r="H591" s="179">
        <v>365.9</v>
      </c>
      <c r="I591" s="180"/>
      <c r="J591" s="181">
        <f>ROUND(I591*H591,2)</f>
        <v>0</v>
      </c>
      <c r="K591" s="177" t="s">
        <v>250</v>
      </c>
      <c r="L591" s="182"/>
      <c r="M591" s="183" t="s">
        <v>29</v>
      </c>
      <c r="N591" s="184" t="s">
        <v>46</v>
      </c>
      <c r="P591" s="143">
        <f>O591*H591</f>
        <v>0</v>
      </c>
      <c r="Q591" s="143">
        <v>1E-3</v>
      </c>
      <c r="R591" s="143">
        <f>Q591*H591</f>
        <v>0.3659</v>
      </c>
      <c r="S591" s="143">
        <v>0</v>
      </c>
      <c r="T591" s="144">
        <f>S591*H591</f>
        <v>0</v>
      </c>
      <c r="AR591" s="145" t="s">
        <v>817</v>
      </c>
      <c r="AT591" s="145" t="s">
        <v>373</v>
      </c>
      <c r="AU591" s="145" t="s">
        <v>21</v>
      </c>
      <c r="AY591" s="18" t="s">
        <v>244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8" t="s">
        <v>83</v>
      </c>
      <c r="BK591" s="146">
        <f>ROUND(I591*H591,2)</f>
        <v>0</v>
      </c>
      <c r="BL591" s="18" t="s">
        <v>817</v>
      </c>
      <c r="BM591" s="145" t="s">
        <v>1925</v>
      </c>
    </row>
    <row r="592" spans="2:65" s="1" customFormat="1">
      <c r="B592" s="34"/>
      <c r="D592" s="147" t="s">
        <v>253</v>
      </c>
      <c r="F592" s="148" t="s">
        <v>816</v>
      </c>
      <c r="I592" s="149"/>
      <c r="L592" s="34"/>
      <c r="M592" s="150"/>
      <c r="T592" s="55"/>
      <c r="AT592" s="18" t="s">
        <v>253</v>
      </c>
      <c r="AU592" s="18" t="s">
        <v>21</v>
      </c>
    </row>
    <row r="593" spans="2:65" s="1" customFormat="1" ht="16.5" customHeight="1">
      <c r="B593" s="34"/>
      <c r="C593" s="175" t="s">
        <v>1926</v>
      </c>
      <c r="D593" s="175" t="s">
        <v>373</v>
      </c>
      <c r="E593" s="176" t="s">
        <v>1927</v>
      </c>
      <c r="F593" s="177" t="s">
        <v>1928</v>
      </c>
      <c r="G593" s="178" t="s">
        <v>507</v>
      </c>
      <c r="H593" s="179">
        <v>13</v>
      </c>
      <c r="I593" s="180"/>
      <c r="J593" s="181">
        <f>ROUND(I593*H593,2)</f>
        <v>0</v>
      </c>
      <c r="K593" s="177" t="s">
        <v>250</v>
      </c>
      <c r="L593" s="182"/>
      <c r="M593" s="183" t="s">
        <v>29</v>
      </c>
      <c r="N593" s="184" t="s">
        <v>46</v>
      </c>
      <c r="P593" s="143">
        <f>O593*H593</f>
        <v>0</v>
      </c>
      <c r="Q593" s="143">
        <v>1.7000000000000001E-2</v>
      </c>
      <c r="R593" s="143">
        <f>Q593*H593</f>
        <v>0.22100000000000003</v>
      </c>
      <c r="S593" s="143">
        <v>0</v>
      </c>
      <c r="T593" s="144">
        <f>S593*H593</f>
        <v>0</v>
      </c>
      <c r="AR593" s="145" t="s">
        <v>817</v>
      </c>
      <c r="AT593" s="145" t="s">
        <v>373</v>
      </c>
      <c r="AU593" s="145" t="s">
        <v>21</v>
      </c>
      <c r="AY593" s="18" t="s">
        <v>244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8" t="s">
        <v>83</v>
      </c>
      <c r="BK593" s="146">
        <f>ROUND(I593*H593,2)</f>
        <v>0</v>
      </c>
      <c r="BL593" s="18" t="s">
        <v>817</v>
      </c>
      <c r="BM593" s="145" t="s">
        <v>1929</v>
      </c>
    </row>
    <row r="594" spans="2:65" s="1" customFormat="1">
      <c r="B594" s="34"/>
      <c r="D594" s="147" t="s">
        <v>253</v>
      </c>
      <c r="F594" s="148" t="s">
        <v>1928</v>
      </c>
      <c r="I594" s="149"/>
      <c r="L594" s="34"/>
      <c r="M594" s="150"/>
      <c r="T594" s="55"/>
      <c r="AT594" s="18" t="s">
        <v>253</v>
      </c>
      <c r="AU594" s="18" t="s">
        <v>21</v>
      </c>
    </row>
    <row r="595" spans="2:65" s="11" customFormat="1" ht="25.9" customHeight="1">
      <c r="B595" s="122"/>
      <c r="D595" s="123" t="s">
        <v>74</v>
      </c>
      <c r="E595" s="124" t="s">
        <v>1930</v>
      </c>
      <c r="F595" s="124" t="s">
        <v>1931</v>
      </c>
      <c r="I595" s="125"/>
      <c r="J595" s="126">
        <f>BK595</f>
        <v>0</v>
      </c>
      <c r="L595" s="122"/>
      <c r="M595" s="127"/>
      <c r="P595" s="128">
        <f>SUM(P596:P598)</f>
        <v>0</v>
      </c>
      <c r="R595" s="128">
        <f>SUM(R596:R598)</f>
        <v>0</v>
      </c>
      <c r="T595" s="129">
        <f>SUM(T596:T598)</f>
        <v>0</v>
      </c>
      <c r="AR595" s="123" t="s">
        <v>251</v>
      </c>
      <c r="AT595" s="130" t="s">
        <v>74</v>
      </c>
      <c r="AU595" s="130" t="s">
        <v>75</v>
      </c>
      <c r="AY595" s="123" t="s">
        <v>244</v>
      </c>
      <c r="BK595" s="131">
        <f>SUM(BK596:BK598)</f>
        <v>0</v>
      </c>
    </row>
    <row r="596" spans="2:65" s="1" customFormat="1" ht="16.5" customHeight="1">
      <c r="B596" s="34"/>
      <c r="C596" s="134" t="s">
        <v>1932</v>
      </c>
      <c r="D596" s="134" t="s">
        <v>246</v>
      </c>
      <c r="E596" s="135" t="s">
        <v>1933</v>
      </c>
      <c r="F596" s="136" t="s">
        <v>1934</v>
      </c>
      <c r="G596" s="137" t="s">
        <v>507</v>
      </c>
      <c r="H596" s="138">
        <v>4</v>
      </c>
      <c r="I596" s="139"/>
      <c r="J596" s="140">
        <f>ROUND(I596*H596,2)</f>
        <v>0</v>
      </c>
      <c r="K596" s="136" t="s">
        <v>29</v>
      </c>
      <c r="L596" s="34"/>
      <c r="M596" s="141" t="s">
        <v>29</v>
      </c>
      <c r="N596" s="142" t="s">
        <v>46</v>
      </c>
      <c r="P596" s="143">
        <f>O596*H596</f>
        <v>0</v>
      </c>
      <c r="Q596" s="143">
        <v>0</v>
      </c>
      <c r="R596" s="143">
        <f>Q596*H596</f>
        <v>0</v>
      </c>
      <c r="S596" s="143">
        <v>0</v>
      </c>
      <c r="T596" s="144">
        <f>S596*H596</f>
        <v>0</v>
      </c>
      <c r="AR596" s="145" t="s">
        <v>251</v>
      </c>
      <c r="AT596" s="145" t="s">
        <v>246</v>
      </c>
      <c r="AU596" s="145" t="s">
        <v>83</v>
      </c>
      <c r="AY596" s="18" t="s">
        <v>244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8" t="s">
        <v>83</v>
      </c>
      <c r="BK596" s="146">
        <f>ROUND(I596*H596,2)</f>
        <v>0</v>
      </c>
      <c r="BL596" s="18" t="s">
        <v>251</v>
      </c>
      <c r="BM596" s="145" t="s">
        <v>1935</v>
      </c>
    </row>
    <row r="597" spans="2:65" s="1" customFormat="1">
      <c r="B597" s="34"/>
      <c r="D597" s="147" t="s">
        <v>253</v>
      </c>
      <c r="F597" s="148" t="s">
        <v>1934</v>
      </c>
      <c r="I597" s="149"/>
      <c r="L597" s="34"/>
      <c r="M597" s="150"/>
      <c r="T597" s="55"/>
      <c r="AT597" s="18" t="s">
        <v>253</v>
      </c>
      <c r="AU597" s="18" t="s">
        <v>83</v>
      </c>
    </row>
    <row r="598" spans="2:65" s="1" customFormat="1" ht="19.5">
      <c r="B598" s="34"/>
      <c r="D598" s="147" t="s">
        <v>284</v>
      </c>
      <c r="F598" s="167" t="s">
        <v>1936</v>
      </c>
      <c r="I598" s="149"/>
      <c r="L598" s="34"/>
      <c r="M598" s="185"/>
      <c r="N598" s="186"/>
      <c r="O598" s="186"/>
      <c r="P598" s="186"/>
      <c r="Q598" s="186"/>
      <c r="R598" s="186"/>
      <c r="S598" s="186"/>
      <c r="T598" s="187"/>
      <c r="AT598" s="18" t="s">
        <v>284</v>
      </c>
      <c r="AU598" s="18" t="s">
        <v>83</v>
      </c>
    </row>
    <row r="599" spans="2:65" s="1" customFormat="1" ht="6.95" customHeight="1">
      <c r="B599" s="43"/>
      <c r="C599" s="44"/>
      <c r="D599" s="44"/>
      <c r="E599" s="44"/>
      <c r="F599" s="44"/>
      <c r="G599" s="44"/>
      <c r="H599" s="44"/>
      <c r="I599" s="44"/>
      <c r="J599" s="44"/>
      <c r="K599" s="44"/>
      <c r="L599" s="34"/>
    </row>
  </sheetData>
  <sheetProtection algorithmName="SHA-512" hashValue="sljRfBNDSl9vcKcsoe7X/mrpQ3D9B7JhYH6RrkWt8Nk0AHMLl3WqQu67V9fbb7vNxjhBxtZP17d9+i5V7CTrFw==" saltValue="pknJeIiU72N3SNLjjIn65bqVGdbd2Dbl3qznYvGLQ5oPSyIFwplkJnGThYt6ETx7yZjPKHxCl07TAaAdnYVnhA==" spinCount="100000" sheet="1" objects="1" scenarios="1" formatColumns="0" formatRows="0" autoFilter="0"/>
  <autoFilter ref="C94:K598" xr:uid="{00000000-0009-0000-0000-000006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600-000000000000}"/>
    <hyperlink ref="F104" r:id="rId2" xr:uid="{00000000-0004-0000-0600-000001000000}"/>
    <hyperlink ref="F108" r:id="rId3" xr:uid="{00000000-0004-0000-0600-000002000000}"/>
    <hyperlink ref="F112" r:id="rId4" xr:uid="{00000000-0004-0000-0600-000003000000}"/>
    <hyperlink ref="F118" r:id="rId5" xr:uid="{00000000-0004-0000-0600-000004000000}"/>
    <hyperlink ref="F122" r:id="rId6" xr:uid="{00000000-0004-0000-0600-000005000000}"/>
    <hyperlink ref="F126" r:id="rId7" xr:uid="{00000000-0004-0000-0600-000006000000}"/>
    <hyperlink ref="F130" r:id="rId8" xr:uid="{00000000-0004-0000-0600-000007000000}"/>
    <hyperlink ref="F134" r:id="rId9" xr:uid="{00000000-0004-0000-0600-000008000000}"/>
    <hyperlink ref="F138" r:id="rId10" xr:uid="{00000000-0004-0000-0600-000009000000}"/>
    <hyperlink ref="F160" r:id="rId11" xr:uid="{00000000-0004-0000-0600-00000A000000}"/>
    <hyperlink ref="F163" r:id="rId12" xr:uid="{00000000-0004-0000-0600-00000B000000}"/>
    <hyperlink ref="F167" r:id="rId13" xr:uid="{00000000-0004-0000-0600-00000C000000}"/>
    <hyperlink ref="F170" r:id="rId14" xr:uid="{00000000-0004-0000-0600-00000D000000}"/>
    <hyperlink ref="F174" r:id="rId15" xr:uid="{00000000-0004-0000-0600-00000E000000}"/>
    <hyperlink ref="F180" r:id="rId16" xr:uid="{00000000-0004-0000-0600-00000F000000}"/>
    <hyperlink ref="F191" r:id="rId17" xr:uid="{00000000-0004-0000-0600-000010000000}"/>
    <hyperlink ref="F195" r:id="rId18" xr:uid="{00000000-0004-0000-0600-000011000000}"/>
    <hyperlink ref="F204" r:id="rId19" xr:uid="{00000000-0004-0000-0600-000012000000}"/>
    <hyperlink ref="F212" r:id="rId20" xr:uid="{00000000-0004-0000-0600-000013000000}"/>
    <hyperlink ref="F219" r:id="rId21" xr:uid="{00000000-0004-0000-0600-000014000000}"/>
    <hyperlink ref="F227" r:id="rId22" xr:uid="{00000000-0004-0000-0600-000015000000}"/>
    <hyperlink ref="F231" r:id="rId23" xr:uid="{00000000-0004-0000-0600-000016000000}"/>
    <hyperlink ref="F241" r:id="rId24" xr:uid="{00000000-0004-0000-0600-000017000000}"/>
    <hyperlink ref="F249" r:id="rId25" xr:uid="{00000000-0004-0000-0600-000018000000}"/>
    <hyperlink ref="F253" r:id="rId26" xr:uid="{00000000-0004-0000-0600-000019000000}"/>
    <hyperlink ref="F257" r:id="rId27" xr:uid="{00000000-0004-0000-0600-00001A000000}"/>
    <hyperlink ref="F261" r:id="rId28" xr:uid="{00000000-0004-0000-0600-00001B000000}"/>
    <hyperlink ref="F265" r:id="rId29" xr:uid="{00000000-0004-0000-0600-00001C000000}"/>
    <hyperlink ref="F272" r:id="rId30" xr:uid="{00000000-0004-0000-0600-00001D000000}"/>
    <hyperlink ref="F286" r:id="rId31" xr:uid="{00000000-0004-0000-0600-00001E000000}"/>
    <hyperlink ref="F296" r:id="rId32" xr:uid="{00000000-0004-0000-0600-00001F000000}"/>
    <hyperlink ref="F300" r:id="rId33" xr:uid="{00000000-0004-0000-0600-000020000000}"/>
    <hyperlink ref="F307" r:id="rId34" xr:uid="{00000000-0004-0000-0600-000021000000}"/>
    <hyperlink ref="F310" r:id="rId35" xr:uid="{00000000-0004-0000-0600-000022000000}"/>
    <hyperlink ref="F314" r:id="rId36" xr:uid="{00000000-0004-0000-0600-000023000000}"/>
    <hyperlink ref="F318" r:id="rId37" xr:uid="{00000000-0004-0000-0600-000024000000}"/>
    <hyperlink ref="F322" r:id="rId38" xr:uid="{00000000-0004-0000-0600-000025000000}"/>
    <hyperlink ref="F326" r:id="rId39" xr:uid="{00000000-0004-0000-0600-000026000000}"/>
    <hyperlink ref="F330" r:id="rId40" xr:uid="{00000000-0004-0000-0600-000027000000}"/>
    <hyperlink ref="F334" r:id="rId41" xr:uid="{00000000-0004-0000-0600-000028000000}"/>
    <hyperlink ref="F338" r:id="rId42" xr:uid="{00000000-0004-0000-0600-000029000000}"/>
    <hyperlink ref="F347" r:id="rId43" xr:uid="{00000000-0004-0000-0600-00002A000000}"/>
    <hyperlink ref="F351" r:id="rId44" xr:uid="{00000000-0004-0000-0600-00002B000000}"/>
    <hyperlink ref="F356" r:id="rId45" xr:uid="{00000000-0004-0000-0600-00002C000000}"/>
    <hyperlink ref="F360" r:id="rId46" xr:uid="{00000000-0004-0000-0600-00002D000000}"/>
    <hyperlink ref="F363" r:id="rId47" xr:uid="{00000000-0004-0000-0600-00002E000000}"/>
    <hyperlink ref="F367" r:id="rId48" xr:uid="{00000000-0004-0000-0600-00002F000000}"/>
    <hyperlink ref="F379" r:id="rId49" xr:uid="{00000000-0004-0000-0600-000030000000}"/>
    <hyperlink ref="F383" r:id="rId50" xr:uid="{00000000-0004-0000-0600-000031000000}"/>
    <hyperlink ref="F388" r:id="rId51" xr:uid="{00000000-0004-0000-0600-000032000000}"/>
    <hyperlink ref="F391" r:id="rId52" xr:uid="{00000000-0004-0000-0600-000033000000}"/>
    <hyperlink ref="F395" r:id="rId53" xr:uid="{00000000-0004-0000-0600-000034000000}"/>
    <hyperlink ref="F399" r:id="rId54" xr:uid="{00000000-0004-0000-0600-000035000000}"/>
    <hyperlink ref="F418" r:id="rId55" xr:uid="{00000000-0004-0000-0600-000036000000}"/>
    <hyperlink ref="F423" r:id="rId56" xr:uid="{00000000-0004-0000-0600-000037000000}"/>
    <hyperlink ref="F431" r:id="rId57" xr:uid="{00000000-0004-0000-0600-000038000000}"/>
    <hyperlink ref="F440" r:id="rId58" xr:uid="{00000000-0004-0000-0600-000039000000}"/>
    <hyperlink ref="F446" r:id="rId59" xr:uid="{00000000-0004-0000-0600-00003A000000}"/>
    <hyperlink ref="F452" r:id="rId60" xr:uid="{00000000-0004-0000-0600-00003B000000}"/>
    <hyperlink ref="F458" r:id="rId61" xr:uid="{00000000-0004-0000-0600-00003C000000}"/>
    <hyperlink ref="F464" r:id="rId62" xr:uid="{00000000-0004-0000-0600-00003D000000}"/>
    <hyperlink ref="F470" r:id="rId63" xr:uid="{00000000-0004-0000-0600-00003E000000}"/>
    <hyperlink ref="F482" r:id="rId64" xr:uid="{00000000-0004-0000-0600-00003F000000}"/>
    <hyperlink ref="F488" r:id="rId65" xr:uid="{00000000-0004-0000-0600-000040000000}"/>
    <hyperlink ref="F494" r:id="rId66" xr:uid="{00000000-0004-0000-0600-000041000000}"/>
    <hyperlink ref="F500" r:id="rId67" xr:uid="{00000000-0004-0000-0600-000042000000}"/>
    <hyperlink ref="F515" r:id="rId68" xr:uid="{00000000-0004-0000-0600-000043000000}"/>
    <hyperlink ref="F521" r:id="rId69" xr:uid="{00000000-0004-0000-0600-000044000000}"/>
    <hyperlink ref="F525" r:id="rId70" xr:uid="{00000000-0004-0000-0600-000045000000}"/>
    <hyperlink ref="F528" r:id="rId71" xr:uid="{00000000-0004-0000-0600-000046000000}"/>
    <hyperlink ref="F532" r:id="rId72" xr:uid="{00000000-0004-0000-0600-000047000000}"/>
    <hyperlink ref="F541" r:id="rId73" xr:uid="{00000000-0004-0000-0600-000048000000}"/>
    <hyperlink ref="F545" r:id="rId74" xr:uid="{00000000-0004-0000-0600-000049000000}"/>
    <hyperlink ref="F551" r:id="rId75" xr:uid="{00000000-0004-0000-0600-00004A000000}"/>
    <hyperlink ref="F555" r:id="rId76" xr:uid="{00000000-0004-0000-0600-00004B000000}"/>
    <hyperlink ref="F560" r:id="rId77" xr:uid="{00000000-0004-0000-0600-00004C000000}"/>
    <hyperlink ref="F571" r:id="rId78" xr:uid="{00000000-0004-0000-0600-00004D000000}"/>
    <hyperlink ref="F575" r:id="rId79" xr:uid="{00000000-0004-0000-0600-00004E000000}"/>
    <hyperlink ref="F580" r:id="rId80" xr:uid="{00000000-0004-0000-0600-00004F000000}"/>
    <hyperlink ref="F589" r:id="rId81" xr:uid="{00000000-0004-0000-0600-00005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46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102</v>
      </c>
      <c r="AZ2" s="92" t="s">
        <v>823</v>
      </c>
      <c r="BA2" s="92" t="s">
        <v>29</v>
      </c>
      <c r="BB2" s="92" t="s">
        <v>29</v>
      </c>
      <c r="BC2" s="92" t="s">
        <v>1937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1938</v>
      </c>
      <c r="BA3" s="92" t="s">
        <v>29</v>
      </c>
      <c r="BB3" s="92" t="s">
        <v>29</v>
      </c>
      <c r="BC3" s="92" t="s">
        <v>1939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203</v>
      </c>
      <c r="BA4" s="92" t="s">
        <v>29</v>
      </c>
      <c r="BB4" s="92" t="s">
        <v>29</v>
      </c>
      <c r="BC4" s="92" t="s">
        <v>1940</v>
      </c>
      <c r="BD4" s="92" t="s">
        <v>21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1941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ROUND(J95,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ROUND((SUM(BE95:BE467)),  2)</f>
        <v>0</v>
      </c>
      <c r="I33" s="96">
        <v>0.21</v>
      </c>
      <c r="J33" s="85">
        <f>ROUND(((SUM(BE95:BE467))*I33),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ROUND((SUM(BF95:BF467)),  2)</f>
        <v>0</v>
      </c>
      <c r="I34" s="96">
        <v>0.15</v>
      </c>
      <c r="J34" s="85">
        <f>ROUND(((SUM(BF95:BF467))*I34),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ROUND((SUM(BG95:BG467)),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ROUND((SUM(BH95:BH467)),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ROUND((SUM(BI95:BI467)),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040.13.2 - Pravostranná nábřežní zeď v úseku km 1,572 40 - 1,983 70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J95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J96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J97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J267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J284</f>
        <v>0</v>
      </c>
      <c r="L63" s="110"/>
    </row>
    <row r="64" spans="2:47" s="9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J343</f>
        <v>0</v>
      </c>
      <c r="L64" s="110"/>
    </row>
    <row r="65" spans="2:12" s="9" customFormat="1" ht="19.899999999999999" customHeight="1">
      <c r="B65" s="110"/>
      <c r="D65" s="111" t="s">
        <v>221</v>
      </c>
      <c r="E65" s="112"/>
      <c r="F65" s="112"/>
      <c r="G65" s="112"/>
      <c r="H65" s="112"/>
      <c r="I65" s="112"/>
      <c r="J65" s="113">
        <f>J347</f>
        <v>0</v>
      </c>
      <c r="L65" s="110"/>
    </row>
    <row r="66" spans="2:12" s="9" customFormat="1" ht="19.899999999999999" customHeight="1">
      <c r="B66" s="110"/>
      <c r="D66" s="111" t="s">
        <v>1345</v>
      </c>
      <c r="E66" s="112"/>
      <c r="F66" s="112"/>
      <c r="G66" s="112"/>
      <c r="H66" s="112"/>
      <c r="I66" s="112"/>
      <c r="J66" s="113">
        <f>J355</f>
        <v>0</v>
      </c>
      <c r="L66" s="110"/>
    </row>
    <row r="67" spans="2:12" s="9" customFormat="1" ht="19.899999999999999" customHeight="1">
      <c r="B67" s="110"/>
      <c r="D67" s="111" t="s">
        <v>222</v>
      </c>
      <c r="E67" s="112"/>
      <c r="F67" s="112"/>
      <c r="G67" s="112"/>
      <c r="H67" s="112"/>
      <c r="I67" s="112"/>
      <c r="J67" s="113">
        <f>J407</f>
        <v>0</v>
      </c>
      <c r="L67" s="110"/>
    </row>
    <row r="68" spans="2:12" s="9" customFormat="1" ht="19.899999999999999" customHeight="1">
      <c r="B68" s="110"/>
      <c r="D68" s="111" t="s">
        <v>224</v>
      </c>
      <c r="E68" s="112"/>
      <c r="F68" s="112"/>
      <c r="G68" s="112"/>
      <c r="H68" s="112"/>
      <c r="I68" s="112"/>
      <c r="J68" s="113">
        <f>J428</f>
        <v>0</v>
      </c>
      <c r="L68" s="110"/>
    </row>
    <row r="69" spans="2:12" s="8" customFormat="1" ht="24.95" customHeight="1">
      <c r="B69" s="106"/>
      <c r="D69" s="107" t="s">
        <v>225</v>
      </c>
      <c r="E69" s="108"/>
      <c r="F69" s="108"/>
      <c r="G69" s="108"/>
      <c r="H69" s="108"/>
      <c r="I69" s="108"/>
      <c r="J69" s="109">
        <f>J432</f>
        <v>0</v>
      </c>
      <c r="L69" s="106"/>
    </row>
    <row r="70" spans="2:12" s="9" customFormat="1" ht="19.899999999999999" customHeight="1">
      <c r="B70" s="110"/>
      <c r="D70" s="111" t="s">
        <v>1346</v>
      </c>
      <c r="E70" s="112"/>
      <c r="F70" s="112"/>
      <c r="G70" s="112"/>
      <c r="H70" s="112"/>
      <c r="I70" s="112"/>
      <c r="J70" s="113">
        <f>J433</f>
        <v>0</v>
      </c>
      <c r="L70" s="110"/>
    </row>
    <row r="71" spans="2:12" s="9" customFormat="1" ht="19.899999999999999" customHeight="1">
      <c r="B71" s="110"/>
      <c r="D71" s="111" t="s">
        <v>1347</v>
      </c>
      <c r="E71" s="112"/>
      <c r="F71" s="112"/>
      <c r="G71" s="112"/>
      <c r="H71" s="112"/>
      <c r="I71" s="112"/>
      <c r="J71" s="113">
        <f>J436</f>
        <v>0</v>
      </c>
      <c r="L71" s="110"/>
    </row>
    <row r="72" spans="2:12" s="9" customFormat="1" ht="19.899999999999999" customHeight="1">
      <c r="B72" s="110"/>
      <c r="D72" s="111" t="s">
        <v>226</v>
      </c>
      <c r="E72" s="112"/>
      <c r="F72" s="112"/>
      <c r="G72" s="112"/>
      <c r="H72" s="112"/>
      <c r="I72" s="112"/>
      <c r="J72" s="113">
        <f>J446</f>
        <v>0</v>
      </c>
      <c r="L72" s="110"/>
    </row>
    <row r="73" spans="2:12" s="8" customFormat="1" ht="24.95" customHeight="1">
      <c r="B73" s="106"/>
      <c r="D73" s="107" t="s">
        <v>227</v>
      </c>
      <c r="E73" s="108"/>
      <c r="F73" s="108"/>
      <c r="G73" s="108"/>
      <c r="H73" s="108"/>
      <c r="I73" s="108"/>
      <c r="J73" s="109">
        <f>J454</f>
        <v>0</v>
      </c>
      <c r="L73" s="106"/>
    </row>
    <row r="74" spans="2:12" s="9" customFormat="1" ht="19.899999999999999" customHeight="1">
      <c r="B74" s="110"/>
      <c r="D74" s="111" t="s">
        <v>228</v>
      </c>
      <c r="E74" s="112"/>
      <c r="F74" s="112"/>
      <c r="G74" s="112"/>
      <c r="H74" s="112"/>
      <c r="I74" s="112"/>
      <c r="J74" s="113">
        <f>J455</f>
        <v>0</v>
      </c>
      <c r="L74" s="110"/>
    </row>
    <row r="75" spans="2:12" s="8" customFormat="1" ht="24.95" customHeight="1">
      <c r="B75" s="106"/>
      <c r="D75" s="107" t="s">
        <v>1348</v>
      </c>
      <c r="E75" s="108"/>
      <c r="F75" s="108"/>
      <c r="G75" s="108"/>
      <c r="H75" s="108"/>
      <c r="I75" s="108"/>
      <c r="J75" s="109">
        <f>J464</f>
        <v>0</v>
      </c>
      <c r="L75" s="106"/>
    </row>
    <row r="76" spans="2:12" s="1" customFormat="1" ht="21.75" customHeight="1">
      <c r="B76" s="34"/>
      <c r="L76" s="34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4"/>
    </row>
    <row r="81" spans="2:63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4"/>
    </row>
    <row r="82" spans="2:63" s="1" customFormat="1" ht="24.95" customHeight="1">
      <c r="B82" s="34"/>
      <c r="C82" s="22" t="s">
        <v>229</v>
      </c>
      <c r="L82" s="34"/>
    </row>
    <row r="83" spans="2:63" s="1" customFormat="1" ht="6.95" customHeight="1">
      <c r="B83" s="34"/>
      <c r="L83" s="34"/>
    </row>
    <row r="84" spans="2:63" s="1" customFormat="1" ht="12" customHeight="1">
      <c r="B84" s="34"/>
      <c r="C84" s="28" t="s">
        <v>16</v>
      </c>
      <c r="L84" s="34"/>
    </row>
    <row r="85" spans="2:63" s="1" customFormat="1" ht="16.5" customHeight="1">
      <c r="B85" s="34"/>
      <c r="E85" s="336" t="str">
        <f>E7</f>
        <v>Opatření Zátor-Loučky, OHO, Dílčí stavba 02.040 Opatření v úseku Zátor - Loučky</v>
      </c>
      <c r="F85" s="337"/>
      <c r="G85" s="337"/>
      <c r="H85" s="337"/>
      <c r="L85" s="34"/>
    </row>
    <row r="86" spans="2:63" s="1" customFormat="1" ht="12" customHeight="1">
      <c r="B86" s="34"/>
      <c r="C86" s="28" t="s">
        <v>210</v>
      </c>
      <c r="L86" s="34"/>
    </row>
    <row r="87" spans="2:63" s="1" customFormat="1" ht="16.5" customHeight="1">
      <c r="B87" s="34"/>
      <c r="E87" s="310" t="str">
        <f>E9</f>
        <v>040.13.2 - Pravostranná nábřežní zeď v úseku km 1,572 40 - 1,983 70</v>
      </c>
      <c r="F87" s="335"/>
      <c r="G87" s="335"/>
      <c r="H87" s="335"/>
      <c r="L87" s="34"/>
    </row>
    <row r="88" spans="2:63" s="1" customFormat="1" ht="6.95" customHeight="1">
      <c r="B88" s="34"/>
      <c r="L88" s="34"/>
    </row>
    <row r="89" spans="2:63" s="1" customFormat="1" ht="12" customHeight="1">
      <c r="B89" s="34"/>
      <c r="C89" s="28" t="s">
        <v>22</v>
      </c>
      <c r="F89" s="26" t="str">
        <f>F12</f>
        <v>Zátor</v>
      </c>
      <c r="I89" s="28" t="s">
        <v>24</v>
      </c>
      <c r="J89" s="51">
        <f>IF(J12="","",J12)</f>
        <v>45897</v>
      </c>
      <c r="L89" s="34"/>
    </row>
    <row r="90" spans="2:63" s="1" customFormat="1" ht="6.95" customHeight="1">
      <c r="B90" s="34"/>
      <c r="L90" s="34"/>
    </row>
    <row r="91" spans="2:63" s="1" customFormat="1" ht="15.2" customHeight="1">
      <c r="B91" s="34"/>
      <c r="C91" s="28" t="s">
        <v>27</v>
      </c>
      <c r="F91" s="26" t="str">
        <f>E15</f>
        <v>Povodí Odry, státní podnik</v>
      </c>
      <c r="I91" s="28" t="s">
        <v>34</v>
      </c>
      <c r="J91" s="32" t="str">
        <f>E21</f>
        <v>AQUATIS, a.s.</v>
      </c>
      <c r="L91" s="34"/>
    </row>
    <row r="92" spans="2:63" s="1" customFormat="1" ht="25.7" customHeight="1">
      <c r="B92" s="34"/>
      <c r="C92" s="28" t="s">
        <v>32</v>
      </c>
      <c r="F92" s="26" t="str">
        <f>IF(E18="","",E18)</f>
        <v>Vyplň údaj</v>
      </c>
      <c r="I92" s="28" t="s">
        <v>37</v>
      </c>
      <c r="J92" s="32" t="str">
        <f>E24</f>
        <v>Ing. Michal Jendruščák</v>
      </c>
      <c r="L92" s="34"/>
    </row>
    <row r="93" spans="2:63" s="1" customFormat="1" ht="10.35" customHeight="1">
      <c r="B93" s="34"/>
      <c r="L93" s="34"/>
    </row>
    <row r="94" spans="2:63" s="10" customFormat="1" ht="29.25" customHeight="1">
      <c r="B94" s="114"/>
      <c r="C94" s="115" t="s">
        <v>230</v>
      </c>
      <c r="D94" s="116" t="s">
        <v>60</v>
      </c>
      <c r="E94" s="116" t="s">
        <v>56</v>
      </c>
      <c r="F94" s="116" t="s">
        <v>57</v>
      </c>
      <c r="G94" s="116" t="s">
        <v>231</v>
      </c>
      <c r="H94" s="116" t="s">
        <v>232</v>
      </c>
      <c r="I94" s="116" t="s">
        <v>233</v>
      </c>
      <c r="J94" s="116" t="s">
        <v>214</v>
      </c>
      <c r="K94" s="117" t="s">
        <v>234</v>
      </c>
      <c r="L94" s="114"/>
      <c r="M94" s="58" t="s">
        <v>29</v>
      </c>
      <c r="N94" s="59" t="s">
        <v>45</v>
      </c>
      <c r="O94" s="59" t="s">
        <v>235</v>
      </c>
      <c r="P94" s="59" t="s">
        <v>236</v>
      </c>
      <c r="Q94" s="59" t="s">
        <v>237</v>
      </c>
      <c r="R94" s="59" t="s">
        <v>238</v>
      </c>
      <c r="S94" s="59" t="s">
        <v>239</v>
      </c>
      <c r="T94" s="60" t="s">
        <v>240</v>
      </c>
    </row>
    <row r="95" spans="2:63" s="1" customFormat="1" ht="22.9" customHeight="1">
      <c r="B95" s="34"/>
      <c r="C95" s="63" t="s">
        <v>241</v>
      </c>
      <c r="J95" s="118">
        <f>BK95</f>
        <v>0</v>
      </c>
      <c r="L95" s="34"/>
      <c r="M95" s="61"/>
      <c r="N95" s="52"/>
      <c r="O95" s="52"/>
      <c r="P95" s="119">
        <f>P96+P432+P454+P464</f>
        <v>0</v>
      </c>
      <c r="Q95" s="52"/>
      <c r="R95" s="119">
        <f>R96+R432+R454+R464</f>
        <v>4424.4373928200002</v>
      </c>
      <c r="S95" s="52"/>
      <c r="T95" s="120">
        <f>T96+T432+T454+T464</f>
        <v>0</v>
      </c>
      <c r="AT95" s="18" t="s">
        <v>74</v>
      </c>
      <c r="AU95" s="18" t="s">
        <v>215</v>
      </c>
      <c r="BK95" s="121">
        <f>BK96+BK432+BK454+BK464</f>
        <v>0</v>
      </c>
    </row>
    <row r="96" spans="2:63" s="11" customFormat="1" ht="25.9" customHeight="1">
      <c r="B96" s="122"/>
      <c r="D96" s="123" t="s">
        <v>74</v>
      </c>
      <c r="E96" s="124" t="s">
        <v>242</v>
      </c>
      <c r="F96" s="124" t="s">
        <v>243</v>
      </c>
      <c r="I96" s="125"/>
      <c r="J96" s="126">
        <f>BK96</f>
        <v>0</v>
      </c>
      <c r="L96" s="122"/>
      <c r="M96" s="127"/>
      <c r="P96" s="128">
        <f>P97+P267+P284+P343+P347+P355+P407+P428</f>
        <v>0</v>
      </c>
      <c r="R96" s="128">
        <f>R97+R267+R284+R343+R347+R355+R407+R428</f>
        <v>4404.5763828199997</v>
      </c>
      <c r="T96" s="129">
        <f>T97+T267+T284+T343+T347+T355+T407+T428</f>
        <v>0</v>
      </c>
      <c r="AR96" s="123" t="s">
        <v>83</v>
      </c>
      <c r="AT96" s="130" t="s">
        <v>74</v>
      </c>
      <c r="AU96" s="130" t="s">
        <v>75</v>
      </c>
      <c r="AY96" s="123" t="s">
        <v>244</v>
      </c>
      <c r="BK96" s="131">
        <f>BK97+BK267+BK284+BK343+BK347+BK355+BK407+BK428</f>
        <v>0</v>
      </c>
    </row>
    <row r="97" spans="2:65" s="11" customFormat="1" ht="22.9" customHeight="1">
      <c r="B97" s="122"/>
      <c r="D97" s="123" t="s">
        <v>74</v>
      </c>
      <c r="E97" s="132" t="s">
        <v>83</v>
      </c>
      <c r="F97" s="132" t="s">
        <v>245</v>
      </c>
      <c r="I97" s="125"/>
      <c r="J97" s="133">
        <f>BK97</f>
        <v>0</v>
      </c>
      <c r="L97" s="122"/>
      <c r="M97" s="127"/>
      <c r="P97" s="128">
        <f>SUM(P98:P266)</f>
        <v>0</v>
      </c>
      <c r="R97" s="128">
        <f>SUM(R98:R266)</f>
        <v>1456.9929430000002</v>
      </c>
      <c r="T97" s="129">
        <f>SUM(T98:T266)</f>
        <v>0</v>
      </c>
      <c r="AR97" s="123" t="s">
        <v>83</v>
      </c>
      <c r="AT97" s="130" t="s">
        <v>74</v>
      </c>
      <c r="AU97" s="130" t="s">
        <v>83</v>
      </c>
      <c r="AY97" s="123" t="s">
        <v>244</v>
      </c>
      <c r="BK97" s="131">
        <f>SUM(BK98:BK266)</f>
        <v>0</v>
      </c>
    </row>
    <row r="98" spans="2:65" s="1" customFormat="1" ht="16.5" customHeight="1">
      <c r="B98" s="34"/>
      <c r="C98" s="134" t="s">
        <v>83</v>
      </c>
      <c r="D98" s="134" t="s">
        <v>246</v>
      </c>
      <c r="E98" s="135" t="s">
        <v>1349</v>
      </c>
      <c r="F98" s="136" t="s">
        <v>1350</v>
      </c>
      <c r="G98" s="137" t="s">
        <v>1351</v>
      </c>
      <c r="H98" s="138">
        <v>6216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3.0000000000000001E-5</v>
      </c>
      <c r="R98" s="143">
        <f>Q98*H98</f>
        <v>0.18648000000000001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1942</v>
      </c>
    </row>
    <row r="99" spans="2:65" s="1" customFormat="1">
      <c r="B99" s="34"/>
      <c r="D99" s="147" t="s">
        <v>253</v>
      </c>
      <c r="F99" s="148" t="s">
        <v>1353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1354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1943</v>
      </c>
      <c r="H101" s="156">
        <v>6216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83</v>
      </c>
      <c r="AY101" s="154" t="s">
        <v>244</v>
      </c>
    </row>
    <row r="102" spans="2:65" s="1" customFormat="1" ht="16.5" customHeight="1">
      <c r="B102" s="34"/>
      <c r="C102" s="134" t="s">
        <v>21</v>
      </c>
      <c r="D102" s="134" t="s">
        <v>246</v>
      </c>
      <c r="E102" s="135" t="s">
        <v>1356</v>
      </c>
      <c r="F102" s="136" t="s">
        <v>1357</v>
      </c>
      <c r="G102" s="137" t="s">
        <v>1358</v>
      </c>
      <c r="H102" s="138">
        <v>2056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1944</v>
      </c>
    </row>
    <row r="103" spans="2:65" s="1" customFormat="1">
      <c r="B103" s="34"/>
      <c r="D103" s="147" t="s">
        <v>253</v>
      </c>
      <c r="F103" s="148" t="s">
        <v>1360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1361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2" customFormat="1">
      <c r="B105" s="153"/>
      <c r="D105" s="147" t="s">
        <v>262</v>
      </c>
      <c r="E105" s="154" t="s">
        <v>29</v>
      </c>
      <c r="F105" s="155" t="s">
        <v>1945</v>
      </c>
      <c r="H105" s="156">
        <v>56</v>
      </c>
      <c r="I105" s="157"/>
      <c r="L105" s="153"/>
      <c r="M105" s="158"/>
      <c r="T105" s="159"/>
      <c r="AT105" s="154" t="s">
        <v>262</v>
      </c>
      <c r="AU105" s="154" t="s">
        <v>21</v>
      </c>
      <c r="AV105" s="12" t="s">
        <v>21</v>
      </c>
      <c r="AW105" s="12" t="s">
        <v>36</v>
      </c>
      <c r="AX105" s="12" t="s">
        <v>75</v>
      </c>
      <c r="AY105" s="154" t="s">
        <v>244</v>
      </c>
    </row>
    <row r="106" spans="2:65" s="12" customFormat="1">
      <c r="B106" s="153"/>
      <c r="D106" s="147" t="s">
        <v>262</v>
      </c>
      <c r="E106" s="154" t="s">
        <v>29</v>
      </c>
      <c r="F106" s="155" t="s">
        <v>1946</v>
      </c>
      <c r="H106" s="156">
        <v>2000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3" customFormat="1">
      <c r="B107" s="160"/>
      <c r="D107" s="147" t="s">
        <v>262</v>
      </c>
      <c r="E107" s="161" t="s">
        <v>29</v>
      </c>
      <c r="F107" s="162" t="s">
        <v>271</v>
      </c>
      <c r="H107" s="163">
        <v>2056</v>
      </c>
      <c r="I107" s="164"/>
      <c r="L107" s="160"/>
      <c r="M107" s="165"/>
      <c r="T107" s="166"/>
      <c r="AT107" s="161" t="s">
        <v>262</v>
      </c>
      <c r="AU107" s="161" t="s">
        <v>21</v>
      </c>
      <c r="AV107" s="13" t="s">
        <v>251</v>
      </c>
      <c r="AW107" s="13" t="s">
        <v>36</v>
      </c>
      <c r="AX107" s="13" t="s">
        <v>83</v>
      </c>
      <c r="AY107" s="161" t="s">
        <v>244</v>
      </c>
    </row>
    <row r="108" spans="2:65" s="1" customFormat="1" ht="16.5" customHeight="1">
      <c r="B108" s="34"/>
      <c r="C108" s="134" t="s">
        <v>264</v>
      </c>
      <c r="D108" s="134" t="s">
        <v>246</v>
      </c>
      <c r="E108" s="135" t="s">
        <v>287</v>
      </c>
      <c r="F108" s="136" t="s">
        <v>288</v>
      </c>
      <c r="G108" s="137" t="s">
        <v>249</v>
      </c>
      <c r="H108" s="138">
        <v>2757.4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1947</v>
      </c>
    </row>
    <row r="109" spans="2:65" s="1" customFormat="1">
      <c r="B109" s="34"/>
      <c r="D109" s="147" t="s">
        <v>253</v>
      </c>
      <c r="F109" s="148" t="s">
        <v>290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291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2" customFormat="1">
      <c r="B111" s="153"/>
      <c r="D111" s="147" t="s">
        <v>262</v>
      </c>
      <c r="E111" s="154" t="s">
        <v>29</v>
      </c>
      <c r="F111" s="155" t="s">
        <v>1948</v>
      </c>
      <c r="H111" s="156">
        <v>2757.4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83</v>
      </c>
      <c r="AY111" s="154" t="s">
        <v>244</v>
      </c>
    </row>
    <row r="112" spans="2:65" s="1" customFormat="1" ht="21.75" customHeight="1">
      <c r="B112" s="34"/>
      <c r="C112" s="134" t="s">
        <v>251</v>
      </c>
      <c r="D112" s="134" t="s">
        <v>246</v>
      </c>
      <c r="E112" s="135" t="s">
        <v>294</v>
      </c>
      <c r="F112" s="136" t="s">
        <v>295</v>
      </c>
      <c r="G112" s="137" t="s">
        <v>274</v>
      </c>
      <c r="H112" s="138">
        <v>7744.81</v>
      </c>
      <c r="I112" s="139"/>
      <c r="J112" s="140">
        <f>ROUND(I112*H112,2)</f>
        <v>0</v>
      </c>
      <c r="K112" s="136" t="s">
        <v>250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1949</v>
      </c>
    </row>
    <row r="113" spans="2:65" s="1" customFormat="1">
      <c r="B113" s="34"/>
      <c r="D113" s="147" t="s">
        <v>253</v>
      </c>
      <c r="F113" s="148" t="s">
        <v>297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" customFormat="1">
      <c r="B114" s="34"/>
      <c r="D114" s="151" t="s">
        <v>255</v>
      </c>
      <c r="F114" s="152" t="s">
        <v>298</v>
      </c>
      <c r="I114" s="149"/>
      <c r="L114" s="34"/>
      <c r="M114" s="150"/>
      <c r="T114" s="55"/>
      <c r="AT114" s="18" t="s">
        <v>255</v>
      </c>
      <c r="AU114" s="18" t="s">
        <v>21</v>
      </c>
    </row>
    <row r="115" spans="2:65" s="12" customFormat="1">
      <c r="B115" s="153"/>
      <c r="D115" s="147" t="s">
        <v>262</v>
      </c>
      <c r="E115" s="154" t="s">
        <v>29</v>
      </c>
      <c r="F115" s="155" t="s">
        <v>1950</v>
      </c>
      <c r="H115" s="156">
        <v>5287.88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75</v>
      </c>
      <c r="AY115" s="154" t="s">
        <v>244</v>
      </c>
    </row>
    <row r="116" spans="2:65" s="12" customFormat="1">
      <c r="B116" s="153"/>
      <c r="D116" s="147" t="s">
        <v>262</v>
      </c>
      <c r="E116" s="154" t="s">
        <v>29</v>
      </c>
      <c r="F116" s="155" t="s">
        <v>1951</v>
      </c>
      <c r="H116" s="156">
        <v>2456.9299999999998</v>
      </c>
      <c r="I116" s="157"/>
      <c r="L116" s="153"/>
      <c r="M116" s="158"/>
      <c r="T116" s="159"/>
      <c r="AT116" s="154" t="s">
        <v>262</v>
      </c>
      <c r="AU116" s="154" t="s">
        <v>21</v>
      </c>
      <c r="AV116" s="12" t="s">
        <v>21</v>
      </c>
      <c r="AW116" s="12" t="s">
        <v>36</v>
      </c>
      <c r="AX116" s="12" t="s">
        <v>75</v>
      </c>
      <c r="AY116" s="154" t="s">
        <v>244</v>
      </c>
    </row>
    <row r="117" spans="2:65" s="13" customFormat="1">
      <c r="B117" s="160"/>
      <c r="D117" s="147" t="s">
        <v>262</v>
      </c>
      <c r="E117" s="161" t="s">
        <v>29</v>
      </c>
      <c r="F117" s="162" t="s">
        <v>271</v>
      </c>
      <c r="H117" s="163">
        <v>7744.81</v>
      </c>
      <c r="I117" s="164"/>
      <c r="L117" s="160"/>
      <c r="M117" s="165"/>
      <c r="T117" s="166"/>
      <c r="AT117" s="161" t="s">
        <v>262</v>
      </c>
      <c r="AU117" s="161" t="s">
        <v>21</v>
      </c>
      <c r="AV117" s="13" t="s">
        <v>251</v>
      </c>
      <c r="AW117" s="13" t="s">
        <v>36</v>
      </c>
      <c r="AX117" s="13" t="s">
        <v>83</v>
      </c>
      <c r="AY117" s="161" t="s">
        <v>244</v>
      </c>
    </row>
    <row r="118" spans="2:65" s="1" customFormat="1" ht="21.75" customHeight="1">
      <c r="B118" s="34"/>
      <c r="C118" s="134" t="s">
        <v>279</v>
      </c>
      <c r="D118" s="134" t="s">
        <v>246</v>
      </c>
      <c r="E118" s="135" t="s">
        <v>301</v>
      </c>
      <c r="F118" s="136" t="s">
        <v>302</v>
      </c>
      <c r="G118" s="137" t="s">
        <v>274</v>
      </c>
      <c r="H118" s="138">
        <v>1409.38</v>
      </c>
      <c r="I118" s="139"/>
      <c r="J118" s="140">
        <f>ROUND(I118*H118,2)</f>
        <v>0</v>
      </c>
      <c r="K118" s="136" t="s">
        <v>250</v>
      </c>
      <c r="L118" s="34"/>
      <c r="M118" s="141" t="s">
        <v>29</v>
      </c>
      <c r="N118" s="142" t="s">
        <v>46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251</v>
      </c>
      <c r="AT118" s="145" t="s">
        <v>246</v>
      </c>
      <c r="AU118" s="145" t="s">
        <v>21</v>
      </c>
      <c r="AY118" s="18" t="s">
        <v>244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83</v>
      </c>
      <c r="BK118" s="146">
        <f>ROUND(I118*H118,2)</f>
        <v>0</v>
      </c>
      <c r="BL118" s="18" t="s">
        <v>251</v>
      </c>
      <c r="BM118" s="145" t="s">
        <v>1952</v>
      </c>
    </row>
    <row r="119" spans="2:65" s="1" customFormat="1" ht="19.5">
      <c r="B119" s="34"/>
      <c r="D119" s="147" t="s">
        <v>253</v>
      </c>
      <c r="F119" s="148" t="s">
        <v>304</v>
      </c>
      <c r="I119" s="149"/>
      <c r="L119" s="34"/>
      <c r="M119" s="150"/>
      <c r="T119" s="55"/>
      <c r="AT119" s="18" t="s">
        <v>253</v>
      </c>
      <c r="AU119" s="18" t="s">
        <v>21</v>
      </c>
    </row>
    <row r="120" spans="2:65" s="1" customFormat="1">
      <c r="B120" s="34"/>
      <c r="D120" s="151" t="s">
        <v>255</v>
      </c>
      <c r="F120" s="152" t="s">
        <v>305</v>
      </c>
      <c r="I120" s="149"/>
      <c r="L120" s="34"/>
      <c r="M120" s="150"/>
      <c r="T120" s="55"/>
      <c r="AT120" s="18" t="s">
        <v>255</v>
      </c>
      <c r="AU120" s="18" t="s">
        <v>21</v>
      </c>
    </row>
    <row r="121" spans="2:65" s="12" customFormat="1">
      <c r="B121" s="153"/>
      <c r="D121" s="147" t="s">
        <v>262</v>
      </c>
      <c r="E121" s="154" t="s">
        <v>29</v>
      </c>
      <c r="F121" s="155" t="s">
        <v>1953</v>
      </c>
      <c r="H121" s="156">
        <v>1161.8800000000001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75</v>
      </c>
      <c r="AY121" s="154" t="s">
        <v>244</v>
      </c>
    </row>
    <row r="122" spans="2:65" s="12" customFormat="1">
      <c r="B122" s="153"/>
      <c r="D122" s="147" t="s">
        <v>262</v>
      </c>
      <c r="E122" s="154" t="s">
        <v>29</v>
      </c>
      <c r="F122" s="155" t="s">
        <v>1954</v>
      </c>
      <c r="H122" s="156">
        <v>247.5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75</v>
      </c>
      <c r="AY122" s="154" t="s">
        <v>244</v>
      </c>
    </row>
    <row r="123" spans="2:65" s="13" customFormat="1">
      <c r="B123" s="160"/>
      <c r="D123" s="147" t="s">
        <v>262</v>
      </c>
      <c r="E123" s="161" t="s">
        <v>29</v>
      </c>
      <c r="F123" s="162" t="s">
        <v>271</v>
      </c>
      <c r="H123" s="163">
        <v>1409.38</v>
      </c>
      <c r="I123" s="164"/>
      <c r="L123" s="160"/>
      <c r="M123" s="165"/>
      <c r="T123" s="166"/>
      <c r="AT123" s="161" t="s">
        <v>262</v>
      </c>
      <c r="AU123" s="161" t="s">
        <v>21</v>
      </c>
      <c r="AV123" s="13" t="s">
        <v>251</v>
      </c>
      <c r="AW123" s="13" t="s">
        <v>36</v>
      </c>
      <c r="AX123" s="13" t="s">
        <v>83</v>
      </c>
      <c r="AY123" s="161" t="s">
        <v>244</v>
      </c>
    </row>
    <row r="124" spans="2:65" s="1" customFormat="1" ht="16.5" customHeight="1">
      <c r="B124" s="34"/>
      <c r="C124" s="134" t="s">
        <v>286</v>
      </c>
      <c r="D124" s="134" t="s">
        <v>246</v>
      </c>
      <c r="E124" s="135" t="s">
        <v>1447</v>
      </c>
      <c r="F124" s="136" t="s">
        <v>1448</v>
      </c>
      <c r="G124" s="137" t="s">
        <v>249</v>
      </c>
      <c r="H124" s="138">
        <v>5733.7</v>
      </c>
      <c r="I124" s="139"/>
      <c r="J124" s="140">
        <f>ROUND(I124*H124,2)</f>
        <v>0</v>
      </c>
      <c r="K124" s="136" t="s">
        <v>250</v>
      </c>
      <c r="L124" s="34"/>
      <c r="M124" s="141" t="s">
        <v>29</v>
      </c>
      <c r="N124" s="142" t="s">
        <v>46</v>
      </c>
      <c r="P124" s="143">
        <f>O124*H124</f>
        <v>0</v>
      </c>
      <c r="Q124" s="143">
        <v>1.4999999999999999E-4</v>
      </c>
      <c r="R124" s="143">
        <f>Q124*H124</f>
        <v>0.8600549999999999</v>
      </c>
      <c r="S124" s="143">
        <v>0</v>
      </c>
      <c r="T124" s="144">
        <f>S124*H124</f>
        <v>0</v>
      </c>
      <c r="AR124" s="145" t="s">
        <v>251</v>
      </c>
      <c r="AT124" s="145" t="s">
        <v>246</v>
      </c>
      <c r="AU124" s="145" t="s">
        <v>21</v>
      </c>
      <c r="AY124" s="18" t="s">
        <v>244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83</v>
      </c>
      <c r="BK124" s="146">
        <f>ROUND(I124*H124,2)</f>
        <v>0</v>
      </c>
      <c r="BL124" s="18" t="s">
        <v>251</v>
      </c>
      <c r="BM124" s="145" t="s">
        <v>1955</v>
      </c>
    </row>
    <row r="125" spans="2:65" s="1" customFormat="1">
      <c r="B125" s="34"/>
      <c r="D125" s="147" t="s">
        <v>253</v>
      </c>
      <c r="F125" s="148" t="s">
        <v>1450</v>
      </c>
      <c r="I125" s="149"/>
      <c r="L125" s="34"/>
      <c r="M125" s="150"/>
      <c r="T125" s="55"/>
      <c r="AT125" s="18" t="s">
        <v>253</v>
      </c>
      <c r="AU125" s="18" t="s">
        <v>21</v>
      </c>
    </row>
    <row r="126" spans="2:65" s="1" customFormat="1">
      <c r="B126" s="34"/>
      <c r="D126" s="151" t="s">
        <v>255</v>
      </c>
      <c r="F126" s="152" t="s">
        <v>1451</v>
      </c>
      <c r="I126" s="149"/>
      <c r="L126" s="34"/>
      <c r="M126" s="150"/>
      <c r="T126" s="55"/>
      <c r="AT126" s="18" t="s">
        <v>255</v>
      </c>
      <c r="AU126" s="18" t="s">
        <v>21</v>
      </c>
    </row>
    <row r="127" spans="2:65" s="12" customFormat="1">
      <c r="B127" s="153"/>
      <c r="D127" s="147" t="s">
        <v>262</v>
      </c>
      <c r="E127" s="154" t="s">
        <v>29</v>
      </c>
      <c r="F127" s="155" t="s">
        <v>1956</v>
      </c>
      <c r="H127" s="156">
        <v>5733.7</v>
      </c>
      <c r="I127" s="157"/>
      <c r="L127" s="153"/>
      <c r="M127" s="158"/>
      <c r="T127" s="159"/>
      <c r="AT127" s="154" t="s">
        <v>262</v>
      </c>
      <c r="AU127" s="154" t="s">
        <v>21</v>
      </c>
      <c r="AV127" s="12" t="s">
        <v>21</v>
      </c>
      <c r="AW127" s="12" t="s">
        <v>36</v>
      </c>
      <c r="AX127" s="12" t="s">
        <v>83</v>
      </c>
      <c r="AY127" s="154" t="s">
        <v>244</v>
      </c>
    </row>
    <row r="128" spans="2:65" s="1" customFormat="1" ht="16.5" customHeight="1">
      <c r="B128" s="34"/>
      <c r="C128" s="134" t="s">
        <v>293</v>
      </c>
      <c r="D128" s="134" t="s">
        <v>246</v>
      </c>
      <c r="E128" s="135" t="s">
        <v>1454</v>
      </c>
      <c r="F128" s="136" t="s">
        <v>1455</v>
      </c>
      <c r="G128" s="137" t="s">
        <v>249</v>
      </c>
      <c r="H128" s="138">
        <v>5235.9799999999996</v>
      </c>
      <c r="I128" s="139"/>
      <c r="J128" s="140">
        <f>ROUND(I128*H128,2)</f>
        <v>0</v>
      </c>
      <c r="K128" s="136" t="s">
        <v>250</v>
      </c>
      <c r="L128" s="34"/>
      <c r="M128" s="141" t="s">
        <v>29</v>
      </c>
      <c r="N128" s="142" t="s">
        <v>46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251</v>
      </c>
      <c r="AT128" s="145" t="s">
        <v>246</v>
      </c>
      <c r="AU128" s="145" t="s">
        <v>21</v>
      </c>
      <c r="AY128" s="18" t="s">
        <v>244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83</v>
      </c>
      <c r="BK128" s="146">
        <f>ROUND(I128*H128,2)</f>
        <v>0</v>
      </c>
      <c r="BL128" s="18" t="s">
        <v>251</v>
      </c>
      <c r="BM128" s="145" t="s">
        <v>1957</v>
      </c>
    </row>
    <row r="129" spans="2:65" s="1" customFormat="1">
      <c r="B129" s="34"/>
      <c r="D129" s="147" t="s">
        <v>253</v>
      </c>
      <c r="F129" s="148" t="s">
        <v>1457</v>
      </c>
      <c r="I129" s="149"/>
      <c r="L129" s="34"/>
      <c r="M129" s="150"/>
      <c r="T129" s="55"/>
      <c r="AT129" s="18" t="s">
        <v>253</v>
      </c>
      <c r="AU129" s="18" t="s">
        <v>21</v>
      </c>
    </row>
    <row r="130" spans="2:65" s="1" customFormat="1">
      <c r="B130" s="34"/>
      <c r="D130" s="151" t="s">
        <v>255</v>
      </c>
      <c r="F130" s="152" t="s">
        <v>1458</v>
      </c>
      <c r="I130" s="149"/>
      <c r="L130" s="34"/>
      <c r="M130" s="150"/>
      <c r="T130" s="55"/>
      <c r="AT130" s="18" t="s">
        <v>255</v>
      </c>
      <c r="AU130" s="18" t="s">
        <v>21</v>
      </c>
    </row>
    <row r="131" spans="2:65" s="12" customFormat="1">
      <c r="B131" s="153"/>
      <c r="D131" s="147" t="s">
        <v>262</v>
      </c>
      <c r="E131" s="154" t="s">
        <v>29</v>
      </c>
      <c r="F131" s="155" t="s">
        <v>1958</v>
      </c>
      <c r="H131" s="156">
        <v>5235.9799999999996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83</v>
      </c>
      <c r="AY131" s="154" t="s">
        <v>244</v>
      </c>
    </row>
    <row r="132" spans="2:65" s="1" customFormat="1" ht="16.5" customHeight="1">
      <c r="B132" s="34"/>
      <c r="C132" s="175" t="s">
        <v>300</v>
      </c>
      <c r="D132" s="175" t="s">
        <v>373</v>
      </c>
      <c r="E132" s="176" t="s">
        <v>1460</v>
      </c>
      <c r="F132" s="177" t="s">
        <v>1461</v>
      </c>
      <c r="G132" s="178" t="s">
        <v>416</v>
      </c>
      <c r="H132" s="179">
        <v>354.05599999999998</v>
      </c>
      <c r="I132" s="180"/>
      <c r="J132" s="181">
        <f>ROUND(I132*H132,2)</f>
        <v>0</v>
      </c>
      <c r="K132" s="177" t="s">
        <v>29</v>
      </c>
      <c r="L132" s="182"/>
      <c r="M132" s="183" t="s">
        <v>29</v>
      </c>
      <c r="N132" s="184" t="s">
        <v>46</v>
      </c>
      <c r="P132" s="143">
        <f>O132*H132</f>
        <v>0</v>
      </c>
      <c r="Q132" s="143">
        <v>1</v>
      </c>
      <c r="R132" s="143">
        <f>Q132*H132</f>
        <v>354.05599999999998</v>
      </c>
      <c r="S132" s="143">
        <v>0</v>
      </c>
      <c r="T132" s="144">
        <f>S132*H132</f>
        <v>0</v>
      </c>
      <c r="AR132" s="145" t="s">
        <v>300</v>
      </c>
      <c r="AT132" s="145" t="s">
        <v>373</v>
      </c>
      <c r="AU132" s="145" t="s">
        <v>21</v>
      </c>
      <c r="AY132" s="18" t="s">
        <v>244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83</v>
      </c>
      <c r="BK132" s="146">
        <f>ROUND(I132*H132,2)</f>
        <v>0</v>
      </c>
      <c r="BL132" s="18" t="s">
        <v>251</v>
      </c>
      <c r="BM132" s="145" t="s">
        <v>1959</v>
      </c>
    </row>
    <row r="133" spans="2:65" s="1" customFormat="1">
      <c r="B133" s="34"/>
      <c r="D133" s="147" t="s">
        <v>253</v>
      </c>
      <c r="F133" s="148" t="s">
        <v>1461</v>
      </c>
      <c r="I133" s="149"/>
      <c r="L133" s="34"/>
      <c r="M133" s="150"/>
      <c r="T133" s="55"/>
      <c r="AT133" s="18" t="s">
        <v>253</v>
      </c>
      <c r="AU133" s="18" t="s">
        <v>21</v>
      </c>
    </row>
    <row r="134" spans="2:65" s="12" customFormat="1">
      <c r="B134" s="153"/>
      <c r="D134" s="147" t="s">
        <v>262</v>
      </c>
      <c r="E134" s="154" t="s">
        <v>29</v>
      </c>
      <c r="F134" s="155" t="s">
        <v>1960</v>
      </c>
      <c r="H134" s="156">
        <v>354.05599999999998</v>
      </c>
      <c r="I134" s="157"/>
      <c r="L134" s="153"/>
      <c r="M134" s="158"/>
      <c r="T134" s="159"/>
      <c r="AT134" s="154" t="s">
        <v>262</v>
      </c>
      <c r="AU134" s="154" t="s">
        <v>21</v>
      </c>
      <c r="AV134" s="12" t="s">
        <v>21</v>
      </c>
      <c r="AW134" s="12" t="s">
        <v>36</v>
      </c>
      <c r="AX134" s="12" t="s">
        <v>83</v>
      </c>
      <c r="AY134" s="154" t="s">
        <v>244</v>
      </c>
    </row>
    <row r="135" spans="2:65" s="1" customFormat="1" ht="21.75" customHeight="1">
      <c r="B135" s="34"/>
      <c r="C135" s="134" t="s">
        <v>307</v>
      </c>
      <c r="D135" s="134" t="s">
        <v>246</v>
      </c>
      <c r="E135" s="135" t="s">
        <v>1465</v>
      </c>
      <c r="F135" s="136" t="s">
        <v>1466</v>
      </c>
      <c r="G135" s="137" t="s">
        <v>249</v>
      </c>
      <c r="H135" s="138">
        <v>5660.5</v>
      </c>
      <c r="I135" s="139"/>
      <c r="J135" s="140">
        <f>ROUND(I135*H135,2)</f>
        <v>0</v>
      </c>
      <c r="K135" s="136" t="s">
        <v>250</v>
      </c>
      <c r="L135" s="34"/>
      <c r="M135" s="141" t="s">
        <v>29</v>
      </c>
      <c r="N135" s="142" t="s">
        <v>46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251</v>
      </c>
      <c r="AT135" s="145" t="s">
        <v>246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251</v>
      </c>
      <c r="BM135" s="145" t="s">
        <v>1961</v>
      </c>
    </row>
    <row r="136" spans="2:65" s="1" customFormat="1" ht="19.5">
      <c r="B136" s="34"/>
      <c r="D136" s="147" t="s">
        <v>253</v>
      </c>
      <c r="F136" s="148" t="s">
        <v>1468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>
      <c r="B137" s="34"/>
      <c r="D137" s="151" t="s">
        <v>255</v>
      </c>
      <c r="F137" s="152" t="s">
        <v>1469</v>
      </c>
      <c r="I137" s="149"/>
      <c r="L137" s="34"/>
      <c r="M137" s="150"/>
      <c r="T137" s="55"/>
      <c r="AT137" s="18" t="s">
        <v>255</v>
      </c>
      <c r="AU137" s="18" t="s">
        <v>21</v>
      </c>
    </row>
    <row r="138" spans="2:65" s="1" customFormat="1" ht="21.75" customHeight="1">
      <c r="B138" s="34"/>
      <c r="C138" s="134" t="s">
        <v>314</v>
      </c>
      <c r="D138" s="134" t="s">
        <v>246</v>
      </c>
      <c r="E138" s="135" t="s">
        <v>849</v>
      </c>
      <c r="F138" s="136" t="s">
        <v>850</v>
      </c>
      <c r="G138" s="137" t="s">
        <v>274</v>
      </c>
      <c r="H138" s="138">
        <v>4354.1000000000004</v>
      </c>
      <c r="I138" s="139"/>
      <c r="J138" s="140">
        <f>ROUND(I138*H138,2)</f>
        <v>0</v>
      </c>
      <c r="K138" s="136" t="s">
        <v>250</v>
      </c>
      <c r="L138" s="34"/>
      <c r="M138" s="141" t="s">
        <v>29</v>
      </c>
      <c r="N138" s="142" t="s">
        <v>46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251</v>
      </c>
      <c r="AT138" s="145" t="s">
        <v>246</v>
      </c>
      <c r="AU138" s="145" t="s">
        <v>21</v>
      </c>
      <c r="AY138" s="18" t="s">
        <v>244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83</v>
      </c>
      <c r="BK138" s="146">
        <f>ROUND(I138*H138,2)</f>
        <v>0</v>
      </c>
      <c r="BL138" s="18" t="s">
        <v>251</v>
      </c>
      <c r="BM138" s="145" t="s">
        <v>1962</v>
      </c>
    </row>
    <row r="139" spans="2:65" s="1" customFormat="1" ht="19.5">
      <c r="B139" s="34"/>
      <c r="D139" s="147" t="s">
        <v>253</v>
      </c>
      <c r="F139" s="148" t="s">
        <v>852</v>
      </c>
      <c r="I139" s="149"/>
      <c r="L139" s="34"/>
      <c r="M139" s="150"/>
      <c r="T139" s="55"/>
      <c r="AT139" s="18" t="s">
        <v>253</v>
      </c>
      <c r="AU139" s="18" t="s">
        <v>21</v>
      </c>
    </row>
    <row r="140" spans="2:65" s="1" customFormat="1">
      <c r="B140" s="34"/>
      <c r="D140" s="151" t="s">
        <v>255</v>
      </c>
      <c r="F140" s="152" t="s">
        <v>853</v>
      </c>
      <c r="I140" s="149"/>
      <c r="L140" s="34"/>
      <c r="M140" s="150"/>
      <c r="T140" s="55"/>
      <c r="AT140" s="18" t="s">
        <v>255</v>
      </c>
      <c r="AU140" s="18" t="s">
        <v>21</v>
      </c>
    </row>
    <row r="141" spans="2:65" s="12" customFormat="1">
      <c r="B141" s="153"/>
      <c r="D141" s="147" t="s">
        <v>262</v>
      </c>
      <c r="E141" s="154" t="s">
        <v>29</v>
      </c>
      <c r="F141" s="155" t="s">
        <v>1963</v>
      </c>
      <c r="H141" s="156">
        <v>4354.1000000000004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83</v>
      </c>
      <c r="AY141" s="154" t="s">
        <v>244</v>
      </c>
    </row>
    <row r="142" spans="2:65" s="1" customFormat="1" ht="16.5" customHeight="1">
      <c r="B142" s="34"/>
      <c r="C142" s="134" t="s">
        <v>324</v>
      </c>
      <c r="D142" s="134" t="s">
        <v>246</v>
      </c>
      <c r="E142" s="135" t="s">
        <v>1477</v>
      </c>
      <c r="F142" s="136" t="s">
        <v>1478</v>
      </c>
      <c r="G142" s="137" t="s">
        <v>274</v>
      </c>
      <c r="H142" s="138">
        <v>2456.9</v>
      </c>
      <c r="I142" s="139"/>
      <c r="J142" s="140">
        <f>ROUND(I142*H142,2)</f>
        <v>0</v>
      </c>
      <c r="K142" s="136" t="s">
        <v>250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251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251</v>
      </c>
      <c r="BM142" s="145" t="s">
        <v>1964</v>
      </c>
    </row>
    <row r="143" spans="2:65" s="1" customFormat="1" ht="19.5">
      <c r="B143" s="34"/>
      <c r="D143" s="147" t="s">
        <v>253</v>
      </c>
      <c r="F143" s="148" t="s">
        <v>1480</v>
      </c>
      <c r="I143" s="149"/>
      <c r="L143" s="34"/>
      <c r="M143" s="150"/>
      <c r="T143" s="55"/>
      <c r="AT143" s="18" t="s">
        <v>253</v>
      </c>
      <c r="AU143" s="18" t="s">
        <v>21</v>
      </c>
    </row>
    <row r="144" spans="2:65" s="1" customFormat="1">
      <c r="B144" s="34"/>
      <c r="D144" s="151" t="s">
        <v>255</v>
      </c>
      <c r="F144" s="152" t="s">
        <v>1481</v>
      </c>
      <c r="I144" s="149"/>
      <c r="L144" s="34"/>
      <c r="M144" s="150"/>
      <c r="T144" s="55"/>
      <c r="AT144" s="18" t="s">
        <v>255</v>
      </c>
      <c r="AU144" s="18" t="s">
        <v>21</v>
      </c>
    </row>
    <row r="145" spans="2:65" s="12" customFormat="1">
      <c r="B145" s="153"/>
      <c r="D145" s="147" t="s">
        <v>262</v>
      </c>
      <c r="E145" s="154" t="s">
        <v>29</v>
      </c>
      <c r="F145" s="155" t="s">
        <v>1965</v>
      </c>
      <c r="H145" s="156">
        <v>2456.9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83</v>
      </c>
      <c r="AY145" s="154" t="s">
        <v>244</v>
      </c>
    </row>
    <row r="146" spans="2:65" s="1" customFormat="1" ht="16.5" customHeight="1">
      <c r="B146" s="34"/>
      <c r="C146" s="134" t="s">
        <v>336</v>
      </c>
      <c r="D146" s="134" t="s">
        <v>246</v>
      </c>
      <c r="E146" s="135" t="s">
        <v>1402</v>
      </c>
      <c r="F146" s="136" t="s">
        <v>1403</v>
      </c>
      <c r="G146" s="137" t="s">
        <v>249</v>
      </c>
      <c r="H146" s="138">
        <v>1915.55</v>
      </c>
      <c r="I146" s="139"/>
      <c r="J146" s="140">
        <f>ROUND(I146*H146,2)</f>
        <v>0</v>
      </c>
      <c r="K146" s="136" t="s">
        <v>250</v>
      </c>
      <c r="L146" s="34"/>
      <c r="M146" s="141" t="s">
        <v>29</v>
      </c>
      <c r="N146" s="142" t="s">
        <v>46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251</v>
      </c>
      <c r="AT146" s="145" t="s">
        <v>246</v>
      </c>
      <c r="AU146" s="145" t="s">
        <v>21</v>
      </c>
      <c r="AY146" s="18" t="s">
        <v>244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83</v>
      </c>
      <c r="BK146" s="146">
        <f>ROUND(I146*H146,2)</f>
        <v>0</v>
      </c>
      <c r="BL146" s="18" t="s">
        <v>251</v>
      </c>
      <c r="BM146" s="145" t="s">
        <v>1966</v>
      </c>
    </row>
    <row r="147" spans="2:65" s="1" customFormat="1">
      <c r="B147" s="34"/>
      <c r="D147" s="147" t="s">
        <v>253</v>
      </c>
      <c r="F147" s="148" t="s">
        <v>1405</v>
      </c>
      <c r="I147" s="149"/>
      <c r="L147" s="34"/>
      <c r="M147" s="150"/>
      <c r="T147" s="55"/>
      <c r="AT147" s="18" t="s">
        <v>253</v>
      </c>
      <c r="AU147" s="18" t="s">
        <v>21</v>
      </c>
    </row>
    <row r="148" spans="2:65" s="1" customFormat="1">
      <c r="B148" s="34"/>
      <c r="D148" s="151" t="s">
        <v>255</v>
      </c>
      <c r="F148" s="152" t="s">
        <v>1406</v>
      </c>
      <c r="I148" s="149"/>
      <c r="L148" s="34"/>
      <c r="M148" s="150"/>
      <c r="T148" s="55"/>
      <c r="AT148" s="18" t="s">
        <v>255</v>
      </c>
      <c r="AU148" s="18" t="s">
        <v>21</v>
      </c>
    </row>
    <row r="149" spans="2:65" s="12" customFormat="1">
      <c r="B149" s="153"/>
      <c r="D149" s="147" t="s">
        <v>262</v>
      </c>
      <c r="E149" s="154" t="s">
        <v>29</v>
      </c>
      <c r="F149" s="155" t="s">
        <v>1967</v>
      </c>
      <c r="H149" s="156">
        <v>1915.55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83</v>
      </c>
      <c r="AY149" s="154" t="s">
        <v>244</v>
      </c>
    </row>
    <row r="150" spans="2:65" s="1" customFormat="1" ht="16.5" customHeight="1">
      <c r="B150" s="34"/>
      <c r="C150" s="134" t="s">
        <v>340</v>
      </c>
      <c r="D150" s="134" t="s">
        <v>246</v>
      </c>
      <c r="E150" s="135" t="s">
        <v>1514</v>
      </c>
      <c r="F150" s="136" t="s">
        <v>1515</v>
      </c>
      <c r="G150" s="137" t="s">
        <v>274</v>
      </c>
      <c r="H150" s="138">
        <v>706.86</v>
      </c>
      <c r="I150" s="139"/>
      <c r="J150" s="140">
        <f>ROUND(I150*H150,2)</f>
        <v>0</v>
      </c>
      <c r="K150" s="136" t="s">
        <v>29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251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251</v>
      </c>
      <c r="BM150" s="145" t="s">
        <v>1968</v>
      </c>
    </row>
    <row r="151" spans="2:65" s="1" customFormat="1">
      <c r="B151" s="34"/>
      <c r="D151" s="147" t="s">
        <v>253</v>
      </c>
      <c r="F151" s="148" t="s">
        <v>1515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2" customFormat="1">
      <c r="B152" s="153"/>
      <c r="D152" s="147" t="s">
        <v>262</v>
      </c>
      <c r="E152" s="154" t="s">
        <v>29</v>
      </c>
      <c r="F152" s="155" t="s">
        <v>1969</v>
      </c>
      <c r="H152" s="156">
        <v>706.86</v>
      </c>
      <c r="I152" s="157"/>
      <c r="L152" s="153"/>
      <c r="M152" s="158"/>
      <c r="T152" s="159"/>
      <c r="AT152" s="154" t="s">
        <v>262</v>
      </c>
      <c r="AU152" s="154" t="s">
        <v>21</v>
      </c>
      <c r="AV152" s="12" t="s">
        <v>21</v>
      </c>
      <c r="AW152" s="12" t="s">
        <v>36</v>
      </c>
      <c r="AX152" s="12" t="s">
        <v>83</v>
      </c>
      <c r="AY152" s="154" t="s">
        <v>244</v>
      </c>
    </row>
    <row r="153" spans="2:65" s="1" customFormat="1" ht="16.5" customHeight="1">
      <c r="B153" s="34"/>
      <c r="C153" s="134" t="s">
        <v>346</v>
      </c>
      <c r="D153" s="134" t="s">
        <v>246</v>
      </c>
      <c r="E153" s="135" t="s">
        <v>337</v>
      </c>
      <c r="F153" s="136" t="s">
        <v>338</v>
      </c>
      <c r="G153" s="137" t="s">
        <v>274</v>
      </c>
      <c r="H153" s="138">
        <v>4354.1000000000004</v>
      </c>
      <c r="I153" s="139"/>
      <c r="J153" s="140">
        <f>ROUND(I153*H153,2)</f>
        <v>0</v>
      </c>
      <c r="K153" s="136" t="s">
        <v>29</v>
      </c>
      <c r="L153" s="34"/>
      <c r="M153" s="141" t="s">
        <v>29</v>
      </c>
      <c r="N153" s="142" t="s">
        <v>46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251</v>
      </c>
      <c r="AT153" s="145" t="s">
        <v>246</v>
      </c>
      <c r="AU153" s="145" t="s">
        <v>21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251</v>
      </c>
      <c r="BM153" s="145" t="s">
        <v>1970</v>
      </c>
    </row>
    <row r="154" spans="2:65" s="1" customFormat="1">
      <c r="B154" s="34"/>
      <c r="D154" s="147" t="s">
        <v>253</v>
      </c>
      <c r="F154" s="148" t="s">
        <v>338</v>
      </c>
      <c r="I154" s="149"/>
      <c r="L154" s="34"/>
      <c r="M154" s="150"/>
      <c r="T154" s="55"/>
      <c r="AT154" s="18" t="s">
        <v>253</v>
      </c>
      <c r="AU154" s="18" t="s">
        <v>21</v>
      </c>
    </row>
    <row r="155" spans="2:65" s="12" customFormat="1">
      <c r="B155" s="153"/>
      <c r="D155" s="147" t="s">
        <v>262</v>
      </c>
      <c r="E155" s="154" t="s">
        <v>29</v>
      </c>
      <c r="F155" s="155" t="s">
        <v>1971</v>
      </c>
      <c r="H155" s="156">
        <v>4354.1000000000004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83</v>
      </c>
      <c r="AY155" s="154" t="s">
        <v>244</v>
      </c>
    </row>
    <row r="156" spans="2:65" s="1" customFormat="1" ht="21.75" customHeight="1">
      <c r="B156" s="34"/>
      <c r="C156" s="134" t="s">
        <v>8</v>
      </c>
      <c r="D156" s="134" t="s">
        <v>246</v>
      </c>
      <c r="E156" s="135" t="s">
        <v>315</v>
      </c>
      <c r="F156" s="136" t="s">
        <v>316</v>
      </c>
      <c r="G156" s="137" t="s">
        <v>274</v>
      </c>
      <c r="H156" s="138">
        <v>900.56</v>
      </c>
      <c r="I156" s="139"/>
      <c r="J156" s="140">
        <f>ROUND(I156*H156,2)</f>
        <v>0</v>
      </c>
      <c r="K156" s="136" t="s">
        <v>250</v>
      </c>
      <c r="L156" s="34"/>
      <c r="M156" s="141" t="s">
        <v>29</v>
      </c>
      <c r="N156" s="142" t="s">
        <v>46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251</v>
      </c>
      <c r="AT156" s="145" t="s">
        <v>246</v>
      </c>
      <c r="AU156" s="145" t="s">
        <v>21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251</v>
      </c>
      <c r="BM156" s="145" t="s">
        <v>1972</v>
      </c>
    </row>
    <row r="157" spans="2:65" s="1" customFormat="1" ht="19.5">
      <c r="B157" s="34"/>
      <c r="D157" s="147" t="s">
        <v>253</v>
      </c>
      <c r="F157" s="148" t="s">
        <v>318</v>
      </c>
      <c r="I157" s="149"/>
      <c r="L157" s="34"/>
      <c r="M157" s="150"/>
      <c r="T157" s="55"/>
      <c r="AT157" s="18" t="s">
        <v>253</v>
      </c>
      <c r="AU157" s="18" t="s">
        <v>21</v>
      </c>
    </row>
    <row r="158" spans="2:65" s="1" customFormat="1">
      <c r="B158" s="34"/>
      <c r="D158" s="151" t="s">
        <v>255</v>
      </c>
      <c r="F158" s="152" t="s">
        <v>319</v>
      </c>
      <c r="I158" s="149"/>
      <c r="L158" s="34"/>
      <c r="M158" s="150"/>
      <c r="T158" s="55"/>
      <c r="AT158" s="18" t="s">
        <v>255</v>
      </c>
      <c r="AU158" s="18" t="s">
        <v>21</v>
      </c>
    </row>
    <row r="159" spans="2:65" s="12" customFormat="1">
      <c r="B159" s="153"/>
      <c r="D159" s="147" t="s">
        <v>262</v>
      </c>
      <c r="E159" s="154" t="s">
        <v>29</v>
      </c>
      <c r="F159" s="155" t="s">
        <v>1973</v>
      </c>
      <c r="H159" s="156">
        <v>551.48</v>
      </c>
      <c r="I159" s="157"/>
      <c r="L159" s="153"/>
      <c r="M159" s="158"/>
      <c r="T159" s="159"/>
      <c r="AT159" s="154" t="s">
        <v>262</v>
      </c>
      <c r="AU159" s="154" t="s">
        <v>21</v>
      </c>
      <c r="AV159" s="12" t="s">
        <v>21</v>
      </c>
      <c r="AW159" s="12" t="s">
        <v>36</v>
      </c>
      <c r="AX159" s="12" t="s">
        <v>75</v>
      </c>
      <c r="AY159" s="154" t="s">
        <v>244</v>
      </c>
    </row>
    <row r="160" spans="2:65" s="14" customFormat="1">
      <c r="B160" s="168"/>
      <c r="D160" s="147" t="s">
        <v>262</v>
      </c>
      <c r="E160" s="169" t="s">
        <v>29</v>
      </c>
      <c r="F160" s="170" t="s">
        <v>321</v>
      </c>
      <c r="H160" s="171">
        <v>551.48</v>
      </c>
      <c r="I160" s="172"/>
      <c r="L160" s="168"/>
      <c r="M160" s="173"/>
      <c r="T160" s="174"/>
      <c r="AT160" s="169" t="s">
        <v>262</v>
      </c>
      <c r="AU160" s="169" t="s">
        <v>21</v>
      </c>
      <c r="AV160" s="14" t="s">
        <v>264</v>
      </c>
      <c r="AW160" s="14" t="s">
        <v>36</v>
      </c>
      <c r="AX160" s="14" t="s">
        <v>75</v>
      </c>
      <c r="AY160" s="169" t="s">
        <v>244</v>
      </c>
    </row>
    <row r="161" spans="2:65" s="12" customFormat="1">
      <c r="B161" s="153"/>
      <c r="D161" s="147" t="s">
        <v>262</v>
      </c>
      <c r="E161" s="154" t="s">
        <v>29</v>
      </c>
      <c r="F161" s="155" t="s">
        <v>1974</v>
      </c>
      <c r="H161" s="156">
        <v>349.08</v>
      </c>
      <c r="I161" s="157"/>
      <c r="L161" s="153"/>
      <c r="M161" s="158"/>
      <c r="T161" s="159"/>
      <c r="AT161" s="154" t="s">
        <v>262</v>
      </c>
      <c r="AU161" s="154" t="s">
        <v>21</v>
      </c>
      <c r="AV161" s="12" t="s">
        <v>21</v>
      </c>
      <c r="AW161" s="12" t="s">
        <v>36</v>
      </c>
      <c r="AX161" s="12" t="s">
        <v>75</v>
      </c>
      <c r="AY161" s="154" t="s">
        <v>244</v>
      </c>
    </row>
    <row r="162" spans="2:65" s="14" customFormat="1">
      <c r="B162" s="168"/>
      <c r="D162" s="147" t="s">
        <v>262</v>
      </c>
      <c r="E162" s="169" t="s">
        <v>823</v>
      </c>
      <c r="F162" s="170" t="s">
        <v>321</v>
      </c>
      <c r="H162" s="171">
        <v>349.08</v>
      </c>
      <c r="I162" s="172"/>
      <c r="L162" s="168"/>
      <c r="M162" s="173"/>
      <c r="T162" s="174"/>
      <c r="AT162" s="169" t="s">
        <v>262</v>
      </c>
      <c r="AU162" s="169" t="s">
        <v>21</v>
      </c>
      <c r="AV162" s="14" t="s">
        <v>264</v>
      </c>
      <c r="AW162" s="14" t="s">
        <v>36</v>
      </c>
      <c r="AX162" s="14" t="s">
        <v>75</v>
      </c>
      <c r="AY162" s="169" t="s">
        <v>244</v>
      </c>
    </row>
    <row r="163" spans="2:65" s="13" customFormat="1">
      <c r="B163" s="160"/>
      <c r="D163" s="147" t="s">
        <v>262</v>
      </c>
      <c r="E163" s="161" t="s">
        <v>29</v>
      </c>
      <c r="F163" s="162" t="s">
        <v>271</v>
      </c>
      <c r="H163" s="163">
        <v>900.56</v>
      </c>
      <c r="I163" s="164"/>
      <c r="L163" s="160"/>
      <c r="M163" s="165"/>
      <c r="T163" s="166"/>
      <c r="AT163" s="161" t="s">
        <v>262</v>
      </c>
      <c r="AU163" s="161" t="s">
        <v>21</v>
      </c>
      <c r="AV163" s="13" t="s">
        <v>251</v>
      </c>
      <c r="AW163" s="13" t="s">
        <v>36</v>
      </c>
      <c r="AX163" s="13" t="s">
        <v>83</v>
      </c>
      <c r="AY163" s="161" t="s">
        <v>244</v>
      </c>
    </row>
    <row r="164" spans="2:65" s="1" customFormat="1" ht="21.75" customHeight="1">
      <c r="B164" s="34"/>
      <c r="C164" s="134" t="s">
        <v>359</v>
      </c>
      <c r="D164" s="134" t="s">
        <v>246</v>
      </c>
      <c r="E164" s="135" t="s">
        <v>325</v>
      </c>
      <c r="F164" s="136" t="s">
        <v>326</v>
      </c>
      <c r="G164" s="137" t="s">
        <v>274</v>
      </c>
      <c r="H164" s="138">
        <v>9283.76</v>
      </c>
      <c r="I164" s="139"/>
      <c r="J164" s="140">
        <f>ROUND(I164*H164,2)</f>
        <v>0</v>
      </c>
      <c r="K164" s="136" t="s">
        <v>250</v>
      </c>
      <c r="L164" s="34"/>
      <c r="M164" s="141" t="s">
        <v>29</v>
      </c>
      <c r="N164" s="142" t="s">
        <v>46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251</v>
      </c>
      <c r="AT164" s="145" t="s">
        <v>246</v>
      </c>
      <c r="AU164" s="145" t="s">
        <v>21</v>
      </c>
      <c r="AY164" s="18" t="s">
        <v>244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83</v>
      </c>
      <c r="BK164" s="146">
        <f>ROUND(I164*H164,2)</f>
        <v>0</v>
      </c>
      <c r="BL164" s="18" t="s">
        <v>251</v>
      </c>
      <c r="BM164" s="145" t="s">
        <v>1975</v>
      </c>
    </row>
    <row r="165" spans="2:65" s="1" customFormat="1" ht="19.5">
      <c r="B165" s="34"/>
      <c r="D165" s="147" t="s">
        <v>253</v>
      </c>
      <c r="F165" s="148" t="s">
        <v>328</v>
      </c>
      <c r="I165" s="149"/>
      <c r="L165" s="34"/>
      <c r="M165" s="150"/>
      <c r="T165" s="55"/>
      <c r="AT165" s="18" t="s">
        <v>253</v>
      </c>
      <c r="AU165" s="18" t="s">
        <v>21</v>
      </c>
    </row>
    <row r="166" spans="2:65" s="1" customFormat="1">
      <c r="B166" s="34"/>
      <c r="D166" s="151" t="s">
        <v>255</v>
      </c>
      <c r="F166" s="152" t="s">
        <v>329</v>
      </c>
      <c r="I166" s="149"/>
      <c r="L166" s="34"/>
      <c r="M166" s="150"/>
      <c r="T166" s="55"/>
      <c r="AT166" s="18" t="s">
        <v>255</v>
      </c>
      <c r="AU166" s="18" t="s">
        <v>21</v>
      </c>
    </row>
    <row r="167" spans="2:65" s="12" customFormat="1">
      <c r="B167" s="153"/>
      <c r="D167" s="147" t="s">
        <v>262</v>
      </c>
      <c r="E167" s="154" t="s">
        <v>29</v>
      </c>
      <c r="F167" s="155" t="s">
        <v>1954</v>
      </c>
      <c r="H167" s="156">
        <v>247.5</v>
      </c>
      <c r="I167" s="157"/>
      <c r="L167" s="153"/>
      <c r="M167" s="158"/>
      <c r="T167" s="159"/>
      <c r="AT167" s="154" t="s">
        <v>262</v>
      </c>
      <c r="AU167" s="154" t="s">
        <v>21</v>
      </c>
      <c r="AV167" s="12" t="s">
        <v>21</v>
      </c>
      <c r="AW167" s="12" t="s">
        <v>36</v>
      </c>
      <c r="AX167" s="12" t="s">
        <v>75</v>
      </c>
      <c r="AY167" s="154" t="s">
        <v>244</v>
      </c>
    </row>
    <row r="168" spans="2:65" s="12" customFormat="1">
      <c r="B168" s="153"/>
      <c r="D168" s="147" t="s">
        <v>262</v>
      </c>
      <c r="E168" s="154" t="s">
        <v>29</v>
      </c>
      <c r="F168" s="155" t="s">
        <v>1965</v>
      </c>
      <c r="H168" s="156">
        <v>2456.9</v>
      </c>
      <c r="I168" s="157"/>
      <c r="L168" s="153"/>
      <c r="M168" s="158"/>
      <c r="T168" s="159"/>
      <c r="AT168" s="154" t="s">
        <v>262</v>
      </c>
      <c r="AU168" s="154" t="s">
        <v>21</v>
      </c>
      <c r="AV168" s="12" t="s">
        <v>21</v>
      </c>
      <c r="AW168" s="12" t="s">
        <v>36</v>
      </c>
      <c r="AX168" s="12" t="s">
        <v>75</v>
      </c>
      <c r="AY168" s="154" t="s">
        <v>244</v>
      </c>
    </row>
    <row r="169" spans="2:65" s="14" customFormat="1">
      <c r="B169" s="168"/>
      <c r="D169" s="147" t="s">
        <v>262</v>
      </c>
      <c r="E169" s="169" t="s">
        <v>29</v>
      </c>
      <c r="F169" s="170" t="s">
        <v>321</v>
      </c>
      <c r="H169" s="171">
        <v>2704.4</v>
      </c>
      <c r="I169" s="172"/>
      <c r="L169" s="168"/>
      <c r="M169" s="173"/>
      <c r="T169" s="174"/>
      <c r="AT169" s="169" t="s">
        <v>262</v>
      </c>
      <c r="AU169" s="169" t="s">
        <v>21</v>
      </c>
      <c r="AV169" s="14" t="s">
        <v>264</v>
      </c>
      <c r="AW169" s="14" t="s">
        <v>36</v>
      </c>
      <c r="AX169" s="14" t="s">
        <v>75</v>
      </c>
      <c r="AY169" s="169" t="s">
        <v>244</v>
      </c>
    </row>
    <row r="170" spans="2:65" s="12" customFormat="1">
      <c r="B170" s="153"/>
      <c r="D170" s="147" t="s">
        <v>262</v>
      </c>
      <c r="E170" s="154" t="s">
        <v>29</v>
      </c>
      <c r="F170" s="155" t="s">
        <v>1951</v>
      </c>
      <c r="H170" s="156">
        <v>2456.9299999999998</v>
      </c>
      <c r="I170" s="157"/>
      <c r="L170" s="153"/>
      <c r="M170" s="158"/>
      <c r="T170" s="159"/>
      <c r="AT170" s="154" t="s">
        <v>262</v>
      </c>
      <c r="AU170" s="154" t="s">
        <v>21</v>
      </c>
      <c r="AV170" s="12" t="s">
        <v>21</v>
      </c>
      <c r="AW170" s="12" t="s">
        <v>36</v>
      </c>
      <c r="AX170" s="12" t="s">
        <v>75</v>
      </c>
      <c r="AY170" s="154" t="s">
        <v>244</v>
      </c>
    </row>
    <row r="171" spans="2:65" s="12" customFormat="1">
      <c r="B171" s="153"/>
      <c r="D171" s="147" t="s">
        <v>262</v>
      </c>
      <c r="E171" s="154" t="s">
        <v>29</v>
      </c>
      <c r="F171" s="155" t="s">
        <v>1976</v>
      </c>
      <c r="H171" s="156">
        <v>1741.7</v>
      </c>
      <c r="I171" s="157"/>
      <c r="L171" s="153"/>
      <c r="M171" s="158"/>
      <c r="T171" s="159"/>
      <c r="AT171" s="154" t="s">
        <v>262</v>
      </c>
      <c r="AU171" s="154" t="s">
        <v>21</v>
      </c>
      <c r="AV171" s="12" t="s">
        <v>21</v>
      </c>
      <c r="AW171" s="12" t="s">
        <v>36</v>
      </c>
      <c r="AX171" s="12" t="s">
        <v>75</v>
      </c>
      <c r="AY171" s="154" t="s">
        <v>244</v>
      </c>
    </row>
    <row r="172" spans="2:65" s="12" customFormat="1">
      <c r="B172" s="153"/>
      <c r="D172" s="147" t="s">
        <v>262</v>
      </c>
      <c r="E172" s="154" t="s">
        <v>29</v>
      </c>
      <c r="F172" s="155" t="s">
        <v>1977</v>
      </c>
      <c r="H172" s="156">
        <v>706.86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75</v>
      </c>
      <c r="AY172" s="154" t="s">
        <v>244</v>
      </c>
    </row>
    <row r="173" spans="2:65" s="12" customFormat="1">
      <c r="B173" s="153"/>
      <c r="D173" s="147" t="s">
        <v>262</v>
      </c>
      <c r="E173" s="154" t="s">
        <v>29</v>
      </c>
      <c r="F173" s="155" t="s">
        <v>1978</v>
      </c>
      <c r="H173" s="156">
        <v>1425.89</v>
      </c>
      <c r="I173" s="157"/>
      <c r="L173" s="153"/>
      <c r="M173" s="158"/>
      <c r="T173" s="159"/>
      <c r="AT173" s="154" t="s">
        <v>262</v>
      </c>
      <c r="AU173" s="154" t="s">
        <v>21</v>
      </c>
      <c r="AV173" s="12" t="s">
        <v>21</v>
      </c>
      <c r="AW173" s="12" t="s">
        <v>36</v>
      </c>
      <c r="AX173" s="12" t="s">
        <v>75</v>
      </c>
      <c r="AY173" s="154" t="s">
        <v>244</v>
      </c>
    </row>
    <row r="174" spans="2:65" s="12" customFormat="1">
      <c r="B174" s="153"/>
      <c r="D174" s="147" t="s">
        <v>262</v>
      </c>
      <c r="E174" s="154" t="s">
        <v>29</v>
      </c>
      <c r="F174" s="155" t="s">
        <v>1979</v>
      </c>
      <c r="H174" s="156">
        <v>247.98</v>
      </c>
      <c r="I174" s="157"/>
      <c r="L174" s="153"/>
      <c r="M174" s="158"/>
      <c r="T174" s="159"/>
      <c r="AT174" s="154" t="s">
        <v>262</v>
      </c>
      <c r="AU174" s="154" t="s">
        <v>21</v>
      </c>
      <c r="AV174" s="12" t="s">
        <v>21</v>
      </c>
      <c r="AW174" s="12" t="s">
        <v>36</v>
      </c>
      <c r="AX174" s="12" t="s">
        <v>75</v>
      </c>
      <c r="AY174" s="154" t="s">
        <v>244</v>
      </c>
    </row>
    <row r="175" spans="2:65" s="14" customFormat="1">
      <c r="B175" s="168"/>
      <c r="D175" s="147" t="s">
        <v>262</v>
      </c>
      <c r="E175" s="169" t="s">
        <v>1938</v>
      </c>
      <c r="F175" s="170" t="s">
        <v>321</v>
      </c>
      <c r="H175" s="171">
        <v>6579.36</v>
      </c>
      <c r="I175" s="172"/>
      <c r="L175" s="168"/>
      <c r="M175" s="173"/>
      <c r="T175" s="174"/>
      <c r="AT175" s="169" t="s">
        <v>262</v>
      </c>
      <c r="AU175" s="169" t="s">
        <v>21</v>
      </c>
      <c r="AV175" s="14" t="s">
        <v>264</v>
      </c>
      <c r="AW175" s="14" t="s">
        <v>36</v>
      </c>
      <c r="AX175" s="14" t="s">
        <v>75</v>
      </c>
      <c r="AY175" s="169" t="s">
        <v>244</v>
      </c>
    </row>
    <row r="176" spans="2:65" s="13" customFormat="1">
      <c r="B176" s="160"/>
      <c r="D176" s="147" t="s">
        <v>262</v>
      </c>
      <c r="E176" s="161" t="s">
        <v>29</v>
      </c>
      <c r="F176" s="162" t="s">
        <v>271</v>
      </c>
      <c r="H176" s="163">
        <v>9283.76</v>
      </c>
      <c r="I176" s="164"/>
      <c r="L176" s="160"/>
      <c r="M176" s="165"/>
      <c r="T176" s="166"/>
      <c r="AT176" s="161" t="s">
        <v>262</v>
      </c>
      <c r="AU176" s="161" t="s">
        <v>21</v>
      </c>
      <c r="AV176" s="13" t="s">
        <v>251</v>
      </c>
      <c r="AW176" s="13" t="s">
        <v>36</v>
      </c>
      <c r="AX176" s="13" t="s">
        <v>83</v>
      </c>
      <c r="AY176" s="161" t="s">
        <v>244</v>
      </c>
    </row>
    <row r="177" spans="2:65" s="1" customFormat="1" ht="16.5" customHeight="1">
      <c r="B177" s="34"/>
      <c r="C177" s="134" t="s">
        <v>366</v>
      </c>
      <c r="D177" s="134" t="s">
        <v>246</v>
      </c>
      <c r="E177" s="135" t="s">
        <v>341</v>
      </c>
      <c r="F177" s="136" t="s">
        <v>342</v>
      </c>
      <c r="G177" s="137" t="s">
        <v>274</v>
      </c>
      <c r="H177" s="138">
        <v>349.08</v>
      </c>
      <c r="I177" s="139"/>
      <c r="J177" s="140">
        <f>ROUND(I177*H177,2)</f>
        <v>0</v>
      </c>
      <c r="K177" s="136" t="s">
        <v>250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1980</v>
      </c>
    </row>
    <row r="178" spans="2:65" s="1" customFormat="1" ht="19.5">
      <c r="B178" s="34"/>
      <c r="D178" s="147" t="s">
        <v>253</v>
      </c>
      <c r="F178" s="148" t="s">
        <v>344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>
      <c r="B179" s="34"/>
      <c r="D179" s="151" t="s">
        <v>255</v>
      </c>
      <c r="F179" s="152" t="s">
        <v>345</v>
      </c>
      <c r="I179" s="149"/>
      <c r="L179" s="34"/>
      <c r="M179" s="150"/>
      <c r="T179" s="55"/>
      <c r="AT179" s="18" t="s">
        <v>255</v>
      </c>
      <c r="AU179" s="18" t="s">
        <v>21</v>
      </c>
    </row>
    <row r="180" spans="2:65" s="12" customFormat="1">
      <c r="B180" s="153"/>
      <c r="D180" s="147" t="s">
        <v>262</v>
      </c>
      <c r="E180" s="154" t="s">
        <v>29</v>
      </c>
      <c r="F180" s="155" t="s">
        <v>823</v>
      </c>
      <c r="H180" s="156">
        <v>349.08</v>
      </c>
      <c r="I180" s="157"/>
      <c r="L180" s="153"/>
      <c r="M180" s="158"/>
      <c r="T180" s="159"/>
      <c r="AT180" s="154" t="s">
        <v>262</v>
      </c>
      <c r="AU180" s="154" t="s">
        <v>21</v>
      </c>
      <c r="AV180" s="12" t="s">
        <v>21</v>
      </c>
      <c r="AW180" s="12" t="s">
        <v>36</v>
      </c>
      <c r="AX180" s="12" t="s">
        <v>83</v>
      </c>
      <c r="AY180" s="154" t="s">
        <v>244</v>
      </c>
    </row>
    <row r="181" spans="2:65" s="1" customFormat="1" ht="16.5" customHeight="1">
      <c r="B181" s="34"/>
      <c r="C181" s="134" t="s">
        <v>372</v>
      </c>
      <c r="D181" s="134" t="s">
        <v>246</v>
      </c>
      <c r="E181" s="135" t="s">
        <v>347</v>
      </c>
      <c r="F181" s="136" t="s">
        <v>348</v>
      </c>
      <c r="G181" s="137" t="s">
        <v>274</v>
      </c>
      <c r="H181" s="138">
        <v>9861.59</v>
      </c>
      <c r="I181" s="139"/>
      <c r="J181" s="140">
        <f>ROUND(I181*H181,2)</f>
        <v>0</v>
      </c>
      <c r="K181" s="136" t="s">
        <v>250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251</v>
      </c>
      <c r="AT181" s="145" t="s">
        <v>246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1981</v>
      </c>
    </row>
    <row r="182" spans="2:65" s="1" customFormat="1" ht="19.5">
      <c r="B182" s="34"/>
      <c r="D182" s="147" t="s">
        <v>253</v>
      </c>
      <c r="F182" s="148" t="s">
        <v>350</v>
      </c>
      <c r="I182" s="149"/>
      <c r="L182" s="34"/>
      <c r="M182" s="150"/>
      <c r="T182" s="55"/>
      <c r="AT182" s="18" t="s">
        <v>253</v>
      </c>
      <c r="AU182" s="18" t="s">
        <v>21</v>
      </c>
    </row>
    <row r="183" spans="2:65" s="1" customFormat="1">
      <c r="B183" s="34"/>
      <c r="D183" s="151" t="s">
        <v>255</v>
      </c>
      <c r="F183" s="152" t="s">
        <v>351</v>
      </c>
      <c r="I183" s="149"/>
      <c r="L183" s="34"/>
      <c r="M183" s="150"/>
      <c r="T183" s="55"/>
      <c r="AT183" s="18" t="s">
        <v>255</v>
      </c>
      <c r="AU183" s="18" t="s">
        <v>21</v>
      </c>
    </row>
    <row r="184" spans="2:65" s="12" customFormat="1">
      <c r="B184" s="153"/>
      <c r="D184" s="147" t="s">
        <v>262</v>
      </c>
      <c r="E184" s="154" t="s">
        <v>29</v>
      </c>
      <c r="F184" s="155" t="s">
        <v>1982</v>
      </c>
      <c r="H184" s="156">
        <v>9861.59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83</v>
      </c>
      <c r="AY184" s="154" t="s">
        <v>244</v>
      </c>
    </row>
    <row r="185" spans="2:65" s="1" customFormat="1" ht="21.75" customHeight="1">
      <c r="B185" s="34"/>
      <c r="C185" s="134" t="s">
        <v>378</v>
      </c>
      <c r="D185" s="134" t="s">
        <v>246</v>
      </c>
      <c r="E185" s="135" t="s">
        <v>392</v>
      </c>
      <c r="F185" s="136" t="s">
        <v>393</v>
      </c>
      <c r="G185" s="137" t="s">
        <v>274</v>
      </c>
      <c r="H185" s="138">
        <v>3282.23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1983</v>
      </c>
    </row>
    <row r="186" spans="2:65" s="1" customFormat="1" ht="19.5">
      <c r="B186" s="34"/>
      <c r="D186" s="147" t="s">
        <v>253</v>
      </c>
      <c r="F186" s="148" t="s">
        <v>395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396</v>
      </c>
      <c r="I187" s="149"/>
      <c r="L187" s="34"/>
      <c r="M187" s="150"/>
      <c r="T187" s="55"/>
      <c r="AT187" s="18" t="s">
        <v>255</v>
      </c>
      <c r="AU187" s="18" t="s">
        <v>21</v>
      </c>
    </row>
    <row r="188" spans="2:65" s="12" customFormat="1">
      <c r="B188" s="153"/>
      <c r="D188" s="147" t="s">
        <v>262</v>
      </c>
      <c r="E188" s="154" t="s">
        <v>29</v>
      </c>
      <c r="F188" s="155" t="s">
        <v>1984</v>
      </c>
      <c r="H188" s="156">
        <v>669.73</v>
      </c>
      <c r="I188" s="157"/>
      <c r="L188" s="153"/>
      <c r="M188" s="158"/>
      <c r="T188" s="159"/>
      <c r="AT188" s="154" t="s">
        <v>262</v>
      </c>
      <c r="AU188" s="154" t="s">
        <v>21</v>
      </c>
      <c r="AV188" s="12" t="s">
        <v>21</v>
      </c>
      <c r="AW188" s="12" t="s">
        <v>36</v>
      </c>
      <c r="AX188" s="12" t="s">
        <v>75</v>
      </c>
      <c r="AY188" s="154" t="s">
        <v>244</v>
      </c>
    </row>
    <row r="189" spans="2:65" s="12" customFormat="1">
      <c r="B189" s="153"/>
      <c r="D189" s="147" t="s">
        <v>262</v>
      </c>
      <c r="E189" s="154" t="s">
        <v>29</v>
      </c>
      <c r="F189" s="155" t="s">
        <v>1985</v>
      </c>
      <c r="H189" s="156">
        <v>2612.5</v>
      </c>
      <c r="I189" s="157"/>
      <c r="L189" s="153"/>
      <c r="M189" s="158"/>
      <c r="T189" s="159"/>
      <c r="AT189" s="154" t="s">
        <v>262</v>
      </c>
      <c r="AU189" s="154" t="s">
        <v>21</v>
      </c>
      <c r="AV189" s="12" t="s">
        <v>21</v>
      </c>
      <c r="AW189" s="12" t="s">
        <v>36</v>
      </c>
      <c r="AX189" s="12" t="s">
        <v>75</v>
      </c>
      <c r="AY189" s="154" t="s">
        <v>244</v>
      </c>
    </row>
    <row r="190" spans="2:65" s="14" customFormat="1">
      <c r="B190" s="168"/>
      <c r="D190" s="147" t="s">
        <v>262</v>
      </c>
      <c r="E190" s="169" t="s">
        <v>203</v>
      </c>
      <c r="F190" s="170" t="s">
        <v>321</v>
      </c>
      <c r="H190" s="171">
        <v>3282.23</v>
      </c>
      <c r="I190" s="172"/>
      <c r="L190" s="168"/>
      <c r="M190" s="173"/>
      <c r="T190" s="174"/>
      <c r="AT190" s="169" t="s">
        <v>262</v>
      </c>
      <c r="AU190" s="169" t="s">
        <v>21</v>
      </c>
      <c r="AV190" s="14" t="s">
        <v>264</v>
      </c>
      <c r="AW190" s="14" t="s">
        <v>36</v>
      </c>
      <c r="AX190" s="14" t="s">
        <v>83</v>
      </c>
      <c r="AY190" s="169" t="s">
        <v>244</v>
      </c>
    </row>
    <row r="191" spans="2:65" s="1" customFormat="1" ht="24.2" customHeight="1">
      <c r="B191" s="34"/>
      <c r="C191" s="134" t="s">
        <v>385</v>
      </c>
      <c r="D191" s="134" t="s">
        <v>246</v>
      </c>
      <c r="E191" s="135" t="s">
        <v>400</v>
      </c>
      <c r="F191" s="136" t="s">
        <v>401</v>
      </c>
      <c r="G191" s="137" t="s">
        <v>274</v>
      </c>
      <c r="H191" s="138">
        <v>32822.300000000003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1986</v>
      </c>
    </row>
    <row r="192" spans="2:65" s="1" customFormat="1" ht="19.5">
      <c r="B192" s="34"/>
      <c r="D192" s="147" t="s">
        <v>253</v>
      </c>
      <c r="F192" s="148" t="s">
        <v>403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>
      <c r="B193" s="34"/>
      <c r="D193" s="151" t="s">
        <v>255</v>
      </c>
      <c r="F193" s="152" t="s">
        <v>404</v>
      </c>
      <c r="I193" s="149"/>
      <c r="L193" s="34"/>
      <c r="M193" s="150"/>
      <c r="T193" s="55"/>
      <c r="AT193" s="18" t="s">
        <v>255</v>
      </c>
      <c r="AU193" s="18" t="s">
        <v>21</v>
      </c>
    </row>
    <row r="194" spans="2:65" s="12" customFormat="1">
      <c r="B194" s="153"/>
      <c r="D194" s="147" t="s">
        <v>262</v>
      </c>
      <c r="E194" s="154" t="s">
        <v>29</v>
      </c>
      <c r="F194" s="155" t="s">
        <v>1987</v>
      </c>
      <c r="H194" s="156">
        <v>32822.300000000003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36</v>
      </c>
      <c r="AX194" s="12" t="s">
        <v>83</v>
      </c>
      <c r="AY194" s="154" t="s">
        <v>244</v>
      </c>
    </row>
    <row r="195" spans="2:65" s="1" customFormat="1" ht="16.5" customHeight="1">
      <c r="B195" s="34"/>
      <c r="C195" s="134" t="s">
        <v>7</v>
      </c>
      <c r="D195" s="134" t="s">
        <v>246</v>
      </c>
      <c r="E195" s="135" t="s">
        <v>414</v>
      </c>
      <c r="F195" s="136" t="s">
        <v>415</v>
      </c>
      <c r="G195" s="137" t="s">
        <v>416</v>
      </c>
      <c r="H195" s="138">
        <v>6564.46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1988</v>
      </c>
    </row>
    <row r="196" spans="2:65" s="1" customFormat="1" ht="19.5">
      <c r="B196" s="34"/>
      <c r="D196" s="147" t="s">
        <v>253</v>
      </c>
      <c r="F196" s="148" t="s">
        <v>418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419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2" customFormat="1">
      <c r="B198" s="153"/>
      <c r="D198" s="147" t="s">
        <v>262</v>
      </c>
      <c r="E198" s="154" t="s">
        <v>29</v>
      </c>
      <c r="F198" s="155" t="s">
        <v>1989</v>
      </c>
      <c r="H198" s="156">
        <v>6564.46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83</v>
      </c>
      <c r="AY198" s="154" t="s">
        <v>244</v>
      </c>
    </row>
    <row r="199" spans="2:65" s="1" customFormat="1" ht="16.5" customHeight="1">
      <c r="B199" s="34"/>
      <c r="C199" s="134" t="s">
        <v>399</v>
      </c>
      <c r="D199" s="134" t="s">
        <v>246</v>
      </c>
      <c r="E199" s="135" t="s">
        <v>428</v>
      </c>
      <c r="F199" s="136" t="s">
        <v>429</v>
      </c>
      <c r="G199" s="137" t="s">
        <v>274</v>
      </c>
      <c r="H199" s="138">
        <v>6176</v>
      </c>
      <c r="I199" s="139"/>
      <c r="J199" s="140">
        <f>ROUND(I199*H199,2)</f>
        <v>0</v>
      </c>
      <c r="K199" s="136" t="s">
        <v>250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1990</v>
      </c>
    </row>
    <row r="200" spans="2:65" s="1" customFormat="1">
      <c r="B200" s="34"/>
      <c r="D200" s="147" t="s">
        <v>253</v>
      </c>
      <c r="F200" s="148" t="s">
        <v>431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>
      <c r="B201" s="34"/>
      <c r="D201" s="151" t="s">
        <v>255</v>
      </c>
      <c r="F201" s="152" t="s">
        <v>432</v>
      </c>
      <c r="I201" s="149"/>
      <c r="L201" s="34"/>
      <c r="M201" s="150"/>
      <c r="T201" s="55"/>
      <c r="AT201" s="18" t="s">
        <v>255</v>
      </c>
      <c r="AU201" s="18" t="s">
        <v>21</v>
      </c>
    </row>
    <row r="202" spans="2:65" s="12" customFormat="1">
      <c r="B202" s="153"/>
      <c r="D202" s="147" t="s">
        <v>262</v>
      </c>
      <c r="E202" s="154" t="s">
        <v>29</v>
      </c>
      <c r="F202" s="155" t="s">
        <v>1991</v>
      </c>
      <c r="H202" s="156">
        <v>551.48</v>
      </c>
      <c r="I202" s="157"/>
      <c r="L202" s="153"/>
      <c r="M202" s="158"/>
      <c r="T202" s="159"/>
      <c r="AT202" s="154" t="s">
        <v>262</v>
      </c>
      <c r="AU202" s="154" t="s">
        <v>21</v>
      </c>
      <c r="AV202" s="12" t="s">
        <v>21</v>
      </c>
      <c r="AW202" s="12" t="s">
        <v>36</v>
      </c>
      <c r="AX202" s="12" t="s">
        <v>75</v>
      </c>
      <c r="AY202" s="154" t="s">
        <v>244</v>
      </c>
    </row>
    <row r="203" spans="2:65" s="12" customFormat="1">
      <c r="B203" s="153"/>
      <c r="D203" s="147" t="s">
        <v>262</v>
      </c>
      <c r="E203" s="154" t="s">
        <v>29</v>
      </c>
      <c r="F203" s="155" t="s">
        <v>1978</v>
      </c>
      <c r="H203" s="156">
        <v>1425.89</v>
      </c>
      <c r="I203" s="157"/>
      <c r="L203" s="153"/>
      <c r="M203" s="158"/>
      <c r="T203" s="159"/>
      <c r="AT203" s="154" t="s">
        <v>262</v>
      </c>
      <c r="AU203" s="154" t="s">
        <v>21</v>
      </c>
      <c r="AV203" s="12" t="s">
        <v>21</v>
      </c>
      <c r="AW203" s="12" t="s">
        <v>36</v>
      </c>
      <c r="AX203" s="12" t="s">
        <v>75</v>
      </c>
      <c r="AY203" s="154" t="s">
        <v>244</v>
      </c>
    </row>
    <row r="204" spans="2:65" s="12" customFormat="1">
      <c r="B204" s="153"/>
      <c r="D204" s="147" t="s">
        <v>262</v>
      </c>
      <c r="E204" s="154" t="s">
        <v>29</v>
      </c>
      <c r="F204" s="155" t="s">
        <v>1951</v>
      </c>
      <c r="H204" s="156">
        <v>2456.9299999999998</v>
      </c>
      <c r="I204" s="157"/>
      <c r="L204" s="153"/>
      <c r="M204" s="158"/>
      <c r="T204" s="159"/>
      <c r="AT204" s="154" t="s">
        <v>262</v>
      </c>
      <c r="AU204" s="154" t="s">
        <v>21</v>
      </c>
      <c r="AV204" s="12" t="s">
        <v>21</v>
      </c>
      <c r="AW204" s="12" t="s">
        <v>36</v>
      </c>
      <c r="AX204" s="12" t="s">
        <v>75</v>
      </c>
      <c r="AY204" s="154" t="s">
        <v>244</v>
      </c>
    </row>
    <row r="205" spans="2:65" s="12" customFormat="1">
      <c r="B205" s="153"/>
      <c r="D205" s="147" t="s">
        <v>262</v>
      </c>
      <c r="E205" s="154" t="s">
        <v>29</v>
      </c>
      <c r="F205" s="155" t="s">
        <v>1976</v>
      </c>
      <c r="H205" s="156">
        <v>1741.7</v>
      </c>
      <c r="I205" s="157"/>
      <c r="L205" s="153"/>
      <c r="M205" s="158"/>
      <c r="T205" s="159"/>
      <c r="AT205" s="154" t="s">
        <v>262</v>
      </c>
      <c r="AU205" s="154" t="s">
        <v>21</v>
      </c>
      <c r="AV205" s="12" t="s">
        <v>21</v>
      </c>
      <c r="AW205" s="12" t="s">
        <v>36</v>
      </c>
      <c r="AX205" s="12" t="s">
        <v>75</v>
      </c>
      <c r="AY205" s="154" t="s">
        <v>244</v>
      </c>
    </row>
    <row r="206" spans="2:65" s="13" customFormat="1">
      <c r="B206" s="160"/>
      <c r="D206" s="147" t="s">
        <v>262</v>
      </c>
      <c r="E206" s="161" t="s">
        <v>29</v>
      </c>
      <c r="F206" s="162" t="s">
        <v>271</v>
      </c>
      <c r="H206" s="163">
        <v>6176</v>
      </c>
      <c r="I206" s="164"/>
      <c r="L206" s="160"/>
      <c r="M206" s="165"/>
      <c r="T206" s="166"/>
      <c r="AT206" s="161" t="s">
        <v>262</v>
      </c>
      <c r="AU206" s="161" t="s">
        <v>21</v>
      </c>
      <c r="AV206" s="13" t="s">
        <v>251</v>
      </c>
      <c r="AW206" s="13" t="s">
        <v>36</v>
      </c>
      <c r="AX206" s="13" t="s">
        <v>83</v>
      </c>
      <c r="AY206" s="161" t="s">
        <v>244</v>
      </c>
    </row>
    <row r="207" spans="2:65" s="1" customFormat="1" ht="16.5" customHeight="1">
      <c r="B207" s="34"/>
      <c r="C207" s="134" t="s">
        <v>406</v>
      </c>
      <c r="D207" s="134" t="s">
        <v>246</v>
      </c>
      <c r="E207" s="135" t="s">
        <v>353</v>
      </c>
      <c r="F207" s="136" t="s">
        <v>354</v>
      </c>
      <c r="G207" s="137" t="s">
        <v>274</v>
      </c>
      <c r="H207" s="138">
        <v>2107.4899999999998</v>
      </c>
      <c r="I207" s="139"/>
      <c r="J207" s="140">
        <f>ROUND(I207*H207,2)</f>
        <v>0</v>
      </c>
      <c r="K207" s="136" t="s">
        <v>250</v>
      </c>
      <c r="L207" s="34"/>
      <c r="M207" s="141" t="s">
        <v>29</v>
      </c>
      <c r="N207" s="142" t="s">
        <v>46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251</v>
      </c>
      <c r="AT207" s="145" t="s">
        <v>246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251</v>
      </c>
      <c r="BM207" s="145" t="s">
        <v>1992</v>
      </c>
    </row>
    <row r="208" spans="2:65" s="1" customFormat="1" ht="19.5">
      <c r="B208" s="34"/>
      <c r="D208" s="147" t="s">
        <v>253</v>
      </c>
      <c r="F208" s="148" t="s">
        <v>356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>
      <c r="B209" s="34"/>
      <c r="D209" s="151" t="s">
        <v>255</v>
      </c>
      <c r="F209" s="152" t="s">
        <v>357</v>
      </c>
      <c r="I209" s="149"/>
      <c r="L209" s="34"/>
      <c r="M209" s="150"/>
      <c r="T209" s="55"/>
      <c r="AT209" s="18" t="s">
        <v>255</v>
      </c>
      <c r="AU209" s="18" t="s">
        <v>21</v>
      </c>
    </row>
    <row r="210" spans="2:65" s="12" customFormat="1">
      <c r="B210" s="153"/>
      <c r="D210" s="147" t="s">
        <v>262</v>
      </c>
      <c r="E210" s="154" t="s">
        <v>29</v>
      </c>
      <c r="F210" s="155" t="s">
        <v>1978</v>
      </c>
      <c r="H210" s="156">
        <v>1425.89</v>
      </c>
      <c r="I210" s="157"/>
      <c r="L210" s="153"/>
      <c r="M210" s="158"/>
      <c r="T210" s="159"/>
      <c r="AT210" s="154" t="s">
        <v>262</v>
      </c>
      <c r="AU210" s="154" t="s">
        <v>21</v>
      </c>
      <c r="AV210" s="12" t="s">
        <v>21</v>
      </c>
      <c r="AW210" s="12" t="s">
        <v>36</v>
      </c>
      <c r="AX210" s="12" t="s">
        <v>75</v>
      </c>
      <c r="AY210" s="154" t="s">
        <v>244</v>
      </c>
    </row>
    <row r="211" spans="2:65" s="12" customFormat="1">
      <c r="B211" s="153"/>
      <c r="D211" s="147" t="s">
        <v>262</v>
      </c>
      <c r="E211" s="154" t="s">
        <v>29</v>
      </c>
      <c r="F211" s="155" t="s">
        <v>1993</v>
      </c>
      <c r="H211" s="156">
        <v>434.1</v>
      </c>
      <c r="I211" s="157"/>
      <c r="L211" s="153"/>
      <c r="M211" s="158"/>
      <c r="T211" s="159"/>
      <c r="AT211" s="154" t="s">
        <v>262</v>
      </c>
      <c r="AU211" s="154" t="s">
        <v>21</v>
      </c>
      <c r="AV211" s="12" t="s">
        <v>21</v>
      </c>
      <c r="AW211" s="12" t="s">
        <v>36</v>
      </c>
      <c r="AX211" s="12" t="s">
        <v>75</v>
      </c>
      <c r="AY211" s="154" t="s">
        <v>244</v>
      </c>
    </row>
    <row r="212" spans="2:65" s="12" customFormat="1">
      <c r="B212" s="153"/>
      <c r="D212" s="147" t="s">
        <v>262</v>
      </c>
      <c r="E212" s="154" t="s">
        <v>29</v>
      </c>
      <c r="F212" s="155" t="s">
        <v>1994</v>
      </c>
      <c r="H212" s="156">
        <v>247.5</v>
      </c>
      <c r="I212" s="157"/>
      <c r="L212" s="153"/>
      <c r="M212" s="158"/>
      <c r="T212" s="159"/>
      <c r="AT212" s="154" t="s">
        <v>262</v>
      </c>
      <c r="AU212" s="154" t="s">
        <v>21</v>
      </c>
      <c r="AV212" s="12" t="s">
        <v>21</v>
      </c>
      <c r="AW212" s="12" t="s">
        <v>36</v>
      </c>
      <c r="AX212" s="12" t="s">
        <v>75</v>
      </c>
      <c r="AY212" s="154" t="s">
        <v>244</v>
      </c>
    </row>
    <row r="213" spans="2:65" s="13" customFormat="1">
      <c r="B213" s="160"/>
      <c r="D213" s="147" t="s">
        <v>262</v>
      </c>
      <c r="E213" s="161" t="s">
        <v>29</v>
      </c>
      <c r="F213" s="162" t="s">
        <v>271</v>
      </c>
      <c r="H213" s="163">
        <v>2107.4899999999998</v>
      </c>
      <c r="I213" s="164"/>
      <c r="L213" s="160"/>
      <c r="M213" s="165"/>
      <c r="T213" s="166"/>
      <c r="AT213" s="161" t="s">
        <v>262</v>
      </c>
      <c r="AU213" s="161" t="s">
        <v>21</v>
      </c>
      <c r="AV213" s="13" t="s">
        <v>251</v>
      </c>
      <c r="AW213" s="13" t="s">
        <v>36</v>
      </c>
      <c r="AX213" s="13" t="s">
        <v>83</v>
      </c>
      <c r="AY213" s="161" t="s">
        <v>244</v>
      </c>
    </row>
    <row r="214" spans="2:65" s="1" customFormat="1" ht="16.5" customHeight="1">
      <c r="B214" s="34"/>
      <c r="C214" s="175" t="s">
        <v>413</v>
      </c>
      <c r="D214" s="175" t="s">
        <v>373</v>
      </c>
      <c r="E214" s="176" t="s">
        <v>1510</v>
      </c>
      <c r="F214" s="177" t="s">
        <v>1511</v>
      </c>
      <c r="G214" s="178" t="s">
        <v>416</v>
      </c>
      <c r="H214" s="179">
        <v>868.2</v>
      </c>
      <c r="I214" s="180"/>
      <c r="J214" s="181">
        <f>ROUND(I214*H214,2)</f>
        <v>0</v>
      </c>
      <c r="K214" s="177" t="s">
        <v>250</v>
      </c>
      <c r="L214" s="182"/>
      <c r="M214" s="183" t="s">
        <v>29</v>
      </c>
      <c r="N214" s="184" t="s">
        <v>46</v>
      </c>
      <c r="P214" s="143">
        <f>O214*H214</f>
        <v>0</v>
      </c>
      <c r="Q214" s="143">
        <v>1</v>
      </c>
      <c r="R214" s="143">
        <f>Q214*H214</f>
        <v>868.2</v>
      </c>
      <c r="S214" s="143">
        <v>0</v>
      </c>
      <c r="T214" s="144">
        <f>S214*H214</f>
        <v>0</v>
      </c>
      <c r="AR214" s="145" t="s">
        <v>300</v>
      </c>
      <c r="AT214" s="145" t="s">
        <v>373</v>
      </c>
      <c r="AU214" s="145" t="s">
        <v>21</v>
      </c>
      <c r="AY214" s="18" t="s">
        <v>244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83</v>
      </c>
      <c r="BK214" s="146">
        <f>ROUND(I214*H214,2)</f>
        <v>0</v>
      </c>
      <c r="BL214" s="18" t="s">
        <v>251</v>
      </c>
      <c r="BM214" s="145" t="s">
        <v>1995</v>
      </c>
    </row>
    <row r="215" spans="2:65" s="1" customFormat="1">
      <c r="B215" s="34"/>
      <c r="D215" s="147" t="s">
        <v>253</v>
      </c>
      <c r="F215" s="148" t="s">
        <v>1511</v>
      </c>
      <c r="I215" s="149"/>
      <c r="L215" s="34"/>
      <c r="M215" s="150"/>
      <c r="T215" s="55"/>
      <c r="AT215" s="18" t="s">
        <v>253</v>
      </c>
      <c r="AU215" s="18" t="s">
        <v>21</v>
      </c>
    </row>
    <row r="216" spans="2:65" s="12" customFormat="1">
      <c r="B216" s="153"/>
      <c r="D216" s="147" t="s">
        <v>262</v>
      </c>
      <c r="E216" s="154" t="s">
        <v>29</v>
      </c>
      <c r="F216" s="155" t="s">
        <v>1996</v>
      </c>
      <c r="H216" s="156">
        <v>434.1</v>
      </c>
      <c r="I216" s="157"/>
      <c r="L216" s="153"/>
      <c r="M216" s="158"/>
      <c r="T216" s="159"/>
      <c r="AT216" s="154" t="s">
        <v>262</v>
      </c>
      <c r="AU216" s="154" t="s">
        <v>21</v>
      </c>
      <c r="AV216" s="12" t="s">
        <v>21</v>
      </c>
      <c r="AW216" s="12" t="s">
        <v>36</v>
      </c>
      <c r="AX216" s="12" t="s">
        <v>83</v>
      </c>
      <c r="AY216" s="154" t="s">
        <v>244</v>
      </c>
    </row>
    <row r="217" spans="2:65" s="12" customFormat="1">
      <c r="B217" s="153"/>
      <c r="D217" s="147" t="s">
        <v>262</v>
      </c>
      <c r="F217" s="155" t="s">
        <v>1997</v>
      </c>
      <c r="H217" s="156">
        <v>868.2</v>
      </c>
      <c r="I217" s="157"/>
      <c r="L217" s="153"/>
      <c r="M217" s="158"/>
      <c r="T217" s="159"/>
      <c r="AT217" s="154" t="s">
        <v>262</v>
      </c>
      <c r="AU217" s="154" t="s">
        <v>21</v>
      </c>
      <c r="AV217" s="12" t="s">
        <v>21</v>
      </c>
      <c r="AW217" s="12" t="s">
        <v>4</v>
      </c>
      <c r="AX217" s="12" t="s">
        <v>83</v>
      </c>
      <c r="AY217" s="154" t="s">
        <v>244</v>
      </c>
    </row>
    <row r="218" spans="2:65" s="1" customFormat="1" ht="16.5" customHeight="1">
      <c r="B218" s="34"/>
      <c r="C218" s="134" t="s">
        <v>421</v>
      </c>
      <c r="D218" s="134" t="s">
        <v>246</v>
      </c>
      <c r="E218" s="135" t="s">
        <v>1518</v>
      </c>
      <c r="F218" s="136" t="s">
        <v>1519</v>
      </c>
      <c r="G218" s="137" t="s">
        <v>274</v>
      </c>
      <c r="H218" s="138">
        <v>112.37</v>
      </c>
      <c r="I218" s="139"/>
      <c r="J218" s="140">
        <f>ROUND(I218*H218,2)</f>
        <v>0</v>
      </c>
      <c r="K218" s="136" t="s">
        <v>250</v>
      </c>
      <c r="L218" s="34"/>
      <c r="M218" s="141" t="s">
        <v>29</v>
      </c>
      <c r="N218" s="142" t="s">
        <v>46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251</v>
      </c>
      <c r="AT218" s="145" t="s">
        <v>246</v>
      </c>
      <c r="AU218" s="145" t="s">
        <v>21</v>
      </c>
      <c r="AY218" s="18" t="s">
        <v>244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83</v>
      </c>
      <c r="BK218" s="146">
        <f>ROUND(I218*H218,2)</f>
        <v>0</v>
      </c>
      <c r="BL218" s="18" t="s">
        <v>251</v>
      </c>
      <c r="BM218" s="145" t="s">
        <v>1998</v>
      </c>
    </row>
    <row r="219" spans="2:65" s="1" customFormat="1" ht="19.5">
      <c r="B219" s="34"/>
      <c r="D219" s="147" t="s">
        <v>253</v>
      </c>
      <c r="F219" s="148" t="s">
        <v>1521</v>
      </c>
      <c r="I219" s="149"/>
      <c r="L219" s="34"/>
      <c r="M219" s="150"/>
      <c r="T219" s="55"/>
      <c r="AT219" s="18" t="s">
        <v>253</v>
      </c>
      <c r="AU219" s="18" t="s">
        <v>21</v>
      </c>
    </row>
    <row r="220" spans="2:65" s="1" customFormat="1">
      <c r="B220" s="34"/>
      <c r="D220" s="151" t="s">
        <v>255</v>
      </c>
      <c r="F220" s="152" t="s">
        <v>1522</v>
      </c>
      <c r="I220" s="149"/>
      <c r="L220" s="34"/>
      <c r="M220" s="150"/>
      <c r="T220" s="55"/>
      <c r="AT220" s="18" t="s">
        <v>255</v>
      </c>
      <c r="AU220" s="18" t="s">
        <v>21</v>
      </c>
    </row>
    <row r="221" spans="2:65" s="12" customFormat="1">
      <c r="B221" s="153"/>
      <c r="D221" s="147" t="s">
        <v>262</v>
      </c>
      <c r="E221" s="154" t="s">
        <v>29</v>
      </c>
      <c r="F221" s="155" t="s">
        <v>1999</v>
      </c>
      <c r="H221" s="156">
        <v>95.4</v>
      </c>
      <c r="I221" s="157"/>
      <c r="L221" s="153"/>
      <c r="M221" s="158"/>
      <c r="T221" s="159"/>
      <c r="AT221" s="154" t="s">
        <v>262</v>
      </c>
      <c r="AU221" s="154" t="s">
        <v>21</v>
      </c>
      <c r="AV221" s="12" t="s">
        <v>21</v>
      </c>
      <c r="AW221" s="12" t="s">
        <v>36</v>
      </c>
      <c r="AX221" s="12" t="s">
        <v>75</v>
      </c>
      <c r="AY221" s="154" t="s">
        <v>244</v>
      </c>
    </row>
    <row r="222" spans="2:65" s="12" customFormat="1">
      <c r="B222" s="153"/>
      <c r="D222" s="147" t="s">
        <v>262</v>
      </c>
      <c r="E222" s="154" t="s">
        <v>29</v>
      </c>
      <c r="F222" s="155" t="s">
        <v>2000</v>
      </c>
      <c r="H222" s="156">
        <v>16.97</v>
      </c>
      <c r="I222" s="157"/>
      <c r="L222" s="153"/>
      <c r="M222" s="158"/>
      <c r="T222" s="159"/>
      <c r="AT222" s="154" t="s">
        <v>262</v>
      </c>
      <c r="AU222" s="154" t="s">
        <v>21</v>
      </c>
      <c r="AV222" s="12" t="s">
        <v>21</v>
      </c>
      <c r="AW222" s="12" t="s">
        <v>36</v>
      </c>
      <c r="AX222" s="12" t="s">
        <v>75</v>
      </c>
      <c r="AY222" s="154" t="s">
        <v>244</v>
      </c>
    </row>
    <row r="223" spans="2:65" s="13" customFormat="1">
      <c r="B223" s="160"/>
      <c r="D223" s="147" t="s">
        <v>262</v>
      </c>
      <c r="E223" s="161" t="s">
        <v>29</v>
      </c>
      <c r="F223" s="162" t="s">
        <v>271</v>
      </c>
      <c r="H223" s="163">
        <v>112.37</v>
      </c>
      <c r="I223" s="164"/>
      <c r="L223" s="160"/>
      <c r="M223" s="165"/>
      <c r="T223" s="166"/>
      <c r="AT223" s="161" t="s">
        <v>262</v>
      </c>
      <c r="AU223" s="161" t="s">
        <v>21</v>
      </c>
      <c r="AV223" s="13" t="s">
        <v>251</v>
      </c>
      <c r="AW223" s="13" t="s">
        <v>36</v>
      </c>
      <c r="AX223" s="13" t="s">
        <v>83</v>
      </c>
      <c r="AY223" s="161" t="s">
        <v>244</v>
      </c>
    </row>
    <row r="224" spans="2:65" s="1" customFormat="1" ht="16.5" customHeight="1">
      <c r="B224" s="34"/>
      <c r="C224" s="175" t="s">
        <v>427</v>
      </c>
      <c r="D224" s="175" t="s">
        <v>373</v>
      </c>
      <c r="E224" s="176" t="s">
        <v>2001</v>
      </c>
      <c r="F224" s="177" t="s">
        <v>2002</v>
      </c>
      <c r="G224" s="178" t="s">
        <v>416</v>
      </c>
      <c r="H224" s="179">
        <v>33.94</v>
      </c>
      <c r="I224" s="180"/>
      <c r="J224" s="181">
        <f>ROUND(I224*H224,2)</f>
        <v>0</v>
      </c>
      <c r="K224" s="177" t="s">
        <v>250</v>
      </c>
      <c r="L224" s="182"/>
      <c r="M224" s="183" t="s">
        <v>29</v>
      </c>
      <c r="N224" s="184" t="s">
        <v>46</v>
      </c>
      <c r="P224" s="143">
        <f>O224*H224</f>
        <v>0</v>
      </c>
      <c r="Q224" s="143">
        <v>1</v>
      </c>
      <c r="R224" s="143">
        <f>Q224*H224</f>
        <v>33.94</v>
      </c>
      <c r="S224" s="143">
        <v>0</v>
      </c>
      <c r="T224" s="144">
        <f>S224*H224</f>
        <v>0</v>
      </c>
      <c r="AR224" s="145" t="s">
        <v>300</v>
      </c>
      <c r="AT224" s="145" t="s">
        <v>373</v>
      </c>
      <c r="AU224" s="145" t="s">
        <v>21</v>
      </c>
      <c r="AY224" s="18" t="s">
        <v>244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83</v>
      </c>
      <c r="BK224" s="146">
        <f>ROUND(I224*H224,2)</f>
        <v>0</v>
      </c>
      <c r="BL224" s="18" t="s">
        <v>251</v>
      </c>
      <c r="BM224" s="145" t="s">
        <v>2003</v>
      </c>
    </row>
    <row r="225" spans="2:65" s="1" customFormat="1">
      <c r="B225" s="34"/>
      <c r="D225" s="147" t="s">
        <v>253</v>
      </c>
      <c r="F225" s="148" t="s">
        <v>2002</v>
      </c>
      <c r="I225" s="149"/>
      <c r="L225" s="34"/>
      <c r="M225" s="150"/>
      <c r="T225" s="55"/>
      <c r="AT225" s="18" t="s">
        <v>253</v>
      </c>
      <c r="AU225" s="18" t="s">
        <v>21</v>
      </c>
    </row>
    <row r="226" spans="2:65" s="12" customFormat="1">
      <c r="B226" s="153"/>
      <c r="D226" s="147" t="s">
        <v>262</v>
      </c>
      <c r="E226" s="154" t="s">
        <v>29</v>
      </c>
      <c r="F226" s="155" t="s">
        <v>2000</v>
      </c>
      <c r="H226" s="156">
        <v>16.97</v>
      </c>
      <c r="I226" s="157"/>
      <c r="L226" s="153"/>
      <c r="M226" s="158"/>
      <c r="T226" s="159"/>
      <c r="AT226" s="154" t="s">
        <v>262</v>
      </c>
      <c r="AU226" s="154" t="s">
        <v>21</v>
      </c>
      <c r="AV226" s="12" t="s">
        <v>21</v>
      </c>
      <c r="AW226" s="12" t="s">
        <v>36</v>
      </c>
      <c r="AX226" s="12" t="s">
        <v>83</v>
      </c>
      <c r="AY226" s="154" t="s">
        <v>244</v>
      </c>
    </row>
    <row r="227" spans="2:65" s="12" customFormat="1">
      <c r="B227" s="153"/>
      <c r="D227" s="147" t="s">
        <v>262</v>
      </c>
      <c r="F227" s="155" t="s">
        <v>2004</v>
      </c>
      <c r="H227" s="156">
        <v>33.94</v>
      </c>
      <c r="I227" s="157"/>
      <c r="L227" s="153"/>
      <c r="M227" s="158"/>
      <c r="T227" s="159"/>
      <c r="AT227" s="154" t="s">
        <v>262</v>
      </c>
      <c r="AU227" s="154" t="s">
        <v>21</v>
      </c>
      <c r="AV227" s="12" t="s">
        <v>21</v>
      </c>
      <c r="AW227" s="12" t="s">
        <v>4</v>
      </c>
      <c r="AX227" s="12" t="s">
        <v>83</v>
      </c>
      <c r="AY227" s="154" t="s">
        <v>244</v>
      </c>
    </row>
    <row r="228" spans="2:65" s="1" customFormat="1" ht="16.5" customHeight="1">
      <c r="B228" s="34"/>
      <c r="C228" s="175" t="s">
        <v>434</v>
      </c>
      <c r="D228" s="175" t="s">
        <v>373</v>
      </c>
      <c r="E228" s="176" t="s">
        <v>1524</v>
      </c>
      <c r="F228" s="177" t="s">
        <v>1525</v>
      </c>
      <c r="G228" s="178" t="s">
        <v>416</v>
      </c>
      <c r="H228" s="179">
        <v>190.8</v>
      </c>
      <c r="I228" s="180"/>
      <c r="J228" s="181">
        <f>ROUND(I228*H228,2)</f>
        <v>0</v>
      </c>
      <c r="K228" s="177" t="s">
        <v>250</v>
      </c>
      <c r="L228" s="182"/>
      <c r="M228" s="183" t="s">
        <v>29</v>
      </c>
      <c r="N228" s="184" t="s">
        <v>46</v>
      </c>
      <c r="P228" s="143">
        <f>O228*H228</f>
        <v>0</v>
      </c>
      <c r="Q228" s="143">
        <v>1</v>
      </c>
      <c r="R228" s="143">
        <f>Q228*H228</f>
        <v>190.8</v>
      </c>
      <c r="S228" s="143">
        <v>0</v>
      </c>
      <c r="T228" s="144">
        <f>S228*H228</f>
        <v>0</v>
      </c>
      <c r="AR228" s="145" t="s">
        <v>300</v>
      </c>
      <c r="AT228" s="145" t="s">
        <v>373</v>
      </c>
      <c r="AU228" s="145" t="s">
        <v>21</v>
      </c>
      <c r="AY228" s="18" t="s">
        <v>244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83</v>
      </c>
      <c r="BK228" s="146">
        <f>ROUND(I228*H228,2)</f>
        <v>0</v>
      </c>
      <c r="BL228" s="18" t="s">
        <v>251</v>
      </c>
      <c r="BM228" s="145" t="s">
        <v>2005</v>
      </c>
    </row>
    <row r="229" spans="2:65" s="1" customFormat="1">
      <c r="B229" s="34"/>
      <c r="D229" s="147" t="s">
        <v>253</v>
      </c>
      <c r="F229" s="148" t="s">
        <v>1525</v>
      </c>
      <c r="I229" s="149"/>
      <c r="L229" s="34"/>
      <c r="M229" s="150"/>
      <c r="T229" s="55"/>
      <c r="AT229" s="18" t="s">
        <v>253</v>
      </c>
      <c r="AU229" s="18" t="s">
        <v>21</v>
      </c>
    </row>
    <row r="230" spans="2:65" s="12" customFormat="1">
      <c r="B230" s="153"/>
      <c r="D230" s="147" t="s">
        <v>262</v>
      </c>
      <c r="E230" s="154" t="s">
        <v>29</v>
      </c>
      <c r="F230" s="155" t="s">
        <v>1999</v>
      </c>
      <c r="H230" s="156">
        <v>95.4</v>
      </c>
      <c r="I230" s="157"/>
      <c r="L230" s="153"/>
      <c r="M230" s="158"/>
      <c r="T230" s="159"/>
      <c r="AT230" s="154" t="s">
        <v>262</v>
      </c>
      <c r="AU230" s="154" t="s">
        <v>21</v>
      </c>
      <c r="AV230" s="12" t="s">
        <v>21</v>
      </c>
      <c r="AW230" s="12" t="s">
        <v>36</v>
      </c>
      <c r="AX230" s="12" t="s">
        <v>83</v>
      </c>
      <c r="AY230" s="154" t="s">
        <v>244</v>
      </c>
    </row>
    <row r="231" spans="2:65" s="12" customFormat="1">
      <c r="B231" s="153"/>
      <c r="D231" s="147" t="s">
        <v>262</v>
      </c>
      <c r="F231" s="155" t="s">
        <v>2006</v>
      </c>
      <c r="H231" s="156">
        <v>190.8</v>
      </c>
      <c r="I231" s="157"/>
      <c r="L231" s="153"/>
      <c r="M231" s="158"/>
      <c r="T231" s="159"/>
      <c r="AT231" s="154" t="s">
        <v>262</v>
      </c>
      <c r="AU231" s="154" t="s">
        <v>21</v>
      </c>
      <c r="AV231" s="12" t="s">
        <v>21</v>
      </c>
      <c r="AW231" s="12" t="s">
        <v>4</v>
      </c>
      <c r="AX231" s="12" t="s">
        <v>83</v>
      </c>
      <c r="AY231" s="154" t="s">
        <v>244</v>
      </c>
    </row>
    <row r="232" spans="2:65" s="1" customFormat="1" ht="21.75" customHeight="1">
      <c r="B232" s="34"/>
      <c r="C232" s="134" t="s">
        <v>441</v>
      </c>
      <c r="D232" s="134" t="s">
        <v>246</v>
      </c>
      <c r="E232" s="135" t="s">
        <v>435</v>
      </c>
      <c r="F232" s="136" t="s">
        <v>436</v>
      </c>
      <c r="G232" s="137" t="s">
        <v>249</v>
      </c>
      <c r="H232" s="138">
        <v>1745.4</v>
      </c>
      <c r="I232" s="139"/>
      <c r="J232" s="140">
        <f>ROUND(I232*H232,2)</f>
        <v>0</v>
      </c>
      <c r="K232" s="136" t="s">
        <v>250</v>
      </c>
      <c r="L232" s="34"/>
      <c r="M232" s="141" t="s">
        <v>29</v>
      </c>
      <c r="N232" s="142" t="s">
        <v>46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251</v>
      </c>
      <c r="AT232" s="145" t="s">
        <v>246</v>
      </c>
      <c r="AU232" s="145" t="s">
        <v>21</v>
      </c>
      <c r="AY232" s="18" t="s">
        <v>244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83</v>
      </c>
      <c r="BK232" s="146">
        <f>ROUND(I232*H232,2)</f>
        <v>0</v>
      </c>
      <c r="BL232" s="18" t="s">
        <v>251</v>
      </c>
      <c r="BM232" s="145" t="s">
        <v>2007</v>
      </c>
    </row>
    <row r="233" spans="2:65" s="1" customFormat="1">
      <c r="B233" s="34"/>
      <c r="D233" s="147" t="s">
        <v>253</v>
      </c>
      <c r="F233" s="148" t="s">
        <v>438</v>
      </c>
      <c r="I233" s="149"/>
      <c r="L233" s="34"/>
      <c r="M233" s="150"/>
      <c r="T233" s="55"/>
      <c r="AT233" s="18" t="s">
        <v>253</v>
      </c>
      <c r="AU233" s="18" t="s">
        <v>21</v>
      </c>
    </row>
    <row r="234" spans="2:65" s="1" customFormat="1">
      <c r="B234" s="34"/>
      <c r="D234" s="151" t="s">
        <v>255</v>
      </c>
      <c r="F234" s="152" t="s">
        <v>439</v>
      </c>
      <c r="I234" s="149"/>
      <c r="L234" s="34"/>
      <c r="M234" s="150"/>
      <c r="T234" s="55"/>
      <c r="AT234" s="18" t="s">
        <v>255</v>
      </c>
      <c r="AU234" s="18" t="s">
        <v>21</v>
      </c>
    </row>
    <row r="235" spans="2:65" s="12" customFormat="1">
      <c r="B235" s="153"/>
      <c r="D235" s="147" t="s">
        <v>262</v>
      </c>
      <c r="E235" s="154" t="s">
        <v>29</v>
      </c>
      <c r="F235" s="155" t="s">
        <v>2008</v>
      </c>
      <c r="H235" s="156">
        <v>1745.4</v>
      </c>
      <c r="I235" s="157"/>
      <c r="L235" s="153"/>
      <c r="M235" s="158"/>
      <c r="T235" s="159"/>
      <c r="AT235" s="154" t="s">
        <v>262</v>
      </c>
      <c r="AU235" s="154" t="s">
        <v>21</v>
      </c>
      <c r="AV235" s="12" t="s">
        <v>21</v>
      </c>
      <c r="AW235" s="12" t="s">
        <v>36</v>
      </c>
      <c r="AX235" s="12" t="s">
        <v>83</v>
      </c>
      <c r="AY235" s="154" t="s">
        <v>244</v>
      </c>
    </row>
    <row r="236" spans="2:65" s="1" customFormat="1" ht="16.5" customHeight="1">
      <c r="B236" s="34"/>
      <c r="C236" s="134" t="s">
        <v>448</v>
      </c>
      <c r="D236" s="134" t="s">
        <v>246</v>
      </c>
      <c r="E236" s="135" t="s">
        <v>456</v>
      </c>
      <c r="F236" s="136" t="s">
        <v>457</v>
      </c>
      <c r="G236" s="137" t="s">
        <v>249</v>
      </c>
      <c r="H236" s="138">
        <v>1745.4</v>
      </c>
      <c r="I236" s="139"/>
      <c r="J236" s="140">
        <f>ROUND(I236*H236,2)</f>
        <v>0</v>
      </c>
      <c r="K236" s="136" t="s">
        <v>250</v>
      </c>
      <c r="L236" s="34"/>
      <c r="M236" s="141" t="s">
        <v>29</v>
      </c>
      <c r="N236" s="142" t="s">
        <v>46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251</v>
      </c>
      <c r="AT236" s="145" t="s">
        <v>246</v>
      </c>
      <c r="AU236" s="145" t="s">
        <v>21</v>
      </c>
      <c r="AY236" s="18" t="s">
        <v>244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83</v>
      </c>
      <c r="BK236" s="146">
        <f>ROUND(I236*H236,2)</f>
        <v>0</v>
      </c>
      <c r="BL236" s="18" t="s">
        <v>251</v>
      </c>
      <c r="BM236" s="145" t="s">
        <v>2009</v>
      </c>
    </row>
    <row r="237" spans="2:65" s="1" customFormat="1">
      <c r="B237" s="34"/>
      <c r="D237" s="147" t="s">
        <v>253</v>
      </c>
      <c r="F237" s="148" t="s">
        <v>459</v>
      </c>
      <c r="I237" s="149"/>
      <c r="L237" s="34"/>
      <c r="M237" s="150"/>
      <c r="T237" s="55"/>
      <c r="AT237" s="18" t="s">
        <v>253</v>
      </c>
      <c r="AU237" s="18" t="s">
        <v>21</v>
      </c>
    </row>
    <row r="238" spans="2:65" s="1" customFormat="1">
      <c r="B238" s="34"/>
      <c r="D238" s="151" t="s">
        <v>255</v>
      </c>
      <c r="F238" s="152" t="s">
        <v>460</v>
      </c>
      <c r="I238" s="149"/>
      <c r="L238" s="34"/>
      <c r="M238" s="150"/>
      <c r="T238" s="55"/>
      <c r="AT238" s="18" t="s">
        <v>255</v>
      </c>
      <c r="AU238" s="18" t="s">
        <v>21</v>
      </c>
    </row>
    <row r="239" spans="2:65" s="1" customFormat="1" ht="16.5" customHeight="1">
      <c r="B239" s="34"/>
      <c r="C239" s="175" t="s">
        <v>455</v>
      </c>
      <c r="D239" s="175" t="s">
        <v>373</v>
      </c>
      <c r="E239" s="176" t="s">
        <v>462</v>
      </c>
      <c r="F239" s="177" t="s">
        <v>463</v>
      </c>
      <c r="G239" s="178" t="s">
        <v>464</v>
      </c>
      <c r="H239" s="179">
        <v>34.908000000000001</v>
      </c>
      <c r="I239" s="180"/>
      <c r="J239" s="181">
        <f>ROUND(I239*H239,2)</f>
        <v>0</v>
      </c>
      <c r="K239" s="177" t="s">
        <v>250</v>
      </c>
      <c r="L239" s="182"/>
      <c r="M239" s="183" t="s">
        <v>29</v>
      </c>
      <c r="N239" s="184" t="s">
        <v>46</v>
      </c>
      <c r="P239" s="143">
        <f>O239*H239</f>
        <v>0</v>
      </c>
      <c r="Q239" s="143">
        <v>1E-3</v>
      </c>
      <c r="R239" s="143">
        <f>Q239*H239</f>
        <v>3.4908000000000002E-2</v>
      </c>
      <c r="S239" s="143">
        <v>0</v>
      </c>
      <c r="T239" s="144">
        <f>S239*H239</f>
        <v>0</v>
      </c>
      <c r="AR239" s="145" t="s">
        <v>300</v>
      </c>
      <c r="AT239" s="145" t="s">
        <v>373</v>
      </c>
      <c r="AU239" s="145" t="s">
        <v>21</v>
      </c>
      <c r="AY239" s="18" t="s">
        <v>244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83</v>
      </c>
      <c r="BK239" s="146">
        <f>ROUND(I239*H239,2)</f>
        <v>0</v>
      </c>
      <c r="BL239" s="18" t="s">
        <v>251</v>
      </c>
      <c r="BM239" s="145" t="s">
        <v>2010</v>
      </c>
    </row>
    <row r="240" spans="2:65" s="1" customFormat="1">
      <c r="B240" s="34"/>
      <c r="D240" s="147" t="s">
        <v>253</v>
      </c>
      <c r="F240" s="148" t="s">
        <v>463</v>
      </c>
      <c r="I240" s="149"/>
      <c r="L240" s="34"/>
      <c r="M240" s="150"/>
      <c r="T240" s="55"/>
      <c r="AT240" s="18" t="s">
        <v>253</v>
      </c>
      <c r="AU240" s="18" t="s">
        <v>21</v>
      </c>
    </row>
    <row r="241" spans="2:65" s="12" customFormat="1">
      <c r="B241" s="153"/>
      <c r="D241" s="147" t="s">
        <v>262</v>
      </c>
      <c r="F241" s="155" t="s">
        <v>2011</v>
      </c>
      <c r="H241" s="156">
        <v>34.908000000000001</v>
      </c>
      <c r="I241" s="157"/>
      <c r="L241" s="153"/>
      <c r="M241" s="158"/>
      <c r="T241" s="159"/>
      <c r="AT241" s="154" t="s">
        <v>262</v>
      </c>
      <c r="AU241" s="154" t="s">
        <v>21</v>
      </c>
      <c r="AV241" s="12" t="s">
        <v>21</v>
      </c>
      <c r="AW241" s="12" t="s">
        <v>4</v>
      </c>
      <c r="AX241" s="12" t="s">
        <v>83</v>
      </c>
      <c r="AY241" s="154" t="s">
        <v>244</v>
      </c>
    </row>
    <row r="242" spans="2:65" s="1" customFormat="1" ht="16.5" customHeight="1">
      <c r="B242" s="34"/>
      <c r="C242" s="134" t="s">
        <v>461</v>
      </c>
      <c r="D242" s="134" t="s">
        <v>246</v>
      </c>
      <c r="E242" s="135" t="s">
        <v>469</v>
      </c>
      <c r="F242" s="136" t="s">
        <v>470</v>
      </c>
      <c r="G242" s="137" t="s">
        <v>249</v>
      </c>
      <c r="H242" s="138">
        <v>1745.4</v>
      </c>
      <c r="I242" s="139"/>
      <c r="J242" s="140">
        <f>ROUND(I242*H242,2)</f>
        <v>0</v>
      </c>
      <c r="K242" s="136" t="s">
        <v>250</v>
      </c>
      <c r="L242" s="34"/>
      <c r="M242" s="141" t="s">
        <v>29</v>
      </c>
      <c r="N242" s="142" t="s">
        <v>46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251</v>
      </c>
      <c r="AT242" s="145" t="s">
        <v>246</v>
      </c>
      <c r="AU242" s="145" t="s">
        <v>21</v>
      </c>
      <c r="AY242" s="18" t="s">
        <v>244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83</v>
      </c>
      <c r="BK242" s="146">
        <f>ROUND(I242*H242,2)</f>
        <v>0</v>
      </c>
      <c r="BL242" s="18" t="s">
        <v>251</v>
      </c>
      <c r="BM242" s="145" t="s">
        <v>2012</v>
      </c>
    </row>
    <row r="243" spans="2:65" s="1" customFormat="1">
      <c r="B243" s="34"/>
      <c r="D243" s="147" t="s">
        <v>253</v>
      </c>
      <c r="F243" s="148" t="s">
        <v>472</v>
      </c>
      <c r="I243" s="149"/>
      <c r="L243" s="34"/>
      <c r="M243" s="150"/>
      <c r="T243" s="55"/>
      <c r="AT243" s="18" t="s">
        <v>253</v>
      </c>
      <c r="AU243" s="18" t="s">
        <v>21</v>
      </c>
    </row>
    <row r="244" spans="2:65" s="1" customFormat="1">
      <c r="B244" s="34"/>
      <c r="D244" s="151" t="s">
        <v>255</v>
      </c>
      <c r="F244" s="152" t="s">
        <v>473</v>
      </c>
      <c r="I244" s="149"/>
      <c r="L244" s="34"/>
      <c r="M244" s="150"/>
      <c r="T244" s="55"/>
      <c r="AT244" s="18" t="s">
        <v>255</v>
      </c>
      <c r="AU244" s="18" t="s">
        <v>21</v>
      </c>
    </row>
    <row r="245" spans="2:65" s="1" customFormat="1" ht="16.5" customHeight="1">
      <c r="B245" s="34"/>
      <c r="C245" s="134" t="s">
        <v>468</v>
      </c>
      <c r="D245" s="134" t="s">
        <v>246</v>
      </c>
      <c r="E245" s="135" t="s">
        <v>477</v>
      </c>
      <c r="F245" s="136" t="s">
        <v>478</v>
      </c>
      <c r="G245" s="137" t="s">
        <v>274</v>
      </c>
      <c r="H245" s="138">
        <v>34.908000000000001</v>
      </c>
      <c r="I245" s="139"/>
      <c r="J245" s="140">
        <f>ROUND(I245*H245,2)</f>
        <v>0</v>
      </c>
      <c r="K245" s="136" t="s">
        <v>250</v>
      </c>
      <c r="L245" s="34"/>
      <c r="M245" s="141" t="s">
        <v>29</v>
      </c>
      <c r="N245" s="142" t="s">
        <v>46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251</v>
      </c>
      <c r="AT245" s="145" t="s">
        <v>246</v>
      </c>
      <c r="AU245" s="145" t="s">
        <v>21</v>
      </c>
      <c r="AY245" s="18" t="s">
        <v>244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83</v>
      </c>
      <c r="BK245" s="146">
        <f>ROUND(I245*H245,2)</f>
        <v>0</v>
      </c>
      <c r="BL245" s="18" t="s">
        <v>251</v>
      </c>
      <c r="BM245" s="145" t="s">
        <v>2013</v>
      </c>
    </row>
    <row r="246" spans="2:65" s="1" customFormat="1">
      <c r="B246" s="34"/>
      <c r="D246" s="147" t="s">
        <v>253</v>
      </c>
      <c r="F246" s="148" t="s">
        <v>480</v>
      </c>
      <c r="I246" s="149"/>
      <c r="L246" s="34"/>
      <c r="M246" s="150"/>
      <c r="T246" s="55"/>
      <c r="AT246" s="18" t="s">
        <v>253</v>
      </c>
      <c r="AU246" s="18" t="s">
        <v>21</v>
      </c>
    </row>
    <row r="247" spans="2:65" s="1" customFormat="1">
      <c r="B247" s="34"/>
      <c r="D247" s="151" t="s">
        <v>255</v>
      </c>
      <c r="F247" s="152" t="s">
        <v>481</v>
      </c>
      <c r="I247" s="149"/>
      <c r="L247" s="34"/>
      <c r="M247" s="150"/>
      <c r="T247" s="55"/>
      <c r="AT247" s="18" t="s">
        <v>255</v>
      </c>
      <c r="AU247" s="18" t="s">
        <v>21</v>
      </c>
    </row>
    <row r="248" spans="2:65" s="1" customFormat="1" ht="16.5" customHeight="1">
      <c r="B248" s="34"/>
      <c r="C248" s="134" t="s">
        <v>476</v>
      </c>
      <c r="D248" s="134" t="s">
        <v>246</v>
      </c>
      <c r="E248" s="135" t="s">
        <v>1408</v>
      </c>
      <c r="F248" s="136" t="s">
        <v>1409</v>
      </c>
      <c r="G248" s="137" t="s">
        <v>416</v>
      </c>
      <c r="H248" s="138">
        <v>41.731999999999999</v>
      </c>
      <c r="I248" s="139"/>
      <c r="J248" s="140">
        <f>ROUND(I248*H248,2)</f>
        <v>0</v>
      </c>
      <c r="K248" s="136" t="s">
        <v>29</v>
      </c>
      <c r="L248" s="34"/>
      <c r="M248" s="141" t="s">
        <v>29</v>
      </c>
      <c r="N248" s="142" t="s">
        <v>46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251</v>
      </c>
      <c r="AT248" s="145" t="s">
        <v>246</v>
      </c>
      <c r="AU248" s="145" t="s">
        <v>21</v>
      </c>
      <c r="AY248" s="18" t="s">
        <v>244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83</v>
      </c>
      <c r="BK248" s="146">
        <f>ROUND(I248*H248,2)</f>
        <v>0</v>
      </c>
      <c r="BL248" s="18" t="s">
        <v>251</v>
      </c>
      <c r="BM248" s="145" t="s">
        <v>2014</v>
      </c>
    </row>
    <row r="249" spans="2:65" s="1" customFormat="1">
      <c r="B249" s="34"/>
      <c r="D249" s="147" t="s">
        <v>253</v>
      </c>
      <c r="F249" s="148" t="s">
        <v>1409</v>
      </c>
      <c r="I249" s="149"/>
      <c r="L249" s="34"/>
      <c r="M249" s="150"/>
      <c r="T249" s="55"/>
      <c r="AT249" s="18" t="s">
        <v>253</v>
      </c>
      <c r="AU249" s="18" t="s">
        <v>21</v>
      </c>
    </row>
    <row r="250" spans="2:65" s="1" customFormat="1" ht="19.5">
      <c r="B250" s="34"/>
      <c r="D250" s="147" t="s">
        <v>284</v>
      </c>
      <c r="F250" s="167" t="s">
        <v>2015</v>
      </c>
      <c r="I250" s="149"/>
      <c r="L250" s="34"/>
      <c r="M250" s="150"/>
      <c r="T250" s="55"/>
      <c r="AT250" s="18" t="s">
        <v>284</v>
      </c>
      <c r="AU250" s="18" t="s">
        <v>21</v>
      </c>
    </row>
    <row r="251" spans="2:65" s="12" customFormat="1">
      <c r="B251" s="153"/>
      <c r="D251" s="147" t="s">
        <v>262</v>
      </c>
      <c r="E251" s="154" t="s">
        <v>29</v>
      </c>
      <c r="F251" s="155" t="s">
        <v>2016</v>
      </c>
      <c r="H251" s="156">
        <v>35.904000000000003</v>
      </c>
      <c r="I251" s="157"/>
      <c r="L251" s="153"/>
      <c r="M251" s="158"/>
      <c r="T251" s="159"/>
      <c r="AT251" s="154" t="s">
        <v>262</v>
      </c>
      <c r="AU251" s="154" t="s">
        <v>21</v>
      </c>
      <c r="AV251" s="12" t="s">
        <v>21</v>
      </c>
      <c r="AW251" s="12" t="s">
        <v>36</v>
      </c>
      <c r="AX251" s="12" t="s">
        <v>75</v>
      </c>
      <c r="AY251" s="154" t="s">
        <v>244</v>
      </c>
    </row>
    <row r="252" spans="2:65" s="12" customFormat="1">
      <c r="B252" s="153"/>
      <c r="D252" s="147" t="s">
        <v>262</v>
      </c>
      <c r="E252" s="154" t="s">
        <v>29</v>
      </c>
      <c r="F252" s="155" t="s">
        <v>2017</v>
      </c>
      <c r="H252" s="156">
        <v>20.646999999999998</v>
      </c>
      <c r="I252" s="157"/>
      <c r="L252" s="153"/>
      <c r="M252" s="158"/>
      <c r="T252" s="159"/>
      <c r="AT252" s="154" t="s">
        <v>262</v>
      </c>
      <c r="AU252" s="154" t="s">
        <v>21</v>
      </c>
      <c r="AV252" s="12" t="s">
        <v>21</v>
      </c>
      <c r="AW252" s="12" t="s">
        <v>36</v>
      </c>
      <c r="AX252" s="12" t="s">
        <v>75</v>
      </c>
      <c r="AY252" s="154" t="s">
        <v>244</v>
      </c>
    </row>
    <row r="253" spans="2:65" s="12" customFormat="1">
      <c r="B253" s="153"/>
      <c r="D253" s="147" t="s">
        <v>262</v>
      </c>
      <c r="E253" s="154" t="s">
        <v>29</v>
      </c>
      <c r="F253" s="155" t="s">
        <v>2018</v>
      </c>
      <c r="H253" s="156">
        <v>7.4459999999999997</v>
      </c>
      <c r="I253" s="157"/>
      <c r="L253" s="153"/>
      <c r="M253" s="158"/>
      <c r="T253" s="159"/>
      <c r="AT253" s="154" t="s">
        <v>262</v>
      </c>
      <c r="AU253" s="154" t="s">
        <v>21</v>
      </c>
      <c r="AV253" s="12" t="s">
        <v>21</v>
      </c>
      <c r="AW253" s="12" t="s">
        <v>36</v>
      </c>
      <c r="AX253" s="12" t="s">
        <v>75</v>
      </c>
      <c r="AY253" s="154" t="s">
        <v>244</v>
      </c>
    </row>
    <row r="254" spans="2:65" s="12" customFormat="1">
      <c r="B254" s="153"/>
      <c r="D254" s="147" t="s">
        <v>262</v>
      </c>
      <c r="E254" s="154" t="s">
        <v>29</v>
      </c>
      <c r="F254" s="155" t="s">
        <v>2019</v>
      </c>
      <c r="H254" s="156">
        <v>0.56799999999999995</v>
      </c>
      <c r="I254" s="157"/>
      <c r="L254" s="153"/>
      <c r="M254" s="158"/>
      <c r="T254" s="159"/>
      <c r="AT254" s="154" t="s">
        <v>262</v>
      </c>
      <c r="AU254" s="154" t="s">
        <v>21</v>
      </c>
      <c r="AV254" s="12" t="s">
        <v>21</v>
      </c>
      <c r="AW254" s="12" t="s">
        <v>36</v>
      </c>
      <c r="AX254" s="12" t="s">
        <v>75</v>
      </c>
      <c r="AY254" s="154" t="s">
        <v>244</v>
      </c>
    </row>
    <row r="255" spans="2:65" s="12" customFormat="1">
      <c r="B255" s="153"/>
      <c r="D255" s="147" t="s">
        <v>262</v>
      </c>
      <c r="E255" s="154" t="s">
        <v>29</v>
      </c>
      <c r="F255" s="155" t="s">
        <v>2020</v>
      </c>
      <c r="H255" s="156">
        <v>0.80100000000000005</v>
      </c>
      <c r="I255" s="157"/>
      <c r="L255" s="153"/>
      <c r="M255" s="158"/>
      <c r="T255" s="159"/>
      <c r="AT255" s="154" t="s">
        <v>262</v>
      </c>
      <c r="AU255" s="154" t="s">
        <v>21</v>
      </c>
      <c r="AV255" s="12" t="s">
        <v>21</v>
      </c>
      <c r="AW255" s="12" t="s">
        <v>36</v>
      </c>
      <c r="AX255" s="12" t="s">
        <v>75</v>
      </c>
      <c r="AY255" s="154" t="s">
        <v>244</v>
      </c>
    </row>
    <row r="256" spans="2:65" s="12" customFormat="1">
      <c r="B256" s="153"/>
      <c r="D256" s="147" t="s">
        <v>262</v>
      </c>
      <c r="E256" s="154" t="s">
        <v>29</v>
      </c>
      <c r="F256" s="155" t="s">
        <v>2021</v>
      </c>
      <c r="H256" s="156">
        <v>0.876</v>
      </c>
      <c r="I256" s="157"/>
      <c r="L256" s="153"/>
      <c r="M256" s="158"/>
      <c r="T256" s="159"/>
      <c r="AT256" s="154" t="s">
        <v>262</v>
      </c>
      <c r="AU256" s="154" t="s">
        <v>21</v>
      </c>
      <c r="AV256" s="12" t="s">
        <v>21</v>
      </c>
      <c r="AW256" s="12" t="s">
        <v>36</v>
      </c>
      <c r="AX256" s="12" t="s">
        <v>75</v>
      </c>
      <c r="AY256" s="154" t="s">
        <v>244</v>
      </c>
    </row>
    <row r="257" spans="2:65" s="14" customFormat="1">
      <c r="B257" s="168"/>
      <c r="D257" s="147" t="s">
        <v>262</v>
      </c>
      <c r="E257" s="169" t="s">
        <v>29</v>
      </c>
      <c r="F257" s="170" t="s">
        <v>321</v>
      </c>
      <c r="H257" s="171">
        <v>66.242000000000004</v>
      </c>
      <c r="I257" s="172"/>
      <c r="L257" s="168"/>
      <c r="M257" s="173"/>
      <c r="T257" s="174"/>
      <c r="AT257" s="169" t="s">
        <v>262</v>
      </c>
      <c r="AU257" s="169" t="s">
        <v>21</v>
      </c>
      <c r="AV257" s="14" t="s">
        <v>264</v>
      </c>
      <c r="AW257" s="14" t="s">
        <v>36</v>
      </c>
      <c r="AX257" s="14" t="s">
        <v>75</v>
      </c>
      <c r="AY257" s="169" t="s">
        <v>244</v>
      </c>
    </row>
    <row r="258" spans="2:65" s="12" customFormat="1">
      <c r="B258" s="153"/>
      <c r="D258" s="147" t="s">
        <v>262</v>
      </c>
      <c r="E258" s="154" t="s">
        <v>29</v>
      </c>
      <c r="F258" s="155" t="s">
        <v>2022</v>
      </c>
      <c r="H258" s="156">
        <v>39.744999999999997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36</v>
      </c>
      <c r="AX258" s="12" t="s">
        <v>75</v>
      </c>
      <c r="AY258" s="154" t="s">
        <v>244</v>
      </c>
    </row>
    <row r="259" spans="2:65" s="12" customFormat="1">
      <c r="B259" s="153"/>
      <c r="D259" s="147" t="s">
        <v>262</v>
      </c>
      <c r="E259" s="154" t="s">
        <v>29</v>
      </c>
      <c r="F259" s="155" t="s">
        <v>2023</v>
      </c>
      <c r="H259" s="156">
        <v>1.9870000000000001</v>
      </c>
      <c r="I259" s="157"/>
      <c r="L259" s="153"/>
      <c r="M259" s="158"/>
      <c r="T259" s="159"/>
      <c r="AT259" s="154" t="s">
        <v>262</v>
      </c>
      <c r="AU259" s="154" t="s">
        <v>21</v>
      </c>
      <c r="AV259" s="12" t="s">
        <v>21</v>
      </c>
      <c r="AW259" s="12" t="s">
        <v>36</v>
      </c>
      <c r="AX259" s="12" t="s">
        <v>75</v>
      </c>
      <c r="AY259" s="154" t="s">
        <v>244</v>
      </c>
    </row>
    <row r="260" spans="2:65" s="14" customFormat="1">
      <c r="B260" s="168"/>
      <c r="D260" s="147" t="s">
        <v>262</v>
      </c>
      <c r="E260" s="169" t="s">
        <v>29</v>
      </c>
      <c r="F260" s="170" t="s">
        <v>321</v>
      </c>
      <c r="H260" s="171">
        <v>41.731999999999999</v>
      </c>
      <c r="I260" s="172"/>
      <c r="L260" s="168"/>
      <c r="M260" s="173"/>
      <c r="T260" s="174"/>
      <c r="AT260" s="169" t="s">
        <v>262</v>
      </c>
      <c r="AU260" s="169" t="s">
        <v>21</v>
      </c>
      <c r="AV260" s="14" t="s">
        <v>264</v>
      </c>
      <c r="AW260" s="14" t="s">
        <v>36</v>
      </c>
      <c r="AX260" s="14" t="s">
        <v>83</v>
      </c>
      <c r="AY260" s="169" t="s">
        <v>244</v>
      </c>
    </row>
    <row r="261" spans="2:65" s="1" customFormat="1" ht="16.5" customHeight="1">
      <c r="B261" s="34"/>
      <c r="C261" s="175" t="s">
        <v>483</v>
      </c>
      <c r="D261" s="175" t="s">
        <v>373</v>
      </c>
      <c r="E261" s="176" t="s">
        <v>2024</v>
      </c>
      <c r="F261" s="177" t="s">
        <v>1420</v>
      </c>
      <c r="G261" s="178" t="s">
        <v>274</v>
      </c>
      <c r="H261" s="179">
        <v>16.21</v>
      </c>
      <c r="I261" s="180"/>
      <c r="J261" s="181">
        <f>ROUND(I261*H261,2)</f>
        <v>0</v>
      </c>
      <c r="K261" s="177" t="s">
        <v>29</v>
      </c>
      <c r="L261" s="182"/>
      <c r="M261" s="183" t="s">
        <v>29</v>
      </c>
      <c r="N261" s="184" t="s">
        <v>46</v>
      </c>
      <c r="P261" s="143">
        <f>O261*H261</f>
        <v>0</v>
      </c>
      <c r="Q261" s="143">
        <v>0.55000000000000004</v>
      </c>
      <c r="R261" s="143">
        <f>Q261*H261</f>
        <v>8.9155000000000015</v>
      </c>
      <c r="S261" s="143">
        <v>0</v>
      </c>
      <c r="T261" s="144">
        <f>S261*H261</f>
        <v>0</v>
      </c>
      <c r="AR261" s="145" t="s">
        <v>300</v>
      </c>
      <c r="AT261" s="145" t="s">
        <v>373</v>
      </c>
      <c r="AU261" s="145" t="s">
        <v>21</v>
      </c>
      <c r="AY261" s="18" t="s">
        <v>244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83</v>
      </c>
      <c r="BK261" s="146">
        <f>ROUND(I261*H261,2)</f>
        <v>0</v>
      </c>
      <c r="BL261" s="18" t="s">
        <v>251</v>
      </c>
      <c r="BM261" s="145" t="s">
        <v>2025</v>
      </c>
    </row>
    <row r="262" spans="2:65" s="1" customFormat="1">
      <c r="B262" s="34"/>
      <c r="D262" s="147" t="s">
        <v>253</v>
      </c>
      <c r="F262" s="148" t="s">
        <v>1420</v>
      </c>
      <c r="I262" s="149"/>
      <c r="L262" s="34"/>
      <c r="M262" s="150"/>
      <c r="T262" s="55"/>
      <c r="AT262" s="18" t="s">
        <v>253</v>
      </c>
      <c r="AU262" s="18" t="s">
        <v>21</v>
      </c>
    </row>
    <row r="263" spans="2:65" s="1" customFormat="1" ht="19.5">
      <c r="B263" s="34"/>
      <c r="D263" s="147" t="s">
        <v>284</v>
      </c>
      <c r="F263" s="167" t="s">
        <v>1422</v>
      </c>
      <c r="I263" s="149"/>
      <c r="L263" s="34"/>
      <c r="M263" s="150"/>
      <c r="T263" s="55"/>
      <c r="AT263" s="18" t="s">
        <v>284</v>
      </c>
      <c r="AU263" s="18" t="s">
        <v>21</v>
      </c>
    </row>
    <row r="264" spans="2:65" s="12" customFormat="1">
      <c r="B264" s="153"/>
      <c r="D264" s="147" t="s">
        <v>262</v>
      </c>
      <c r="E264" s="154" t="s">
        <v>29</v>
      </c>
      <c r="F264" s="155" t="s">
        <v>2026</v>
      </c>
      <c r="H264" s="156">
        <v>8.41</v>
      </c>
      <c r="I264" s="157"/>
      <c r="L264" s="153"/>
      <c r="M264" s="158"/>
      <c r="T264" s="159"/>
      <c r="AT264" s="154" t="s">
        <v>262</v>
      </c>
      <c r="AU264" s="154" t="s">
        <v>21</v>
      </c>
      <c r="AV264" s="12" t="s">
        <v>21</v>
      </c>
      <c r="AW264" s="12" t="s">
        <v>36</v>
      </c>
      <c r="AX264" s="12" t="s">
        <v>75</v>
      </c>
      <c r="AY264" s="154" t="s">
        <v>244</v>
      </c>
    </row>
    <row r="265" spans="2:65" s="12" customFormat="1" ht="22.5">
      <c r="B265" s="153"/>
      <c r="D265" s="147" t="s">
        <v>262</v>
      </c>
      <c r="E265" s="154" t="s">
        <v>29</v>
      </c>
      <c r="F265" s="155" t="s">
        <v>2027</v>
      </c>
      <c r="H265" s="156">
        <v>7.8</v>
      </c>
      <c r="I265" s="157"/>
      <c r="L265" s="153"/>
      <c r="M265" s="158"/>
      <c r="T265" s="159"/>
      <c r="AT265" s="154" t="s">
        <v>262</v>
      </c>
      <c r="AU265" s="154" t="s">
        <v>21</v>
      </c>
      <c r="AV265" s="12" t="s">
        <v>21</v>
      </c>
      <c r="AW265" s="12" t="s">
        <v>36</v>
      </c>
      <c r="AX265" s="12" t="s">
        <v>75</v>
      </c>
      <c r="AY265" s="154" t="s">
        <v>244</v>
      </c>
    </row>
    <row r="266" spans="2:65" s="13" customFormat="1">
      <c r="B266" s="160"/>
      <c r="D266" s="147" t="s">
        <v>262</v>
      </c>
      <c r="E266" s="161" t="s">
        <v>29</v>
      </c>
      <c r="F266" s="162" t="s">
        <v>271</v>
      </c>
      <c r="H266" s="163">
        <v>16.21</v>
      </c>
      <c r="I266" s="164"/>
      <c r="L266" s="160"/>
      <c r="M266" s="165"/>
      <c r="T266" s="166"/>
      <c r="AT266" s="161" t="s">
        <v>262</v>
      </c>
      <c r="AU266" s="161" t="s">
        <v>21</v>
      </c>
      <c r="AV266" s="13" t="s">
        <v>251</v>
      </c>
      <c r="AW266" s="13" t="s">
        <v>36</v>
      </c>
      <c r="AX266" s="13" t="s">
        <v>83</v>
      </c>
      <c r="AY266" s="161" t="s">
        <v>244</v>
      </c>
    </row>
    <row r="267" spans="2:65" s="11" customFormat="1" ht="22.9" customHeight="1">
      <c r="B267" s="122"/>
      <c r="D267" s="123" t="s">
        <v>74</v>
      </c>
      <c r="E267" s="132" t="s">
        <v>21</v>
      </c>
      <c r="F267" s="132" t="s">
        <v>482</v>
      </c>
      <c r="I267" s="125"/>
      <c r="J267" s="133">
        <f>BK267</f>
        <v>0</v>
      </c>
      <c r="L267" s="122"/>
      <c r="M267" s="127"/>
      <c r="P267" s="128">
        <f>SUM(P268:P283)</f>
        <v>0</v>
      </c>
      <c r="R267" s="128">
        <f>SUM(R268:R283)</f>
        <v>450.94435879999992</v>
      </c>
      <c r="T267" s="129">
        <f>SUM(T268:T283)</f>
        <v>0</v>
      </c>
      <c r="AR267" s="123" t="s">
        <v>83</v>
      </c>
      <c r="AT267" s="130" t="s">
        <v>74</v>
      </c>
      <c r="AU267" s="130" t="s">
        <v>83</v>
      </c>
      <c r="AY267" s="123" t="s">
        <v>244</v>
      </c>
      <c r="BK267" s="131">
        <f>SUM(BK268:BK283)</f>
        <v>0</v>
      </c>
    </row>
    <row r="268" spans="2:65" s="1" customFormat="1" ht="16.5" customHeight="1">
      <c r="B268" s="34"/>
      <c r="C268" s="134" t="s">
        <v>490</v>
      </c>
      <c r="D268" s="134" t="s">
        <v>246</v>
      </c>
      <c r="E268" s="135" t="s">
        <v>1555</v>
      </c>
      <c r="F268" s="136" t="s">
        <v>1556</v>
      </c>
      <c r="G268" s="137" t="s">
        <v>591</v>
      </c>
      <c r="H268" s="138">
        <v>1750</v>
      </c>
      <c r="I268" s="139"/>
      <c r="J268" s="140">
        <f>ROUND(I268*H268,2)</f>
        <v>0</v>
      </c>
      <c r="K268" s="136" t="s">
        <v>250</v>
      </c>
      <c r="L268" s="34"/>
      <c r="M268" s="141" t="s">
        <v>29</v>
      </c>
      <c r="N268" s="142" t="s">
        <v>46</v>
      </c>
      <c r="P268" s="143">
        <f>O268*H268</f>
        <v>0</v>
      </c>
      <c r="Q268" s="143">
        <v>3.0000000000000001E-5</v>
      </c>
      <c r="R268" s="143">
        <f>Q268*H268</f>
        <v>5.2499999999999998E-2</v>
      </c>
      <c r="S268" s="143">
        <v>0</v>
      </c>
      <c r="T268" s="144">
        <f>S268*H268</f>
        <v>0</v>
      </c>
      <c r="AR268" s="145" t="s">
        <v>251</v>
      </c>
      <c r="AT268" s="145" t="s">
        <v>246</v>
      </c>
      <c r="AU268" s="145" t="s">
        <v>21</v>
      </c>
      <c r="AY268" s="18" t="s">
        <v>244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83</v>
      </c>
      <c r="BK268" s="146">
        <f>ROUND(I268*H268,2)</f>
        <v>0</v>
      </c>
      <c r="BL268" s="18" t="s">
        <v>251</v>
      </c>
      <c r="BM268" s="145" t="s">
        <v>2028</v>
      </c>
    </row>
    <row r="269" spans="2:65" s="1" customFormat="1">
      <c r="B269" s="34"/>
      <c r="D269" s="147" t="s">
        <v>253</v>
      </c>
      <c r="F269" s="148" t="s">
        <v>1558</v>
      </c>
      <c r="I269" s="149"/>
      <c r="L269" s="34"/>
      <c r="M269" s="150"/>
      <c r="T269" s="55"/>
      <c r="AT269" s="18" t="s">
        <v>253</v>
      </c>
      <c r="AU269" s="18" t="s">
        <v>21</v>
      </c>
    </row>
    <row r="270" spans="2:65" s="1" customFormat="1">
      <c r="B270" s="34"/>
      <c r="D270" s="151" t="s">
        <v>255</v>
      </c>
      <c r="F270" s="152" t="s">
        <v>1559</v>
      </c>
      <c r="I270" s="149"/>
      <c r="L270" s="34"/>
      <c r="M270" s="150"/>
      <c r="T270" s="55"/>
      <c r="AT270" s="18" t="s">
        <v>255</v>
      </c>
      <c r="AU270" s="18" t="s">
        <v>21</v>
      </c>
    </row>
    <row r="271" spans="2:65" s="12" customFormat="1">
      <c r="B271" s="153"/>
      <c r="D271" s="147" t="s">
        <v>262</v>
      </c>
      <c r="E271" s="154" t="s">
        <v>29</v>
      </c>
      <c r="F271" s="155" t="s">
        <v>2029</v>
      </c>
      <c r="H271" s="156">
        <v>1750</v>
      </c>
      <c r="I271" s="157"/>
      <c r="L271" s="153"/>
      <c r="M271" s="158"/>
      <c r="T271" s="159"/>
      <c r="AT271" s="154" t="s">
        <v>262</v>
      </c>
      <c r="AU271" s="154" t="s">
        <v>21</v>
      </c>
      <c r="AV271" s="12" t="s">
        <v>21</v>
      </c>
      <c r="AW271" s="12" t="s">
        <v>36</v>
      </c>
      <c r="AX271" s="12" t="s">
        <v>83</v>
      </c>
      <c r="AY271" s="154" t="s">
        <v>244</v>
      </c>
    </row>
    <row r="272" spans="2:65" s="1" customFormat="1" ht="16.5" customHeight="1">
      <c r="B272" s="34"/>
      <c r="C272" s="134" t="s">
        <v>497</v>
      </c>
      <c r="D272" s="134" t="s">
        <v>246</v>
      </c>
      <c r="E272" s="135" t="s">
        <v>1561</v>
      </c>
      <c r="F272" s="136" t="s">
        <v>1562</v>
      </c>
      <c r="G272" s="137" t="s">
        <v>591</v>
      </c>
      <c r="H272" s="138">
        <v>500</v>
      </c>
      <c r="I272" s="139"/>
      <c r="J272" s="140">
        <f>ROUND(I272*H272,2)</f>
        <v>0</v>
      </c>
      <c r="K272" s="136" t="s">
        <v>250</v>
      </c>
      <c r="L272" s="34"/>
      <c r="M272" s="141" t="s">
        <v>29</v>
      </c>
      <c r="N272" s="142" t="s">
        <v>46</v>
      </c>
      <c r="P272" s="143">
        <f>O272*H272</f>
        <v>0</v>
      </c>
      <c r="Q272" s="143">
        <v>4.0000000000000003E-5</v>
      </c>
      <c r="R272" s="143">
        <f>Q272*H272</f>
        <v>0.02</v>
      </c>
      <c r="S272" s="143">
        <v>0</v>
      </c>
      <c r="T272" s="144">
        <f>S272*H272</f>
        <v>0</v>
      </c>
      <c r="AR272" s="145" t="s">
        <v>251</v>
      </c>
      <c r="AT272" s="145" t="s">
        <v>246</v>
      </c>
      <c r="AU272" s="145" t="s">
        <v>21</v>
      </c>
      <c r="AY272" s="18" t="s">
        <v>244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83</v>
      </c>
      <c r="BK272" s="146">
        <f>ROUND(I272*H272,2)</f>
        <v>0</v>
      </c>
      <c r="BL272" s="18" t="s">
        <v>251</v>
      </c>
      <c r="BM272" s="145" t="s">
        <v>2030</v>
      </c>
    </row>
    <row r="273" spans="2:65" s="1" customFormat="1">
      <c r="B273" s="34"/>
      <c r="D273" s="147" t="s">
        <v>253</v>
      </c>
      <c r="F273" s="148" t="s">
        <v>1564</v>
      </c>
      <c r="I273" s="149"/>
      <c r="L273" s="34"/>
      <c r="M273" s="150"/>
      <c r="T273" s="55"/>
      <c r="AT273" s="18" t="s">
        <v>253</v>
      </c>
      <c r="AU273" s="18" t="s">
        <v>21</v>
      </c>
    </row>
    <row r="274" spans="2:65" s="1" customFormat="1">
      <c r="B274" s="34"/>
      <c r="D274" s="151" t="s">
        <v>255</v>
      </c>
      <c r="F274" s="152" t="s">
        <v>1565</v>
      </c>
      <c r="I274" s="149"/>
      <c r="L274" s="34"/>
      <c r="M274" s="150"/>
      <c r="T274" s="55"/>
      <c r="AT274" s="18" t="s">
        <v>255</v>
      </c>
      <c r="AU274" s="18" t="s">
        <v>21</v>
      </c>
    </row>
    <row r="275" spans="2:65" s="12" customFormat="1">
      <c r="B275" s="153"/>
      <c r="D275" s="147" t="s">
        <v>262</v>
      </c>
      <c r="E275" s="154" t="s">
        <v>29</v>
      </c>
      <c r="F275" s="155" t="s">
        <v>2031</v>
      </c>
      <c r="H275" s="156">
        <v>500</v>
      </c>
      <c r="I275" s="157"/>
      <c r="L275" s="153"/>
      <c r="M275" s="158"/>
      <c r="T275" s="159"/>
      <c r="AT275" s="154" t="s">
        <v>262</v>
      </c>
      <c r="AU275" s="154" t="s">
        <v>21</v>
      </c>
      <c r="AV275" s="12" t="s">
        <v>21</v>
      </c>
      <c r="AW275" s="12" t="s">
        <v>36</v>
      </c>
      <c r="AX275" s="12" t="s">
        <v>83</v>
      </c>
      <c r="AY275" s="154" t="s">
        <v>244</v>
      </c>
    </row>
    <row r="276" spans="2:65" s="1" customFormat="1" ht="16.5" customHeight="1">
      <c r="B276" s="34"/>
      <c r="C276" s="134" t="s">
        <v>504</v>
      </c>
      <c r="D276" s="134" t="s">
        <v>246</v>
      </c>
      <c r="E276" s="135" t="s">
        <v>1567</v>
      </c>
      <c r="F276" s="136" t="s">
        <v>1568</v>
      </c>
      <c r="G276" s="137" t="s">
        <v>591</v>
      </c>
      <c r="H276" s="138">
        <v>250</v>
      </c>
      <c r="I276" s="139"/>
      <c r="J276" s="140">
        <f>ROUND(I276*H276,2)</f>
        <v>0</v>
      </c>
      <c r="K276" s="136" t="s">
        <v>250</v>
      </c>
      <c r="L276" s="34"/>
      <c r="M276" s="141" t="s">
        <v>29</v>
      </c>
      <c r="N276" s="142" t="s">
        <v>46</v>
      </c>
      <c r="P276" s="143">
        <f>O276*H276</f>
        <v>0</v>
      </c>
      <c r="Q276" s="143">
        <v>4.0000000000000003E-5</v>
      </c>
      <c r="R276" s="143">
        <f>Q276*H276</f>
        <v>0.01</v>
      </c>
      <c r="S276" s="143">
        <v>0</v>
      </c>
      <c r="T276" s="144">
        <f>S276*H276</f>
        <v>0</v>
      </c>
      <c r="AR276" s="145" t="s">
        <v>251</v>
      </c>
      <c r="AT276" s="145" t="s">
        <v>246</v>
      </c>
      <c r="AU276" s="145" t="s">
        <v>21</v>
      </c>
      <c r="AY276" s="18" t="s">
        <v>244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83</v>
      </c>
      <c r="BK276" s="146">
        <f>ROUND(I276*H276,2)</f>
        <v>0</v>
      </c>
      <c r="BL276" s="18" t="s">
        <v>251</v>
      </c>
      <c r="BM276" s="145" t="s">
        <v>2032</v>
      </c>
    </row>
    <row r="277" spans="2:65" s="1" customFormat="1">
      <c r="B277" s="34"/>
      <c r="D277" s="147" t="s">
        <v>253</v>
      </c>
      <c r="F277" s="148" t="s">
        <v>1570</v>
      </c>
      <c r="I277" s="149"/>
      <c r="L277" s="34"/>
      <c r="M277" s="150"/>
      <c r="T277" s="55"/>
      <c r="AT277" s="18" t="s">
        <v>253</v>
      </c>
      <c r="AU277" s="18" t="s">
        <v>21</v>
      </c>
    </row>
    <row r="278" spans="2:65" s="1" customFormat="1">
      <c r="B278" s="34"/>
      <c r="D278" s="151" t="s">
        <v>255</v>
      </c>
      <c r="F278" s="152" t="s">
        <v>1571</v>
      </c>
      <c r="I278" s="149"/>
      <c r="L278" s="34"/>
      <c r="M278" s="150"/>
      <c r="T278" s="55"/>
      <c r="AT278" s="18" t="s">
        <v>255</v>
      </c>
      <c r="AU278" s="18" t="s">
        <v>21</v>
      </c>
    </row>
    <row r="279" spans="2:65" s="12" customFormat="1">
      <c r="B279" s="153"/>
      <c r="D279" s="147" t="s">
        <v>262</v>
      </c>
      <c r="E279" s="154" t="s">
        <v>29</v>
      </c>
      <c r="F279" s="155" t="s">
        <v>2033</v>
      </c>
      <c r="H279" s="156">
        <v>250</v>
      </c>
      <c r="I279" s="157"/>
      <c r="L279" s="153"/>
      <c r="M279" s="158"/>
      <c r="T279" s="159"/>
      <c r="AT279" s="154" t="s">
        <v>262</v>
      </c>
      <c r="AU279" s="154" t="s">
        <v>21</v>
      </c>
      <c r="AV279" s="12" t="s">
        <v>21</v>
      </c>
      <c r="AW279" s="12" t="s">
        <v>36</v>
      </c>
      <c r="AX279" s="12" t="s">
        <v>83</v>
      </c>
      <c r="AY279" s="154" t="s">
        <v>244</v>
      </c>
    </row>
    <row r="280" spans="2:65" s="1" customFormat="1" ht="16.5" customHeight="1">
      <c r="B280" s="34"/>
      <c r="C280" s="134" t="s">
        <v>511</v>
      </c>
      <c r="D280" s="134" t="s">
        <v>246</v>
      </c>
      <c r="E280" s="135" t="s">
        <v>484</v>
      </c>
      <c r="F280" s="136" t="s">
        <v>485</v>
      </c>
      <c r="G280" s="137" t="s">
        <v>274</v>
      </c>
      <c r="H280" s="138">
        <v>195.94</v>
      </c>
      <c r="I280" s="139"/>
      <c r="J280" s="140">
        <f>ROUND(I280*H280,2)</f>
        <v>0</v>
      </c>
      <c r="K280" s="136" t="s">
        <v>250</v>
      </c>
      <c r="L280" s="34"/>
      <c r="M280" s="141" t="s">
        <v>29</v>
      </c>
      <c r="N280" s="142" t="s">
        <v>46</v>
      </c>
      <c r="P280" s="143">
        <f>O280*H280</f>
        <v>0</v>
      </c>
      <c r="Q280" s="143">
        <v>2.3010199999999998</v>
      </c>
      <c r="R280" s="143">
        <f>Q280*H280</f>
        <v>450.86185879999994</v>
      </c>
      <c r="S280" s="143">
        <v>0</v>
      </c>
      <c r="T280" s="144">
        <f>S280*H280</f>
        <v>0</v>
      </c>
      <c r="AR280" s="145" t="s">
        <v>251</v>
      </c>
      <c r="AT280" s="145" t="s">
        <v>246</v>
      </c>
      <c r="AU280" s="145" t="s">
        <v>21</v>
      </c>
      <c r="AY280" s="18" t="s">
        <v>244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83</v>
      </c>
      <c r="BK280" s="146">
        <f>ROUND(I280*H280,2)</f>
        <v>0</v>
      </c>
      <c r="BL280" s="18" t="s">
        <v>251</v>
      </c>
      <c r="BM280" s="145" t="s">
        <v>2034</v>
      </c>
    </row>
    <row r="281" spans="2:65" s="1" customFormat="1">
      <c r="B281" s="34"/>
      <c r="D281" s="147" t="s">
        <v>253</v>
      </c>
      <c r="F281" s="148" t="s">
        <v>487</v>
      </c>
      <c r="I281" s="149"/>
      <c r="L281" s="34"/>
      <c r="M281" s="150"/>
      <c r="T281" s="55"/>
      <c r="AT281" s="18" t="s">
        <v>253</v>
      </c>
      <c r="AU281" s="18" t="s">
        <v>21</v>
      </c>
    </row>
    <row r="282" spans="2:65" s="1" customFormat="1">
      <c r="B282" s="34"/>
      <c r="D282" s="151" t="s">
        <v>255</v>
      </c>
      <c r="F282" s="152" t="s">
        <v>488</v>
      </c>
      <c r="I282" s="149"/>
      <c r="L282" s="34"/>
      <c r="M282" s="150"/>
      <c r="T282" s="55"/>
      <c r="AT282" s="18" t="s">
        <v>255</v>
      </c>
      <c r="AU282" s="18" t="s">
        <v>21</v>
      </c>
    </row>
    <row r="283" spans="2:65" s="12" customFormat="1">
      <c r="B283" s="153"/>
      <c r="D283" s="147" t="s">
        <v>262</v>
      </c>
      <c r="E283" s="154" t="s">
        <v>29</v>
      </c>
      <c r="F283" s="155" t="s">
        <v>2035</v>
      </c>
      <c r="H283" s="156">
        <v>195.94</v>
      </c>
      <c r="I283" s="157"/>
      <c r="L283" s="153"/>
      <c r="M283" s="158"/>
      <c r="T283" s="159"/>
      <c r="AT283" s="154" t="s">
        <v>262</v>
      </c>
      <c r="AU283" s="154" t="s">
        <v>21</v>
      </c>
      <c r="AV283" s="12" t="s">
        <v>21</v>
      </c>
      <c r="AW283" s="12" t="s">
        <v>36</v>
      </c>
      <c r="AX283" s="12" t="s">
        <v>83</v>
      </c>
      <c r="AY283" s="154" t="s">
        <v>244</v>
      </c>
    </row>
    <row r="284" spans="2:65" s="11" customFormat="1" ht="22.9" customHeight="1">
      <c r="B284" s="122"/>
      <c r="D284" s="123" t="s">
        <v>74</v>
      </c>
      <c r="E284" s="132" t="s">
        <v>264</v>
      </c>
      <c r="F284" s="132" t="s">
        <v>510</v>
      </c>
      <c r="I284" s="125"/>
      <c r="J284" s="133">
        <f>BK284</f>
        <v>0</v>
      </c>
      <c r="L284" s="122"/>
      <c r="M284" s="127"/>
      <c r="P284" s="128">
        <f>SUM(P285:P342)</f>
        <v>0</v>
      </c>
      <c r="R284" s="128">
        <f>SUM(R285:R342)</f>
        <v>350.81569482000003</v>
      </c>
      <c r="T284" s="129">
        <f>SUM(T285:T342)</f>
        <v>0</v>
      </c>
      <c r="AR284" s="123" t="s">
        <v>83</v>
      </c>
      <c r="AT284" s="130" t="s">
        <v>74</v>
      </c>
      <c r="AU284" s="130" t="s">
        <v>83</v>
      </c>
      <c r="AY284" s="123" t="s">
        <v>244</v>
      </c>
      <c r="BK284" s="131">
        <f>SUM(BK285:BK342)</f>
        <v>0</v>
      </c>
    </row>
    <row r="285" spans="2:65" s="1" customFormat="1" ht="16.5" customHeight="1">
      <c r="B285" s="34"/>
      <c r="C285" s="134" t="s">
        <v>518</v>
      </c>
      <c r="D285" s="134" t="s">
        <v>246</v>
      </c>
      <c r="E285" s="135" t="s">
        <v>544</v>
      </c>
      <c r="F285" s="136" t="s">
        <v>545</v>
      </c>
      <c r="G285" s="137" t="s">
        <v>274</v>
      </c>
      <c r="H285" s="138">
        <v>2013.8</v>
      </c>
      <c r="I285" s="139"/>
      <c r="J285" s="140">
        <f>ROUND(I285*H285,2)</f>
        <v>0</v>
      </c>
      <c r="K285" s="136" t="s">
        <v>250</v>
      </c>
      <c r="L285" s="34"/>
      <c r="M285" s="141" t="s">
        <v>29</v>
      </c>
      <c r="N285" s="142" t="s">
        <v>46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251</v>
      </c>
      <c r="AT285" s="145" t="s">
        <v>246</v>
      </c>
      <c r="AU285" s="145" t="s">
        <v>21</v>
      </c>
      <c r="AY285" s="18" t="s">
        <v>244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83</v>
      </c>
      <c r="BK285" s="146">
        <f>ROUND(I285*H285,2)</f>
        <v>0</v>
      </c>
      <c r="BL285" s="18" t="s">
        <v>251</v>
      </c>
      <c r="BM285" s="145" t="s">
        <v>2036</v>
      </c>
    </row>
    <row r="286" spans="2:65" s="1" customFormat="1" ht="19.5">
      <c r="B286" s="34"/>
      <c r="D286" s="147" t="s">
        <v>253</v>
      </c>
      <c r="F286" s="148" t="s">
        <v>547</v>
      </c>
      <c r="I286" s="149"/>
      <c r="L286" s="34"/>
      <c r="M286" s="150"/>
      <c r="T286" s="55"/>
      <c r="AT286" s="18" t="s">
        <v>253</v>
      </c>
      <c r="AU286" s="18" t="s">
        <v>21</v>
      </c>
    </row>
    <row r="287" spans="2:65" s="1" customFormat="1">
      <c r="B287" s="34"/>
      <c r="D287" s="151" t="s">
        <v>255</v>
      </c>
      <c r="F287" s="152" t="s">
        <v>548</v>
      </c>
      <c r="I287" s="149"/>
      <c r="L287" s="34"/>
      <c r="M287" s="150"/>
      <c r="T287" s="55"/>
      <c r="AT287" s="18" t="s">
        <v>255</v>
      </c>
      <c r="AU287" s="18" t="s">
        <v>21</v>
      </c>
    </row>
    <row r="288" spans="2:65" s="12" customFormat="1">
      <c r="B288" s="153"/>
      <c r="D288" s="147" t="s">
        <v>262</v>
      </c>
      <c r="E288" s="154" t="s">
        <v>29</v>
      </c>
      <c r="F288" s="155" t="s">
        <v>2037</v>
      </c>
      <c r="H288" s="156">
        <v>2013.8</v>
      </c>
      <c r="I288" s="157"/>
      <c r="L288" s="153"/>
      <c r="M288" s="158"/>
      <c r="T288" s="159"/>
      <c r="AT288" s="154" t="s">
        <v>262</v>
      </c>
      <c r="AU288" s="154" t="s">
        <v>21</v>
      </c>
      <c r="AV288" s="12" t="s">
        <v>21</v>
      </c>
      <c r="AW288" s="12" t="s">
        <v>36</v>
      </c>
      <c r="AX288" s="12" t="s">
        <v>83</v>
      </c>
      <c r="AY288" s="154" t="s">
        <v>244</v>
      </c>
    </row>
    <row r="289" spans="2:65" s="1" customFormat="1" ht="16.5" customHeight="1">
      <c r="B289" s="34"/>
      <c r="C289" s="134" t="s">
        <v>522</v>
      </c>
      <c r="D289" s="134" t="s">
        <v>246</v>
      </c>
      <c r="E289" s="135" t="s">
        <v>551</v>
      </c>
      <c r="F289" s="136" t="s">
        <v>552</v>
      </c>
      <c r="G289" s="137" t="s">
        <v>249</v>
      </c>
      <c r="H289" s="138">
        <v>1418.48</v>
      </c>
      <c r="I289" s="139"/>
      <c r="J289" s="140">
        <f>ROUND(I289*H289,2)</f>
        <v>0</v>
      </c>
      <c r="K289" s="136" t="s">
        <v>250</v>
      </c>
      <c r="L289" s="34"/>
      <c r="M289" s="141" t="s">
        <v>29</v>
      </c>
      <c r="N289" s="142" t="s">
        <v>46</v>
      </c>
      <c r="P289" s="143">
        <f>O289*H289</f>
        <v>0</v>
      </c>
      <c r="Q289" s="143">
        <v>8.6499999999999997E-3</v>
      </c>
      <c r="R289" s="143">
        <f>Q289*H289</f>
        <v>12.269852</v>
      </c>
      <c r="S289" s="143">
        <v>0</v>
      </c>
      <c r="T289" s="144">
        <f>S289*H289</f>
        <v>0</v>
      </c>
      <c r="AR289" s="145" t="s">
        <v>251</v>
      </c>
      <c r="AT289" s="145" t="s">
        <v>246</v>
      </c>
      <c r="AU289" s="145" t="s">
        <v>21</v>
      </c>
      <c r="AY289" s="18" t="s">
        <v>244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83</v>
      </c>
      <c r="BK289" s="146">
        <f>ROUND(I289*H289,2)</f>
        <v>0</v>
      </c>
      <c r="BL289" s="18" t="s">
        <v>251</v>
      </c>
      <c r="BM289" s="145" t="s">
        <v>2038</v>
      </c>
    </row>
    <row r="290" spans="2:65" s="1" customFormat="1" ht="29.25">
      <c r="B290" s="34"/>
      <c r="D290" s="147" t="s">
        <v>253</v>
      </c>
      <c r="F290" s="148" t="s">
        <v>554</v>
      </c>
      <c r="I290" s="149"/>
      <c r="L290" s="34"/>
      <c r="M290" s="150"/>
      <c r="T290" s="55"/>
      <c r="AT290" s="18" t="s">
        <v>253</v>
      </c>
      <c r="AU290" s="18" t="s">
        <v>21</v>
      </c>
    </row>
    <row r="291" spans="2:65" s="1" customFormat="1">
      <c r="B291" s="34"/>
      <c r="D291" s="151" t="s">
        <v>255</v>
      </c>
      <c r="F291" s="152" t="s">
        <v>555</v>
      </c>
      <c r="I291" s="149"/>
      <c r="L291" s="34"/>
      <c r="M291" s="150"/>
      <c r="T291" s="55"/>
      <c r="AT291" s="18" t="s">
        <v>255</v>
      </c>
      <c r="AU291" s="18" t="s">
        <v>21</v>
      </c>
    </row>
    <row r="292" spans="2:65" s="12" customFormat="1">
      <c r="B292" s="153"/>
      <c r="D292" s="147" t="s">
        <v>262</v>
      </c>
      <c r="E292" s="154" t="s">
        <v>29</v>
      </c>
      <c r="F292" s="155" t="s">
        <v>2039</v>
      </c>
      <c r="H292" s="156">
        <v>1418.48</v>
      </c>
      <c r="I292" s="157"/>
      <c r="L292" s="153"/>
      <c r="M292" s="158"/>
      <c r="T292" s="159"/>
      <c r="AT292" s="154" t="s">
        <v>262</v>
      </c>
      <c r="AU292" s="154" t="s">
        <v>21</v>
      </c>
      <c r="AV292" s="12" t="s">
        <v>21</v>
      </c>
      <c r="AW292" s="12" t="s">
        <v>36</v>
      </c>
      <c r="AX292" s="12" t="s">
        <v>83</v>
      </c>
      <c r="AY292" s="154" t="s">
        <v>244</v>
      </c>
    </row>
    <row r="293" spans="2:65" s="1" customFormat="1" ht="16.5" customHeight="1">
      <c r="B293" s="34"/>
      <c r="C293" s="134" t="s">
        <v>531</v>
      </c>
      <c r="D293" s="134" t="s">
        <v>246</v>
      </c>
      <c r="E293" s="135" t="s">
        <v>1607</v>
      </c>
      <c r="F293" s="136" t="s">
        <v>1608</v>
      </c>
      <c r="G293" s="137" t="s">
        <v>249</v>
      </c>
      <c r="H293" s="138">
        <v>484.9</v>
      </c>
      <c r="I293" s="139"/>
      <c r="J293" s="140">
        <f>ROUND(I293*H293,2)</f>
        <v>0</v>
      </c>
      <c r="K293" s="136" t="s">
        <v>29</v>
      </c>
      <c r="L293" s="34"/>
      <c r="M293" s="141" t="s">
        <v>29</v>
      </c>
      <c r="N293" s="142" t="s">
        <v>46</v>
      </c>
      <c r="P293" s="143">
        <f>O293*H293</f>
        <v>0</v>
      </c>
      <c r="Q293" s="143">
        <v>8.6499999999999997E-3</v>
      </c>
      <c r="R293" s="143">
        <f>Q293*H293</f>
        <v>4.1943849999999996</v>
      </c>
      <c r="S293" s="143">
        <v>0</v>
      </c>
      <c r="T293" s="144">
        <f>S293*H293</f>
        <v>0</v>
      </c>
      <c r="AR293" s="145" t="s">
        <v>251</v>
      </c>
      <c r="AT293" s="145" t="s">
        <v>246</v>
      </c>
      <c r="AU293" s="145" t="s">
        <v>21</v>
      </c>
      <c r="AY293" s="18" t="s">
        <v>244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83</v>
      </c>
      <c r="BK293" s="146">
        <f>ROUND(I293*H293,2)</f>
        <v>0</v>
      </c>
      <c r="BL293" s="18" t="s">
        <v>251</v>
      </c>
      <c r="BM293" s="145" t="s">
        <v>2040</v>
      </c>
    </row>
    <row r="294" spans="2:65" s="1" customFormat="1" ht="29.25">
      <c r="B294" s="34"/>
      <c r="D294" s="147" t="s">
        <v>253</v>
      </c>
      <c r="F294" s="148" t="s">
        <v>554</v>
      </c>
      <c r="I294" s="149"/>
      <c r="L294" s="34"/>
      <c r="M294" s="150"/>
      <c r="T294" s="55"/>
      <c r="AT294" s="18" t="s">
        <v>253</v>
      </c>
      <c r="AU294" s="18" t="s">
        <v>21</v>
      </c>
    </row>
    <row r="295" spans="2:65" s="12" customFormat="1">
      <c r="B295" s="153"/>
      <c r="D295" s="147" t="s">
        <v>262</v>
      </c>
      <c r="E295" s="154" t="s">
        <v>29</v>
      </c>
      <c r="F295" s="155" t="s">
        <v>2041</v>
      </c>
      <c r="H295" s="156">
        <v>484.9</v>
      </c>
      <c r="I295" s="157"/>
      <c r="L295" s="153"/>
      <c r="M295" s="158"/>
      <c r="T295" s="159"/>
      <c r="AT295" s="154" t="s">
        <v>262</v>
      </c>
      <c r="AU295" s="154" t="s">
        <v>21</v>
      </c>
      <c r="AV295" s="12" t="s">
        <v>21</v>
      </c>
      <c r="AW295" s="12" t="s">
        <v>36</v>
      </c>
      <c r="AX295" s="12" t="s">
        <v>75</v>
      </c>
      <c r="AY295" s="154" t="s">
        <v>244</v>
      </c>
    </row>
    <row r="296" spans="2:65" s="13" customFormat="1">
      <c r="B296" s="160"/>
      <c r="D296" s="147" t="s">
        <v>262</v>
      </c>
      <c r="E296" s="161" t="s">
        <v>29</v>
      </c>
      <c r="F296" s="162" t="s">
        <v>271</v>
      </c>
      <c r="H296" s="163">
        <v>484.9</v>
      </c>
      <c r="I296" s="164"/>
      <c r="L296" s="160"/>
      <c r="M296" s="165"/>
      <c r="T296" s="166"/>
      <c r="AT296" s="161" t="s">
        <v>262</v>
      </c>
      <c r="AU296" s="161" t="s">
        <v>21</v>
      </c>
      <c r="AV296" s="13" t="s">
        <v>251</v>
      </c>
      <c r="AW296" s="13" t="s">
        <v>36</v>
      </c>
      <c r="AX296" s="13" t="s">
        <v>83</v>
      </c>
      <c r="AY296" s="161" t="s">
        <v>244</v>
      </c>
    </row>
    <row r="297" spans="2:65" s="1" customFormat="1" ht="16.5" customHeight="1">
      <c r="B297" s="34"/>
      <c r="C297" s="175" t="s">
        <v>535</v>
      </c>
      <c r="D297" s="175" t="s">
        <v>373</v>
      </c>
      <c r="E297" s="176" t="s">
        <v>1611</v>
      </c>
      <c r="F297" s="177" t="s">
        <v>1612</v>
      </c>
      <c r="G297" s="178" t="s">
        <v>249</v>
      </c>
      <c r="H297" s="179">
        <v>509.14499999999998</v>
      </c>
      <c r="I297" s="180"/>
      <c r="J297" s="181">
        <f>ROUND(I297*H297,2)</f>
        <v>0</v>
      </c>
      <c r="K297" s="177" t="s">
        <v>250</v>
      </c>
      <c r="L297" s="182"/>
      <c r="M297" s="183" t="s">
        <v>29</v>
      </c>
      <c r="N297" s="184" t="s">
        <v>46</v>
      </c>
      <c r="P297" s="143">
        <f>O297*H297</f>
        <v>0</v>
      </c>
      <c r="Q297" s="143">
        <v>1.3100000000000001E-2</v>
      </c>
      <c r="R297" s="143">
        <f>Q297*H297</f>
        <v>6.6697994999999999</v>
      </c>
      <c r="S297" s="143">
        <v>0</v>
      </c>
      <c r="T297" s="144">
        <f>S297*H297</f>
        <v>0</v>
      </c>
      <c r="AR297" s="145" t="s">
        <v>300</v>
      </c>
      <c r="AT297" s="145" t="s">
        <v>373</v>
      </c>
      <c r="AU297" s="145" t="s">
        <v>21</v>
      </c>
      <c r="AY297" s="18" t="s">
        <v>244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83</v>
      </c>
      <c r="BK297" s="146">
        <f>ROUND(I297*H297,2)</f>
        <v>0</v>
      </c>
      <c r="BL297" s="18" t="s">
        <v>251</v>
      </c>
      <c r="BM297" s="145" t="s">
        <v>2042</v>
      </c>
    </row>
    <row r="298" spans="2:65" s="1" customFormat="1">
      <c r="B298" s="34"/>
      <c r="D298" s="147" t="s">
        <v>253</v>
      </c>
      <c r="F298" s="148" t="s">
        <v>1612</v>
      </c>
      <c r="I298" s="149"/>
      <c r="L298" s="34"/>
      <c r="M298" s="150"/>
      <c r="T298" s="55"/>
      <c r="AT298" s="18" t="s">
        <v>253</v>
      </c>
      <c r="AU298" s="18" t="s">
        <v>21</v>
      </c>
    </row>
    <row r="299" spans="2:65" s="1" customFormat="1" ht="19.5">
      <c r="B299" s="34"/>
      <c r="D299" s="147" t="s">
        <v>284</v>
      </c>
      <c r="F299" s="167" t="s">
        <v>1614</v>
      </c>
      <c r="I299" s="149"/>
      <c r="L299" s="34"/>
      <c r="M299" s="150"/>
      <c r="T299" s="55"/>
      <c r="AT299" s="18" t="s">
        <v>284</v>
      </c>
      <c r="AU299" s="18" t="s">
        <v>21</v>
      </c>
    </row>
    <row r="300" spans="2:65" s="12" customFormat="1">
      <c r="B300" s="153"/>
      <c r="D300" s="147" t="s">
        <v>262</v>
      </c>
      <c r="F300" s="155" t="s">
        <v>2043</v>
      </c>
      <c r="H300" s="156">
        <v>509.14499999999998</v>
      </c>
      <c r="I300" s="157"/>
      <c r="L300" s="153"/>
      <c r="M300" s="158"/>
      <c r="T300" s="159"/>
      <c r="AT300" s="154" t="s">
        <v>262</v>
      </c>
      <c r="AU300" s="154" t="s">
        <v>21</v>
      </c>
      <c r="AV300" s="12" t="s">
        <v>21</v>
      </c>
      <c r="AW300" s="12" t="s">
        <v>4</v>
      </c>
      <c r="AX300" s="12" t="s">
        <v>83</v>
      </c>
      <c r="AY300" s="154" t="s">
        <v>244</v>
      </c>
    </row>
    <row r="301" spans="2:65" s="1" customFormat="1" ht="16.5" customHeight="1">
      <c r="B301" s="34"/>
      <c r="C301" s="134" t="s">
        <v>539</v>
      </c>
      <c r="D301" s="134" t="s">
        <v>246</v>
      </c>
      <c r="E301" s="135" t="s">
        <v>1616</v>
      </c>
      <c r="F301" s="136" t="s">
        <v>1617</v>
      </c>
      <c r="G301" s="137" t="s">
        <v>249</v>
      </c>
      <c r="H301" s="138">
        <v>981.68</v>
      </c>
      <c r="I301" s="139"/>
      <c r="J301" s="140">
        <f>ROUND(I301*H301,2)</f>
        <v>0</v>
      </c>
      <c r="K301" s="136" t="s">
        <v>250</v>
      </c>
      <c r="L301" s="34"/>
      <c r="M301" s="141" t="s">
        <v>29</v>
      </c>
      <c r="N301" s="142" t="s">
        <v>46</v>
      </c>
      <c r="P301" s="143">
        <f>O301*H301</f>
        <v>0</v>
      </c>
      <c r="Q301" s="143">
        <v>9.7599999999999996E-3</v>
      </c>
      <c r="R301" s="143">
        <f>Q301*H301</f>
        <v>9.581196799999999</v>
      </c>
      <c r="S301" s="143">
        <v>0</v>
      </c>
      <c r="T301" s="144">
        <f>S301*H301</f>
        <v>0</v>
      </c>
      <c r="AR301" s="145" t="s">
        <v>251</v>
      </c>
      <c r="AT301" s="145" t="s">
        <v>246</v>
      </c>
      <c r="AU301" s="145" t="s">
        <v>21</v>
      </c>
      <c r="AY301" s="18" t="s">
        <v>244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83</v>
      </c>
      <c r="BK301" s="146">
        <f>ROUND(I301*H301,2)</f>
        <v>0</v>
      </c>
      <c r="BL301" s="18" t="s">
        <v>251</v>
      </c>
      <c r="BM301" s="145" t="s">
        <v>2044</v>
      </c>
    </row>
    <row r="302" spans="2:65" s="1" customFormat="1" ht="29.25">
      <c r="B302" s="34"/>
      <c r="D302" s="147" t="s">
        <v>253</v>
      </c>
      <c r="F302" s="148" t="s">
        <v>1619</v>
      </c>
      <c r="I302" s="149"/>
      <c r="L302" s="34"/>
      <c r="M302" s="150"/>
      <c r="T302" s="55"/>
      <c r="AT302" s="18" t="s">
        <v>253</v>
      </c>
      <c r="AU302" s="18" t="s">
        <v>21</v>
      </c>
    </row>
    <row r="303" spans="2:65" s="1" customFormat="1">
      <c r="B303" s="34"/>
      <c r="D303" s="151" t="s">
        <v>255</v>
      </c>
      <c r="F303" s="152" t="s">
        <v>1620</v>
      </c>
      <c r="I303" s="149"/>
      <c r="L303" s="34"/>
      <c r="M303" s="150"/>
      <c r="T303" s="55"/>
      <c r="AT303" s="18" t="s">
        <v>255</v>
      </c>
      <c r="AU303" s="18" t="s">
        <v>21</v>
      </c>
    </row>
    <row r="304" spans="2:65" s="12" customFormat="1">
      <c r="B304" s="153"/>
      <c r="D304" s="147" t="s">
        <v>262</v>
      </c>
      <c r="E304" s="154" t="s">
        <v>29</v>
      </c>
      <c r="F304" s="155" t="s">
        <v>2045</v>
      </c>
      <c r="H304" s="156">
        <v>981.68</v>
      </c>
      <c r="I304" s="157"/>
      <c r="L304" s="153"/>
      <c r="M304" s="158"/>
      <c r="T304" s="159"/>
      <c r="AT304" s="154" t="s">
        <v>262</v>
      </c>
      <c r="AU304" s="154" t="s">
        <v>21</v>
      </c>
      <c r="AV304" s="12" t="s">
        <v>21</v>
      </c>
      <c r="AW304" s="12" t="s">
        <v>36</v>
      </c>
      <c r="AX304" s="12" t="s">
        <v>83</v>
      </c>
      <c r="AY304" s="154" t="s">
        <v>244</v>
      </c>
    </row>
    <row r="305" spans="2:65" s="1" customFormat="1" ht="16.5" customHeight="1">
      <c r="B305" s="34"/>
      <c r="C305" s="134" t="s">
        <v>543</v>
      </c>
      <c r="D305" s="134" t="s">
        <v>246</v>
      </c>
      <c r="E305" s="135" t="s">
        <v>558</v>
      </c>
      <c r="F305" s="136" t="s">
        <v>559</v>
      </c>
      <c r="G305" s="137" t="s">
        <v>249</v>
      </c>
      <c r="H305" s="138">
        <v>1418.48</v>
      </c>
      <c r="I305" s="139"/>
      <c r="J305" s="140">
        <f>ROUND(I305*H305,2)</f>
        <v>0</v>
      </c>
      <c r="K305" s="136" t="s">
        <v>250</v>
      </c>
      <c r="L305" s="34"/>
      <c r="M305" s="141" t="s">
        <v>29</v>
      </c>
      <c r="N305" s="142" t="s">
        <v>46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251</v>
      </c>
      <c r="AT305" s="145" t="s">
        <v>246</v>
      </c>
      <c r="AU305" s="145" t="s">
        <v>21</v>
      </c>
      <c r="AY305" s="18" t="s">
        <v>244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83</v>
      </c>
      <c r="BK305" s="146">
        <f>ROUND(I305*H305,2)</f>
        <v>0</v>
      </c>
      <c r="BL305" s="18" t="s">
        <v>251</v>
      </c>
      <c r="BM305" s="145" t="s">
        <v>2046</v>
      </c>
    </row>
    <row r="306" spans="2:65" s="1" customFormat="1" ht="29.25">
      <c r="B306" s="34"/>
      <c r="D306" s="147" t="s">
        <v>253</v>
      </c>
      <c r="F306" s="148" t="s">
        <v>561</v>
      </c>
      <c r="I306" s="149"/>
      <c r="L306" s="34"/>
      <c r="M306" s="150"/>
      <c r="T306" s="55"/>
      <c r="AT306" s="18" t="s">
        <v>253</v>
      </c>
      <c r="AU306" s="18" t="s">
        <v>21</v>
      </c>
    </row>
    <row r="307" spans="2:65" s="1" customFormat="1">
      <c r="B307" s="34"/>
      <c r="D307" s="151" t="s">
        <v>255</v>
      </c>
      <c r="F307" s="152" t="s">
        <v>562</v>
      </c>
      <c r="I307" s="149"/>
      <c r="L307" s="34"/>
      <c r="M307" s="150"/>
      <c r="T307" s="55"/>
      <c r="AT307" s="18" t="s">
        <v>255</v>
      </c>
      <c r="AU307" s="18" t="s">
        <v>21</v>
      </c>
    </row>
    <row r="308" spans="2:65" s="1" customFormat="1" ht="16.5" customHeight="1">
      <c r="B308" s="34"/>
      <c r="C308" s="134" t="s">
        <v>550</v>
      </c>
      <c r="D308" s="134" t="s">
        <v>246</v>
      </c>
      <c r="E308" s="135" t="s">
        <v>1623</v>
      </c>
      <c r="F308" s="136" t="s">
        <v>1624</v>
      </c>
      <c r="G308" s="137" t="s">
        <v>249</v>
      </c>
      <c r="H308" s="138">
        <v>484.9</v>
      </c>
      <c r="I308" s="139"/>
      <c r="J308" s="140">
        <f>ROUND(I308*H308,2)</f>
        <v>0</v>
      </c>
      <c r="K308" s="136" t="s">
        <v>29</v>
      </c>
      <c r="L308" s="34"/>
      <c r="M308" s="141" t="s">
        <v>29</v>
      </c>
      <c r="N308" s="142" t="s">
        <v>46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251</v>
      </c>
      <c r="AT308" s="145" t="s">
        <v>246</v>
      </c>
      <c r="AU308" s="145" t="s">
        <v>21</v>
      </c>
      <c r="AY308" s="18" t="s">
        <v>244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83</v>
      </c>
      <c r="BK308" s="146">
        <f>ROUND(I308*H308,2)</f>
        <v>0</v>
      </c>
      <c r="BL308" s="18" t="s">
        <v>251</v>
      </c>
      <c r="BM308" s="145" t="s">
        <v>2047</v>
      </c>
    </row>
    <row r="309" spans="2:65" s="1" customFormat="1" ht="29.25">
      <c r="B309" s="34"/>
      <c r="D309" s="147" t="s">
        <v>253</v>
      </c>
      <c r="F309" s="148" t="s">
        <v>561</v>
      </c>
      <c r="I309" s="149"/>
      <c r="L309" s="34"/>
      <c r="M309" s="150"/>
      <c r="T309" s="55"/>
      <c r="AT309" s="18" t="s">
        <v>253</v>
      </c>
      <c r="AU309" s="18" t="s">
        <v>21</v>
      </c>
    </row>
    <row r="310" spans="2:65" s="1" customFormat="1" ht="16.5" customHeight="1">
      <c r="B310" s="34"/>
      <c r="C310" s="134" t="s">
        <v>557</v>
      </c>
      <c r="D310" s="134" t="s">
        <v>246</v>
      </c>
      <c r="E310" s="135" t="s">
        <v>1626</v>
      </c>
      <c r="F310" s="136" t="s">
        <v>1627</v>
      </c>
      <c r="G310" s="137" t="s">
        <v>249</v>
      </c>
      <c r="H310" s="138">
        <v>981.68</v>
      </c>
      <c r="I310" s="139"/>
      <c r="J310" s="140">
        <f>ROUND(I310*H310,2)</f>
        <v>0</v>
      </c>
      <c r="K310" s="136" t="s">
        <v>250</v>
      </c>
      <c r="L310" s="34"/>
      <c r="M310" s="141" t="s">
        <v>29</v>
      </c>
      <c r="N310" s="142" t="s">
        <v>46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251</v>
      </c>
      <c r="AT310" s="145" t="s">
        <v>246</v>
      </c>
      <c r="AU310" s="145" t="s">
        <v>21</v>
      </c>
      <c r="AY310" s="18" t="s">
        <v>244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83</v>
      </c>
      <c r="BK310" s="146">
        <f>ROUND(I310*H310,2)</f>
        <v>0</v>
      </c>
      <c r="BL310" s="18" t="s">
        <v>251</v>
      </c>
      <c r="BM310" s="145" t="s">
        <v>2048</v>
      </c>
    </row>
    <row r="311" spans="2:65" s="1" customFormat="1" ht="29.25">
      <c r="B311" s="34"/>
      <c r="D311" s="147" t="s">
        <v>253</v>
      </c>
      <c r="F311" s="148" t="s">
        <v>1629</v>
      </c>
      <c r="I311" s="149"/>
      <c r="L311" s="34"/>
      <c r="M311" s="150"/>
      <c r="T311" s="55"/>
      <c r="AT311" s="18" t="s">
        <v>253</v>
      </c>
      <c r="AU311" s="18" t="s">
        <v>21</v>
      </c>
    </row>
    <row r="312" spans="2:65" s="1" customFormat="1">
      <c r="B312" s="34"/>
      <c r="D312" s="151" t="s">
        <v>255</v>
      </c>
      <c r="F312" s="152" t="s">
        <v>1630</v>
      </c>
      <c r="I312" s="149"/>
      <c r="L312" s="34"/>
      <c r="M312" s="150"/>
      <c r="T312" s="55"/>
      <c r="AT312" s="18" t="s">
        <v>255</v>
      </c>
      <c r="AU312" s="18" t="s">
        <v>21</v>
      </c>
    </row>
    <row r="313" spans="2:65" s="1" customFormat="1" ht="16.5" customHeight="1">
      <c r="B313" s="34"/>
      <c r="C313" s="134" t="s">
        <v>563</v>
      </c>
      <c r="D313" s="134" t="s">
        <v>246</v>
      </c>
      <c r="E313" s="135" t="s">
        <v>564</v>
      </c>
      <c r="F313" s="136" t="s">
        <v>565</v>
      </c>
      <c r="G313" s="137" t="s">
        <v>416</v>
      </c>
      <c r="H313" s="138">
        <v>12.099</v>
      </c>
      <c r="I313" s="139"/>
      <c r="J313" s="140">
        <f>ROUND(I313*H313,2)</f>
        <v>0</v>
      </c>
      <c r="K313" s="136" t="s">
        <v>250</v>
      </c>
      <c r="L313" s="34"/>
      <c r="M313" s="141" t="s">
        <v>29</v>
      </c>
      <c r="N313" s="142" t="s">
        <v>46</v>
      </c>
      <c r="P313" s="143">
        <f>O313*H313</f>
        <v>0</v>
      </c>
      <c r="Q313" s="143">
        <v>1.09528</v>
      </c>
      <c r="R313" s="143">
        <f>Q313*H313</f>
        <v>13.251792720000001</v>
      </c>
      <c r="S313" s="143">
        <v>0</v>
      </c>
      <c r="T313" s="144">
        <f>S313*H313</f>
        <v>0</v>
      </c>
      <c r="AR313" s="145" t="s">
        <v>251</v>
      </c>
      <c r="AT313" s="145" t="s">
        <v>246</v>
      </c>
      <c r="AU313" s="145" t="s">
        <v>21</v>
      </c>
      <c r="AY313" s="18" t="s">
        <v>244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83</v>
      </c>
      <c r="BK313" s="146">
        <f>ROUND(I313*H313,2)</f>
        <v>0</v>
      </c>
      <c r="BL313" s="18" t="s">
        <v>251</v>
      </c>
      <c r="BM313" s="145" t="s">
        <v>2049</v>
      </c>
    </row>
    <row r="314" spans="2:65" s="1" customFormat="1" ht="29.25">
      <c r="B314" s="34"/>
      <c r="D314" s="147" t="s">
        <v>253</v>
      </c>
      <c r="F314" s="148" t="s">
        <v>567</v>
      </c>
      <c r="I314" s="149"/>
      <c r="L314" s="34"/>
      <c r="M314" s="150"/>
      <c r="T314" s="55"/>
      <c r="AT314" s="18" t="s">
        <v>253</v>
      </c>
      <c r="AU314" s="18" t="s">
        <v>21</v>
      </c>
    </row>
    <row r="315" spans="2:65" s="1" customFormat="1">
      <c r="B315" s="34"/>
      <c r="D315" s="151" t="s">
        <v>255</v>
      </c>
      <c r="F315" s="152" t="s">
        <v>568</v>
      </c>
      <c r="I315" s="149"/>
      <c r="L315" s="34"/>
      <c r="M315" s="150"/>
      <c r="T315" s="55"/>
      <c r="AT315" s="18" t="s">
        <v>255</v>
      </c>
      <c r="AU315" s="18" t="s">
        <v>21</v>
      </c>
    </row>
    <row r="316" spans="2:65" s="12" customFormat="1">
      <c r="B316" s="153"/>
      <c r="D316" s="147" t="s">
        <v>262</v>
      </c>
      <c r="E316" s="154" t="s">
        <v>29</v>
      </c>
      <c r="F316" s="155" t="s">
        <v>2050</v>
      </c>
      <c r="H316" s="156">
        <v>12.099</v>
      </c>
      <c r="I316" s="157"/>
      <c r="L316" s="153"/>
      <c r="M316" s="158"/>
      <c r="T316" s="159"/>
      <c r="AT316" s="154" t="s">
        <v>262</v>
      </c>
      <c r="AU316" s="154" t="s">
        <v>21</v>
      </c>
      <c r="AV316" s="12" t="s">
        <v>21</v>
      </c>
      <c r="AW316" s="12" t="s">
        <v>36</v>
      </c>
      <c r="AX316" s="12" t="s">
        <v>83</v>
      </c>
      <c r="AY316" s="154" t="s">
        <v>244</v>
      </c>
    </row>
    <row r="317" spans="2:65" s="1" customFormat="1" ht="16.5" customHeight="1">
      <c r="B317" s="34"/>
      <c r="C317" s="134" t="s">
        <v>570</v>
      </c>
      <c r="D317" s="134" t="s">
        <v>246</v>
      </c>
      <c r="E317" s="135" t="s">
        <v>1633</v>
      </c>
      <c r="F317" s="136" t="s">
        <v>1634</v>
      </c>
      <c r="G317" s="137" t="s">
        <v>416</v>
      </c>
      <c r="H317" s="138">
        <v>191.79900000000001</v>
      </c>
      <c r="I317" s="139"/>
      <c r="J317" s="140">
        <f>ROUND(I317*H317,2)</f>
        <v>0</v>
      </c>
      <c r="K317" s="136" t="s">
        <v>250</v>
      </c>
      <c r="L317" s="34"/>
      <c r="M317" s="141" t="s">
        <v>29</v>
      </c>
      <c r="N317" s="142" t="s">
        <v>46</v>
      </c>
      <c r="P317" s="143">
        <f>O317*H317</f>
        <v>0</v>
      </c>
      <c r="Q317" s="143">
        <v>1.0556000000000001</v>
      </c>
      <c r="R317" s="143">
        <f>Q317*H317</f>
        <v>202.46302440000002</v>
      </c>
      <c r="S317" s="143">
        <v>0</v>
      </c>
      <c r="T317" s="144">
        <f>S317*H317</f>
        <v>0</v>
      </c>
      <c r="AR317" s="145" t="s">
        <v>251</v>
      </c>
      <c r="AT317" s="145" t="s">
        <v>246</v>
      </c>
      <c r="AU317" s="145" t="s">
        <v>21</v>
      </c>
      <c r="AY317" s="18" t="s">
        <v>244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83</v>
      </c>
      <c r="BK317" s="146">
        <f>ROUND(I317*H317,2)</f>
        <v>0</v>
      </c>
      <c r="BL317" s="18" t="s">
        <v>251</v>
      </c>
      <c r="BM317" s="145" t="s">
        <v>2051</v>
      </c>
    </row>
    <row r="318" spans="2:65" s="1" customFormat="1" ht="29.25">
      <c r="B318" s="34"/>
      <c r="D318" s="147" t="s">
        <v>253</v>
      </c>
      <c r="F318" s="148" t="s">
        <v>1636</v>
      </c>
      <c r="I318" s="149"/>
      <c r="L318" s="34"/>
      <c r="M318" s="150"/>
      <c r="T318" s="55"/>
      <c r="AT318" s="18" t="s">
        <v>253</v>
      </c>
      <c r="AU318" s="18" t="s">
        <v>21</v>
      </c>
    </row>
    <row r="319" spans="2:65" s="1" customFormat="1">
      <c r="B319" s="34"/>
      <c r="D319" s="151" t="s">
        <v>255</v>
      </c>
      <c r="F319" s="152" t="s">
        <v>1637</v>
      </c>
      <c r="I319" s="149"/>
      <c r="L319" s="34"/>
      <c r="M319" s="150"/>
      <c r="T319" s="55"/>
      <c r="AT319" s="18" t="s">
        <v>255</v>
      </c>
      <c r="AU319" s="18" t="s">
        <v>21</v>
      </c>
    </row>
    <row r="320" spans="2:65" s="12" customFormat="1">
      <c r="B320" s="153"/>
      <c r="D320" s="147" t="s">
        <v>262</v>
      </c>
      <c r="E320" s="154" t="s">
        <v>29</v>
      </c>
      <c r="F320" s="155" t="s">
        <v>2052</v>
      </c>
      <c r="H320" s="156">
        <v>191.79900000000001</v>
      </c>
      <c r="I320" s="157"/>
      <c r="L320" s="153"/>
      <c r="M320" s="158"/>
      <c r="T320" s="159"/>
      <c r="AT320" s="154" t="s">
        <v>262</v>
      </c>
      <c r="AU320" s="154" t="s">
        <v>21</v>
      </c>
      <c r="AV320" s="12" t="s">
        <v>21</v>
      </c>
      <c r="AW320" s="12" t="s">
        <v>36</v>
      </c>
      <c r="AX320" s="12" t="s">
        <v>83</v>
      </c>
      <c r="AY320" s="154" t="s">
        <v>244</v>
      </c>
    </row>
    <row r="321" spans="2:65" s="1" customFormat="1" ht="16.5" customHeight="1">
      <c r="B321" s="34"/>
      <c r="C321" s="134" t="s">
        <v>577</v>
      </c>
      <c r="D321" s="134" t="s">
        <v>246</v>
      </c>
      <c r="E321" s="135" t="s">
        <v>1641</v>
      </c>
      <c r="F321" s="136" t="s">
        <v>1642</v>
      </c>
      <c r="G321" s="137" t="s">
        <v>249</v>
      </c>
      <c r="H321" s="138">
        <v>478.5</v>
      </c>
      <c r="I321" s="139"/>
      <c r="J321" s="140">
        <f>ROUND(I321*H321,2)</f>
        <v>0</v>
      </c>
      <c r="K321" s="136" t="s">
        <v>29</v>
      </c>
      <c r="L321" s="34"/>
      <c r="M321" s="141" t="s">
        <v>29</v>
      </c>
      <c r="N321" s="142" t="s">
        <v>46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251</v>
      </c>
      <c r="AT321" s="145" t="s">
        <v>246</v>
      </c>
      <c r="AU321" s="145" t="s">
        <v>21</v>
      </c>
      <c r="AY321" s="18" t="s">
        <v>244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83</v>
      </c>
      <c r="BK321" s="146">
        <f>ROUND(I321*H321,2)</f>
        <v>0</v>
      </c>
      <c r="BL321" s="18" t="s">
        <v>251</v>
      </c>
      <c r="BM321" s="145" t="s">
        <v>2053</v>
      </c>
    </row>
    <row r="322" spans="2:65" s="1" customFormat="1">
      <c r="B322" s="34"/>
      <c r="D322" s="147" t="s">
        <v>253</v>
      </c>
      <c r="F322" s="148" t="s">
        <v>2054</v>
      </c>
      <c r="I322" s="149"/>
      <c r="L322" s="34"/>
      <c r="M322" s="150"/>
      <c r="T322" s="55"/>
      <c r="AT322" s="18" t="s">
        <v>253</v>
      </c>
      <c r="AU322" s="18" t="s">
        <v>21</v>
      </c>
    </row>
    <row r="323" spans="2:65" s="1" customFormat="1" ht="19.5">
      <c r="B323" s="34"/>
      <c r="D323" s="147" t="s">
        <v>284</v>
      </c>
      <c r="F323" s="167" t="s">
        <v>2055</v>
      </c>
      <c r="I323" s="149"/>
      <c r="L323" s="34"/>
      <c r="M323" s="150"/>
      <c r="T323" s="55"/>
      <c r="AT323" s="18" t="s">
        <v>284</v>
      </c>
      <c r="AU323" s="18" t="s">
        <v>21</v>
      </c>
    </row>
    <row r="324" spans="2:65" s="12" customFormat="1">
      <c r="B324" s="153"/>
      <c r="D324" s="147" t="s">
        <v>262</v>
      </c>
      <c r="E324" s="154" t="s">
        <v>29</v>
      </c>
      <c r="F324" s="155" t="s">
        <v>2056</v>
      </c>
      <c r="H324" s="156">
        <v>478.5</v>
      </c>
      <c r="I324" s="157"/>
      <c r="L324" s="153"/>
      <c r="M324" s="158"/>
      <c r="T324" s="159"/>
      <c r="AT324" s="154" t="s">
        <v>262</v>
      </c>
      <c r="AU324" s="154" t="s">
        <v>21</v>
      </c>
      <c r="AV324" s="12" t="s">
        <v>21</v>
      </c>
      <c r="AW324" s="12" t="s">
        <v>36</v>
      </c>
      <c r="AX324" s="12" t="s">
        <v>83</v>
      </c>
      <c r="AY324" s="154" t="s">
        <v>244</v>
      </c>
    </row>
    <row r="325" spans="2:65" s="1" customFormat="1" ht="16.5" customHeight="1">
      <c r="B325" s="34"/>
      <c r="C325" s="134" t="s">
        <v>582</v>
      </c>
      <c r="D325" s="134" t="s">
        <v>246</v>
      </c>
      <c r="E325" s="135" t="s">
        <v>1645</v>
      </c>
      <c r="F325" s="136" t="s">
        <v>1646</v>
      </c>
      <c r="G325" s="137" t="s">
        <v>591</v>
      </c>
      <c r="H325" s="138">
        <v>855.23</v>
      </c>
      <c r="I325" s="139"/>
      <c r="J325" s="140">
        <f>ROUND(I325*H325,2)</f>
        <v>0</v>
      </c>
      <c r="K325" s="136" t="s">
        <v>29</v>
      </c>
      <c r="L325" s="34"/>
      <c r="M325" s="141" t="s">
        <v>29</v>
      </c>
      <c r="N325" s="142" t="s">
        <v>46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251</v>
      </c>
      <c r="AT325" s="145" t="s">
        <v>246</v>
      </c>
      <c r="AU325" s="145" t="s">
        <v>21</v>
      </c>
      <c r="AY325" s="18" t="s">
        <v>244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83</v>
      </c>
      <c r="BK325" s="146">
        <f>ROUND(I325*H325,2)</f>
        <v>0</v>
      </c>
      <c r="BL325" s="18" t="s">
        <v>251</v>
      </c>
      <c r="BM325" s="145" t="s">
        <v>2057</v>
      </c>
    </row>
    <row r="326" spans="2:65" s="1" customFormat="1">
      <c r="B326" s="34"/>
      <c r="D326" s="147" t="s">
        <v>253</v>
      </c>
      <c r="F326" s="148" t="s">
        <v>1646</v>
      </c>
      <c r="I326" s="149"/>
      <c r="L326" s="34"/>
      <c r="M326" s="150"/>
      <c r="T326" s="55"/>
      <c r="AT326" s="18" t="s">
        <v>253</v>
      </c>
      <c r="AU326" s="18" t="s">
        <v>21</v>
      </c>
    </row>
    <row r="327" spans="2:65" s="12" customFormat="1">
      <c r="B327" s="153"/>
      <c r="D327" s="147" t="s">
        <v>262</v>
      </c>
      <c r="E327" s="154" t="s">
        <v>29</v>
      </c>
      <c r="F327" s="155" t="s">
        <v>2058</v>
      </c>
      <c r="H327" s="156">
        <v>855.23</v>
      </c>
      <c r="I327" s="157"/>
      <c r="L327" s="153"/>
      <c r="M327" s="158"/>
      <c r="T327" s="159"/>
      <c r="AT327" s="154" t="s">
        <v>262</v>
      </c>
      <c r="AU327" s="154" t="s">
        <v>21</v>
      </c>
      <c r="AV327" s="12" t="s">
        <v>21</v>
      </c>
      <c r="AW327" s="12" t="s">
        <v>36</v>
      </c>
      <c r="AX327" s="12" t="s">
        <v>83</v>
      </c>
      <c r="AY327" s="154" t="s">
        <v>244</v>
      </c>
    </row>
    <row r="328" spans="2:65" s="1" customFormat="1" ht="16.5" customHeight="1">
      <c r="B328" s="34"/>
      <c r="C328" s="134" t="s">
        <v>588</v>
      </c>
      <c r="D328" s="134" t="s">
        <v>246</v>
      </c>
      <c r="E328" s="135" t="s">
        <v>1649</v>
      </c>
      <c r="F328" s="136" t="s">
        <v>1650</v>
      </c>
      <c r="G328" s="137" t="s">
        <v>282</v>
      </c>
      <c r="H328" s="138">
        <v>1</v>
      </c>
      <c r="I328" s="139"/>
      <c r="J328" s="140">
        <f>ROUND(I328*H328,2)</f>
        <v>0</v>
      </c>
      <c r="K328" s="136" t="s">
        <v>29</v>
      </c>
      <c r="L328" s="34"/>
      <c r="M328" s="141" t="s">
        <v>29</v>
      </c>
      <c r="N328" s="142" t="s">
        <v>46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251</v>
      </c>
      <c r="AT328" s="145" t="s">
        <v>246</v>
      </c>
      <c r="AU328" s="145" t="s">
        <v>21</v>
      </c>
      <c r="AY328" s="18" t="s">
        <v>244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83</v>
      </c>
      <c r="BK328" s="146">
        <f>ROUND(I328*H328,2)</f>
        <v>0</v>
      </c>
      <c r="BL328" s="18" t="s">
        <v>251</v>
      </c>
      <c r="BM328" s="145" t="s">
        <v>2059</v>
      </c>
    </row>
    <row r="329" spans="2:65" s="1" customFormat="1">
      <c r="B329" s="34"/>
      <c r="D329" s="147" t="s">
        <v>253</v>
      </c>
      <c r="F329" s="148" t="s">
        <v>1650</v>
      </c>
      <c r="I329" s="149"/>
      <c r="L329" s="34"/>
      <c r="M329" s="150"/>
      <c r="T329" s="55"/>
      <c r="AT329" s="18" t="s">
        <v>253</v>
      </c>
      <c r="AU329" s="18" t="s">
        <v>21</v>
      </c>
    </row>
    <row r="330" spans="2:65" s="1" customFormat="1" ht="19.5">
      <c r="B330" s="34"/>
      <c r="D330" s="147" t="s">
        <v>284</v>
      </c>
      <c r="F330" s="167" t="s">
        <v>2060</v>
      </c>
      <c r="I330" s="149"/>
      <c r="L330" s="34"/>
      <c r="M330" s="150"/>
      <c r="T330" s="55"/>
      <c r="AT330" s="18" t="s">
        <v>284</v>
      </c>
      <c r="AU330" s="18" t="s">
        <v>21</v>
      </c>
    </row>
    <row r="331" spans="2:65" s="1" customFormat="1" ht="16.5" customHeight="1">
      <c r="B331" s="34"/>
      <c r="C331" s="134" t="s">
        <v>596</v>
      </c>
      <c r="D331" s="134" t="s">
        <v>246</v>
      </c>
      <c r="E331" s="135" t="s">
        <v>1592</v>
      </c>
      <c r="F331" s="136" t="s">
        <v>1593</v>
      </c>
      <c r="G331" s="137" t="s">
        <v>249</v>
      </c>
      <c r="H331" s="138">
        <v>244</v>
      </c>
      <c r="I331" s="139"/>
      <c r="J331" s="140">
        <f>ROUND(I331*H331,2)</f>
        <v>0</v>
      </c>
      <c r="K331" s="136" t="s">
        <v>250</v>
      </c>
      <c r="L331" s="34"/>
      <c r="M331" s="141" t="s">
        <v>29</v>
      </c>
      <c r="N331" s="142" t="s">
        <v>46</v>
      </c>
      <c r="P331" s="143">
        <f>O331*H331</f>
        <v>0</v>
      </c>
      <c r="Q331" s="143">
        <v>4.0099999999999997E-3</v>
      </c>
      <c r="R331" s="143">
        <f>Q331*H331</f>
        <v>0.97843999999999998</v>
      </c>
      <c r="S331" s="143">
        <v>0</v>
      </c>
      <c r="T331" s="144">
        <f>S331*H331</f>
        <v>0</v>
      </c>
      <c r="AR331" s="145" t="s">
        <v>251</v>
      </c>
      <c r="AT331" s="145" t="s">
        <v>246</v>
      </c>
      <c r="AU331" s="145" t="s">
        <v>21</v>
      </c>
      <c r="AY331" s="18" t="s">
        <v>244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83</v>
      </c>
      <c r="BK331" s="146">
        <f>ROUND(I331*H331,2)</f>
        <v>0</v>
      </c>
      <c r="BL331" s="18" t="s">
        <v>251</v>
      </c>
      <c r="BM331" s="145" t="s">
        <v>2061</v>
      </c>
    </row>
    <row r="332" spans="2:65" s="1" customFormat="1">
      <c r="B332" s="34"/>
      <c r="D332" s="147" t="s">
        <v>253</v>
      </c>
      <c r="F332" s="148" t="s">
        <v>1595</v>
      </c>
      <c r="I332" s="149"/>
      <c r="L332" s="34"/>
      <c r="M332" s="150"/>
      <c r="T332" s="55"/>
      <c r="AT332" s="18" t="s">
        <v>253</v>
      </c>
      <c r="AU332" s="18" t="s">
        <v>21</v>
      </c>
    </row>
    <row r="333" spans="2:65" s="1" customFormat="1">
      <c r="B333" s="34"/>
      <c r="D333" s="151" t="s">
        <v>255</v>
      </c>
      <c r="F333" s="152" t="s">
        <v>1596</v>
      </c>
      <c r="I333" s="149"/>
      <c r="L333" s="34"/>
      <c r="M333" s="150"/>
      <c r="T333" s="55"/>
      <c r="AT333" s="18" t="s">
        <v>255</v>
      </c>
      <c r="AU333" s="18" t="s">
        <v>21</v>
      </c>
    </row>
    <row r="334" spans="2:65" s="12" customFormat="1">
      <c r="B334" s="153"/>
      <c r="D334" s="147" t="s">
        <v>262</v>
      </c>
      <c r="E334" s="154" t="s">
        <v>29</v>
      </c>
      <c r="F334" s="155" t="s">
        <v>2062</v>
      </c>
      <c r="H334" s="156">
        <v>244</v>
      </c>
      <c r="I334" s="157"/>
      <c r="L334" s="153"/>
      <c r="M334" s="158"/>
      <c r="T334" s="159"/>
      <c r="AT334" s="154" t="s">
        <v>262</v>
      </c>
      <c r="AU334" s="154" t="s">
        <v>21</v>
      </c>
      <c r="AV334" s="12" t="s">
        <v>21</v>
      </c>
      <c r="AW334" s="12" t="s">
        <v>36</v>
      </c>
      <c r="AX334" s="12" t="s">
        <v>83</v>
      </c>
      <c r="AY334" s="154" t="s">
        <v>244</v>
      </c>
    </row>
    <row r="335" spans="2:65" s="1" customFormat="1" ht="16.5" customHeight="1">
      <c r="B335" s="34"/>
      <c r="C335" s="134" t="s">
        <v>602</v>
      </c>
      <c r="D335" s="134" t="s">
        <v>246</v>
      </c>
      <c r="E335" s="135" t="s">
        <v>1598</v>
      </c>
      <c r="F335" s="136" t="s">
        <v>1599</v>
      </c>
      <c r="G335" s="137" t="s">
        <v>249</v>
      </c>
      <c r="H335" s="138">
        <v>244</v>
      </c>
      <c r="I335" s="139"/>
      <c r="J335" s="140">
        <f>ROUND(I335*H335,2)</f>
        <v>0</v>
      </c>
      <c r="K335" s="136" t="s">
        <v>250</v>
      </c>
      <c r="L335" s="34"/>
      <c r="M335" s="141" t="s">
        <v>29</v>
      </c>
      <c r="N335" s="142" t="s">
        <v>46</v>
      </c>
      <c r="P335" s="143">
        <f>O335*H335</f>
        <v>0</v>
      </c>
      <c r="Q335" s="143">
        <v>4.0000000000000003E-5</v>
      </c>
      <c r="R335" s="143">
        <f>Q335*H335</f>
        <v>9.7600000000000013E-3</v>
      </c>
      <c r="S335" s="143">
        <v>0</v>
      </c>
      <c r="T335" s="144">
        <f>S335*H335</f>
        <v>0</v>
      </c>
      <c r="AR335" s="145" t="s">
        <v>251</v>
      </c>
      <c r="AT335" s="145" t="s">
        <v>246</v>
      </c>
      <c r="AU335" s="145" t="s">
        <v>21</v>
      </c>
      <c r="AY335" s="18" t="s">
        <v>244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83</v>
      </c>
      <c r="BK335" s="146">
        <f>ROUND(I335*H335,2)</f>
        <v>0</v>
      </c>
      <c r="BL335" s="18" t="s">
        <v>251</v>
      </c>
      <c r="BM335" s="145" t="s">
        <v>2063</v>
      </c>
    </row>
    <row r="336" spans="2:65" s="1" customFormat="1">
      <c r="B336" s="34"/>
      <c r="D336" s="147" t="s">
        <v>253</v>
      </c>
      <c r="F336" s="148" t="s">
        <v>1601</v>
      </c>
      <c r="I336" s="149"/>
      <c r="L336" s="34"/>
      <c r="M336" s="150"/>
      <c r="T336" s="55"/>
      <c r="AT336" s="18" t="s">
        <v>253</v>
      </c>
      <c r="AU336" s="18" t="s">
        <v>21</v>
      </c>
    </row>
    <row r="337" spans="2:65" s="1" customFormat="1">
      <c r="B337" s="34"/>
      <c r="D337" s="151" t="s">
        <v>255</v>
      </c>
      <c r="F337" s="152" t="s">
        <v>1602</v>
      </c>
      <c r="I337" s="149"/>
      <c r="L337" s="34"/>
      <c r="M337" s="150"/>
      <c r="T337" s="55"/>
      <c r="AT337" s="18" t="s">
        <v>255</v>
      </c>
      <c r="AU337" s="18" t="s">
        <v>21</v>
      </c>
    </row>
    <row r="338" spans="2:65" s="1" customFormat="1" ht="16.5" customHeight="1">
      <c r="B338" s="34"/>
      <c r="C338" s="134" t="s">
        <v>609</v>
      </c>
      <c r="D338" s="134" t="s">
        <v>246</v>
      </c>
      <c r="E338" s="135" t="s">
        <v>578</v>
      </c>
      <c r="F338" s="136" t="s">
        <v>579</v>
      </c>
      <c r="G338" s="137" t="s">
        <v>249</v>
      </c>
      <c r="H338" s="138">
        <v>1165.22</v>
      </c>
      <c r="I338" s="139"/>
      <c r="J338" s="140">
        <f>ROUND(I338*H338,2)</f>
        <v>0</v>
      </c>
      <c r="K338" s="136" t="s">
        <v>29</v>
      </c>
      <c r="L338" s="34"/>
      <c r="M338" s="141" t="s">
        <v>29</v>
      </c>
      <c r="N338" s="142" t="s">
        <v>46</v>
      </c>
      <c r="P338" s="143">
        <f>O338*H338</f>
        <v>0</v>
      </c>
      <c r="Q338" s="143">
        <v>8.702E-2</v>
      </c>
      <c r="R338" s="143">
        <f>Q338*H338</f>
        <v>101.3974444</v>
      </c>
      <c r="S338" s="143">
        <v>0</v>
      </c>
      <c r="T338" s="144">
        <f>S338*H338</f>
        <v>0</v>
      </c>
      <c r="AR338" s="145" t="s">
        <v>251</v>
      </c>
      <c r="AT338" s="145" t="s">
        <v>246</v>
      </c>
      <c r="AU338" s="145" t="s">
        <v>21</v>
      </c>
      <c r="AY338" s="18" t="s">
        <v>244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83</v>
      </c>
      <c r="BK338" s="146">
        <f>ROUND(I338*H338,2)</f>
        <v>0</v>
      </c>
      <c r="BL338" s="18" t="s">
        <v>251</v>
      </c>
      <c r="BM338" s="145" t="s">
        <v>2064</v>
      </c>
    </row>
    <row r="339" spans="2:65" s="1" customFormat="1">
      <c r="B339" s="34"/>
      <c r="D339" s="147" t="s">
        <v>253</v>
      </c>
      <c r="F339" s="148" t="s">
        <v>579</v>
      </c>
      <c r="I339" s="149"/>
      <c r="L339" s="34"/>
      <c r="M339" s="150"/>
      <c r="T339" s="55"/>
      <c r="AT339" s="18" t="s">
        <v>253</v>
      </c>
      <c r="AU339" s="18" t="s">
        <v>21</v>
      </c>
    </row>
    <row r="340" spans="2:65" s="12" customFormat="1">
      <c r="B340" s="153"/>
      <c r="D340" s="147" t="s">
        <v>262</v>
      </c>
      <c r="E340" s="154" t="s">
        <v>29</v>
      </c>
      <c r="F340" s="155" t="s">
        <v>2065</v>
      </c>
      <c r="H340" s="156">
        <v>1165.22</v>
      </c>
      <c r="I340" s="157"/>
      <c r="L340" s="153"/>
      <c r="M340" s="158"/>
      <c r="T340" s="159"/>
      <c r="AT340" s="154" t="s">
        <v>262</v>
      </c>
      <c r="AU340" s="154" t="s">
        <v>21</v>
      </c>
      <c r="AV340" s="12" t="s">
        <v>21</v>
      </c>
      <c r="AW340" s="12" t="s">
        <v>36</v>
      </c>
      <c r="AX340" s="12" t="s">
        <v>83</v>
      </c>
      <c r="AY340" s="154" t="s">
        <v>244</v>
      </c>
    </row>
    <row r="341" spans="2:65" s="1" customFormat="1" ht="16.5" customHeight="1">
      <c r="B341" s="34"/>
      <c r="C341" s="134" t="s">
        <v>614</v>
      </c>
      <c r="D341" s="134" t="s">
        <v>246</v>
      </c>
      <c r="E341" s="135" t="s">
        <v>583</v>
      </c>
      <c r="F341" s="136" t="s">
        <v>584</v>
      </c>
      <c r="G341" s="137" t="s">
        <v>249</v>
      </c>
      <c r="H341" s="138">
        <v>1165.22</v>
      </c>
      <c r="I341" s="139"/>
      <c r="J341" s="140">
        <f>ROUND(I341*H341,2)</f>
        <v>0</v>
      </c>
      <c r="K341" s="136" t="s">
        <v>29</v>
      </c>
      <c r="L341" s="34"/>
      <c r="M341" s="141" t="s">
        <v>29</v>
      </c>
      <c r="N341" s="142" t="s">
        <v>46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251</v>
      </c>
      <c r="AT341" s="145" t="s">
        <v>246</v>
      </c>
      <c r="AU341" s="145" t="s">
        <v>21</v>
      </c>
      <c r="AY341" s="18" t="s">
        <v>244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83</v>
      </c>
      <c r="BK341" s="146">
        <f>ROUND(I341*H341,2)</f>
        <v>0</v>
      </c>
      <c r="BL341" s="18" t="s">
        <v>251</v>
      </c>
      <c r="BM341" s="145" t="s">
        <v>2066</v>
      </c>
    </row>
    <row r="342" spans="2:65" s="1" customFormat="1" ht="29.25">
      <c r="B342" s="34"/>
      <c r="D342" s="147" t="s">
        <v>253</v>
      </c>
      <c r="F342" s="148" t="s">
        <v>586</v>
      </c>
      <c r="I342" s="149"/>
      <c r="L342" s="34"/>
      <c r="M342" s="150"/>
      <c r="T342" s="55"/>
      <c r="AT342" s="18" t="s">
        <v>253</v>
      </c>
      <c r="AU342" s="18" t="s">
        <v>21</v>
      </c>
    </row>
    <row r="343" spans="2:65" s="11" customFormat="1" ht="22.9" customHeight="1">
      <c r="B343" s="122"/>
      <c r="D343" s="123" t="s">
        <v>74</v>
      </c>
      <c r="E343" s="132" t="s">
        <v>251</v>
      </c>
      <c r="F343" s="132" t="s">
        <v>587</v>
      </c>
      <c r="I343" s="125"/>
      <c r="J343" s="133">
        <f>BK343</f>
        <v>0</v>
      </c>
      <c r="L343" s="122"/>
      <c r="M343" s="127"/>
      <c r="P343" s="128">
        <f>SUM(P344:P346)</f>
        <v>0</v>
      </c>
      <c r="R343" s="128">
        <f>SUM(R344:R346)</f>
        <v>2012.0105279999998</v>
      </c>
      <c r="T343" s="129">
        <f>SUM(T344:T346)</f>
        <v>0</v>
      </c>
      <c r="AR343" s="123" t="s">
        <v>83</v>
      </c>
      <c r="AT343" s="130" t="s">
        <v>74</v>
      </c>
      <c r="AU343" s="130" t="s">
        <v>83</v>
      </c>
      <c r="AY343" s="123" t="s">
        <v>244</v>
      </c>
      <c r="BK343" s="131">
        <f>SUM(BK344:BK346)</f>
        <v>0</v>
      </c>
    </row>
    <row r="344" spans="2:65" s="1" customFormat="1" ht="24.2" customHeight="1">
      <c r="B344" s="34"/>
      <c r="C344" s="134" t="s">
        <v>621</v>
      </c>
      <c r="D344" s="134" t="s">
        <v>246</v>
      </c>
      <c r="E344" s="135" t="s">
        <v>627</v>
      </c>
      <c r="F344" s="136" t="s">
        <v>628</v>
      </c>
      <c r="G344" s="137" t="s">
        <v>274</v>
      </c>
      <c r="H344" s="138">
        <v>826.6</v>
      </c>
      <c r="I344" s="139"/>
      <c r="J344" s="140">
        <f>ROUND(I344*H344,2)</f>
        <v>0</v>
      </c>
      <c r="K344" s="136" t="s">
        <v>29</v>
      </c>
      <c r="L344" s="34"/>
      <c r="M344" s="141" t="s">
        <v>29</v>
      </c>
      <c r="N344" s="142" t="s">
        <v>46</v>
      </c>
      <c r="P344" s="143">
        <f>O344*H344</f>
        <v>0</v>
      </c>
      <c r="Q344" s="143">
        <v>2.4340799999999998</v>
      </c>
      <c r="R344" s="143">
        <f>Q344*H344</f>
        <v>2012.0105279999998</v>
      </c>
      <c r="S344" s="143">
        <v>0</v>
      </c>
      <c r="T344" s="144">
        <f>S344*H344</f>
        <v>0</v>
      </c>
      <c r="AR344" s="145" t="s">
        <v>251</v>
      </c>
      <c r="AT344" s="145" t="s">
        <v>246</v>
      </c>
      <c r="AU344" s="145" t="s">
        <v>21</v>
      </c>
      <c r="AY344" s="18" t="s">
        <v>244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83</v>
      </c>
      <c r="BK344" s="146">
        <f>ROUND(I344*H344,2)</f>
        <v>0</v>
      </c>
      <c r="BL344" s="18" t="s">
        <v>251</v>
      </c>
      <c r="BM344" s="145" t="s">
        <v>2067</v>
      </c>
    </row>
    <row r="345" spans="2:65" s="1" customFormat="1" ht="19.5">
      <c r="B345" s="34"/>
      <c r="D345" s="147" t="s">
        <v>284</v>
      </c>
      <c r="F345" s="167" t="s">
        <v>630</v>
      </c>
      <c r="I345" s="149"/>
      <c r="L345" s="34"/>
      <c r="M345" s="150"/>
      <c r="T345" s="55"/>
      <c r="AT345" s="18" t="s">
        <v>284</v>
      </c>
      <c r="AU345" s="18" t="s">
        <v>21</v>
      </c>
    </row>
    <row r="346" spans="2:65" s="12" customFormat="1">
      <c r="B346" s="153"/>
      <c r="D346" s="147" t="s">
        <v>262</v>
      </c>
      <c r="E346" s="154" t="s">
        <v>29</v>
      </c>
      <c r="F346" s="155" t="s">
        <v>2068</v>
      </c>
      <c r="H346" s="156">
        <v>826.6</v>
      </c>
      <c r="I346" s="157"/>
      <c r="L346" s="153"/>
      <c r="M346" s="158"/>
      <c r="T346" s="159"/>
      <c r="AT346" s="154" t="s">
        <v>262</v>
      </c>
      <c r="AU346" s="154" t="s">
        <v>21</v>
      </c>
      <c r="AV346" s="12" t="s">
        <v>21</v>
      </c>
      <c r="AW346" s="12" t="s">
        <v>36</v>
      </c>
      <c r="AX346" s="12" t="s">
        <v>83</v>
      </c>
      <c r="AY346" s="154" t="s">
        <v>244</v>
      </c>
    </row>
    <row r="347" spans="2:65" s="11" customFormat="1" ht="22.9" customHeight="1">
      <c r="B347" s="122"/>
      <c r="D347" s="123" t="s">
        <v>74</v>
      </c>
      <c r="E347" s="132" t="s">
        <v>279</v>
      </c>
      <c r="F347" s="132" t="s">
        <v>657</v>
      </c>
      <c r="I347" s="125"/>
      <c r="J347" s="133">
        <f>BK347</f>
        <v>0</v>
      </c>
      <c r="L347" s="122"/>
      <c r="M347" s="127"/>
      <c r="P347" s="128">
        <f>SUM(P348:P354)</f>
        <v>0</v>
      </c>
      <c r="R347" s="128">
        <f>SUM(R348:R354)</f>
        <v>6.8867652000000001</v>
      </c>
      <c r="T347" s="129">
        <f>SUM(T348:T354)</f>
        <v>0</v>
      </c>
      <c r="AR347" s="123" t="s">
        <v>83</v>
      </c>
      <c r="AT347" s="130" t="s">
        <v>74</v>
      </c>
      <c r="AU347" s="130" t="s">
        <v>83</v>
      </c>
      <c r="AY347" s="123" t="s">
        <v>244</v>
      </c>
      <c r="BK347" s="131">
        <f>SUM(BK348:BK354)</f>
        <v>0</v>
      </c>
    </row>
    <row r="348" spans="2:65" s="1" customFormat="1" ht="16.5" customHeight="1">
      <c r="B348" s="34"/>
      <c r="C348" s="134" t="s">
        <v>626</v>
      </c>
      <c r="D348" s="134" t="s">
        <v>246</v>
      </c>
      <c r="E348" s="135" t="s">
        <v>1662</v>
      </c>
      <c r="F348" s="136" t="s">
        <v>1663</v>
      </c>
      <c r="G348" s="137" t="s">
        <v>249</v>
      </c>
      <c r="H348" s="138">
        <v>11.17</v>
      </c>
      <c r="I348" s="139"/>
      <c r="J348" s="140">
        <f>ROUND(I348*H348,2)</f>
        <v>0</v>
      </c>
      <c r="K348" s="136" t="s">
        <v>250</v>
      </c>
      <c r="L348" s="34"/>
      <c r="M348" s="141" t="s">
        <v>29</v>
      </c>
      <c r="N348" s="142" t="s">
        <v>46</v>
      </c>
      <c r="P348" s="143">
        <f>O348*H348</f>
        <v>0</v>
      </c>
      <c r="Q348" s="143">
        <v>0.19536000000000001</v>
      </c>
      <c r="R348" s="143">
        <f>Q348*H348</f>
        <v>2.1821712</v>
      </c>
      <c r="S348" s="143">
        <v>0</v>
      </c>
      <c r="T348" s="144">
        <f>S348*H348</f>
        <v>0</v>
      </c>
      <c r="AR348" s="145" t="s">
        <v>251</v>
      </c>
      <c r="AT348" s="145" t="s">
        <v>246</v>
      </c>
      <c r="AU348" s="145" t="s">
        <v>21</v>
      </c>
      <c r="AY348" s="18" t="s">
        <v>244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83</v>
      </c>
      <c r="BK348" s="146">
        <f>ROUND(I348*H348,2)</f>
        <v>0</v>
      </c>
      <c r="BL348" s="18" t="s">
        <v>251</v>
      </c>
      <c r="BM348" s="145" t="s">
        <v>2069</v>
      </c>
    </row>
    <row r="349" spans="2:65" s="1" customFormat="1" ht="19.5">
      <c r="B349" s="34"/>
      <c r="D349" s="147" t="s">
        <v>253</v>
      </c>
      <c r="F349" s="148" t="s">
        <v>1665</v>
      </c>
      <c r="I349" s="149"/>
      <c r="L349" s="34"/>
      <c r="M349" s="150"/>
      <c r="T349" s="55"/>
      <c r="AT349" s="18" t="s">
        <v>253</v>
      </c>
      <c r="AU349" s="18" t="s">
        <v>21</v>
      </c>
    </row>
    <row r="350" spans="2:65" s="1" customFormat="1">
      <c r="B350" s="34"/>
      <c r="D350" s="151" t="s">
        <v>255</v>
      </c>
      <c r="F350" s="152" t="s">
        <v>1666</v>
      </c>
      <c r="I350" s="149"/>
      <c r="L350" s="34"/>
      <c r="M350" s="150"/>
      <c r="T350" s="55"/>
      <c r="AT350" s="18" t="s">
        <v>255</v>
      </c>
      <c r="AU350" s="18" t="s">
        <v>21</v>
      </c>
    </row>
    <row r="351" spans="2:65" s="12" customFormat="1">
      <c r="B351" s="153"/>
      <c r="D351" s="147" t="s">
        <v>262</v>
      </c>
      <c r="E351" s="154" t="s">
        <v>29</v>
      </c>
      <c r="F351" s="155" t="s">
        <v>2070</v>
      </c>
      <c r="H351" s="156">
        <v>11.17</v>
      </c>
      <c r="I351" s="157"/>
      <c r="L351" s="153"/>
      <c r="M351" s="158"/>
      <c r="T351" s="159"/>
      <c r="AT351" s="154" t="s">
        <v>262</v>
      </c>
      <c r="AU351" s="154" t="s">
        <v>21</v>
      </c>
      <c r="AV351" s="12" t="s">
        <v>21</v>
      </c>
      <c r="AW351" s="12" t="s">
        <v>36</v>
      </c>
      <c r="AX351" s="12" t="s">
        <v>83</v>
      </c>
      <c r="AY351" s="154" t="s">
        <v>244</v>
      </c>
    </row>
    <row r="352" spans="2:65" s="1" customFormat="1" ht="16.5" customHeight="1">
      <c r="B352" s="34"/>
      <c r="C352" s="175" t="s">
        <v>632</v>
      </c>
      <c r="D352" s="175" t="s">
        <v>373</v>
      </c>
      <c r="E352" s="176" t="s">
        <v>1668</v>
      </c>
      <c r="F352" s="177" t="s">
        <v>1669</v>
      </c>
      <c r="G352" s="178" t="s">
        <v>249</v>
      </c>
      <c r="H352" s="179">
        <v>11.282</v>
      </c>
      <c r="I352" s="180"/>
      <c r="J352" s="181">
        <f>ROUND(I352*H352,2)</f>
        <v>0</v>
      </c>
      <c r="K352" s="177" t="s">
        <v>250</v>
      </c>
      <c r="L352" s="182"/>
      <c r="M352" s="183" t="s">
        <v>29</v>
      </c>
      <c r="N352" s="184" t="s">
        <v>46</v>
      </c>
      <c r="P352" s="143">
        <f>O352*H352</f>
        <v>0</v>
      </c>
      <c r="Q352" s="143">
        <v>0.41699999999999998</v>
      </c>
      <c r="R352" s="143">
        <f>Q352*H352</f>
        <v>4.7045940000000002</v>
      </c>
      <c r="S352" s="143">
        <v>0</v>
      </c>
      <c r="T352" s="144">
        <f>S352*H352</f>
        <v>0</v>
      </c>
      <c r="AR352" s="145" t="s">
        <v>300</v>
      </c>
      <c r="AT352" s="145" t="s">
        <v>373</v>
      </c>
      <c r="AU352" s="145" t="s">
        <v>21</v>
      </c>
      <c r="AY352" s="18" t="s">
        <v>244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83</v>
      </c>
      <c r="BK352" s="146">
        <f>ROUND(I352*H352,2)</f>
        <v>0</v>
      </c>
      <c r="BL352" s="18" t="s">
        <v>251</v>
      </c>
      <c r="BM352" s="145" t="s">
        <v>2071</v>
      </c>
    </row>
    <row r="353" spans="2:65" s="1" customFormat="1">
      <c r="B353" s="34"/>
      <c r="D353" s="147" t="s">
        <v>253</v>
      </c>
      <c r="F353" s="148" t="s">
        <v>1669</v>
      </c>
      <c r="I353" s="149"/>
      <c r="L353" s="34"/>
      <c r="M353" s="150"/>
      <c r="T353" s="55"/>
      <c r="AT353" s="18" t="s">
        <v>253</v>
      </c>
      <c r="AU353" s="18" t="s">
        <v>21</v>
      </c>
    </row>
    <row r="354" spans="2:65" s="12" customFormat="1">
      <c r="B354" s="153"/>
      <c r="D354" s="147" t="s">
        <v>262</v>
      </c>
      <c r="F354" s="155" t="s">
        <v>2072</v>
      </c>
      <c r="H354" s="156">
        <v>11.282</v>
      </c>
      <c r="I354" s="157"/>
      <c r="L354" s="153"/>
      <c r="M354" s="158"/>
      <c r="T354" s="159"/>
      <c r="AT354" s="154" t="s">
        <v>262</v>
      </c>
      <c r="AU354" s="154" t="s">
        <v>21</v>
      </c>
      <c r="AV354" s="12" t="s">
        <v>21</v>
      </c>
      <c r="AW354" s="12" t="s">
        <v>4</v>
      </c>
      <c r="AX354" s="12" t="s">
        <v>83</v>
      </c>
      <c r="AY354" s="154" t="s">
        <v>244</v>
      </c>
    </row>
    <row r="355" spans="2:65" s="11" customFormat="1" ht="22.9" customHeight="1">
      <c r="B355" s="122"/>
      <c r="D355" s="123" t="s">
        <v>74</v>
      </c>
      <c r="E355" s="132" t="s">
        <v>300</v>
      </c>
      <c r="F355" s="132" t="s">
        <v>1672</v>
      </c>
      <c r="I355" s="125"/>
      <c r="J355" s="133">
        <f>BK355</f>
        <v>0</v>
      </c>
      <c r="L355" s="122"/>
      <c r="M355" s="127"/>
      <c r="P355" s="128">
        <f>SUM(P356:P406)</f>
        <v>0</v>
      </c>
      <c r="R355" s="128">
        <f>SUM(R356:R406)</f>
        <v>6.6988800000000017</v>
      </c>
      <c r="T355" s="129">
        <f>SUM(T356:T406)</f>
        <v>0</v>
      </c>
      <c r="AR355" s="123" t="s">
        <v>83</v>
      </c>
      <c r="AT355" s="130" t="s">
        <v>74</v>
      </c>
      <c r="AU355" s="130" t="s">
        <v>83</v>
      </c>
      <c r="AY355" s="123" t="s">
        <v>244</v>
      </c>
      <c r="BK355" s="131">
        <f>SUM(BK356:BK406)</f>
        <v>0</v>
      </c>
    </row>
    <row r="356" spans="2:65" s="1" customFormat="1" ht="21.75" customHeight="1">
      <c r="B356" s="34"/>
      <c r="C356" s="134" t="s">
        <v>640</v>
      </c>
      <c r="D356" s="134" t="s">
        <v>246</v>
      </c>
      <c r="E356" s="135" t="s">
        <v>1673</v>
      </c>
      <c r="F356" s="136" t="s">
        <v>1674</v>
      </c>
      <c r="G356" s="137" t="s">
        <v>507</v>
      </c>
      <c r="H356" s="138">
        <v>278</v>
      </c>
      <c r="I356" s="139"/>
      <c r="J356" s="140">
        <f>ROUND(I356*H356,2)</f>
        <v>0</v>
      </c>
      <c r="K356" s="136" t="s">
        <v>250</v>
      </c>
      <c r="L356" s="34"/>
      <c r="M356" s="141" t="s">
        <v>29</v>
      </c>
      <c r="N356" s="142" t="s">
        <v>46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251</v>
      </c>
      <c r="AT356" s="145" t="s">
        <v>246</v>
      </c>
      <c r="AU356" s="145" t="s">
        <v>21</v>
      </c>
      <c r="AY356" s="18" t="s">
        <v>244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83</v>
      </c>
      <c r="BK356" s="146">
        <f>ROUND(I356*H356,2)</f>
        <v>0</v>
      </c>
      <c r="BL356" s="18" t="s">
        <v>251</v>
      </c>
      <c r="BM356" s="145" t="s">
        <v>2073</v>
      </c>
    </row>
    <row r="357" spans="2:65" s="1" customFormat="1">
      <c r="B357" s="34"/>
      <c r="D357" s="147" t="s">
        <v>253</v>
      </c>
      <c r="F357" s="148" t="s">
        <v>1676</v>
      </c>
      <c r="I357" s="149"/>
      <c r="L357" s="34"/>
      <c r="M357" s="150"/>
      <c r="T357" s="55"/>
      <c r="AT357" s="18" t="s">
        <v>253</v>
      </c>
      <c r="AU357" s="18" t="s">
        <v>21</v>
      </c>
    </row>
    <row r="358" spans="2:65" s="1" customFormat="1">
      <c r="B358" s="34"/>
      <c r="D358" s="151" t="s">
        <v>255</v>
      </c>
      <c r="F358" s="152" t="s">
        <v>1677</v>
      </c>
      <c r="I358" s="149"/>
      <c r="L358" s="34"/>
      <c r="M358" s="150"/>
      <c r="T358" s="55"/>
      <c r="AT358" s="18" t="s">
        <v>255</v>
      </c>
      <c r="AU358" s="18" t="s">
        <v>21</v>
      </c>
    </row>
    <row r="359" spans="2:65" s="1" customFormat="1" ht="19.5">
      <c r="B359" s="34"/>
      <c r="D359" s="147" t="s">
        <v>284</v>
      </c>
      <c r="F359" s="167" t="s">
        <v>1678</v>
      </c>
      <c r="I359" s="149"/>
      <c r="L359" s="34"/>
      <c r="M359" s="150"/>
      <c r="T359" s="55"/>
      <c r="AT359" s="18" t="s">
        <v>284</v>
      </c>
      <c r="AU359" s="18" t="s">
        <v>21</v>
      </c>
    </row>
    <row r="360" spans="2:65" s="12" customFormat="1">
      <c r="B360" s="153"/>
      <c r="D360" s="147" t="s">
        <v>262</v>
      </c>
      <c r="E360" s="154" t="s">
        <v>29</v>
      </c>
      <c r="F360" s="155" t="s">
        <v>2074</v>
      </c>
      <c r="H360" s="156">
        <v>278</v>
      </c>
      <c r="I360" s="157"/>
      <c r="L360" s="153"/>
      <c r="M360" s="158"/>
      <c r="T360" s="159"/>
      <c r="AT360" s="154" t="s">
        <v>262</v>
      </c>
      <c r="AU360" s="154" t="s">
        <v>21</v>
      </c>
      <c r="AV360" s="12" t="s">
        <v>21</v>
      </c>
      <c r="AW360" s="12" t="s">
        <v>36</v>
      </c>
      <c r="AX360" s="12" t="s">
        <v>83</v>
      </c>
      <c r="AY360" s="154" t="s">
        <v>244</v>
      </c>
    </row>
    <row r="361" spans="2:65" s="1" customFormat="1" ht="16.5" customHeight="1">
      <c r="B361" s="34"/>
      <c r="C361" s="175" t="s">
        <v>647</v>
      </c>
      <c r="D361" s="175" t="s">
        <v>373</v>
      </c>
      <c r="E361" s="176" t="s">
        <v>1680</v>
      </c>
      <c r="F361" s="177" t="s">
        <v>1681</v>
      </c>
      <c r="G361" s="178" t="s">
        <v>507</v>
      </c>
      <c r="H361" s="179">
        <v>278</v>
      </c>
      <c r="I361" s="180"/>
      <c r="J361" s="181">
        <f>ROUND(I361*H361,2)</f>
        <v>0</v>
      </c>
      <c r="K361" s="177" t="s">
        <v>250</v>
      </c>
      <c r="L361" s="182"/>
      <c r="M361" s="183" t="s">
        <v>29</v>
      </c>
      <c r="N361" s="184" t="s">
        <v>46</v>
      </c>
      <c r="P361" s="143">
        <f>O361*H361</f>
        <v>0</v>
      </c>
      <c r="Q361" s="143">
        <v>1.9000000000000001E-4</v>
      </c>
      <c r="R361" s="143">
        <f>Q361*H361</f>
        <v>5.2820000000000006E-2</v>
      </c>
      <c r="S361" s="143">
        <v>0</v>
      </c>
      <c r="T361" s="144">
        <f>S361*H361</f>
        <v>0</v>
      </c>
      <c r="AR361" s="145" t="s">
        <v>300</v>
      </c>
      <c r="AT361" s="145" t="s">
        <v>373</v>
      </c>
      <c r="AU361" s="145" t="s">
        <v>21</v>
      </c>
      <c r="AY361" s="18" t="s">
        <v>244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83</v>
      </c>
      <c r="BK361" s="146">
        <f>ROUND(I361*H361,2)</f>
        <v>0</v>
      </c>
      <c r="BL361" s="18" t="s">
        <v>251</v>
      </c>
      <c r="BM361" s="145" t="s">
        <v>2075</v>
      </c>
    </row>
    <row r="362" spans="2:65" s="1" customFormat="1">
      <c r="B362" s="34"/>
      <c r="D362" s="147" t="s">
        <v>253</v>
      </c>
      <c r="F362" s="148" t="s">
        <v>1681</v>
      </c>
      <c r="I362" s="149"/>
      <c r="L362" s="34"/>
      <c r="M362" s="150"/>
      <c r="T362" s="55"/>
      <c r="AT362" s="18" t="s">
        <v>253</v>
      </c>
      <c r="AU362" s="18" t="s">
        <v>21</v>
      </c>
    </row>
    <row r="363" spans="2:65" s="1" customFormat="1" ht="16.5" customHeight="1">
      <c r="B363" s="34"/>
      <c r="C363" s="175" t="s">
        <v>653</v>
      </c>
      <c r="D363" s="175" t="s">
        <v>373</v>
      </c>
      <c r="E363" s="176" t="s">
        <v>1683</v>
      </c>
      <c r="F363" s="177" t="s">
        <v>1684</v>
      </c>
      <c r="G363" s="178" t="s">
        <v>507</v>
      </c>
      <c r="H363" s="179">
        <v>278</v>
      </c>
      <c r="I363" s="180"/>
      <c r="J363" s="181">
        <f>ROUND(I363*H363,2)</f>
        <v>0</v>
      </c>
      <c r="K363" s="177" t="s">
        <v>250</v>
      </c>
      <c r="L363" s="182"/>
      <c r="M363" s="183" t="s">
        <v>29</v>
      </c>
      <c r="N363" s="184" t="s">
        <v>46</v>
      </c>
      <c r="P363" s="143">
        <f>O363*H363</f>
        <v>0</v>
      </c>
      <c r="Q363" s="143">
        <v>6.9999999999999994E-5</v>
      </c>
      <c r="R363" s="143">
        <f>Q363*H363</f>
        <v>1.9459999999999998E-2</v>
      </c>
      <c r="S363" s="143">
        <v>0</v>
      </c>
      <c r="T363" s="144">
        <f>S363*H363</f>
        <v>0</v>
      </c>
      <c r="AR363" s="145" t="s">
        <v>300</v>
      </c>
      <c r="AT363" s="145" t="s">
        <v>373</v>
      </c>
      <c r="AU363" s="145" t="s">
        <v>21</v>
      </c>
      <c r="AY363" s="18" t="s">
        <v>244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83</v>
      </c>
      <c r="BK363" s="146">
        <f>ROUND(I363*H363,2)</f>
        <v>0</v>
      </c>
      <c r="BL363" s="18" t="s">
        <v>251</v>
      </c>
      <c r="BM363" s="145" t="s">
        <v>2076</v>
      </c>
    </row>
    <row r="364" spans="2:65" s="1" customFormat="1">
      <c r="B364" s="34"/>
      <c r="D364" s="147" t="s">
        <v>253</v>
      </c>
      <c r="F364" s="148" t="s">
        <v>1684</v>
      </c>
      <c r="I364" s="149"/>
      <c r="L364" s="34"/>
      <c r="M364" s="150"/>
      <c r="T364" s="55"/>
      <c r="AT364" s="18" t="s">
        <v>253</v>
      </c>
      <c r="AU364" s="18" t="s">
        <v>21</v>
      </c>
    </row>
    <row r="365" spans="2:65" s="1" customFormat="1" ht="16.5" customHeight="1">
      <c r="B365" s="34"/>
      <c r="C365" s="134" t="s">
        <v>658</v>
      </c>
      <c r="D365" s="134" t="s">
        <v>246</v>
      </c>
      <c r="E365" s="135" t="s">
        <v>1686</v>
      </c>
      <c r="F365" s="136" t="s">
        <v>1687</v>
      </c>
      <c r="G365" s="137" t="s">
        <v>507</v>
      </c>
      <c r="H365" s="138">
        <v>10</v>
      </c>
      <c r="I365" s="139"/>
      <c r="J365" s="140">
        <f>ROUND(I365*H365,2)</f>
        <v>0</v>
      </c>
      <c r="K365" s="136" t="s">
        <v>250</v>
      </c>
      <c r="L365" s="34"/>
      <c r="M365" s="141" t="s">
        <v>29</v>
      </c>
      <c r="N365" s="142" t="s">
        <v>46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251</v>
      </c>
      <c r="AT365" s="145" t="s">
        <v>246</v>
      </c>
      <c r="AU365" s="145" t="s">
        <v>21</v>
      </c>
      <c r="AY365" s="18" t="s">
        <v>244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83</v>
      </c>
      <c r="BK365" s="146">
        <f>ROUND(I365*H365,2)</f>
        <v>0</v>
      </c>
      <c r="BL365" s="18" t="s">
        <v>251</v>
      </c>
      <c r="BM365" s="145" t="s">
        <v>2077</v>
      </c>
    </row>
    <row r="366" spans="2:65" s="1" customFormat="1">
      <c r="B366" s="34"/>
      <c r="D366" s="147" t="s">
        <v>253</v>
      </c>
      <c r="F366" s="148" t="s">
        <v>1689</v>
      </c>
      <c r="I366" s="149"/>
      <c r="L366" s="34"/>
      <c r="M366" s="150"/>
      <c r="T366" s="55"/>
      <c r="AT366" s="18" t="s">
        <v>253</v>
      </c>
      <c r="AU366" s="18" t="s">
        <v>21</v>
      </c>
    </row>
    <row r="367" spans="2:65" s="1" customFormat="1">
      <c r="B367" s="34"/>
      <c r="D367" s="151" t="s">
        <v>255</v>
      </c>
      <c r="F367" s="152" t="s">
        <v>1690</v>
      </c>
      <c r="I367" s="149"/>
      <c r="L367" s="34"/>
      <c r="M367" s="150"/>
      <c r="T367" s="55"/>
      <c r="AT367" s="18" t="s">
        <v>255</v>
      </c>
      <c r="AU367" s="18" t="s">
        <v>21</v>
      </c>
    </row>
    <row r="368" spans="2:65" s="1" customFormat="1" ht="16.5" customHeight="1">
      <c r="B368" s="34"/>
      <c r="C368" s="175" t="s">
        <v>665</v>
      </c>
      <c r="D368" s="175" t="s">
        <v>373</v>
      </c>
      <c r="E368" s="176" t="s">
        <v>1691</v>
      </c>
      <c r="F368" s="177" t="s">
        <v>1692</v>
      </c>
      <c r="G368" s="178" t="s">
        <v>507</v>
      </c>
      <c r="H368" s="179">
        <v>10</v>
      </c>
      <c r="I368" s="180"/>
      <c r="J368" s="181">
        <f>ROUND(I368*H368,2)</f>
        <v>0</v>
      </c>
      <c r="K368" s="177" t="s">
        <v>250</v>
      </c>
      <c r="L368" s="182"/>
      <c r="M368" s="183" t="s">
        <v>29</v>
      </c>
      <c r="N368" s="184" t="s">
        <v>46</v>
      </c>
      <c r="P368" s="143">
        <f>O368*H368</f>
        <v>0</v>
      </c>
      <c r="Q368" s="143">
        <v>0.01</v>
      </c>
      <c r="R368" s="143">
        <f>Q368*H368</f>
        <v>0.1</v>
      </c>
      <c r="S368" s="143">
        <v>0</v>
      </c>
      <c r="T368" s="144">
        <f>S368*H368</f>
        <v>0</v>
      </c>
      <c r="AR368" s="145" t="s">
        <v>300</v>
      </c>
      <c r="AT368" s="145" t="s">
        <v>373</v>
      </c>
      <c r="AU368" s="145" t="s">
        <v>21</v>
      </c>
      <c r="AY368" s="18" t="s">
        <v>244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83</v>
      </c>
      <c r="BK368" s="146">
        <f>ROUND(I368*H368,2)</f>
        <v>0</v>
      </c>
      <c r="BL368" s="18" t="s">
        <v>251</v>
      </c>
      <c r="BM368" s="145" t="s">
        <v>2078</v>
      </c>
    </row>
    <row r="369" spans="2:65" s="1" customFormat="1">
      <c r="B369" s="34"/>
      <c r="D369" s="147" t="s">
        <v>253</v>
      </c>
      <c r="F369" s="148" t="s">
        <v>1692</v>
      </c>
      <c r="I369" s="149"/>
      <c r="L369" s="34"/>
      <c r="M369" s="150"/>
      <c r="T369" s="55"/>
      <c r="AT369" s="18" t="s">
        <v>253</v>
      </c>
      <c r="AU369" s="18" t="s">
        <v>21</v>
      </c>
    </row>
    <row r="370" spans="2:65" s="1" customFormat="1" ht="19.5">
      <c r="B370" s="34"/>
      <c r="D370" s="147" t="s">
        <v>284</v>
      </c>
      <c r="F370" s="167" t="s">
        <v>1694</v>
      </c>
      <c r="I370" s="149"/>
      <c r="L370" s="34"/>
      <c r="M370" s="150"/>
      <c r="T370" s="55"/>
      <c r="AT370" s="18" t="s">
        <v>284</v>
      </c>
      <c r="AU370" s="18" t="s">
        <v>21</v>
      </c>
    </row>
    <row r="371" spans="2:65" s="1" customFormat="1" ht="16.5" customHeight="1">
      <c r="B371" s="34"/>
      <c r="C371" s="134" t="s">
        <v>673</v>
      </c>
      <c r="D371" s="134" t="s">
        <v>246</v>
      </c>
      <c r="E371" s="135" t="s">
        <v>1752</v>
      </c>
      <c r="F371" s="136" t="s">
        <v>1753</v>
      </c>
      <c r="G371" s="137" t="s">
        <v>507</v>
      </c>
      <c r="H371" s="138">
        <v>10</v>
      </c>
      <c r="I371" s="139"/>
      <c r="J371" s="140">
        <f>ROUND(I371*H371,2)</f>
        <v>0</v>
      </c>
      <c r="K371" s="136" t="s">
        <v>250</v>
      </c>
      <c r="L371" s="34"/>
      <c r="M371" s="141" t="s">
        <v>29</v>
      </c>
      <c r="N371" s="142" t="s">
        <v>46</v>
      </c>
      <c r="P371" s="143">
        <f>O371*H371</f>
        <v>0</v>
      </c>
      <c r="Q371" s="143">
        <v>0.12422</v>
      </c>
      <c r="R371" s="143">
        <f>Q371*H371</f>
        <v>1.2422</v>
      </c>
      <c r="S371" s="143">
        <v>0</v>
      </c>
      <c r="T371" s="144">
        <f>S371*H371</f>
        <v>0</v>
      </c>
      <c r="AR371" s="145" t="s">
        <v>251</v>
      </c>
      <c r="AT371" s="145" t="s">
        <v>246</v>
      </c>
      <c r="AU371" s="145" t="s">
        <v>21</v>
      </c>
      <c r="AY371" s="18" t="s">
        <v>244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83</v>
      </c>
      <c r="BK371" s="146">
        <f>ROUND(I371*H371,2)</f>
        <v>0</v>
      </c>
      <c r="BL371" s="18" t="s">
        <v>251</v>
      </c>
      <c r="BM371" s="145" t="s">
        <v>2079</v>
      </c>
    </row>
    <row r="372" spans="2:65" s="1" customFormat="1">
      <c r="B372" s="34"/>
      <c r="D372" s="147" t="s">
        <v>253</v>
      </c>
      <c r="F372" s="148" t="s">
        <v>1755</v>
      </c>
      <c r="I372" s="149"/>
      <c r="L372" s="34"/>
      <c r="M372" s="150"/>
      <c r="T372" s="55"/>
      <c r="AT372" s="18" t="s">
        <v>253</v>
      </c>
      <c r="AU372" s="18" t="s">
        <v>21</v>
      </c>
    </row>
    <row r="373" spans="2:65" s="1" customFormat="1">
      <c r="B373" s="34"/>
      <c r="D373" s="151" t="s">
        <v>255</v>
      </c>
      <c r="F373" s="152" t="s">
        <v>1756</v>
      </c>
      <c r="I373" s="149"/>
      <c r="L373" s="34"/>
      <c r="M373" s="150"/>
      <c r="T373" s="55"/>
      <c r="AT373" s="18" t="s">
        <v>255</v>
      </c>
      <c r="AU373" s="18" t="s">
        <v>21</v>
      </c>
    </row>
    <row r="374" spans="2:65" s="12" customFormat="1">
      <c r="B374" s="153"/>
      <c r="D374" s="147" t="s">
        <v>262</v>
      </c>
      <c r="E374" s="154" t="s">
        <v>29</v>
      </c>
      <c r="F374" s="155" t="s">
        <v>2080</v>
      </c>
      <c r="H374" s="156">
        <v>10</v>
      </c>
      <c r="I374" s="157"/>
      <c r="L374" s="153"/>
      <c r="M374" s="158"/>
      <c r="T374" s="159"/>
      <c r="AT374" s="154" t="s">
        <v>262</v>
      </c>
      <c r="AU374" s="154" t="s">
        <v>21</v>
      </c>
      <c r="AV374" s="12" t="s">
        <v>21</v>
      </c>
      <c r="AW374" s="12" t="s">
        <v>36</v>
      </c>
      <c r="AX374" s="12" t="s">
        <v>83</v>
      </c>
      <c r="AY374" s="154" t="s">
        <v>244</v>
      </c>
    </row>
    <row r="375" spans="2:65" s="1" customFormat="1" ht="16.5" customHeight="1">
      <c r="B375" s="34"/>
      <c r="C375" s="175" t="s">
        <v>680</v>
      </c>
      <c r="D375" s="175" t="s">
        <v>373</v>
      </c>
      <c r="E375" s="176" t="s">
        <v>1759</v>
      </c>
      <c r="F375" s="177" t="s">
        <v>1760</v>
      </c>
      <c r="G375" s="178" t="s">
        <v>507</v>
      </c>
      <c r="H375" s="179">
        <v>10</v>
      </c>
      <c r="I375" s="180"/>
      <c r="J375" s="181">
        <f>ROUND(I375*H375,2)</f>
        <v>0</v>
      </c>
      <c r="K375" s="177" t="s">
        <v>250</v>
      </c>
      <c r="L375" s="182"/>
      <c r="M375" s="183" t="s">
        <v>29</v>
      </c>
      <c r="N375" s="184" t="s">
        <v>46</v>
      </c>
      <c r="P375" s="143">
        <f>O375*H375</f>
        <v>0</v>
      </c>
      <c r="Q375" s="143">
        <v>6.7000000000000004E-2</v>
      </c>
      <c r="R375" s="143">
        <f>Q375*H375</f>
        <v>0.67</v>
      </c>
      <c r="S375" s="143">
        <v>0</v>
      </c>
      <c r="T375" s="144">
        <f>S375*H375</f>
        <v>0</v>
      </c>
      <c r="AR375" s="145" t="s">
        <v>300</v>
      </c>
      <c r="AT375" s="145" t="s">
        <v>373</v>
      </c>
      <c r="AU375" s="145" t="s">
        <v>21</v>
      </c>
      <c r="AY375" s="18" t="s">
        <v>244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83</v>
      </c>
      <c r="BK375" s="146">
        <f>ROUND(I375*H375,2)</f>
        <v>0</v>
      </c>
      <c r="BL375" s="18" t="s">
        <v>251</v>
      </c>
      <c r="BM375" s="145" t="s">
        <v>2081</v>
      </c>
    </row>
    <row r="376" spans="2:65" s="1" customFormat="1">
      <c r="B376" s="34"/>
      <c r="D376" s="147" t="s">
        <v>253</v>
      </c>
      <c r="F376" s="148" t="s">
        <v>1760</v>
      </c>
      <c r="I376" s="149"/>
      <c r="L376" s="34"/>
      <c r="M376" s="150"/>
      <c r="T376" s="55"/>
      <c r="AT376" s="18" t="s">
        <v>253</v>
      </c>
      <c r="AU376" s="18" t="s">
        <v>21</v>
      </c>
    </row>
    <row r="377" spans="2:65" s="1" customFormat="1" ht="16.5" customHeight="1">
      <c r="B377" s="34"/>
      <c r="C377" s="134" t="s">
        <v>685</v>
      </c>
      <c r="D377" s="134" t="s">
        <v>246</v>
      </c>
      <c r="E377" s="135" t="s">
        <v>1763</v>
      </c>
      <c r="F377" s="136" t="s">
        <v>1764</v>
      </c>
      <c r="G377" s="137" t="s">
        <v>507</v>
      </c>
      <c r="H377" s="138">
        <v>10</v>
      </c>
      <c r="I377" s="139"/>
      <c r="J377" s="140">
        <f>ROUND(I377*H377,2)</f>
        <v>0</v>
      </c>
      <c r="K377" s="136" t="s">
        <v>250</v>
      </c>
      <c r="L377" s="34"/>
      <c r="M377" s="141" t="s">
        <v>29</v>
      </c>
      <c r="N377" s="142" t="s">
        <v>46</v>
      </c>
      <c r="P377" s="143">
        <f>O377*H377</f>
        <v>0</v>
      </c>
      <c r="Q377" s="143">
        <v>2.972E-2</v>
      </c>
      <c r="R377" s="143">
        <f>Q377*H377</f>
        <v>0.29720000000000002</v>
      </c>
      <c r="S377" s="143">
        <v>0</v>
      </c>
      <c r="T377" s="144">
        <f>S377*H377</f>
        <v>0</v>
      </c>
      <c r="AR377" s="145" t="s">
        <v>251</v>
      </c>
      <c r="AT377" s="145" t="s">
        <v>246</v>
      </c>
      <c r="AU377" s="145" t="s">
        <v>21</v>
      </c>
      <c r="AY377" s="18" t="s">
        <v>244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83</v>
      </c>
      <c r="BK377" s="146">
        <f>ROUND(I377*H377,2)</f>
        <v>0</v>
      </c>
      <c r="BL377" s="18" t="s">
        <v>251</v>
      </c>
      <c r="BM377" s="145" t="s">
        <v>2082</v>
      </c>
    </row>
    <row r="378" spans="2:65" s="1" customFormat="1">
      <c r="B378" s="34"/>
      <c r="D378" s="147" t="s">
        <v>253</v>
      </c>
      <c r="F378" s="148" t="s">
        <v>1766</v>
      </c>
      <c r="I378" s="149"/>
      <c r="L378" s="34"/>
      <c r="M378" s="150"/>
      <c r="T378" s="55"/>
      <c r="AT378" s="18" t="s">
        <v>253</v>
      </c>
      <c r="AU378" s="18" t="s">
        <v>21</v>
      </c>
    </row>
    <row r="379" spans="2:65" s="1" customFormat="1">
      <c r="B379" s="34"/>
      <c r="D379" s="151" t="s">
        <v>255</v>
      </c>
      <c r="F379" s="152" t="s">
        <v>1767</v>
      </c>
      <c r="I379" s="149"/>
      <c r="L379" s="34"/>
      <c r="M379" s="150"/>
      <c r="T379" s="55"/>
      <c r="AT379" s="18" t="s">
        <v>255</v>
      </c>
      <c r="AU379" s="18" t="s">
        <v>21</v>
      </c>
    </row>
    <row r="380" spans="2:65" s="12" customFormat="1">
      <c r="B380" s="153"/>
      <c r="D380" s="147" t="s">
        <v>262</v>
      </c>
      <c r="E380" s="154" t="s">
        <v>29</v>
      </c>
      <c r="F380" s="155" t="s">
        <v>2080</v>
      </c>
      <c r="H380" s="156">
        <v>10</v>
      </c>
      <c r="I380" s="157"/>
      <c r="L380" s="153"/>
      <c r="M380" s="158"/>
      <c r="T380" s="159"/>
      <c r="AT380" s="154" t="s">
        <v>262</v>
      </c>
      <c r="AU380" s="154" t="s">
        <v>21</v>
      </c>
      <c r="AV380" s="12" t="s">
        <v>21</v>
      </c>
      <c r="AW380" s="12" t="s">
        <v>36</v>
      </c>
      <c r="AX380" s="12" t="s">
        <v>83</v>
      </c>
      <c r="AY380" s="154" t="s">
        <v>244</v>
      </c>
    </row>
    <row r="381" spans="2:65" s="1" customFormat="1" ht="16.5" customHeight="1">
      <c r="B381" s="34"/>
      <c r="C381" s="175" t="s">
        <v>692</v>
      </c>
      <c r="D381" s="175" t="s">
        <v>373</v>
      </c>
      <c r="E381" s="176" t="s">
        <v>1769</v>
      </c>
      <c r="F381" s="177" t="s">
        <v>1770</v>
      </c>
      <c r="G381" s="178" t="s">
        <v>507</v>
      </c>
      <c r="H381" s="179">
        <v>10</v>
      </c>
      <c r="I381" s="180"/>
      <c r="J381" s="181">
        <f>ROUND(I381*H381,2)</f>
        <v>0</v>
      </c>
      <c r="K381" s="177" t="s">
        <v>250</v>
      </c>
      <c r="L381" s="182"/>
      <c r="M381" s="183" t="s">
        <v>29</v>
      </c>
      <c r="N381" s="184" t="s">
        <v>46</v>
      </c>
      <c r="P381" s="143">
        <f>O381*H381</f>
        <v>0</v>
      </c>
      <c r="Q381" s="143">
        <v>0.111</v>
      </c>
      <c r="R381" s="143">
        <f>Q381*H381</f>
        <v>1.1100000000000001</v>
      </c>
      <c r="S381" s="143">
        <v>0</v>
      </c>
      <c r="T381" s="144">
        <f>S381*H381</f>
        <v>0</v>
      </c>
      <c r="AR381" s="145" t="s">
        <v>300</v>
      </c>
      <c r="AT381" s="145" t="s">
        <v>373</v>
      </c>
      <c r="AU381" s="145" t="s">
        <v>21</v>
      </c>
      <c r="AY381" s="18" t="s">
        <v>244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83</v>
      </c>
      <c r="BK381" s="146">
        <f>ROUND(I381*H381,2)</f>
        <v>0</v>
      </c>
      <c r="BL381" s="18" t="s">
        <v>251</v>
      </c>
      <c r="BM381" s="145" t="s">
        <v>2083</v>
      </c>
    </row>
    <row r="382" spans="2:65" s="1" customFormat="1">
      <c r="B382" s="34"/>
      <c r="D382" s="147" t="s">
        <v>253</v>
      </c>
      <c r="F382" s="148" t="s">
        <v>1770</v>
      </c>
      <c r="I382" s="149"/>
      <c r="L382" s="34"/>
      <c r="M382" s="150"/>
      <c r="T382" s="55"/>
      <c r="AT382" s="18" t="s">
        <v>253</v>
      </c>
      <c r="AU382" s="18" t="s">
        <v>21</v>
      </c>
    </row>
    <row r="383" spans="2:65" s="1" customFormat="1" ht="16.5" customHeight="1">
      <c r="B383" s="34"/>
      <c r="C383" s="134" t="s">
        <v>699</v>
      </c>
      <c r="D383" s="134" t="s">
        <v>246</v>
      </c>
      <c r="E383" s="135" t="s">
        <v>1773</v>
      </c>
      <c r="F383" s="136" t="s">
        <v>1774</v>
      </c>
      <c r="G383" s="137" t="s">
        <v>507</v>
      </c>
      <c r="H383" s="138">
        <v>10</v>
      </c>
      <c r="I383" s="139"/>
      <c r="J383" s="140">
        <f>ROUND(I383*H383,2)</f>
        <v>0</v>
      </c>
      <c r="K383" s="136" t="s">
        <v>250</v>
      </c>
      <c r="L383" s="34"/>
      <c r="M383" s="141" t="s">
        <v>29</v>
      </c>
      <c r="N383" s="142" t="s">
        <v>46</v>
      </c>
      <c r="P383" s="143">
        <f>O383*H383</f>
        <v>0</v>
      </c>
      <c r="Q383" s="143">
        <v>2.972E-2</v>
      </c>
      <c r="R383" s="143">
        <f>Q383*H383</f>
        <v>0.29720000000000002</v>
      </c>
      <c r="S383" s="143">
        <v>0</v>
      </c>
      <c r="T383" s="144">
        <f>S383*H383</f>
        <v>0</v>
      </c>
      <c r="AR383" s="145" t="s">
        <v>251</v>
      </c>
      <c r="AT383" s="145" t="s">
        <v>246</v>
      </c>
      <c r="AU383" s="145" t="s">
        <v>21</v>
      </c>
      <c r="AY383" s="18" t="s">
        <v>244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83</v>
      </c>
      <c r="BK383" s="146">
        <f>ROUND(I383*H383,2)</f>
        <v>0</v>
      </c>
      <c r="BL383" s="18" t="s">
        <v>251</v>
      </c>
      <c r="BM383" s="145" t="s">
        <v>2084</v>
      </c>
    </row>
    <row r="384" spans="2:65" s="1" customFormat="1">
      <c r="B384" s="34"/>
      <c r="D384" s="147" t="s">
        <v>253</v>
      </c>
      <c r="F384" s="148" t="s">
        <v>1776</v>
      </c>
      <c r="I384" s="149"/>
      <c r="L384" s="34"/>
      <c r="M384" s="150"/>
      <c r="T384" s="55"/>
      <c r="AT384" s="18" t="s">
        <v>253</v>
      </c>
      <c r="AU384" s="18" t="s">
        <v>21</v>
      </c>
    </row>
    <row r="385" spans="2:65" s="1" customFormat="1">
      <c r="B385" s="34"/>
      <c r="D385" s="151" t="s">
        <v>255</v>
      </c>
      <c r="F385" s="152" t="s">
        <v>1777</v>
      </c>
      <c r="I385" s="149"/>
      <c r="L385" s="34"/>
      <c r="M385" s="150"/>
      <c r="T385" s="55"/>
      <c r="AT385" s="18" t="s">
        <v>255</v>
      </c>
      <c r="AU385" s="18" t="s">
        <v>21</v>
      </c>
    </row>
    <row r="386" spans="2:65" s="12" customFormat="1">
      <c r="B386" s="153"/>
      <c r="D386" s="147" t="s">
        <v>262</v>
      </c>
      <c r="E386" s="154" t="s">
        <v>29</v>
      </c>
      <c r="F386" s="155" t="s">
        <v>2080</v>
      </c>
      <c r="H386" s="156">
        <v>10</v>
      </c>
      <c r="I386" s="157"/>
      <c r="L386" s="153"/>
      <c r="M386" s="158"/>
      <c r="T386" s="159"/>
      <c r="AT386" s="154" t="s">
        <v>262</v>
      </c>
      <c r="AU386" s="154" t="s">
        <v>21</v>
      </c>
      <c r="AV386" s="12" t="s">
        <v>21</v>
      </c>
      <c r="AW386" s="12" t="s">
        <v>36</v>
      </c>
      <c r="AX386" s="12" t="s">
        <v>83</v>
      </c>
      <c r="AY386" s="154" t="s">
        <v>244</v>
      </c>
    </row>
    <row r="387" spans="2:65" s="1" customFormat="1" ht="16.5" customHeight="1">
      <c r="B387" s="34"/>
      <c r="C387" s="175" t="s">
        <v>704</v>
      </c>
      <c r="D387" s="175" t="s">
        <v>373</v>
      </c>
      <c r="E387" s="176" t="s">
        <v>1779</v>
      </c>
      <c r="F387" s="177" t="s">
        <v>1780</v>
      </c>
      <c r="G387" s="178" t="s">
        <v>507</v>
      </c>
      <c r="H387" s="179">
        <v>10</v>
      </c>
      <c r="I387" s="180"/>
      <c r="J387" s="181">
        <f>ROUND(I387*H387,2)</f>
        <v>0</v>
      </c>
      <c r="K387" s="177" t="s">
        <v>250</v>
      </c>
      <c r="L387" s="182"/>
      <c r="M387" s="183" t="s">
        <v>29</v>
      </c>
      <c r="N387" s="184" t="s">
        <v>46</v>
      </c>
      <c r="P387" s="143">
        <f>O387*H387</f>
        <v>0</v>
      </c>
      <c r="Q387" s="143">
        <v>5.7000000000000002E-2</v>
      </c>
      <c r="R387" s="143">
        <f>Q387*H387</f>
        <v>0.57000000000000006</v>
      </c>
      <c r="S387" s="143">
        <v>0</v>
      </c>
      <c r="T387" s="144">
        <f>S387*H387</f>
        <v>0</v>
      </c>
      <c r="AR387" s="145" t="s">
        <v>300</v>
      </c>
      <c r="AT387" s="145" t="s">
        <v>373</v>
      </c>
      <c r="AU387" s="145" t="s">
        <v>21</v>
      </c>
      <c r="AY387" s="18" t="s">
        <v>244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83</v>
      </c>
      <c r="BK387" s="146">
        <f>ROUND(I387*H387,2)</f>
        <v>0</v>
      </c>
      <c r="BL387" s="18" t="s">
        <v>251</v>
      </c>
      <c r="BM387" s="145" t="s">
        <v>2085</v>
      </c>
    </row>
    <row r="388" spans="2:65" s="1" customFormat="1">
      <c r="B388" s="34"/>
      <c r="D388" s="147" t="s">
        <v>253</v>
      </c>
      <c r="F388" s="148" t="s">
        <v>1780</v>
      </c>
      <c r="I388" s="149"/>
      <c r="L388" s="34"/>
      <c r="M388" s="150"/>
      <c r="T388" s="55"/>
      <c r="AT388" s="18" t="s">
        <v>253</v>
      </c>
      <c r="AU388" s="18" t="s">
        <v>21</v>
      </c>
    </row>
    <row r="389" spans="2:65" s="1" customFormat="1" ht="16.5" customHeight="1">
      <c r="B389" s="34"/>
      <c r="C389" s="134" t="s">
        <v>711</v>
      </c>
      <c r="D389" s="134" t="s">
        <v>246</v>
      </c>
      <c r="E389" s="135" t="s">
        <v>1783</v>
      </c>
      <c r="F389" s="136" t="s">
        <v>1784</v>
      </c>
      <c r="G389" s="137" t="s">
        <v>507</v>
      </c>
      <c r="H389" s="138">
        <v>10</v>
      </c>
      <c r="I389" s="139"/>
      <c r="J389" s="140">
        <f>ROUND(I389*H389,2)</f>
        <v>0</v>
      </c>
      <c r="K389" s="136" t="s">
        <v>250</v>
      </c>
      <c r="L389" s="34"/>
      <c r="M389" s="141" t="s">
        <v>29</v>
      </c>
      <c r="N389" s="142" t="s">
        <v>46</v>
      </c>
      <c r="P389" s="143">
        <f>O389*H389</f>
        <v>0</v>
      </c>
      <c r="Q389" s="143">
        <v>2.972E-2</v>
      </c>
      <c r="R389" s="143">
        <f>Q389*H389</f>
        <v>0.29720000000000002</v>
      </c>
      <c r="S389" s="143">
        <v>0</v>
      </c>
      <c r="T389" s="144">
        <f>S389*H389</f>
        <v>0</v>
      </c>
      <c r="AR389" s="145" t="s">
        <v>251</v>
      </c>
      <c r="AT389" s="145" t="s">
        <v>246</v>
      </c>
      <c r="AU389" s="145" t="s">
        <v>21</v>
      </c>
      <c r="AY389" s="18" t="s">
        <v>244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83</v>
      </c>
      <c r="BK389" s="146">
        <f>ROUND(I389*H389,2)</f>
        <v>0</v>
      </c>
      <c r="BL389" s="18" t="s">
        <v>251</v>
      </c>
      <c r="BM389" s="145" t="s">
        <v>2086</v>
      </c>
    </row>
    <row r="390" spans="2:65" s="1" customFormat="1">
      <c r="B390" s="34"/>
      <c r="D390" s="147" t="s">
        <v>253</v>
      </c>
      <c r="F390" s="148" t="s">
        <v>1786</v>
      </c>
      <c r="I390" s="149"/>
      <c r="L390" s="34"/>
      <c r="M390" s="150"/>
      <c r="T390" s="55"/>
      <c r="AT390" s="18" t="s">
        <v>253</v>
      </c>
      <c r="AU390" s="18" t="s">
        <v>21</v>
      </c>
    </row>
    <row r="391" spans="2:65" s="1" customFormat="1">
      <c r="B391" s="34"/>
      <c r="D391" s="151" t="s">
        <v>255</v>
      </c>
      <c r="F391" s="152" t="s">
        <v>1787</v>
      </c>
      <c r="I391" s="149"/>
      <c r="L391" s="34"/>
      <c r="M391" s="150"/>
      <c r="T391" s="55"/>
      <c r="AT391" s="18" t="s">
        <v>255</v>
      </c>
      <c r="AU391" s="18" t="s">
        <v>21</v>
      </c>
    </row>
    <row r="392" spans="2:65" s="12" customFormat="1">
      <c r="B392" s="153"/>
      <c r="D392" s="147" t="s">
        <v>262</v>
      </c>
      <c r="E392" s="154" t="s">
        <v>29</v>
      </c>
      <c r="F392" s="155" t="s">
        <v>2087</v>
      </c>
      <c r="H392" s="156">
        <v>10</v>
      </c>
      <c r="I392" s="157"/>
      <c r="L392" s="153"/>
      <c r="M392" s="158"/>
      <c r="T392" s="159"/>
      <c r="AT392" s="154" t="s">
        <v>262</v>
      </c>
      <c r="AU392" s="154" t="s">
        <v>21</v>
      </c>
      <c r="AV392" s="12" t="s">
        <v>21</v>
      </c>
      <c r="AW392" s="12" t="s">
        <v>36</v>
      </c>
      <c r="AX392" s="12" t="s">
        <v>83</v>
      </c>
      <c r="AY392" s="154" t="s">
        <v>244</v>
      </c>
    </row>
    <row r="393" spans="2:65" s="1" customFormat="1" ht="16.5" customHeight="1">
      <c r="B393" s="34"/>
      <c r="C393" s="175" t="s">
        <v>715</v>
      </c>
      <c r="D393" s="175" t="s">
        <v>373</v>
      </c>
      <c r="E393" s="176" t="s">
        <v>1789</v>
      </c>
      <c r="F393" s="177" t="s">
        <v>1790</v>
      </c>
      <c r="G393" s="178" t="s">
        <v>507</v>
      </c>
      <c r="H393" s="179">
        <v>10</v>
      </c>
      <c r="I393" s="180"/>
      <c r="J393" s="181">
        <f>ROUND(I393*H393,2)</f>
        <v>0</v>
      </c>
      <c r="K393" s="177" t="s">
        <v>250</v>
      </c>
      <c r="L393" s="182"/>
      <c r="M393" s="183" t="s">
        <v>29</v>
      </c>
      <c r="N393" s="184" t="s">
        <v>46</v>
      </c>
      <c r="P393" s="143">
        <f>O393*H393</f>
        <v>0</v>
      </c>
      <c r="Q393" s="143">
        <v>0.09</v>
      </c>
      <c r="R393" s="143">
        <f>Q393*H393</f>
        <v>0.89999999999999991</v>
      </c>
      <c r="S393" s="143">
        <v>0</v>
      </c>
      <c r="T393" s="144">
        <f>S393*H393</f>
        <v>0</v>
      </c>
      <c r="AR393" s="145" t="s">
        <v>300</v>
      </c>
      <c r="AT393" s="145" t="s">
        <v>373</v>
      </c>
      <c r="AU393" s="145" t="s">
        <v>21</v>
      </c>
      <c r="AY393" s="18" t="s">
        <v>244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83</v>
      </c>
      <c r="BK393" s="146">
        <f>ROUND(I393*H393,2)</f>
        <v>0</v>
      </c>
      <c r="BL393" s="18" t="s">
        <v>251</v>
      </c>
      <c r="BM393" s="145" t="s">
        <v>2088</v>
      </c>
    </row>
    <row r="394" spans="2:65" s="1" customFormat="1">
      <c r="B394" s="34"/>
      <c r="D394" s="147" t="s">
        <v>253</v>
      </c>
      <c r="F394" s="148" t="s">
        <v>1790</v>
      </c>
      <c r="I394" s="149"/>
      <c r="L394" s="34"/>
      <c r="M394" s="150"/>
      <c r="T394" s="55"/>
      <c r="AT394" s="18" t="s">
        <v>253</v>
      </c>
      <c r="AU394" s="18" t="s">
        <v>21</v>
      </c>
    </row>
    <row r="395" spans="2:65" s="1" customFormat="1" ht="16.5" customHeight="1">
      <c r="B395" s="34"/>
      <c r="C395" s="134" t="s">
        <v>722</v>
      </c>
      <c r="D395" s="134" t="s">
        <v>246</v>
      </c>
      <c r="E395" s="135" t="s">
        <v>1793</v>
      </c>
      <c r="F395" s="136" t="s">
        <v>1794</v>
      </c>
      <c r="G395" s="137" t="s">
        <v>1795</v>
      </c>
      <c r="H395" s="138">
        <v>10</v>
      </c>
      <c r="I395" s="139"/>
      <c r="J395" s="140">
        <f>ROUND(I395*H395,2)</f>
        <v>0</v>
      </c>
      <c r="K395" s="136" t="s">
        <v>29</v>
      </c>
      <c r="L395" s="34"/>
      <c r="M395" s="141" t="s">
        <v>29</v>
      </c>
      <c r="N395" s="142" t="s">
        <v>46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251</v>
      </c>
      <c r="AT395" s="145" t="s">
        <v>246</v>
      </c>
      <c r="AU395" s="145" t="s">
        <v>21</v>
      </c>
      <c r="AY395" s="18" t="s">
        <v>244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83</v>
      </c>
      <c r="BK395" s="146">
        <f>ROUND(I395*H395,2)</f>
        <v>0</v>
      </c>
      <c r="BL395" s="18" t="s">
        <v>251</v>
      </c>
      <c r="BM395" s="145" t="s">
        <v>2089</v>
      </c>
    </row>
    <row r="396" spans="2:65" s="1" customFormat="1">
      <c r="B396" s="34"/>
      <c r="D396" s="147" t="s">
        <v>253</v>
      </c>
      <c r="F396" s="148" t="s">
        <v>1794</v>
      </c>
      <c r="I396" s="149"/>
      <c r="L396" s="34"/>
      <c r="M396" s="150"/>
      <c r="T396" s="55"/>
      <c r="AT396" s="18" t="s">
        <v>253</v>
      </c>
      <c r="AU396" s="18" t="s">
        <v>21</v>
      </c>
    </row>
    <row r="397" spans="2:65" s="1" customFormat="1" ht="19.5">
      <c r="B397" s="34"/>
      <c r="D397" s="147" t="s">
        <v>284</v>
      </c>
      <c r="F397" s="167" t="s">
        <v>1797</v>
      </c>
      <c r="I397" s="149"/>
      <c r="L397" s="34"/>
      <c r="M397" s="150"/>
      <c r="T397" s="55"/>
      <c r="AT397" s="18" t="s">
        <v>284</v>
      </c>
      <c r="AU397" s="18" t="s">
        <v>21</v>
      </c>
    </row>
    <row r="398" spans="2:65" s="1" customFormat="1" ht="16.5" customHeight="1">
      <c r="B398" s="34"/>
      <c r="C398" s="134" t="s">
        <v>729</v>
      </c>
      <c r="D398" s="134" t="s">
        <v>246</v>
      </c>
      <c r="E398" s="135" t="s">
        <v>1799</v>
      </c>
      <c r="F398" s="136" t="s">
        <v>1800</v>
      </c>
      <c r="G398" s="137" t="s">
        <v>507</v>
      </c>
      <c r="H398" s="138">
        <v>10</v>
      </c>
      <c r="I398" s="139"/>
      <c r="J398" s="140">
        <f>ROUND(I398*H398,2)</f>
        <v>0</v>
      </c>
      <c r="K398" s="136" t="s">
        <v>29</v>
      </c>
      <c r="L398" s="34"/>
      <c r="M398" s="141" t="s">
        <v>29</v>
      </c>
      <c r="N398" s="142" t="s">
        <v>46</v>
      </c>
      <c r="P398" s="143">
        <f>O398*H398</f>
        <v>0</v>
      </c>
      <c r="Q398" s="143">
        <v>6.4999999999999997E-3</v>
      </c>
      <c r="R398" s="143">
        <f>Q398*H398</f>
        <v>6.5000000000000002E-2</v>
      </c>
      <c r="S398" s="143">
        <v>0</v>
      </c>
      <c r="T398" s="144">
        <f>S398*H398</f>
        <v>0</v>
      </c>
      <c r="AR398" s="145" t="s">
        <v>251</v>
      </c>
      <c r="AT398" s="145" t="s">
        <v>246</v>
      </c>
      <c r="AU398" s="145" t="s">
        <v>21</v>
      </c>
      <c r="AY398" s="18" t="s">
        <v>244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83</v>
      </c>
      <c r="BK398" s="146">
        <f>ROUND(I398*H398,2)</f>
        <v>0</v>
      </c>
      <c r="BL398" s="18" t="s">
        <v>251</v>
      </c>
      <c r="BM398" s="145" t="s">
        <v>2090</v>
      </c>
    </row>
    <row r="399" spans="2:65" s="1" customFormat="1">
      <c r="B399" s="34"/>
      <c r="D399" s="147" t="s">
        <v>253</v>
      </c>
      <c r="F399" s="148" t="s">
        <v>1800</v>
      </c>
      <c r="I399" s="149"/>
      <c r="L399" s="34"/>
      <c r="M399" s="150"/>
      <c r="T399" s="55"/>
      <c r="AT399" s="18" t="s">
        <v>253</v>
      </c>
      <c r="AU399" s="18" t="s">
        <v>21</v>
      </c>
    </row>
    <row r="400" spans="2:65" s="1" customFormat="1" ht="19.5">
      <c r="B400" s="34"/>
      <c r="D400" s="147" t="s">
        <v>284</v>
      </c>
      <c r="F400" s="167" t="s">
        <v>1797</v>
      </c>
      <c r="I400" s="149"/>
      <c r="L400" s="34"/>
      <c r="M400" s="150"/>
      <c r="T400" s="55"/>
      <c r="AT400" s="18" t="s">
        <v>284</v>
      </c>
      <c r="AU400" s="18" t="s">
        <v>21</v>
      </c>
    </row>
    <row r="401" spans="2:65" s="1" customFormat="1" ht="16.5" customHeight="1">
      <c r="B401" s="34"/>
      <c r="C401" s="134" t="s">
        <v>736</v>
      </c>
      <c r="D401" s="134" t="s">
        <v>246</v>
      </c>
      <c r="E401" s="135" t="s">
        <v>1803</v>
      </c>
      <c r="F401" s="136" t="s">
        <v>1804</v>
      </c>
      <c r="G401" s="137" t="s">
        <v>507</v>
      </c>
      <c r="H401" s="138">
        <v>10</v>
      </c>
      <c r="I401" s="139"/>
      <c r="J401" s="140">
        <f>ROUND(I401*H401,2)</f>
        <v>0</v>
      </c>
      <c r="K401" s="136" t="s">
        <v>29</v>
      </c>
      <c r="L401" s="34"/>
      <c r="M401" s="141" t="s">
        <v>29</v>
      </c>
      <c r="N401" s="142" t="s">
        <v>46</v>
      </c>
      <c r="P401" s="143">
        <f>O401*H401</f>
        <v>0</v>
      </c>
      <c r="Q401" s="143">
        <v>0.105</v>
      </c>
      <c r="R401" s="143">
        <f>Q401*H401</f>
        <v>1.05</v>
      </c>
      <c r="S401" s="143">
        <v>0</v>
      </c>
      <c r="T401" s="144">
        <f>S401*H401</f>
        <v>0</v>
      </c>
      <c r="AR401" s="145" t="s">
        <v>251</v>
      </c>
      <c r="AT401" s="145" t="s">
        <v>246</v>
      </c>
      <c r="AU401" s="145" t="s">
        <v>21</v>
      </c>
      <c r="AY401" s="18" t="s">
        <v>244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83</v>
      </c>
      <c r="BK401" s="146">
        <f>ROUND(I401*H401,2)</f>
        <v>0</v>
      </c>
      <c r="BL401" s="18" t="s">
        <v>251</v>
      </c>
      <c r="BM401" s="145" t="s">
        <v>2091</v>
      </c>
    </row>
    <row r="402" spans="2:65" s="1" customFormat="1">
      <c r="B402" s="34"/>
      <c r="D402" s="147" t="s">
        <v>253</v>
      </c>
      <c r="F402" s="148" t="s">
        <v>1804</v>
      </c>
      <c r="I402" s="149"/>
      <c r="L402" s="34"/>
      <c r="M402" s="150"/>
      <c r="T402" s="55"/>
      <c r="AT402" s="18" t="s">
        <v>253</v>
      </c>
      <c r="AU402" s="18" t="s">
        <v>21</v>
      </c>
    </row>
    <row r="403" spans="2:65" s="1" customFormat="1" ht="19.5">
      <c r="B403" s="34"/>
      <c r="D403" s="147" t="s">
        <v>284</v>
      </c>
      <c r="F403" s="167" t="s">
        <v>1797</v>
      </c>
      <c r="I403" s="149"/>
      <c r="L403" s="34"/>
      <c r="M403" s="150"/>
      <c r="T403" s="55"/>
      <c r="AT403" s="18" t="s">
        <v>284</v>
      </c>
      <c r="AU403" s="18" t="s">
        <v>21</v>
      </c>
    </row>
    <row r="404" spans="2:65" s="1" customFormat="1" ht="16.5" customHeight="1">
      <c r="B404" s="34"/>
      <c r="C404" s="134" t="s">
        <v>745</v>
      </c>
      <c r="D404" s="134" t="s">
        <v>246</v>
      </c>
      <c r="E404" s="135" t="s">
        <v>1844</v>
      </c>
      <c r="F404" s="136" t="s">
        <v>1845</v>
      </c>
      <c r="G404" s="137" t="s">
        <v>507</v>
      </c>
      <c r="H404" s="138">
        <v>278</v>
      </c>
      <c r="I404" s="139"/>
      <c r="J404" s="140">
        <f>ROUND(I404*H404,2)</f>
        <v>0</v>
      </c>
      <c r="K404" s="136" t="s">
        <v>29</v>
      </c>
      <c r="L404" s="34"/>
      <c r="M404" s="141" t="s">
        <v>29</v>
      </c>
      <c r="N404" s="142" t="s">
        <v>46</v>
      </c>
      <c r="P404" s="143">
        <f>O404*H404</f>
        <v>0</v>
      </c>
      <c r="Q404" s="143">
        <v>1E-4</v>
      </c>
      <c r="R404" s="143">
        <f>Q404*H404</f>
        <v>2.7800000000000002E-2</v>
      </c>
      <c r="S404" s="143">
        <v>0</v>
      </c>
      <c r="T404" s="144">
        <f>S404*H404</f>
        <v>0</v>
      </c>
      <c r="AR404" s="145" t="s">
        <v>251</v>
      </c>
      <c r="AT404" s="145" t="s">
        <v>246</v>
      </c>
      <c r="AU404" s="145" t="s">
        <v>21</v>
      </c>
      <c r="AY404" s="18" t="s">
        <v>244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83</v>
      </c>
      <c r="BK404" s="146">
        <f>ROUND(I404*H404,2)</f>
        <v>0</v>
      </c>
      <c r="BL404" s="18" t="s">
        <v>251</v>
      </c>
      <c r="BM404" s="145" t="s">
        <v>2092</v>
      </c>
    </row>
    <row r="405" spans="2:65" s="1" customFormat="1">
      <c r="B405" s="34"/>
      <c r="D405" s="147" t="s">
        <v>253</v>
      </c>
      <c r="F405" s="148" t="s">
        <v>1845</v>
      </c>
      <c r="I405" s="149"/>
      <c r="L405" s="34"/>
      <c r="M405" s="150"/>
      <c r="T405" s="55"/>
      <c r="AT405" s="18" t="s">
        <v>253</v>
      </c>
      <c r="AU405" s="18" t="s">
        <v>21</v>
      </c>
    </row>
    <row r="406" spans="2:65" s="1" customFormat="1" ht="19.5">
      <c r="B406" s="34"/>
      <c r="D406" s="147" t="s">
        <v>284</v>
      </c>
      <c r="F406" s="167" t="s">
        <v>2093</v>
      </c>
      <c r="I406" s="149"/>
      <c r="L406" s="34"/>
      <c r="M406" s="150"/>
      <c r="T406" s="55"/>
      <c r="AT406" s="18" t="s">
        <v>284</v>
      </c>
      <c r="AU406" s="18" t="s">
        <v>21</v>
      </c>
    </row>
    <row r="407" spans="2:65" s="11" customFormat="1" ht="22.9" customHeight="1">
      <c r="B407" s="122"/>
      <c r="D407" s="123" t="s">
        <v>74</v>
      </c>
      <c r="E407" s="132" t="s">
        <v>307</v>
      </c>
      <c r="F407" s="132" t="s">
        <v>672</v>
      </c>
      <c r="I407" s="125"/>
      <c r="J407" s="133">
        <f>BK407</f>
        <v>0</v>
      </c>
      <c r="L407" s="122"/>
      <c r="M407" s="127"/>
      <c r="P407" s="128">
        <f>SUM(P408:P427)</f>
        <v>0</v>
      </c>
      <c r="R407" s="128">
        <f>SUM(R408:R427)</f>
        <v>120.22721299999999</v>
      </c>
      <c r="T407" s="129">
        <f>SUM(T408:T427)</f>
        <v>0</v>
      </c>
      <c r="AR407" s="123" t="s">
        <v>83</v>
      </c>
      <c r="AT407" s="130" t="s">
        <v>74</v>
      </c>
      <c r="AU407" s="130" t="s">
        <v>83</v>
      </c>
      <c r="AY407" s="123" t="s">
        <v>244</v>
      </c>
      <c r="BK407" s="131">
        <f>SUM(BK408:BK427)</f>
        <v>0</v>
      </c>
    </row>
    <row r="408" spans="2:65" s="1" customFormat="1" ht="24.2" customHeight="1">
      <c r="B408" s="34"/>
      <c r="C408" s="134" t="s">
        <v>751</v>
      </c>
      <c r="D408" s="134" t="s">
        <v>246</v>
      </c>
      <c r="E408" s="135" t="s">
        <v>1849</v>
      </c>
      <c r="F408" s="136" t="s">
        <v>1850</v>
      </c>
      <c r="G408" s="137" t="s">
        <v>282</v>
      </c>
      <c r="H408" s="138">
        <v>1</v>
      </c>
      <c r="I408" s="139"/>
      <c r="J408" s="140">
        <f>ROUND(I408*H408,2)</f>
        <v>0</v>
      </c>
      <c r="K408" s="136" t="s">
        <v>29</v>
      </c>
      <c r="L408" s="34"/>
      <c r="M408" s="141" t="s">
        <v>29</v>
      </c>
      <c r="N408" s="142" t="s">
        <v>46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251</v>
      </c>
      <c r="AT408" s="145" t="s">
        <v>246</v>
      </c>
      <c r="AU408" s="145" t="s">
        <v>21</v>
      </c>
      <c r="AY408" s="18" t="s">
        <v>244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83</v>
      </c>
      <c r="BK408" s="146">
        <f>ROUND(I408*H408,2)</f>
        <v>0</v>
      </c>
      <c r="BL408" s="18" t="s">
        <v>251</v>
      </c>
      <c r="BM408" s="145" t="s">
        <v>2094</v>
      </c>
    </row>
    <row r="409" spans="2:65" s="1" customFormat="1">
      <c r="B409" s="34"/>
      <c r="D409" s="147" t="s">
        <v>253</v>
      </c>
      <c r="F409" s="148" t="s">
        <v>1850</v>
      </c>
      <c r="I409" s="149"/>
      <c r="L409" s="34"/>
      <c r="M409" s="150"/>
      <c r="T409" s="55"/>
      <c r="AT409" s="18" t="s">
        <v>253</v>
      </c>
      <c r="AU409" s="18" t="s">
        <v>21</v>
      </c>
    </row>
    <row r="410" spans="2:65" s="1" customFormat="1" ht="16.5" customHeight="1">
      <c r="B410" s="34"/>
      <c r="C410" s="134" t="s">
        <v>758</v>
      </c>
      <c r="D410" s="134" t="s">
        <v>246</v>
      </c>
      <c r="E410" s="135" t="s">
        <v>1853</v>
      </c>
      <c r="F410" s="136" t="s">
        <v>1854</v>
      </c>
      <c r="G410" s="137" t="s">
        <v>249</v>
      </c>
      <c r="H410" s="138">
        <v>179.22</v>
      </c>
      <c r="I410" s="139"/>
      <c r="J410" s="140">
        <f>ROUND(I410*H410,2)</f>
        <v>0</v>
      </c>
      <c r="K410" s="136" t="s">
        <v>250</v>
      </c>
      <c r="L410" s="34"/>
      <c r="M410" s="141" t="s">
        <v>29</v>
      </c>
      <c r="N410" s="142" t="s">
        <v>46</v>
      </c>
      <c r="P410" s="143">
        <f>O410*H410</f>
        <v>0</v>
      </c>
      <c r="Q410" s="143">
        <v>6.3000000000000003E-4</v>
      </c>
      <c r="R410" s="143">
        <f>Q410*H410</f>
        <v>0.1129086</v>
      </c>
      <c r="S410" s="143">
        <v>0</v>
      </c>
      <c r="T410" s="144">
        <f>S410*H410</f>
        <v>0</v>
      </c>
      <c r="AR410" s="145" t="s">
        <v>251</v>
      </c>
      <c r="AT410" s="145" t="s">
        <v>246</v>
      </c>
      <c r="AU410" s="145" t="s">
        <v>21</v>
      </c>
      <c r="AY410" s="18" t="s">
        <v>244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83</v>
      </c>
      <c r="BK410" s="146">
        <f>ROUND(I410*H410,2)</f>
        <v>0</v>
      </c>
      <c r="BL410" s="18" t="s">
        <v>251</v>
      </c>
      <c r="BM410" s="145" t="s">
        <v>2095</v>
      </c>
    </row>
    <row r="411" spans="2:65" s="1" customFormat="1">
      <c r="B411" s="34"/>
      <c r="D411" s="147" t="s">
        <v>253</v>
      </c>
      <c r="F411" s="148" t="s">
        <v>1856</v>
      </c>
      <c r="I411" s="149"/>
      <c r="L411" s="34"/>
      <c r="M411" s="150"/>
      <c r="T411" s="55"/>
      <c r="AT411" s="18" t="s">
        <v>253</v>
      </c>
      <c r="AU411" s="18" t="s">
        <v>21</v>
      </c>
    </row>
    <row r="412" spans="2:65" s="1" customFormat="1">
      <c r="B412" s="34"/>
      <c r="D412" s="151" t="s">
        <v>255</v>
      </c>
      <c r="F412" s="152" t="s">
        <v>1857</v>
      </c>
      <c r="I412" s="149"/>
      <c r="L412" s="34"/>
      <c r="M412" s="150"/>
      <c r="T412" s="55"/>
      <c r="AT412" s="18" t="s">
        <v>255</v>
      </c>
      <c r="AU412" s="18" t="s">
        <v>21</v>
      </c>
    </row>
    <row r="413" spans="2:65" s="12" customFormat="1">
      <c r="B413" s="153"/>
      <c r="D413" s="147" t="s">
        <v>262</v>
      </c>
      <c r="E413" s="154" t="s">
        <v>29</v>
      </c>
      <c r="F413" s="155" t="s">
        <v>2096</v>
      </c>
      <c r="H413" s="156">
        <v>179.22</v>
      </c>
      <c r="I413" s="157"/>
      <c r="L413" s="153"/>
      <c r="M413" s="158"/>
      <c r="T413" s="159"/>
      <c r="AT413" s="154" t="s">
        <v>262</v>
      </c>
      <c r="AU413" s="154" t="s">
        <v>21</v>
      </c>
      <c r="AV413" s="12" t="s">
        <v>21</v>
      </c>
      <c r="AW413" s="12" t="s">
        <v>36</v>
      </c>
      <c r="AX413" s="12" t="s">
        <v>83</v>
      </c>
      <c r="AY413" s="154" t="s">
        <v>244</v>
      </c>
    </row>
    <row r="414" spans="2:65" s="1" customFormat="1" ht="16.5" customHeight="1">
      <c r="B414" s="34"/>
      <c r="C414" s="134" t="s">
        <v>764</v>
      </c>
      <c r="D414" s="134" t="s">
        <v>246</v>
      </c>
      <c r="E414" s="135" t="s">
        <v>1860</v>
      </c>
      <c r="F414" s="136" t="s">
        <v>1861</v>
      </c>
      <c r="G414" s="137" t="s">
        <v>591</v>
      </c>
      <c r="H414" s="138">
        <v>401</v>
      </c>
      <c r="I414" s="139"/>
      <c r="J414" s="140">
        <f>ROUND(I414*H414,2)</f>
        <v>0</v>
      </c>
      <c r="K414" s="136" t="s">
        <v>250</v>
      </c>
      <c r="L414" s="34"/>
      <c r="M414" s="141" t="s">
        <v>29</v>
      </c>
      <c r="N414" s="142" t="s">
        <v>46</v>
      </c>
      <c r="P414" s="143">
        <f>O414*H414</f>
        <v>0</v>
      </c>
      <c r="Q414" s="143">
        <v>0.16370999999999999</v>
      </c>
      <c r="R414" s="143">
        <f>Q414*H414</f>
        <v>65.647710000000004</v>
      </c>
      <c r="S414" s="143">
        <v>0</v>
      </c>
      <c r="T414" s="144">
        <f>S414*H414</f>
        <v>0</v>
      </c>
      <c r="AR414" s="145" t="s">
        <v>251</v>
      </c>
      <c r="AT414" s="145" t="s">
        <v>246</v>
      </c>
      <c r="AU414" s="145" t="s">
        <v>21</v>
      </c>
      <c r="AY414" s="18" t="s">
        <v>244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83</v>
      </c>
      <c r="BK414" s="146">
        <f>ROUND(I414*H414,2)</f>
        <v>0</v>
      </c>
      <c r="BL414" s="18" t="s">
        <v>251</v>
      </c>
      <c r="BM414" s="145" t="s">
        <v>2097</v>
      </c>
    </row>
    <row r="415" spans="2:65" s="1" customFormat="1" ht="19.5">
      <c r="B415" s="34"/>
      <c r="D415" s="147" t="s">
        <v>253</v>
      </c>
      <c r="F415" s="148" t="s">
        <v>1863</v>
      </c>
      <c r="I415" s="149"/>
      <c r="L415" s="34"/>
      <c r="M415" s="150"/>
      <c r="T415" s="55"/>
      <c r="AT415" s="18" t="s">
        <v>253</v>
      </c>
      <c r="AU415" s="18" t="s">
        <v>21</v>
      </c>
    </row>
    <row r="416" spans="2:65" s="1" customFormat="1">
      <c r="B416" s="34"/>
      <c r="D416" s="151" t="s">
        <v>255</v>
      </c>
      <c r="F416" s="152" t="s">
        <v>1864</v>
      </c>
      <c r="I416" s="149"/>
      <c r="L416" s="34"/>
      <c r="M416" s="150"/>
      <c r="T416" s="55"/>
      <c r="AT416" s="18" t="s">
        <v>255</v>
      </c>
      <c r="AU416" s="18" t="s">
        <v>21</v>
      </c>
    </row>
    <row r="417" spans="2:65" s="12" customFormat="1">
      <c r="B417" s="153"/>
      <c r="D417" s="147" t="s">
        <v>262</v>
      </c>
      <c r="E417" s="154" t="s">
        <v>29</v>
      </c>
      <c r="F417" s="155" t="s">
        <v>2098</v>
      </c>
      <c r="H417" s="156">
        <v>401</v>
      </c>
      <c r="I417" s="157"/>
      <c r="L417" s="153"/>
      <c r="M417" s="158"/>
      <c r="T417" s="159"/>
      <c r="AT417" s="154" t="s">
        <v>262</v>
      </c>
      <c r="AU417" s="154" t="s">
        <v>21</v>
      </c>
      <c r="AV417" s="12" t="s">
        <v>21</v>
      </c>
      <c r="AW417" s="12" t="s">
        <v>36</v>
      </c>
      <c r="AX417" s="12" t="s">
        <v>83</v>
      </c>
      <c r="AY417" s="154" t="s">
        <v>244</v>
      </c>
    </row>
    <row r="418" spans="2:65" s="1" customFormat="1" ht="16.5" customHeight="1">
      <c r="B418" s="34"/>
      <c r="C418" s="175" t="s">
        <v>769</v>
      </c>
      <c r="D418" s="175" t="s">
        <v>373</v>
      </c>
      <c r="E418" s="176" t="s">
        <v>1867</v>
      </c>
      <c r="F418" s="177" t="s">
        <v>1868</v>
      </c>
      <c r="G418" s="178" t="s">
        <v>591</v>
      </c>
      <c r="H418" s="179">
        <v>401</v>
      </c>
      <c r="I418" s="180"/>
      <c r="J418" s="181">
        <f>ROUND(I418*H418,2)</f>
        <v>0</v>
      </c>
      <c r="K418" s="177" t="s">
        <v>250</v>
      </c>
      <c r="L418" s="182"/>
      <c r="M418" s="183" t="s">
        <v>29</v>
      </c>
      <c r="N418" s="184" t="s">
        <v>46</v>
      </c>
      <c r="P418" s="143">
        <f>O418*H418</f>
        <v>0</v>
      </c>
      <c r="Q418" s="143">
        <v>0.13400000000000001</v>
      </c>
      <c r="R418" s="143">
        <f>Q418*H418</f>
        <v>53.734000000000002</v>
      </c>
      <c r="S418" s="143">
        <v>0</v>
      </c>
      <c r="T418" s="144">
        <f>S418*H418</f>
        <v>0</v>
      </c>
      <c r="AR418" s="145" t="s">
        <v>300</v>
      </c>
      <c r="AT418" s="145" t="s">
        <v>373</v>
      </c>
      <c r="AU418" s="145" t="s">
        <v>21</v>
      </c>
      <c r="AY418" s="18" t="s">
        <v>244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83</v>
      </c>
      <c r="BK418" s="146">
        <f>ROUND(I418*H418,2)</f>
        <v>0</v>
      </c>
      <c r="BL418" s="18" t="s">
        <v>251</v>
      </c>
      <c r="BM418" s="145" t="s">
        <v>2099</v>
      </c>
    </row>
    <row r="419" spans="2:65" s="1" customFormat="1">
      <c r="B419" s="34"/>
      <c r="D419" s="147" t="s">
        <v>253</v>
      </c>
      <c r="F419" s="148" t="s">
        <v>1868</v>
      </c>
      <c r="I419" s="149"/>
      <c r="L419" s="34"/>
      <c r="M419" s="150"/>
      <c r="T419" s="55"/>
      <c r="AT419" s="18" t="s">
        <v>253</v>
      </c>
      <c r="AU419" s="18" t="s">
        <v>21</v>
      </c>
    </row>
    <row r="420" spans="2:65" s="1" customFormat="1" ht="16.5" customHeight="1">
      <c r="B420" s="34"/>
      <c r="C420" s="134" t="s">
        <v>777</v>
      </c>
      <c r="D420" s="134" t="s">
        <v>246</v>
      </c>
      <c r="E420" s="135" t="s">
        <v>1878</v>
      </c>
      <c r="F420" s="136" t="s">
        <v>1879</v>
      </c>
      <c r="G420" s="137" t="s">
        <v>591</v>
      </c>
      <c r="H420" s="138">
        <v>436.09</v>
      </c>
      <c r="I420" s="139"/>
      <c r="J420" s="140">
        <f>ROUND(I420*H420,2)</f>
        <v>0</v>
      </c>
      <c r="K420" s="136" t="s">
        <v>250</v>
      </c>
      <c r="L420" s="34"/>
      <c r="M420" s="141" t="s">
        <v>29</v>
      </c>
      <c r="N420" s="142" t="s">
        <v>46</v>
      </c>
      <c r="P420" s="143">
        <f>O420*H420</f>
        <v>0</v>
      </c>
      <c r="Q420" s="143">
        <v>1.2600000000000001E-3</v>
      </c>
      <c r="R420" s="143">
        <f>Q420*H420</f>
        <v>0.5494734</v>
      </c>
      <c r="S420" s="143">
        <v>0</v>
      </c>
      <c r="T420" s="144">
        <f>S420*H420</f>
        <v>0</v>
      </c>
      <c r="AR420" s="145" t="s">
        <v>251</v>
      </c>
      <c r="AT420" s="145" t="s">
        <v>246</v>
      </c>
      <c r="AU420" s="145" t="s">
        <v>21</v>
      </c>
      <c r="AY420" s="18" t="s">
        <v>244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83</v>
      </c>
      <c r="BK420" s="146">
        <f>ROUND(I420*H420,2)</f>
        <v>0</v>
      </c>
      <c r="BL420" s="18" t="s">
        <v>251</v>
      </c>
      <c r="BM420" s="145" t="s">
        <v>2100</v>
      </c>
    </row>
    <row r="421" spans="2:65" s="1" customFormat="1">
      <c r="B421" s="34"/>
      <c r="D421" s="147" t="s">
        <v>253</v>
      </c>
      <c r="F421" s="148" t="s">
        <v>1881</v>
      </c>
      <c r="I421" s="149"/>
      <c r="L421" s="34"/>
      <c r="M421" s="150"/>
      <c r="T421" s="55"/>
      <c r="AT421" s="18" t="s">
        <v>253</v>
      </c>
      <c r="AU421" s="18" t="s">
        <v>21</v>
      </c>
    </row>
    <row r="422" spans="2:65" s="1" customFormat="1">
      <c r="B422" s="34"/>
      <c r="D422" s="151" t="s">
        <v>255</v>
      </c>
      <c r="F422" s="152" t="s">
        <v>1882</v>
      </c>
      <c r="I422" s="149"/>
      <c r="L422" s="34"/>
      <c r="M422" s="150"/>
      <c r="T422" s="55"/>
      <c r="AT422" s="18" t="s">
        <v>255</v>
      </c>
      <c r="AU422" s="18" t="s">
        <v>21</v>
      </c>
    </row>
    <row r="423" spans="2:65" s="12" customFormat="1">
      <c r="B423" s="153"/>
      <c r="D423" s="147" t="s">
        <v>262</v>
      </c>
      <c r="E423" s="154" t="s">
        <v>29</v>
      </c>
      <c r="F423" s="155" t="s">
        <v>2101</v>
      </c>
      <c r="H423" s="156">
        <v>436.09</v>
      </c>
      <c r="I423" s="157"/>
      <c r="L423" s="153"/>
      <c r="M423" s="158"/>
      <c r="T423" s="159"/>
      <c r="AT423" s="154" t="s">
        <v>262</v>
      </c>
      <c r="AU423" s="154" t="s">
        <v>21</v>
      </c>
      <c r="AV423" s="12" t="s">
        <v>21</v>
      </c>
      <c r="AW423" s="12" t="s">
        <v>36</v>
      </c>
      <c r="AX423" s="12" t="s">
        <v>83</v>
      </c>
      <c r="AY423" s="154" t="s">
        <v>244</v>
      </c>
    </row>
    <row r="424" spans="2:65" s="1" customFormat="1" ht="16.5" customHeight="1">
      <c r="B424" s="34"/>
      <c r="C424" s="134" t="s">
        <v>787</v>
      </c>
      <c r="D424" s="134" t="s">
        <v>246</v>
      </c>
      <c r="E424" s="135" t="s">
        <v>1871</v>
      </c>
      <c r="F424" s="136" t="s">
        <v>1872</v>
      </c>
      <c r="G424" s="137" t="s">
        <v>591</v>
      </c>
      <c r="H424" s="138">
        <v>122.9</v>
      </c>
      <c r="I424" s="139"/>
      <c r="J424" s="140">
        <f>ROUND(I424*H424,2)</f>
        <v>0</v>
      </c>
      <c r="K424" s="136" t="s">
        <v>250</v>
      </c>
      <c r="L424" s="34"/>
      <c r="M424" s="141" t="s">
        <v>29</v>
      </c>
      <c r="N424" s="142" t="s">
        <v>46</v>
      </c>
      <c r="P424" s="143">
        <f>O424*H424</f>
        <v>0</v>
      </c>
      <c r="Q424" s="143">
        <v>1.49E-3</v>
      </c>
      <c r="R424" s="143">
        <f>Q424*H424</f>
        <v>0.18312100000000001</v>
      </c>
      <c r="S424" s="143">
        <v>0</v>
      </c>
      <c r="T424" s="144">
        <f>S424*H424</f>
        <v>0</v>
      </c>
      <c r="AR424" s="145" t="s">
        <v>251</v>
      </c>
      <c r="AT424" s="145" t="s">
        <v>246</v>
      </c>
      <c r="AU424" s="145" t="s">
        <v>21</v>
      </c>
      <c r="AY424" s="18" t="s">
        <v>244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83</v>
      </c>
      <c r="BK424" s="146">
        <f>ROUND(I424*H424,2)</f>
        <v>0</v>
      </c>
      <c r="BL424" s="18" t="s">
        <v>251</v>
      </c>
      <c r="BM424" s="145" t="s">
        <v>2102</v>
      </c>
    </row>
    <row r="425" spans="2:65" s="1" customFormat="1">
      <c r="B425" s="34"/>
      <c r="D425" s="147" t="s">
        <v>253</v>
      </c>
      <c r="F425" s="148" t="s">
        <v>1874</v>
      </c>
      <c r="I425" s="149"/>
      <c r="L425" s="34"/>
      <c r="M425" s="150"/>
      <c r="T425" s="55"/>
      <c r="AT425" s="18" t="s">
        <v>253</v>
      </c>
      <c r="AU425" s="18" t="s">
        <v>21</v>
      </c>
    </row>
    <row r="426" spans="2:65" s="1" customFormat="1">
      <c r="B426" s="34"/>
      <c r="D426" s="151" t="s">
        <v>255</v>
      </c>
      <c r="F426" s="152" t="s">
        <v>1875</v>
      </c>
      <c r="I426" s="149"/>
      <c r="L426" s="34"/>
      <c r="M426" s="150"/>
      <c r="T426" s="55"/>
      <c r="AT426" s="18" t="s">
        <v>255</v>
      </c>
      <c r="AU426" s="18" t="s">
        <v>21</v>
      </c>
    </row>
    <row r="427" spans="2:65" s="12" customFormat="1">
      <c r="B427" s="153"/>
      <c r="D427" s="147" t="s">
        <v>262</v>
      </c>
      <c r="E427" s="154" t="s">
        <v>29</v>
      </c>
      <c r="F427" s="155" t="s">
        <v>2103</v>
      </c>
      <c r="H427" s="156">
        <v>122.9</v>
      </c>
      <c r="I427" s="157"/>
      <c r="L427" s="153"/>
      <c r="M427" s="158"/>
      <c r="T427" s="159"/>
      <c r="AT427" s="154" t="s">
        <v>262</v>
      </c>
      <c r="AU427" s="154" t="s">
        <v>21</v>
      </c>
      <c r="AV427" s="12" t="s">
        <v>21</v>
      </c>
      <c r="AW427" s="12" t="s">
        <v>36</v>
      </c>
      <c r="AX427" s="12" t="s">
        <v>83</v>
      </c>
      <c r="AY427" s="154" t="s">
        <v>244</v>
      </c>
    </row>
    <row r="428" spans="2:65" s="11" customFormat="1" ht="22.9" customHeight="1">
      <c r="B428" s="122"/>
      <c r="D428" s="123" t="s">
        <v>74</v>
      </c>
      <c r="E428" s="132" t="s">
        <v>775</v>
      </c>
      <c r="F428" s="132" t="s">
        <v>776</v>
      </c>
      <c r="I428" s="125"/>
      <c r="J428" s="133">
        <f>BK428</f>
        <v>0</v>
      </c>
      <c r="L428" s="122"/>
      <c r="M428" s="127"/>
      <c r="P428" s="128">
        <f>SUM(P429:P431)</f>
        <v>0</v>
      </c>
      <c r="R428" s="128">
        <f>SUM(R429:R431)</f>
        <v>0</v>
      </c>
      <c r="T428" s="129">
        <f>SUM(T429:T431)</f>
        <v>0</v>
      </c>
      <c r="AR428" s="123" t="s">
        <v>83</v>
      </c>
      <c r="AT428" s="130" t="s">
        <v>74</v>
      </c>
      <c r="AU428" s="130" t="s">
        <v>83</v>
      </c>
      <c r="AY428" s="123" t="s">
        <v>244</v>
      </c>
      <c r="BK428" s="131">
        <f>SUM(BK429:BK431)</f>
        <v>0</v>
      </c>
    </row>
    <row r="429" spans="2:65" s="1" customFormat="1" ht="16.5" customHeight="1">
      <c r="B429" s="34"/>
      <c r="C429" s="134" t="s">
        <v>794</v>
      </c>
      <c r="D429" s="134" t="s">
        <v>246</v>
      </c>
      <c r="E429" s="135" t="s">
        <v>778</v>
      </c>
      <c r="F429" s="136" t="s">
        <v>779</v>
      </c>
      <c r="G429" s="137" t="s">
        <v>416</v>
      </c>
      <c r="H429" s="138">
        <v>4404.576</v>
      </c>
      <c r="I429" s="139"/>
      <c r="J429" s="140">
        <f>ROUND(I429*H429,2)</f>
        <v>0</v>
      </c>
      <c r="K429" s="136" t="s">
        <v>250</v>
      </c>
      <c r="L429" s="34"/>
      <c r="M429" s="141" t="s">
        <v>29</v>
      </c>
      <c r="N429" s="142" t="s">
        <v>46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251</v>
      </c>
      <c r="AT429" s="145" t="s">
        <v>246</v>
      </c>
      <c r="AU429" s="145" t="s">
        <v>21</v>
      </c>
      <c r="AY429" s="18" t="s">
        <v>244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83</v>
      </c>
      <c r="BK429" s="146">
        <f>ROUND(I429*H429,2)</f>
        <v>0</v>
      </c>
      <c r="BL429" s="18" t="s">
        <v>251</v>
      </c>
      <c r="BM429" s="145" t="s">
        <v>2104</v>
      </c>
    </row>
    <row r="430" spans="2:65" s="1" customFormat="1">
      <c r="B430" s="34"/>
      <c r="D430" s="147" t="s">
        <v>253</v>
      </c>
      <c r="F430" s="148" t="s">
        <v>781</v>
      </c>
      <c r="I430" s="149"/>
      <c r="L430" s="34"/>
      <c r="M430" s="150"/>
      <c r="T430" s="55"/>
      <c r="AT430" s="18" t="s">
        <v>253</v>
      </c>
      <c r="AU430" s="18" t="s">
        <v>21</v>
      </c>
    </row>
    <row r="431" spans="2:65" s="1" customFormat="1">
      <c r="B431" s="34"/>
      <c r="D431" s="151" t="s">
        <v>255</v>
      </c>
      <c r="F431" s="152" t="s">
        <v>782</v>
      </c>
      <c r="I431" s="149"/>
      <c r="L431" s="34"/>
      <c r="M431" s="150"/>
      <c r="T431" s="55"/>
      <c r="AT431" s="18" t="s">
        <v>255</v>
      </c>
      <c r="AU431" s="18" t="s">
        <v>21</v>
      </c>
    </row>
    <row r="432" spans="2:65" s="11" customFormat="1" ht="25.9" customHeight="1">
      <c r="B432" s="122"/>
      <c r="D432" s="123" t="s">
        <v>74</v>
      </c>
      <c r="E432" s="124" t="s">
        <v>783</v>
      </c>
      <c r="F432" s="124" t="s">
        <v>784</v>
      </c>
      <c r="I432" s="125"/>
      <c r="J432" s="126">
        <f>BK432</f>
        <v>0</v>
      </c>
      <c r="L432" s="122"/>
      <c r="M432" s="127"/>
      <c r="P432" s="128">
        <f>P433+P436+P446</f>
        <v>0</v>
      </c>
      <c r="R432" s="128">
        <f>R433+R436+R446</f>
        <v>17.891910000000003</v>
      </c>
      <c r="T432" s="129">
        <f>T433+T436+T446</f>
        <v>0</v>
      </c>
      <c r="AR432" s="123" t="s">
        <v>21</v>
      </c>
      <c r="AT432" s="130" t="s">
        <v>74</v>
      </c>
      <c r="AU432" s="130" t="s">
        <v>75</v>
      </c>
      <c r="AY432" s="123" t="s">
        <v>244</v>
      </c>
      <c r="BK432" s="131">
        <f>BK433+BK436+BK446</f>
        <v>0</v>
      </c>
    </row>
    <row r="433" spans="2:65" s="11" customFormat="1" ht="22.9" customHeight="1">
      <c r="B433" s="122"/>
      <c r="D433" s="123" t="s">
        <v>74</v>
      </c>
      <c r="E433" s="132" t="s">
        <v>1886</v>
      </c>
      <c r="F433" s="132" t="s">
        <v>1887</v>
      </c>
      <c r="I433" s="125"/>
      <c r="J433" s="133">
        <f>BK433</f>
        <v>0</v>
      </c>
      <c r="L433" s="122"/>
      <c r="M433" s="127"/>
      <c r="P433" s="128">
        <f>SUM(P434:P435)</f>
        <v>0</v>
      </c>
      <c r="R433" s="128">
        <f>SUM(R434:R435)</f>
        <v>0.28808</v>
      </c>
      <c r="T433" s="129">
        <f>SUM(T434:T435)</f>
        <v>0</v>
      </c>
      <c r="AR433" s="123" t="s">
        <v>21</v>
      </c>
      <c r="AT433" s="130" t="s">
        <v>74</v>
      </c>
      <c r="AU433" s="130" t="s">
        <v>83</v>
      </c>
      <c r="AY433" s="123" t="s">
        <v>244</v>
      </c>
      <c r="BK433" s="131">
        <f>SUM(BK434:BK435)</f>
        <v>0</v>
      </c>
    </row>
    <row r="434" spans="2:65" s="1" customFormat="1" ht="16.5" customHeight="1">
      <c r="B434" s="34"/>
      <c r="C434" s="134" t="s">
        <v>799</v>
      </c>
      <c r="D434" s="134" t="s">
        <v>246</v>
      </c>
      <c r="E434" s="135" t="s">
        <v>1889</v>
      </c>
      <c r="F434" s="136" t="s">
        <v>1890</v>
      </c>
      <c r="G434" s="137" t="s">
        <v>591</v>
      </c>
      <c r="H434" s="138">
        <v>288.08</v>
      </c>
      <c r="I434" s="139"/>
      <c r="J434" s="140">
        <f>ROUND(I434*H434,2)</f>
        <v>0</v>
      </c>
      <c r="K434" s="136" t="s">
        <v>29</v>
      </c>
      <c r="L434" s="34"/>
      <c r="M434" s="141" t="s">
        <v>29</v>
      </c>
      <c r="N434" s="142" t="s">
        <v>46</v>
      </c>
      <c r="P434" s="143">
        <f>O434*H434</f>
        <v>0</v>
      </c>
      <c r="Q434" s="143">
        <v>1E-3</v>
      </c>
      <c r="R434" s="143">
        <f>Q434*H434</f>
        <v>0.28808</v>
      </c>
      <c r="S434" s="143">
        <v>0</v>
      </c>
      <c r="T434" s="144">
        <f>S434*H434</f>
        <v>0</v>
      </c>
      <c r="AR434" s="145" t="s">
        <v>359</v>
      </c>
      <c r="AT434" s="145" t="s">
        <v>246</v>
      </c>
      <c r="AU434" s="145" t="s">
        <v>21</v>
      </c>
      <c r="AY434" s="18" t="s">
        <v>244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83</v>
      </c>
      <c r="BK434" s="146">
        <f>ROUND(I434*H434,2)</f>
        <v>0</v>
      </c>
      <c r="BL434" s="18" t="s">
        <v>359</v>
      </c>
      <c r="BM434" s="145" t="s">
        <v>2105</v>
      </c>
    </row>
    <row r="435" spans="2:65" s="12" customFormat="1">
      <c r="B435" s="153"/>
      <c r="D435" s="147" t="s">
        <v>262</v>
      </c>
      <c r="E435" s="154" t="s">
        <v>29</v>
      </c>
      <c r="F435" s="155" t="s">
        <v>2106</v>
      </c>
      <c r="H435" s="156">
        <v>288.08</v>
      </c>
      <c r="I435" s="157"/>
      <c r="L435" s="153"/>
      <c r="M435" s="158"/>
      <c r="T435" s="159"/>
      <c r="AT435" s="154" t="s">
        <v>262</v>
      </c>
      <c r="AU435" s="154" t="s">
        <v>21</v>
      </c>
      <c r="AV435" s="12" t="s">
        <v>21</v>
      </c>
      <c r="AW435" s="12" t="s">
        <v>36</v>
      </c>
      <c r="AX435" s="12" t="s">
        <v>83</v>
      </c>
      <c r="AY435" s="154" t="s">
        <v>244</v>
      </c>
    </row>
    <row r="436" spans="2:65" s="11" customFormat="1" ht="22.9" customHeight="1">
      <c r="B436" s="122"/>
      <c r="D436" s="123" t="s">
        <v>74</v>
      </c>
      <c r="E436" s="132" t="s">
        <v>1893</v>
      </c>
      <c r="F436" s="132" t="s">
        <v>1894</v>
      </c>
      <c r="I436" s="125"/>
      <c r="J436" s="133">
        <f>BK436</f>
        <v>0</v>
      </c>
      <c r="L436" s="122"/>
      <c r="M436" s="127"/>
      <c r="P436" s="128">
        <f>SUM(P437:P445)</f>
        <v>0</v>
      </c>
      <c r="R436" s="128">
        <f>SUM(R437:R445)</f>
        <v>0.40782000000000002</v>
      </c>
      <c r="T436" s="129">
        <f>SUM(T437:T445)</f>
        <v>0</v>
      </c>
      <c r="AR436" s="123" t="s">
        <v>21</v>
      </c>
      <c r="AT436" s="130" t="s">
        <v>74</v>
      </c>
      <c r="AU436" s="130" t="s">
        <v>83</v>
      </c>
      <c r="AY436" s="123" t="s">
        <v>244</v>
      </c>
      <c r="BK436" s="131">
        <f>SUM(BK437:BK445)</f>
        <v>0</v>
      </c>
    </row>
    <row r="437" spans="2:65" s="1" customFormat="1" ht="16.5" customHeight="1">
      <c r="B437" s="34"/>
      <c r="C437" s="134" t="s">
        <v>807</v>
      </c>
      <c r="D437" s="134" t="s">
        <v>246</v>
      </c>
      <c r="E437" s="135" t="s">
        <v>1896</v>
      </c>
      <c r="F437" s="136" t="s">
        <v>1897</v>
      </c>
      <c r="G437" s="137" t="s">
        <v>591</v>
      </c>
      <c r="H437" s="138">
        <v>278</v>
      </c>
      <c r="I437" s="139"/>
      <c r="J437" s="140">
        <f>ROUND(I437*H437,2)</f>
        <v>0</v>
      </c>
      <c r="K437" s="136" t="s">
        <v>29</v>
      </c>
      <c r="L437" s="34"/>
      <c r="M437" s="141" t="s">
        <v>29</v>
      </c>
      <c r="N437" s="142" t="s">
        <v>46</v>
      </c>
      <c r="P437" s="143">
        <f>O437*H437</f>
        <v>0</v>
      </c>
      <c r="Q437" s="143">
        <v>1.2899999999999999E-3</v>
      </c>
      <c r="R437" s="143">
        <f>Q437*H437</f>
        <v>0.35861999999999999</v>
      </c>
      <c r="S437" s="143">
        <v>0</v>
      </c>
      <c r="T437" s="144">
        <f>S437*H437</f>
        <v>0</v>
      </c>
      <c r="AR437" s="145" t="s">
        <v>359</v>
      </c>
      <c r="AT437" s="145" t="s">
        <v>246</v>
      </c>
      <c r="AU437" s="145" t="s">
        <v>21</v>
      </c>
      <c r="AY437" s="18" t="s">
        <v>244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83</v>
      </c>
      <c r="BK437" s="146">
        <f>ROUND(I437*H437,2)</f>
        <v>0</v>
      </c>
      <c r="BL437" s="18" t="s">
        <v>359</v>
      </c>
      <c r="BM437" s="145" t="s">
        <v>2107</v>
      </c>
    </row>
    <row r="438" spans="2:65" s="1" customFormat="1">
      <c r="B438" s="34"/>
      <c r="D438" s="147" t="s">
        <v>253</v>
      </c>
      <c r="F438" s="148" t="s">
        <v>1897</v>
      </c>
      <c r="I438" s="149"/>
      <c r="L438" s="34"/>
      <c r="M438" s="150"/>
      <c r="T438" s="55"/>
      <c r="AT438" s="18" t="s">
        <v>253</v>
      </c>
      <c r="AU438" s="18" t="s">
        <v>21</v>
      </c>
    </row>
    <row r="439" spans="2:65" s="12" customFormat="1">
      <c r="B439" s="153"/>
      <c r="D439" s="147" t="s">
        <v>262</v>
      </c>
      <c r="E439" s="154" t="s">
        <v>29</v>
      </c>
      <c r="F439" s="155" t="s">
        <v>2074</v>
      </c>
      <c r="H439" s="156">
        <v>278</v>
      </c>
      <c r="I439" s="157"/>
      <c r="L439" s="153"/>
      <c r="M439" s="158"/>
      <c r="T439" s="159"/>
      <c r="AT439" s="154" t="s">
        <v>262</v>
      </c>
      <c r="AU439" s="154" t="s">
        <v>21</v>
      </c>
      <c r="AV439" s="12" t="s">
        <v>21</v>
      </c>
      <c r="AW439" s="12" t="s">
        <v>36</v>
      </c>
      <c r="AX439" s="12" t="s">
        <v>83</v>
      </c>
      <c r="AY439" s="154" t="s">
        <v>244</v>
      </c>
    </row>
    <row r="440" spans="2:65" s="1" customFormat="1" ht="16.5" customHeight="1">
      <c r="B440" s="34"/>
      <c r="C440" s="134" t="s">
        <v>814</v>
      </c>
      <c r="D440" s="134" t="s">
        <v>246</v>
      </c>
      <c r="E440" s="135" t="s">
        <v>1901</v>
      </c>
      <c r="F440" s="136" t="s">
        <v>1902</v>
      </c>
      <c r="G440" s="137" t="s">
        <v>591</v>
      </c>
      <c r="H440" s="138">
        <v>10</v>
      </c>
      <c r="I440" s="139"/>
      <c r="J440" s="140">
        <f>ROUND(I440*H440,2)</f>
        <v>0</v>
      </c>
      <c r="K440" s="136" t="s">
        <v>250</v>
      </c>
      <c r="L440" s="34"/>
      <c r="M440" s="141" t="s">
        <v>29</v>
      </c>
      <c r="N440" s="142" t="s">
        <v>46</v>
      </c>
      <c r="P440" s="143">
        <f>O440*H440</f>
        <v>0</v>
      </c>
      <c r="Q440" s="143">
        <v>4.9199999999999999E-3</v>
      </c>
      <c r="R440" s="143">
        <f>Q440*H440</f>
        <v>4.9200000000000001E-2</v>
      </c>
      <c r="S440" s="143">
        <v>0</v>
      </c>
      <c r="T440" s="144">
        <f>S440*H440</f>
        <v>0</v>
      </c>
      <c r="AR440" s="145" t="s">
        <v>359</v>
      </c>
      <c r="AT440" s="145" t="s">
        <v>246</v>
      </c>
      <c r="AU440" s="145" t="s">
        <v>21</v>
      </c>
      <c r="AY440" s="18" t="s">
        <v>244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83</v>
      </c>
      <c r="BK440" s="146">
        <f>ROUND(I440*H440,2)</f>
        <v>0</v>
      </c>
      <c r="BL440" s="18" t="s">
        <v>359</v>
      </c>
      <c r="BM440" s="145" t="s">
        <v>2108</v>
      </c>
    </row>
    <row r="441" spans="2:65" s="1" customFormat="1">
      <c r="B441" s="34"/>
      <c r="D441" s="147" t="s">
        <v>253</v>
      </c>
      <c r="F441" s="148" t="s">
        <v>1904</v>
      </c>
      <c r="I441" s="149"/>
      <c r="L441" s="34"/>
      <c r="M441" s="150"/>
      <c r="T441" s="55"/>
      <c r="AT441" s="18" t="s">
        <v>253</v>
      </c>
      <c r="AU441" s="18" t="s">
        <v>21</v>
      </c>
    </row>
    <row r="442" spans="2:65" s="1" customFormat="1">
      <c r="B442" s="34"/>
      <c r="D442" s="151" t="s">
        <v>255</v>
      </c>
      <c r="F442" s="152" t="s">
        <v>1905</v>
      </c>
      <c r="I442" s="149"/>
      <c r="L442" s="34"/>
      <c r="M442" s="150"/>
      <c r="T442" s="55"/>
      <c r="AT442" s="18" t="s">
        <v>255</v>
      </c>
      <c r="AU442" s="18" t="s">
        <v>21</v>
      </c>
    </row>
    <row r="443" spans="2:65" s="12" customFormat="1">
      <c r="B443" s="153"/>
      <c r="D443" s="147" t="s">
        <v>262</v>
      </c>
      <c r="E443" s="154" t="s">
        <v>29</v>
      </c>
      <c r="F443" s="155" t="s">
        <v>2109</v>
      </c>
      <c r="H443" s="156">
        <v>5</v>
      </c>
      <c r="I443" s="157"/>
      <c r="L443" s="153"/>
      <c r="M443" s="158"/>
      <c r="T443" s="159"/>
      <c r="AT443" s="154" t="s">
        <v>262</v>
      </c>
      <c r="AU443" s="154" t="s">
        <v>21</v>
      </c>
      <c r="AV443" s="12" t="s">
        <v>21</v>
      </c>
      <c r="AW443" s="12" t="s">
        <v>36</v>
      </c>
      <c r="AX443" s="12" t="s">
        <v>75</v>
      </c>
      <c r="AY443" s="154" t="s">
        <v>244</v>
      </c>
    </row>
    <row r="444" spans="2:65" s="12" customFormat="1">
      <c r="B444" s="153"/>
      <c r="D444" s="147" t="s">
        <v>262</v>
      </c>
      <c r="E444" s="154" t="s">
        <v>29</v>
      </c>
      <c r="F444" s="155" t="s">
        <v>2110</v>
      </c>
      <c r="H444" s="156">
        <v>5</v>
      </c>
      <c r="I444" s="157"/>
      <c r="L444" s="153"/>
      <c r="M444" s="158"/>
      <c r="T444" s="159"/>
      <c r="AT444" s="154" t="s">
        <v>262</v>
      </c>
      <c r="AU444" s="154" t="s">
        <v>21</v>
      </c>
      <c r="AV444" s="12" t="s">
        <v>21</v>
      </c>
      <c r="AW444" s="12" t="s">
        <v>36</v>
      </c>
      <c r="AX444" s="12" t="s">
        <v>75</v>
      </c>
      <c r="AY444" s="154" t="s">
        <v>244</v>
      </c>
    </row>
    <row r="445" spans="2:65" s="13" customFormat="1">
      <c r="B445" s="160"/>
      <c r="D445" s="147" t="s">
        <v>262</v>
      </c>
      <c r="E445" s="161" t="s">
        <v>29</v>
      </c>
      <c r="F445" s="162" t="s">
        <v>271</v>
      </c>
      <c r="H445" s="163">
        <v>10</v>
      </c>
      <c r="I445" s="164"/>
      <c r="L445" s="160"/>
      <c r="M445" s="165"/>
      <c r="T445" s="166"/>
      <c r="AT445" s="161" t="s">
        <v>262</v>
      </c>
      <c r="AU445" s="161" t="s">
        <v>21</v>
      </c>
      <c r="AV445" s="13" t="s">
        <v>251</v>
      </c>
      <c r="AW445" s="13" t="s">
        <v>36</v>
      </c>
      <c r="AX445" s="13" t="s">
        <v>83</v>
      </c>
      <c r="AY445" s="161" t="s">
        <v>244</v>
      </c>
    </row>
    <row r="446" spans="2:65" s="11" customFormat="1" ht="22.9" customHeight="1">
      <c r="B446" s="122"/>
      <c r="D446" s="123" t="s">
        <v>74</v>
      </c>
      <c r="E446" s="132" t="s">
        <v>785</v>
      </c>
      <c r="F446" s="132" t="s">
        <v>786</v>
      </c>
      <c r="I446" s="125"/>
      <c r="J446" s="133">
        <f>BK446</f>
        <v>0</v>
      </c>
      <c r="L446" s="122"/>
      <c r="M446" s="127"/>
      <c r="P446" s="128">
        <f>SUM(P447:P453)</f>
        <v>0</v>
      </c>
      <c r="R446" s="128">
        <f>SUM(R447:R453)</f>
        <v>17.196010000000001</v>
      </c>
      <c r="T446" s="129">
        <f>SUM(T447:T453)</f>
        <v>0</v>
      </c>
      <c r="AR446" s="123" t="s">
        <v>21</v>
      </c>
      <c r="AT446" s="130" t="s">
        <v>74</v>
      </c>
      <c r="AU446" s="130" t="s">
        <v>83</v>
      </c>
      <c r="AY446" s="123" t="s">
        <v>244</v>
      </c>
      <c r="BK446" s="131">
        <f>SUM(BK447:BK453)</f>
        <v>0</v>
      </c>
    </row>
    <row r="447" spans="2:65" s="1" customFormat="1" ht="16.5" customHeight="1">
      <c r="B447" s="34"/>
      <c r="C447" s="134" t="s">
        <v>1721</v>
      </c>
      <c r="D447" s="134" t="s">
        <v>246</v>
      </c>
      <c r="E447" s="135" t="s">
        <v>788</v>
      </c>
      <c r="F447" s="136" t="s">
        <v>789</v>
      </c>
      <c r="G447" s="137" t="s">
        <v>591</v>
      </c>
      <c r="H447" s="138">
        <v>426.7</v>
      </c>
      <c r="I447" s="139"/>
      <c r="J447" s="140">
        <f>ROUND(I447*H447,2)</f>
        <v>0</v>
      </c>
      <c r="K447" s="136" t="s">
        <v>250</v>
      </c>
      <c r="L447" s="34"/>
      <c r="M447" s="141" t="s">
        <v>29</v>
      </c>
      <c r="N447" s="142" t="s">
        <v>46</v>
      </c>
      <c r="P447" s="143">
        <f>O447*H447</f>
        <v>0</v>
      </c>
      <c r="Q447" s="143">
        <v>2.9999999999999997E-4</v>
      </c>
      <c r="R447" s="143">
        <f>Q447*H447</f>
        <v>0.12800999999999998</v>
      </c>
      <c r="S447" s="143">
        <v>0</v>
      </c>
      <c r="T447" s="144">
        <f>S447*H447</f>
        <v>0</v>
      </c>
      <c r="AR447" s="145" t="s">
        <v>359</v>
      </c>
      <c r="AT447" s="145" t="s">
        <v>246</v>
      </c>
      <c r="AU447" s="145" t="s">
        <v>21</v>
      </c>
      <c r="AY447" s="18" t="s">
        <v>244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83</v>
      </c>
      <c r="BK447" s="146">
        <f>ROUND(I447*H447,2)</f>
        <v>0</v>
      </c>
      <c r="BL447" s="18" t="s">
        <v>359</v>
      </c>
      <c r="BM447" s="145" t="s">
        <v>2111</v>
      </c>
    </row>
    <row r="448" spans="2:65" s="1" customFormat="1">
      <c r="B448" s="34"/>
      <c r="D448" s="147" t="s">
        <v>253</v>
      </c>
      <c r="F448" s="148" t="s">
        <v>789</v>
      </c>
      <c r="I448" s="149"/>
      <c r="L448" s="34"/>
      <c r="M448" s="150"/>
      <c r="T448" s="55"/>
      <c r="AT448" s="18" t="s">
        <v>253</v>
      </c>
      <c r="AU448" s="18" t="s">
        <v>21</v>
      </c>
    </row>
    <row r="449" spans="2:65" s="1" customFormat="1">
      <c r="B449" s="34"/>
      <c r="D449" s="151" t="s">
        <v>255</v>
      </c>
      <c r="F449" s="152" t="s">
        <v>791</v>
      </c>
      <c r="I449" s="149"/>
      <c r="L449" s="34"/>
      <c r="M449" s="150"/>
      <c r="T449" s="55"/>
      <c r="AT449" s="18" t="s">
        <v>255</v>
      </c>
      <c r="AU449" s="18" t="s">
        <v>21</v>
      </c>
    </row>
    <row r="450" spans="2:65" s="12" customFormat="1">
      <c r="B450" s="153"/>
      <c r="D450" s="147" t="s">
        <v>262</v>
      </c>
      <c r="E450" s="154" t="s">
        <v>29</v>
      </c>
      <c r="F450" s="155" t="s">
        <v>2112</v>
      </c>
      <c r="H450" s="156">
        <v>426.7</v>
      </c>
      <c r="I450" s="157"/>
      <c r="L450" s="153"/>
      <c r="M450" s="158"/>
      <c r="T450" s="159"/>
      <c r="AT450" s="154" t="s">
        <v>262</v>
      </c>
      <c r="AU450" s="154" t="s">
        <v>21</v>
      </c>
      <c r="AV450" s="12" t="s">
        <v>21</v>
      </c>
      <c r="AW450" s="12" t="s">
        <v>36</v>
      </c>
      <c r="AX450" s="12" t="s">
        <v>83</v>
      </c>
      <c r="AY450" s="154" t="s">
        <v>244</v>
      </c>
    </row>
    <row r="451" spans="2:65" s="1" customFormat="1" ht="16.5" customHeight="1">
      <c r="B451" s="34"/>
      <c r="C451" s="134" t="s">
        <v>1727</v>
      </c>
      <c r="D451" s="134" t="s">
        <v>246</v>
      </c>
      <c r="E451" s="135" t="s">
        <v>1918</v>
      </c>
      <c r="F451" s="136" t="s">
        <v>1919</v>
      </c>
      <c r="G451" s="137" t="s">
        <v>591</v>
      </c>
      <c r="H451" s="138">
        <v>426.7</v>
      </c>
      <c r="I451" s="139"/>
      <c r="J451" s="140">
        <f>ROUND(I451*H451,2)</f>
        <v>0</v>
      </c>
      <c r="K451" s="136" t="s">
        <v>29</v>
      </c>
      <c r="L451" s="34"/>
      <c r="M451" s="141" t="s">
        <v>29</v>
      </c>
      <c r="N451" s="142" t="s">
        <v>46</v>
      </c>
      <c r="P451" s="143">
        <f>O451*H451</f>
        <v>0</v>
      </c>
      <c r="Q451" s="143">
        <v>0.04</v>
      </c>
      <c r="R451" s="143">
        <f>Q451*H451</f>
        <v>17.068000000000001</v>
      </c>
      <c r="S451" s="143">
        <v>0</v>
      </c>
      <c r="T451" s="144">
        <f>S451*H451</f>
        <v>0</v>
      </c>
      <c r="AR451" s="145" t="s">
        <v>359</v>
      </c>
      <c r="AT451" s="145" t="s">
        <v>246</v>
      </c>
      <c r="AU451" s="145" t="s">
        <v>21</v>
      </c>
      <c r="AY451" s="18" t="s">
        <v>244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83</v>
      </c>
      <c r="BK451" s="146">
        <f>ROUND(I451*H451,2)</f>
        <v>0</v>
      </c>
      <c r="BL451" s="18" t="s">
        <v>359</v>
      </c>
      <c r="BM451" s="145" t="s">
        <v>2113</v>
      </c>
    </row>
    <row r="452" spans="2:65" s="1" customFormat="1">
      <c r="B452" s="34"/>
      <c r="D452" s="147" t="s">
        <v>253</v>
      </c>
      <c r="F452" s="148" t="s">
        <v>1919</v>
      </c>
      <c r="I452" s="149"/>
      <c r="L452" s="34"/>
      <c r="M452" s="150"/>
      <c r="T452" s="55"/>
      <c r="AT452" s="18" t="s">
        <v>253</v>
      </c>
      <c r="AU452" s="18" t="s">
        <v>21</v>
      </c>
    </row>
    <row r="453" spans="2:65" s="12" customFormat="1">
      <c r="B453" s="153"/>
      <c r="D453" s="147" t="s">
        <v>262</v>
      </c>
      <c r="E453" s="154" t="s">
        <v>29</v>
      </c>
      <c r="F453" s="155" t="s">
        <v>2112</v>
      </c>
      <c r="H453" s="156">
        <v>426.7</v>
      </c>
      <c r="I453" s="157"/>
      <c r="L453" s="153"/>
      <c r="M453" s="158"/>
      <c r="T453" s="159"/>
      <c r="AT453" s="154" t="s">
        <v>262</v>
      </c>
      <c r="AU453" s="154" t="s">
        <v>21</v>
      </c>
      <c r="AV453" s="12" t="s">
        <v>21</v>
      </c>
      <c r="AW453" s="12" t="s">
        <v>36</v>
      </c>
      <c r="AX453" s="12" t="s">
        <v>83</v>
      </c>
      <c r="AY453" s="154" t="s">
        <v>244</v>
      </c>
    </row>
    <row r="454" spans="2:65" s="11" customFormat="1" ht="25.9" customHeight="1">
      <c r="B454" s="122"/>
      <c r="D454" s="123" t="s">
        <v>74</v>
      </c>
      <c r="E454" s="124" t="s">
        <v>373</v>
      </c>
      <c r="F454" s="124" t="s">
        <v>804</v>
      </c>
      <c r="I454" s="125"/>
      <c r="J454" s="126">
        <f>BK454</f>
        <v>0</v>
      </c>
      <c r="L454" s="122"/>
      <c r="M454" s="127"/>
      <c r="P454" s="128">
        <f>P455</f>
        <v>0</v>
      </c>
      <c r="R454" s="128">
        <f>R455</f>
        <v>1.9691000000000001</v>
      </c>
      <c r="T454" s="129">
        <f>T455</f>
        <v>0</v>
      </c>
      <c r="AR454" s="123" t="s">
        <v>264</v>
      </c>
      <c r="AT454" s="130" t="s">
        <v>74</v>
      </c>
      <c r="AU454" s="130" t="s">
        <v>75</v>
      </c>
      <c r="AY454" s="123" t="s">
        <v>244</v>
      </c>
      <c r="BK454" s="131">
        <f>BK455</f>
        <v>0</v>
      </c>
    </row>
    <row r="455" spans="2:65" s="11" customFormat="1" ht="22.9" customHeight="1">
      <c r="B455" s="122"/>
      <c r="D455" s="123" t="s">
        <v>74</v>
      </c>
      <c r="E455" s="132" t="s">
        <v>805</v>
      </c>
      <c r="F455" s="132" t="s">
        <v>806</v>
      </c>
      <c r="I455" s="125"/>
      <c r="J455" s="133">
        <f>BK455</f>
        <v>0</v>
      </c>
      <c r="L455" s="122"/>
      <c r="M455" s="127"/>
      <c r="P455" s="128">
        <f>SUM(P456:P463)</f>
        <v>0</v>
      </c>
      <c r="R455" s="128">
        <f>SUM(R456:R463)</f>
        <v>1.9691000000000001</v>
      </c>
      <c r="T455" s="129">
        <f>SUM(T456:T463)</f>
        <v>0</v>
      </c>
      <c r="AR455" s="123" t="s">
        <v>264</v>
      </c>
      <c r="AT455" s="130" t="s">
        <v>74</v>
      </c>
      <c r="AU455" s="130" t="s">
        <v>83</v>
      </c>
      <c r="AY455" s="123" t="s">
        <v>244</v>
      </c>
      <c r="BK455" s="131">
        <f>SUM(BK456:BK463)</f>
        <v>0</v>
      </c>
    </row>
    <row r="456" spans="2:65" s="1" customFormat="1" ht="16.5" customHeight="1">
      <c r="B456" s="34"/>
      <c r="C456" s="134" t="s">
        <v>1732</v>
      </c>
      <c r="D456" s="134" t="s">
        <v>246</v>
      </c>
      <c r="E456" s="135" t="s">
        <v>808</v>
      </c>
      <c r="F456" s="136" t="s">
        <v>809</v>
      </c>
      <c r="G456" s="137" t="s">
        <v>591</v>
      </c>
      <c r="H456" s="138">
        <v>1238.0999999999999</v>
      </c>
      <c r="I456" s="139"/>
      <c r="J456" s="140">
        <f>ROUND(I456*H456,2)</f>
        <v>0</v>
      </c>
      <c r="K456" s="136" t="s">
        <v>250</v>
      </c>
      <c r="L456" s="34"/>
      <c r="M456" s="141" t="s">
        <v>29</v>
      </c>
      <c r="N456" s="142" t="s">
        <v>46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673</v>
      </c>
      <c r="AT456" s="145" t="s">
        <v>246</v>
      </c>
      <c r="AU456" s="145" t="s">
        <v>21</v>
      </c>
      <c r="AY456" s="18" t="s">
        <v>244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83</v>
      </c>
      <c r="BK456" s="146">
        <f>ROUND(I456*H456,2)</f>
        <v>0</v>
      </c>
      <c r="BL456" s="18" t="s">
        <v>673</v>
      </c>
      <c r="BM456" s="145" t="s">
        <v>2114</v>
      </c>
    </row>
    <row r="457" spans="2:65" s="1" customFormat="1" ht="19.5">
      <c r="B457" s="34"/>
      <c r="D457" s="147" t="s">
        <v>253</v>
      </c>
      <c r="F457" s="148" t="s">
        <v>811</v>
      </c>
      <c r="I457" s="149"/>
      <c r="L457" s="34"/>
      <c r="M457" s="150"/>
      <c r="T457" s="55"/>
      <c r="AT457" s="18" t="s">
        <v>253</v>
      </c>
      <c r="AU457" s="18" t="s">
        <v>21</v>
      </c>
    </row>
    <row r="458" spans="2:65" s="1" customFormat="1">
      <c r="B458" s="34"/>
      <c r="D458" s="151" t="s">
        <v>255</v>
      </c>
      <c r="F458" s="152" t="s">
        <v>812</v>
      </c>
      <c r="I458" s="149"/>
      <c r="L458" s="34"/>
      <c r="M458" s="150"/>
      <c r="T458" s="55"/>
      <c r="AT458" s="18" t="s">
        <v>255</v>
      </c>
      <c r="AU458" s="18" t="s">
        <v>21</v>
      </c>
    </row>
    <row r="459" spans="2:65" s="12" customFormat="1">
      <c r="B459" s="153"/>
      <c r="D459" s="147" t="s">
        <v>262</v>
      </c>
      <c r="E459" s="154" t="s">
        <v>29</v>
      </c>
      <c r="F459" s="155" t="s">
        <v>2115</v>
      </c>
      <c r="H459" s="156">
        <v>1238.0999999999999</v>
      </c>
      <c r="I459" s="157"/>
      <c r="L459" s="153"/>
      <c r="M459" s="158"/>
      <c r="T459" s="159"/>
      <c r="AT459" s="154" t="s">
        <v>262</v>
      </c>
      <c r="AU459" s="154" t="s">
        <v>21</v>
      </c>
      <c r="AV459" s="12" t="s">
        <v>21</v>
      </c>
      <c r="AW459" s="12" t="s">
        <v>36</v>
      </c>
      <c r="AX459" s="12" t="s">
        <v>83</v>
      </c>
      <c r="AY459" s="154" t="s">
        <v>244</v>
      </c>
    </row>
    <row r="460" spans="2:65" s="1" customFormat="1" ht="16.5" customHeight="1">
      <c r="B460" s="34"/>
      <c r="C460" s="175" t="s">
        <v>1738</v>
      </c>
      <c r="D460" s="175" t="s">
        <v>373</v>
      </c>
      <c r="E460" s="176" t="s">
        <v>815</v>
      </c>
      <c r="F460" s="177" t="s">
        <v>816</v>
      </c>
      <c r="G460" s="178" t="s">
        <v>464</v>
      </c>
      <c r="H460" s="179">
        <v>1238.0999999999999</v>
      </c>
      <c r="I460" s="180"/>
      <c r="J460" s="181">
        <f>ROUND(I460*H460,2)</f>
        <v>0</v>
      </c>
      <c r="K460" s="177" t="s">
        <v>250</v>
      </c>
      <c r="L460" s="182"/>
      <c r="M460" s="183" t="s">
        <v>29</v>
      </c>
      <c r="N460" s="184" t="s">
        <v>46</v>
      </c>
      <c r="P460" s="143">
        <f>O460*H460</f>
        <v>0</v>
      </c>
      <c r="Q460" s="143">
        <v>1E-3</v>
      </c>
      <c r="R460" s="143">
        <f>Q460*H460</f>
        <v>1.2381</v>
      </c>
      <c r="S460" s="143">
        <v>0</v>
      </c>
      <c r="T460" s="144">
        <f>S460*H460</f>
        <v>0</v>
      </c>
      <c r="AR460" s="145" t="s">
        <v>817</v>
      </c>
      <c r="AT460" s="145" t="s">
        <v>373</v>
      </c>
      <c r="AU460" s="145" t="s">
        <v>21</v>
      </c>
      <c r="AY460" s="18" t="s">
        <v>244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8" t="s">
        <v>83</v>
      </c>
      <c r="BK460" s="146">
        <f>ROUND(I460*H460,2)</f>
        <v>0</v>
      </c>
      <c r="BL460" s="18" t="s">
        <v>817</v>
      </c>
      <c r="BM460" s="145" t="s">
        <v>2116</v>
      </c>
    </row>
    <row r="461" spans="2:65" s="1" customFormat="1">
      <c r="B461" s="34"/>
      <c r="D461" s="147" t="s">
        <v>253</v>
      </c>
      <c r="F461" s="148" t="s">
        <v>816</v>
      </c>
      <c r="I461" s="149"/>
      <c r="L461" s="34"/>
      <c r="M461" s="150"/>
      <c r="T461" s="55"/>
      <c r="AT461" s="18" t="s">
        <v>253</v>
      </c>
      <c r="AU461" s="18" t="s">
        <v>21</v>
      </c>
    </row>
    <row r="462" spans="2:65" s="1" customFormat="1" ht="16.5" customHeight="1">
      <c r="B462" s="34"/>
      <c r="C462" s="175" t="s">
        <v>1743</v>
      </c>
      <c r="D462" s="175" t="s">
        <v>373</v>
      </c>
      <c r="E462" s="176" t="s">
        <v>1927</v>
      </c>
      <c r="F462" s="177" t="s">
        <v>1928</v>
      </c>
      <c r="G462" s="178" t="s">
        <v>507</v>
      </c>
      <c r="H462" s="179">
        <v>43</v>
      </c>
      <c r="I462" s="180"/>
      <c r="J462" s="181">
        <f>ROUND(I462*H462,2)</f>
        <v>0</v>
      </c>
      <c r="K462" s="177" t="s">
        <v>250</v>
      </c>
      <c r="L462" s="182"/>
      <c r="M462" s="183" t="s">
        <v>29</v>
      </c>
      <c r="N462" s="184" t="s">
        <v>46</v>
      </c>
      <c r="P462" s="143">
        <f>O462*H462</f>
        <v>0</v>
      </c>
      <c r="Q462" s="143">
        <v>1.7000000000000001E-2</v>
      </c>
      <c r="R462" s="143">
        <f>Q462*H462</f>
        <v>0.73100000000000009</v>
      </c>
      <c r="S462" s="143">
        <v>0</v>
      </c>
      <c r="T462" s="144">
        <f>S462*H462</f>
        <v>0</v>
      </c>
      <c r="AR462" s="145" t="s">
        <v>817</v>
      </c>
      <c r="AT462" s="145" t="s">
        <v>373</v>
      </c>
      <c r="AU462" s="145" t="s">
        <v>21</v>
      </c>
      <c r="AY462" s="18" t="s">
        <v>244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83</v>
      </c>
      <c r="BK462" s="146">
        <f>ROUND(I462*H462,2)</f>
        <v>0</v>
      </c>
      <c r="BL462" s="18" t="s">
        <v>817</v>
      </c>
      <c r="BM462" s="145" t="s">
        <v>2117</v>
      </c>
    </row>
    <row r="463" spans="2:65" s="1" customFormat="1">
      <c r="B463" s="34"/>
      <c r="D463" s="147" t="s">
        <v>253</v>
      </c>
      <c r="F463" s="148" t="s">
        <v>1928</v>
      </c>
      <c r="I463" s="149"/>
      <c r="L463" s="34"/>
      <c r="M463" s="150"/>
      <c r="T463" s="55"/>
      <c r="AT463" s="18" t="s">
        <v>253</v>
      </c>
      <c r="AU463" s="18" t="s">
        <v>21</v>
      </c>
    </row>
    <row r="464" spans="2:65" s="11" customFormat="1" ht="25.9" customHeight="1">
      <c r="B464" s="122"/>
      <c r="D464" s="123" t="s">
        <v>74</v>
      </c>
      <c r="E464" s="124" t="s">
        <v>1930</v>
      </c>
      <c r="F464" s="124" t="s">
        <v>1931</v>
      </c>
      <c r="I464" s="125"/>
      <c r="J464" s="126">
        <f>BK464</f>
        <v>0</v>
      </c>
      <c r="L464" s="122"/>
      <c r="M464" s="127"/>
      <c r="P464" s="128">
        <f>SUM(P465:P467)</f>
        <v>0</v>
      </c>
      <c r="R464" s="128">
        <f>SUM(R465:R467)</f>
        <v>0</v>
      </c>
      <c r="T464" s="129">
        <f>SUM(T465:T467)</f>
        <v>0</v>
      </c>
      <c r="AR464" s="123" t="s">
        <v>251</v>
      </c>
      <c r="AT464" s="130" t="s">
        <v>74</v>
      </c>
      <c r="AU464" s="130" t="s">
        <v>75</v>
      </c>
      <c r="AY464" s="123" t="s">
        <v>244</v>
      </c>
      <c r="BK464" s="131">
        <f>SUM(BK465:BK467)</f>
        <v>0</v>
      </c>
    </row>
    <row r="465" spans="2:65" s="1" customFormat="1" ht="16.5" customHeight="1">
      <c r="B465" s="34"/>
      <c r="C465" s="134" t="s">
        <v>1747</v>
      </c>
      <c r="D465" s="134" t="s">
        <v>246</v>
      </c>
      <c r="E465" s="135" t="s">
        <v>1933</v>
      </c>
      <c r="F465" s="136" t="s">
        <v>1934</v>
      </c>
      <c r="G465" s="137" t="s">
        <v>507</v>
      </c>
      <c r="H465" s="138">
        <v>10</v>
      </c>
      <c r="I465" s="139"/>
      <c r="J465" s="140">
        <f>ROUND(I465*H465,2)</f>
        <v>0</v>
      </c>
      <c r="K465" s="136" t="s">
        <v>29</v>
      </c>
      <c r="L465" s="34"/>
      <c r="M465" s="141" t="s">
        <v>29</v>
      </c>
      <c r="N465" s="142" t="s">
        <v>46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251</v>
      </c>
      <c r="AT465" s="145" t="s">
        <v>246</v>
      </c>
      <c r="AU465" s="145" t="s">
        <v>83</v>
      </c>
      <c r="AY465" s="18" t="s">
        <v>244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83</v>
      </c>
      <c r="BK465" s="146">
        <f>ROUND(I465*H465,2)</f>
        <v>0</v>
      </c>
      <c r="BL465" s="18" t="s">
        <v>251</v>
      </c>
      <c r="BM465" s="145" t="s">
        <v>2118</v>
      </c>
    </row>
    <row r="466" spans="2:65" s="1" customFormat="1">
      <c r="B466" s="34"/>
      <c r="D466" s="147" t="s">
        <v>253</v>
      </c>
      <c r="F466" s="148" t="s">
        <v>1934</v>
      </c>
      <c r="I466" s="149"/>
      <c r="L466" s="34"/>
      <c r="M466" s="150"/>
      <c r="T466" s="55"/>
      <c r="AT466" s="18" t="s">
        <v>253</v>
      </c>
      <c r="AU466" s="18" t="s">
        <v>83</v>
      </c>
    </row>
    <row r="467" spans="2:65" s="1" customFormat="1" ht="19.5">
      <c r="B467" s="34"/>
      <c r="D467" s="147" t="s">
        <v>284</v>
      </c>
      <c r="F467" s="167" t="s">
        <v>1936</v>
      </c>
      <c r="I467" s="149"/>
      <c r="L467" s="34"/>
      <c r="M467" s="185"/>
      <c r="N467" s="186"/>
      <c r="O467" s="186"/>
      <c r="P467" s="186"/>
      <c r="Q467" s="186"/>
      <c r="R467" s="186"/>
      <c r="S467" s="186"/>
      <c r="T467" s="187"/>
      <c r="AT467" s="18" t="s">
        <v>284</v>
      </c>
      <c r="AU467" s="18" t="s">
        <v>83</v>
      </c>
    </row>
    <row r="468" spans="2:65" s="1" customFormat="1" ht="6.95" customHeight="1">
      <c r="B468" s="43"/>
      <c r="C468" s="44"/>
      <c r="D468" s="44"/>
      <c r="E468" s="44"/>
      <c r="F468" s="44"/>
      <c r="G468" s="44"/>
      <c r="H468" s="44"/>
      <c r="I468" s="44"/>
      <c r="J468" s="44"/>
      <c r="K468" s="44"/>
      <c r="L468" s="34"/>
    </row>
  </sheetData>
  <sheetProtection algorithmName="SHA-512" hashValue="oDa1VvSxKWVMDJ7aBMitlEPbrOyRkDW59WYE9XFU1I345xPbVSQqKUy/X+UJNqf4OyNC3nsdFrsb3+dp1xyCXg==" saltValue="K4WQt1ZMKibcIeMTYs10aOyOJK8ultneuxv2Do6i74nNskquEGdERBB4DauY+6qWOlbnSTa9CiIdGeeye7dZWw==" spinCount="100000" sheet="1" objects="1" scenarios="1" formatColumns="0" formatRows="0" autoFilter="0"/>
  <autoFilter ref="C94:K467" xr:uid="{00000000-0009-0000-0000-000007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700-000000000000}"/>
    <hyperlink ref="F104" r:id="rId2" xr:uid="{00000000-0004-0000-0700-000001000000}"/>
    <hyperlink ref="F110" r:id="rId3" xr:uid="{00000000-0004-0000-0700-000002000000}"/>
    <hyperlink ref="F114" r:id="rId4" xr:uid="{00000000-0004-0000-0700-000003000000}"/>
    <hyperlink ref="F120" r:id="rId5" xr:uid="{00000000-0004-0000-0700-000004000000}"/>
    <hyperlink ref="F126" r:id="rId6" xr:uid="{00000000-0004-0000-0700-000005000000}"/>
    <hyperlink ref="F130" r:id="rId7" xr:uid="{00000000-0004-0000-0700-000006000000}"/>
    <hyperlink ref="F137" r:id="rId8" xr:uid="{00000000-0004-0000-0700-000007000000}"/>
    <hyperlink ref="F140" r:id="rId9" xr:uid="{00000000-0004-0000-0700-000008000000}"/>
    <hyperlink ref="F144" r:id="rId10" xr:uid="{00000000-0004-0000-0700-000009000000}"/>
    <hyperlink ref="F148" r:id="rId11" xr:uid="{00000000-0004-0000-0700-00000A000000}"/>
    <hyperlink ref="F158" r:id="rId12" xr:uid="{00000000-0004-0000-0700-00000B000000}"/>
    <hyperlink ref="F166" r:id="rId13" xr:uid="{00000000-0004-0000-0700-00000C000000}"/>
    <hyperlink ref="F179" r:id="rId14" xr:uid="{00000000-0004-0000-0700-00000D000000}"/>
    <hyperlink ref="F183" r:id="rId15" xr:uid="{00000000-0004-0000-0700-00000E000000}"/>
    <hyperlink ref="F187" r:id="rId16" xr:uid="{00000000-0004-0000-0700-00000F000000}"/>
    <hyperlink ref="F193" r:id="rId17" xr:uid="{00000000-0004-0000-0700-000010000000}"/>
    <hyperlink ref="F197" r:id="rId18" xr:uid="{00000000-0004-0000-0700-000011000000}"/>
    <hyperlink ref="F201" r:id="rId19" xr:uid="{00000000-0004-0000-0700-000012000000}"/>
    <hyperlink ref="F209" r:id="rId20" xr:uid="{00000000-0004-0000-0700-000013000000}"/>
    <hyperlink ref="F220" r:id="rId21" xr:uid="{00000000-0004-0000-0700-000014000000}"/>
    <hyperlink ref="F234" r:id="rId22" xr:uid="{00000000-0004-0000-0700-000015000000}"/>
    <hyperlink ref="F238" r:id="rId23" xr:uid="{00000000-0004-0000-0700-000016000000}"/>
    <hyperlink ref="F244" r:id="rId24" xr:uid="{00000000-0004-0000-0700-000017000000}"/>
    <hyperlink ref="F247" r:id="rId25" xr:uid="{00000000-0004-0000-0700-000018000000}"/>
    <hyperlink ref="F270" r:id="rId26" xr:uid="{00000000-0004-0000-0700-000019000000}"/>
    <hyperlink ref="F274" r:id="rId27" xr:uid="{00000000-0004-0000-0700-00001A000000}"/>
    <hyperlink ref="F278" r:id="rId28" xr:uid="{00000000-0004-0000-0700-00001B000000}"/>
    <hyperlink ref="F282" r:id="rId29" xr:uid="{00000000-0004-0000-0700-00001C000000}"/>
    <hyperlink ref="F287" r:id="rId30" xr:uid="{00000000-0004-0000-0700-00001D000000}"/>
    <hyperlink ref="F291" r:id="rId31" xr:uid="{00000000-0004-0000-0700-00001E000000}"/>
    <hyperlink ref="F303" r:id="rId32" xr:uid="{00000000-0004-0000-0700-00001F000000}"/>
    <hyperlink ref="F307" r:id="rId33" xr:uid="{00000000-0004-0000-0700-000020000000}"/>
    <hyperlink ref="F312" r:id="rId34" xr:uid="{00000000-0004-0000-0700-000021000000}"/>
    <hyperlink ref="F315" r:id="rId35" xr:uid="{00000000-0004-0000-0700-000022000000}"/>
    <hyperlink ref="F319" r:id="rId36" xr:uid="{00000000-0004-0000-0700-000023000000}"/>
    <hyperlink ref="F333" r:id="rId37" xr:uid="{00000000-0004-0000-0700-000024000000}"/>
    <hyperlink ref="F337" r:id="rId38" xr:uid="{00000000-0004-0000-0700-000025000000}"/>
    <hyperlink ref="F350" r:id="rId39" xr:uid="{00000000-0004-0000-0700-000026000000}"/>
    <hyperlink ref="F358" r:id="rId40" xr:uid="{00000000-0004-0000-0700-000027000000}"/>
    <hyperlink ref="F367" r:id="rId41" xr:uid="{00000000-0004-0000-0700-000028000000}"/>
    <hyperlink ref="F373" r:id="rId42" xr:uid="{00000000-0004-0000-0700-000029000000}"/>
    <hyperlink ref="F379" r:id="rId43" xr:uid="{00000000-0004-0000-0700-00002A000000}"/>
    <hyperlink ref="F385" r:id="rId44" xr:uid="{00000000-0004-0000-0700-00002B000000}"/>
    <hyperlink ref="F391" r:id="rId45" xr:uid="{00000000-0004-0000-0700-00002C000000}"/>
    <hyperlink ref="F412" r:id="rId46" xr:uid="{00000000-0004-0000-0700-00002D000000}"/>
    <hyperlink ref="F416" r:id="rId47" xr:uid="{00000000-0004-0000-0700-00002E000000}"/>
    <hyperlink ref="F422" r:id="rId48" xr:uid="{00000000-0004-0000-0700-00002F000000}"/>
    <hyperlink ref="F426" r:id="rId49" xr:uid="{00000000-0004-0000-0700-000030000000}"/>
    <hyperlink ref="F431" r:id="rId50" xr:uid="{00000000-0004-0000-0700-000031000000}"/>
    <hyperlink ref="F442" r:id="rId51" xr:uid="{00000000-0004-0000-0700-000032000000}"/>
    <hyperlink ref="F449" r:id="rId52" xr:uid="{00000000-0004-0000-0700-000033000000}"/>
    <hyperlink ref="F458" r:id="rId53" xr:uid="{00000000-0004-0000-0700-00003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105</v>
      </c>
      <c r="AZ2" s="92" t="s">
        <v>819</v>
      </c>
      <c r="BA2" s="92" t="s">
        <v>29</v>
      </c>
      <c r="BB2" s="92" t="s">
        <v>29</v>
      </c>
      <c r="BC2" s="92" t="s">
        <v>1888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1039</v>
      </c>
      <c r="BA3" s="92" t="s">
        <v>29</v>
      </c>
      <c r="BB3" s="92" t="s">
        <v>29</v>
      </c>
      <c r="BC3" s="92" t="s">
        <v>1727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2119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ROUND(J84,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ROUND((SUM(BE84:BE193)),  2)</f>
        <v>0</v>
      </c>
      <c r="I33" s="96">
        <v>0.21</v>
      </c>
      <c r="J33" s="85">
        <f>ROUND(((SUM(BE84:BE193))*I33),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ROUND((SUM(BF84:BF193)),  2)</f>
        <v>0</v>
      </c>
      <c r="I34" s="96">
        <v>0.15</v>
      </c>
      <c r="J34" s="85">
        <f>ROUND(((SUM(BF84:BF193))*I34),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ROUND((SUM(BG84:BG193)),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ROUND((SUM(BH84:BH193)),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ROUND((SUM(BI84:BI193)),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040.21.1 - Dočasné zajištění ČOV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J84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J85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J86</f>
        <v>0</v>
      </c>
      <c r="L61" s="110"/>
    </row>
    <row r="62" spans="2:47" s="9" customFormat="1" ht="19.899999999999999" customHeight="1">
      <c r="B62" s="110"/>
      <c r="D62" s="111" t="s">
        <v>220</v>
      </c>
      <c r="E62" s="112"/>
      <c r="F62" s="112"/>
      <c r="G62" s="112"/>
      <c r="H62" s="112"/>
      <c r="I62" s="112"/>
      <c r="J62" s="113">
        <f>J175</f>
        <v>0</v>
      </c>
      <c r="L62" s="110"/>
    </row>
    <row r="63" spans="2:47" s="9" customFormat="1" ht="19.899999999999999" customHeight="1">
      <c r="B63" s="110"/>
      <c r="D63" s="111" t="s">
        <v>1345</v>
      </c>
      <c r="E63" s="112"/>
      <c r="F63" s="112"/>
      <c r="G63" s="112"/>
      <c r="H63" s="112"/>
      <c r="I63" s="112"/>
      <c r="J63" s="113">
        <f>J183</f>
        <v>0</v>
      </c>
      <c r="L63" s="110"/>
    </row>
    <row r="64" spans="2:47" s="9" customFormat="1" ht="19.899999999999999" customHeight="1">
      <c r="B64" s="110"/>
      <c r="D64" s="111" t="s">
        <v>224</v>
      </c>
      <c r="E64" s="112"/>
      <c r="F64" s="112"/>
      <c r="G64" s="112"/>
      <c r="H64" s="112"/>
      <c r="I64" s="112"/>
      <c r="J64" s="113">
        <f>J190</f>
        <v>0</v>
      </c>
      <c r="L64" s="110"/>
    </row>
    <row r="65" spans="2:12" s="1" customFormat="1" ht="21.75" customHeight="1">
      <c r="B65" s="34"/>
      <c r="L65" s="34"/>
    </row>
    <row r="66" spans="2:12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4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34"/>
    </row>
    <row r="71" spans="2:12" s="1" customFormat="1" ht="24.95" customHeight="1">
      <c r="B71" s="34"/>
      <c r="C71" s="22" t="s">
        <v>229</v>
      </c>
      <c r="L71" s="34"/>
    </row>
    <row r="72" spans="2:12" s="1" customFormat="1" ht="6.95" customHeight="1">
      <c r="B72" s="34"/>
      <c r="L72" s="34"/>
    </row>
    <row r="73" spans="2:12" s="1" customFormat="1" ht="12" customHeight="1">
      <c r="B73" s="34"/>
      <c r="C73" s="28" t="s">
        <v>16</v>
      </c>
      <c r="L73" s="34"/>
    </row>
    <row r="74" spans="2:12" s="1" customFormat="1" ht="16.5" customHeight="1">
      <c r="B74" s="34"/>
      <c r="E74" s="336" t="str">
        <f>E7</f>
        <v>Opatření Zátor-Loučky, OHO, Dílčí stavba 02.040 Opatření v úseku Zátor - Loučky</v>
      </c>
      <c r="F74" s="337"/>
      <c r="G74" s="337"/>
      <c r="H74" s="337"/>
      <c r="L74" s="34"/>
    </row>
    <row r="75" spans="2:12" s="1" customFormat="1" ht="12" customHeight="1">
      <c r="B75" s="34"/>
      <c r="C75" s="28" t="s">
        <v>210</v>
      </c>
      <c r="L75" s="34"/>
    </row>
    <row r="76" spans="2:12" s="1" customFormat="1" ht="16.5" customHeight="1">
      <c r="B76" s="34"/>
      <c r="E76" s="310" t="str">
        <f>E9</f>
        <v>040.21.1 - Dočasné zajištění ČOV</v>
      </c>
      <c r="F76" s="335"/>
      <c r="G76" s="335"/>
      <c r="H76" s="335"/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22</v>
      </c>
      <c r="F78" s="26" t="str">
        <f>F12</f>
        <v>Zátor</v>
      </c>
      <c r="I78" s="28" t="s">
        <v>24</v>
      </c>
      <c r="J78" s="51">
        <f>IF(J12="","",J12)</f>
        <v>45897</v>
      </c>
      <c r="L78" s="34"/>
    </row>
    <row r="79" spans="2:12" s="1" customFormat="1" ht="6.95" customHeight="1">
      <c r="B79" s="34"/>
      <c r="L79" s="34"/>
    </row>
    <row r="80" spans="2:12" s="1" customFormat="1" ht="15.2" customHeight="1">
      <c r="B80" s="34"/>
      <c r="C80" s="28" t="s">
        <v>27</v>
      </c>
      <c r="F80" s="26" t="str">
        <f>E15</f>
        <v>Povodí Odry, státní podnik</v>
      </c>
      <c r="I80" s="28" t="s">
        <v>34</v>
      </c>
      <c r="J80" s="32" t="str">
        <f>E21</f>
        <v>AQUATIS, a.s.</v>
      </c>
      <c r="L80" s="34"/>
    </row>
    <row r="81" spans="2:65" s="1" customFormat="1" ht="25.7" customHeight="1">
      <c r="B81" s="34"/>
      <c r="C81" s="28" t="s">
        <v>32</v>
      </c>
      <c r="F81" s="26" t="str">
        <f>IF(E18="","",E18)</f>
        <v>Vyplň údaj</v>
      </c>
      <c r="I81" s="28" t="s">
        <v>37</v>
      </c>
      <c r="J81" s="32" t="str">
        <f>E24</f>
        <v>Ing. Michal Jendruščák</v>
      </c>
      <c r="L81" s="34"/>
    </row>
    <row r="82" spans="2:65" s="1" customFormat="1" ht="10.35" customHeight="1">
      <c r="B82" s="34"/>
      <c r="L82" s="34"/>
    </row>
    <row r="83" spans="2:65" s="10" customFormat="1" ht="29.25" customHeight="1">
      <c r="B83" s="114"/>
      <c r="C83" s="115" t="s">
        <v>230</v>
      </c>
      <c r="D83" s="116" t="s">
        <v>60</v>
      </c>
      <c r="E83" s="116" t="s">
        <v>56</v>
      </c>
      <c r="F83" s="116" t="s">
        <v>57</v>
      </c>
      <c r="G83" s="116" t="s">
        <v>231</v>
      </c>
      <c r="H83" s="116" t="s">
        <v>232</v>
      </c>
      <c r="I83" s="116" t="s">
        <v>233</v>
      </c>
      <c r="J83" s="116" t="s">
        <v>214</v>
      </c>
      <c r="K83" s="117" t="s">
        <v>234</v>
      </c>
      <c r="L83" s="114"/>
      <c r="M83" s="58" t="s">
        <v>29</v>
      </c>
      <c r="N83" s="59" t="s">
        <v>45</v>
      </c>
      <c r="O83" s="59" t="s">
        <v>235</v>
      </c>
      <c r="P83" s="59" t="s">
        <v>236</v>
      </c>
      <c r="Q83" s="59" t="s">
        <v>237</v>
      </c>
      <c r="R83" s="59" t="s">
        <v>238</v>
      </c>
      <c r="S83" s="59" t="s">
        <v>239</v>
      </c>
      <c r="T83" s="60" t="s">
        <v>240</v>
      </c>
    </row>
    <row r="84" spans="2:65" s="1" customFormat="1" ht="22.9" customHeight="1">
      <c r="B84" s="34"/>
      <c r="C84" s="63" t="s">
        <v>241</v>
      </c>
      <c r="J84" s="118">
        <f>BK84</f>
        <v>0</v>
      </c>
      <c r="L84" s="34"/>
      <c r="M84" s="61"/>
      <c r="N84" s="52"/>
      <c r="O84" s="52"/>
      <c r="P84" s="119">
        <f>P85</f>
        <v>0</v>
      </c>
      <c r="Q84" s="52"/>
      <c r="R84" s="119">
        <f>R85</f>
        <v>620.69409999999993</v>
      </c>
      <c r="S84" s="52"/>
      <c r="T84" s="120">
        <f>T85</f>
        <v>0</v>
      </c>
      <c r="AT84" s="18" t="s">
        <v>74</v>
      </c>
      <c r="AU84" s="18" t="s">
        <v>215</v>
      </c>
      <c r="BK84" s="121">
        <f>BK85</f>
        <v>0</v>
      </c>
    </row>
    <row r="85" spans="2:65" s="11" customFormat="1" ht="25.9" customHeight="1">
      <c r="B85" s="122"/>
      <c r="D85" s="123" t="s">
        <v>74</v>
      </c>
      <c r="E85" s="124" t="s">
        <v>242</v>
      </c>
      <c r="F85" s="124" t="s">
        <v>243</v>
      </c>
      <c r="I85" s="125"/>
      <c r="J85" s="126">
        <f>BK85</f>
        <v>0</v>
      </c>
      <c r="L85" s="122"/>
      <c r="M85" s="127"/>
      <c r="P85" s="128">
        <f>P86+P175+P183+P190</f>
        <v>0</v>
      </c>
      <c r="R85" s="128">
        <f>R86+R175+R183+R190</f>
        <v>620.69409999999993</v>
      </c>
      <c r="T85" s="129">
        <f>T86+T175+T183+T190</f>
        <v>0</v>
      </c>
      <c r="AR85" s="123" t="s">
        <v>83</v>
      </c>
      <c r="AT85" s="130" t="s">
        <v>74</v>
      </c>
      <c r="AU85" s="130" t="s">
        <v>75</v>
      </c>
      <c r="AY85" s="123" t="s">
        <v>244</v>
      </c>
      <c r="BK85" s="131">
        <f>BK86+BK175+BK183+BK190</f>
        <v>0</v>
      </c>
    </row>
    <row r="86" spans="2:65" s="11" customFormat="1" ht="22.9" customHeight="1">
      <c r="B86" s="122"/>
      <c r="D86" s="123" t="s">
        <v>74</v>
      </c>
      <c r="E86" s="132" t="s">
        <v>83</v>
      </c>
      <c r="F86" s="132" t="s">
        <v>245</v>
      </c>
      <c r="I86" s="125"/>
      <c r="J86" s="133">
        <f>BK86</f>
        <v>0</v>
      </c>
      <c r="L86" s="122"/>
      <c r="M86" s="127"/>
      <c r="P86" s="128">
        <f>SUM(P87:P174)</f>
        <v>0</v>
      </c>
      <c r="R86" s="128">
        <f>SUM(R87:R174)</f>
        <v>3.7000000000000002E-3</v>
      </c>
      <c r="T86" s="129">
        <f>SUM(T87:T174)</f>
        <v>0</v>
      </c>
      <c r="AR86" s="123" t="s">
        <v>83</v>
      </c>
      <c r="AT86" s="130" t="s">
        <v>74</v>
      </c>
      <c r="AU86" s="130" t="s">
        <v>83</v>
      </c>
      <c r="AY86" s="123" t="s">
        <v>244</v>
      </c>
      <c r="BK86" s="131">
        <f>SUM(BK87:BK174)</f>
        <v>0</v>
      </c>
    </row>
    <row r="87" spans="2:65" s="1" customFormat="1" ht="16.5" customHeight="1">
      <c r="B87" s="34"/>
      <c r="C87" s="134" t="s">
        <v>83</v>
      </c>
      <c r="D87" s="134" t="s">
        <v>246</v>
      </c>
      <c r="E87" s="135" t="s">
        <v>1365</v>
      </c>
      <c r="F87" s="136" t="s">
        <v>1366</v>
      </c>
      <c r="G87" s="137" t="s">
        <v>274</v>
      </c>
      <c r="H87" s="138">
        <v>125</v>
      </c>
      <c r="I87" s="139"/>
      <c r="J87" s="140">
        <f>ROUND(I87*H87,2)</f>
        <v>0</v>
      </c>
      <c r="K87" s="136" t="s">
        <v>250</v>
      </c>
      <c r="L87" s="34"/>
      <c r="M87" s="141" t="s">
        <v>29</v>
      </c>
      <c r="N87" s="142" t="s">
        <v>46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251</v>
      </c>
      <c r="AT87" s="145" t="s">
        <v>246</v>
      </c>
      <c r="AU87" s="145" t="s">
        <v>21</v>
      </c>
      <c r="AY87" s="18" t="s">
        <v>244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83</v>
      </c>
      <c r="BK87" s="146">
        <f>ROUND(I87*H87,2)</f>
        <v>0</v>
      </c>
      <c r="BL87" s="18" t="s">
        <v>251</v>
      </c>
      <c r="BM87" s="145" t="s">
        <v>2120</v>
      </c>
    </row>
    <row r="88" spans="2:65" s="1" customFormat="1">
      <c r="B88" s="34"/>
      <c r="D88" s="147" t="s">
        <v>253</v>
      </c>
      <c r="F88" s="148" t="s">
        <v>1368</v>
      </c>
      <c r="I88" s="149"/>
      <c r="L88" s="34"/>
      <c r="M88" s="150"/>
      <c r="T88" s="55"/>
      <c r="AT88" s="18" t="s">
        <v>253</v>
      </c>
      <c r="AU88" s="18" t="s">
        <v>21</v>
      </c>
    </row>
    <row r="89" spans="2:65" s="1" customFormat="1">
      <c r="B89" s="34"/>
      <c r="D89" s="151" t="s">
        <v>255</v>
      </c>
      <c r="F89" s="152" t="s">
        <v>1369</v>
      </c>
      <c r="I89" s="149"/>
      <c r="L89" s="34"/>
      <c r="M89" s="150"/>
      <c r="T89" s="55"/>
      <c r="AT89" s="18" t="s">
        <v>255</v>
      </c>
      <c r="AU89" s="18" t="s">
        <v>21</v>
      </c>
    </row>
    <row r="90" spans="2:65" s="12" customFormat="1">
      <c r="B90" s="153"/>
      <c r="D90" s="147" t="s">
        <v>262</v>
      </c>
      <c r="E90" s="154" t="s">
        <v>29</v>
      </c>
      <c r="F90" s="155" t="s">
        <v>2121</v>
      </c>
      <c r="H90" s="156">
        <v>125</v>
      </c>
      <c r="I90" s="157"/>
      <c r="L90" s="153"/>
      <c r="M90" s="158"/>
      <c r="T90" s="159"/>
      <c r="AT90" s="154" t="s">
        <v>262</v>
      </c>
      <c r="AU90" s="154" t="s">
        <v>21</v>
      </c>
      <c r="AV90" s="12" t="s">
        <v>21</v>
      </c>
      <c r="AW90" s="12" t="s">
        <v>36</v>
      </c>
      <c r="AX90" s="12" t="s">
        <v>83</v>
      </c>
      <c r="AY90" s="154" t="s">
        <v>244</v>
      </c>
    </row>
    <row r="91" spans="2:65" s="1" customFormat="1" ht="21.75" customHeight="1">
      <c r="B91" s="34"/>
      <c r="C91" s="134" t="s">
        <v>21</v>
      </c>
      <c r="D91" s="134" t="s">
        <v>246</v>
      </c>
      <c r="E91" s="135" t="s">
        <v>301</v>
      </c>
      <c r="F91" s="136" t="s">
        <v>302</v>
      </c>
      <c r="G91" s="137" t="s">
        <v>274</v>
      </c>
      <c r="H91" s="138">
        <v>101</v>
      </c>
      <c r="I91" s="139"/>
      <c r="J91" s="140">
        <f>ROUND(I91*H91,2)</f>
        <v>0</v>
      </c>
      <c r="K91" s="136" t="s">
        <v>250</v>
      </c>
      <c r="L91" s="34"/>
      <c r="M91" s="141" t="s">
        <v>29</v>
      </c>
      <c r="N91" s="142" t="s">
        <v>46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251</v>
      </c>
      <c r="AT91" s="145" t="s">
        <v>246</v>
      </c>
      <c r="AU91" s="145" t="s">
        <v>21</v>
      </c>
      <c r="AY91" s="18" t="s">
        <v>244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83</v>
      </c>
      <c r="BK91" s="146">
        <f>ROUND(I91*H91,2)</f>
        <v>0</v>
      </c>
      <c r="BL91" s="18" t="s">
        <v>251</v>
      </c>
      <c r="BM91" s="145" t="s">
        <v>2122</v>
      </c>
    </row>
    <row r="92" spans="2:65" s="1" customFormat="1" ht="19.5">
      <c r="B92" s="34"/>
      <c r="D92" s="147" t="s">
        <v>253</v>
      </c>
      <c r="F92" s="148" t="s">
        <v>304</v>
      </c>
      <c r="I92" s="149"/>
      <c r="L92" s="34"/>
      <c r="M92" s="150"/>
      <c r="T92" s="55"/>
      <c r="AT92" s="18" t="s">
        <v>253</v>
      </c>
      <c r="AU92" s="18" t="s">
        <v>21</v>
      </c>
    </row>
    <row r="93" spans="2:65" s="1" customFormat="1">
      <c r="B93" s="34"/>
      <c r="D93" s="151" t="s">
        <v>255</v>
      </c>
      <c r="F93" s="152" t="s">
        <v>305</v>
      </c>
      <c r="I93" s="149"/>
      <c r="L93" s="34"/>
      <c r="M93" s="150"/>
      <c r="T93" s="55"/>
      <c r="AT93" s="18" t="s">
        <v>255</v>
      </c>
      <c r="AU93" s="18" t="s">
        <v>21</v>
      </c>
    </row>
    <row r="94" spans="2:65" s="12" customFormat="1">
      <c r="B94" s="153"/>
      <c r="D94" s="147" t="s">
        <v>262</v>
      </c>
      <c r="E94" s="154" t="s">
        <v>29</v>
      </c>
      <c r="F94" s="155" t="s">
        <v>2123</v>
      </c>
      <c r="H94" s="156">
        <v>101</v>
      </c>
      <c r="I94" s="157"/>
      <c r="L94" s="153"/>
      <c r="M94" s="158"/>
      <c r="T94" s="159"/>
      <c r="AT94" s="154" t="s">
        <v>262</v>
      </c>
      <c r="AU94" s="154" t="s">
        <v>21</v>
      </c>
      <c r="AV94" s="12" t="s">
        <v>21</v>
      </c>
      <c r="AW94" s="12" t="s">
        <v>36</v>
      </c>
      <c r="AX94" s="12" t="s">
        <v>83</v>
      </c>
      <c r="AY94" s="154" t="s">
        <v>244</v>
      </c>
    </row>
    <row r="95" spans="2:65" s="1" customFormat="1" ht="21.75" customHeight="1">
      <c r="B95" s="34"/>
      <c r="C95" s="134" t="s">
        <v>264</v>
      </c>
      <c r="D95" s="134" t="s">
        <v>246</v>
      </c>
      <c r="E95" s="135" t="s">
        <v>849</v>
      </c>
      <c r="F95" s="136" t="s">
        <v>850</v>
      </c>
      <c r="G95" s="137" t="s">
        <v>274</v>
      </c>
      <c r="H95" s="138">
        <v>145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2124</v>
      </c>
    </row>
    <row r="96" spans="2:65" s="1" customFormat="1" ht="19.5">
      <c r="B96" s="34"/>
      <c r="D96" s="147" t="s">
        <v>253</v>
      </c>
      <c r="F96" s="148" t="s">
        <v>852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853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29</v>
      </c>
      <c r="F98" s="155" t="s">
        <v>2125</v>
      </c>
      <c r="H98" s="156">
        <v>145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21.75" customHeight="1">
      <c r="B99" s="34"/>
      <c r="C99" s="134" t="s">
        <v>251</v>
      </c>
      <c r="D99" s="134" t="s">
        <v>246</v>
      </c>
      <c r="E99" s="135" t="s">
        <v>315</v>
      </c>
      <c r="F99" s="136" t="s">
        <v>316</v>
      </c>
      <c r="G99" s="137" t="s">
        <v>274</v>
      </c>
      <c r="H99" s="138">
        <v>27.75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2126</v>
      </c>
    </row>
    <row r="100" spans="2:65" s="1" customFormat="1" ht="19.5">
      <c r="B100" s="34"/>
      <c r="D100" s="147" t="s">
        <v>253</v>
      </c>
      <c r="F100" s="148" t="s">
        <v>318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319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2" customFormat="1">
      <c r="B102" s="153"/>
      <c r="D102" s="147" t="s">
        <v>262</v>
      </c>
      <c r="E102" s="154" t="s">
        <v>823</v>
      </c>
      <c r="F102" s="155" t="s">
        <v>2127</v>
      </c>
      <c r="H102" s="156">
        <v>27.75</v>
      </c>
      <c r="I102" s="157"/>
      <c r="L102" s="153"/>
      <c r="M102" s="158"/>
      <c r="T102" s="159"/>
      <c r="AT102" s="154" t="s">
        <v>262</v>
      </c>
      <c r="AU102" s="154" t="s">
        <v>21</v>
      </c>
      <c r="AV102" s="12" t="s">
        <v>21</v>
      </c>
      <c r="AW102" s="12" t="s">
        <v>36</v>
      </c>
      <c r="AX102" s="12" t="s">
        <v>83</v>
      </c>
      <c r="AY102" s="154" t="s">
        <v>244</v>
      </c>
    </row>
    <row r="103" spans="2:65" s="1" customFormat="1" ht="21.75" customHeight="1">
      <c r="B103" s="34"/>
      <c r="C103" s="134" t="s">
        <v>279</v>
      </c>
      <c r="D103" s="134" t="s">
        <v>246</v>
      </c>
      <c r="E103" s="135" t="s">
        <v>325</v>
      </c>
      <c r="F103" s="136" t="s">
        <v>326</v>
      </c>
      <c r="G103" s="137" t="s">
        <v>274</v>
      </c>
      <c r="H103" s="138">
        <v>176</v>
      </c>
      <c r="I103" s="139"/>
      <c r="J103" s="140">
        <f>ROUND(I103*H103,2)</f>
        <v>0</v>
      </c>
      <c r="K103" s="136" t="s">
        <v>250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2128</v>
      </c>
    </row>
    <row r="104" spans="2:65" s="1" customFormat="1" ht="19.5">
      <c r="B104" s="34"/>
      <c r="D104" s="147" t="s">
        <v>253</v>
      </c>
      <c r="F104" s="148" t="s">
        <v>328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>
      <c r="B105" s="34"/>
      <c r="D105" s="151" t="s">
        <v>255</v>
      </c>
      <c r="F105" s="152" t="s">
        <v>329</v>
      </c>
      <c r="I105" s="149"/>
      <c r="L105" s="34"/>
      <c r="M105" s="150"/>
      <c r="T105" s="55"/>
      <c r="AT105" s="18" t="s">
        <v>255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2129</v>
      </c>
      <c r="H106" s="156">
        <v>59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4" customFormat="1">
      <c r="B107" s="168"/>
      <c r="D107" s="147" t="s">
        <v>262</v>
      </c>
      <c r="E107" s="169" t="s">
        <v>29</v>
      </c>
      <c r="F107" s="170" t="s">
        <v>321</v>
      </c>
      <c r="H107" s="171">
        <v>59</v>
      </c>
      <c r="I107" s="172"/>
      <c r="L107" s="168"/>
      <c r="M107" s="173"/>
      <c r="T107" s="174"/>
      <c r="AT107" s="169" t="s">
        <v>262</v>
      </c>
      <c r="AU107" s="169" t="s">
        <v>21</v>
      </c>
      <c r="AV107" s="14" t="s">
        <v>264</v>
      </c>
      <c r="AW107" s="14" t="s">
        <v>36</v>
      </c>
      <c r="AX107" s="14" t="s">
        <v>75</v>
      </c>
      <c r="AY107" s="169" t="s">
        <v>244</v>
      </c>
    </row>
    <row r="108" spans="2:65" s="12" customFormat="1">
      <c r="B108" s="153"/>
      <c r="D108" s="147" t="s">
        <v>262</v>
      </c>
      <c r="E108" s="154" t="s">
        <v>29</v>
      </c>
      <c r="F108" s="155" t="s">
        <v>2130</v>
      </c>
      <c r="H108" s="156">
        <v>58</v>
      </c>
      <c r="I108" s="157"/>
      <c r="L108" s="153"/>
      <c r="M108" s="158"/>
      <c r="T108" s="159"/>
      <c r="AT108" s="154" t="s">
        <v>262</v>
      </c>
      <c r="AU108" s="154" t="s">
        <v>21</v>
      </c>
      <c r="AV108" s="12" t="s">
        <v>21</v>
      </c>
      <c r="AW108" s="12" t="s">
        <v>36</v>
      </c>
      <c r="AX108" s="12" t="s">
        <v>75</v>
      </c>
      <c r="AY108" s="154" t="s">
        <v>244</v>
      </c>
    </row>
    <row r="109" spans="2:65" s="12" customFormat="1">
      <c r="B109" s="153"/>
      <c r="D109" s="147" t="s">
        <v>262</v>
      </c>
      <c r="E109" s="154" t="s">
        <v>29</v>
      </c>
      <c r="F109" s="155" t="s">
        <v>2131</v>
      </c>
      <c r="H109" s="156">
        <v>59</v>
      </c>
      <c r="I109" s="157"/>
      <c r="L109" s="153"/>
      <c r="M109" s="158"/>
      <c r="T109" s="159"/>
      <c r="AT109" s="154" t="s">
        <v>262</v>
      </c>
      <c r="AU109" s="154" t="s">
        <v>21</v>
      </c>
      <c r="AV109" s="12" t="s">
        <v>21</v>
      </c>
      <c r="AW109" s="12" t="s">
        <v>36</v>
      </c>
      <c r="AX109" s="12" t="s">
        <v>75</v>
      </c>
      <c r="AY109" s="154" t="s">
        <v>244</v>
      </c>
    </row>
    <row r="110" spans="2:65" s="14" customFormat="1">
      <c r="B110" s="168"/>
      <c r="D110" s="147" t="s">
        <v>262</v>
      </c>
      <c r="E110" s="169" t="s">
        <v>819</v>
      </c>
      <c r="F110" s="170" t="s">
        <v>321</v>
      </c>
      <c r="H110" s="171">
        <v>117</v>
      </c>
      <c r="I110" s="172"/>
      <c r="L110" s="168"/>
      <c r="M110" s="173"/>
      <c r="T110" s="174"/>
      <c r="AT110" s="169" t="s">
        <v>262</v>
      </c>
      <c r="AU110" s="169" t="s">
        <v>21</v>
      </c>
      <c r="AV110" s="14" t="s">
        <v>264</v>
      </c>
      <c r="AW110" s="14" t="s">
        <v>36</v>
      </c>
      <c r="AX110" s="14" t="s">
        <v>75</v>
      </c>
      <c r="AY110" s="169" t="s">
        <v>244</v>
      </c>
    </row>
    <row r="111" spans="2:65" s="13" customFormat="1">
      <c r="B111" s="160"/>
      <c r="D111" s="147" t="s">
        <v>262</v>
      </c>
      <c r="E111" s="161" t="s">
        <v>29</v>
      </c>
      <c r="F111" s="162" t="s">
        <v>271</v>
      </c>
      <c r="H111" s="163">
        <v>176</v>
      </c>
      <c r="I111" s="164"/>
      <c r="L111" s="160"/>
      <c r="M111" s="165"/>
      <c r="T111" s="166"/>
      <c r="AT111" s="161" t="s">
        <v>262</v>
      </c>
      <c r="AU111" s="161" t="s">
        <v>21</v>
      </c>
      <c r="AV111" s="13" t="s">
        <v>251</v>
      </c>
      <c r="AW111" s="13" t="s">
        <v>36</v>
      </c>
      <c r="AX111" s="13" t="s">
        <v>83</v>
      </c>
      <c r="AY111" s="161" t="s">
        <v>244</v>
      </c>
    </row>
    <row r="112" spans="2:65" s="1" customFormat="1" ht="16.5" customHeight="1">
      <c r="B112" s="34"/>
      <c r="C112" s="134" t="s">
        <v>286</v>
      </c>
      <c r="D112" s="134" t="s">
        <v>246</v>
      </c>
      <c r="E112" s="135" t="s">
        <v>341</v>
      </c>
      <c r="F112" s="136" t="s">
        <v>342</v>
      </c>
      <c r="G112" s="137" t="s">
        <v>274</v>
      </c>
      <c r="H112" s="138">
        <v>27.75</v>
      </c>
      <c r="I112" s="139"/>
      <c r="J112" s="140">
        <f>ROUND(I112*H112,2)</f>
        <v>0</v>
      </c>
      <c r="K112" s="136" t="s">
        <v>250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2132</v>
      </c>
    </row>
    <row r="113" spans="2:65" s="1" customFormat="1" ht="19.5">
      <c r="B113" s="34"/>
      <c r="D113" s="147" t="s">
        <v>253</v>
      </c>
      <c r="F113" s="148" t="s">
        <v>344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" customFormat="1">
      <c r="B114" s="34"/>
      <c r="D114" s="151" t="s">
        <v>255</v>
      </c>
      <c r="F114" s="152" t="s">
        <v>345</v>
      </c>
      <c r="I114" s="149"/>
      <c r="L114" s="34"/>
      <c r="M114" s="150"/>
      <c r="T114" s="55"/>
      <c r="AT114" s="18" t="s">
        <v>255</v>
      </c>
      <c r="AU114" s="18" t="s">
        <v>21</v>
      </c>
    </row>
    <row r="115" spans="2:65" s="12" customFormat="1">
      <c r="B115" s="153"/>
      <c r="D115" s="147" t="s">
        <v>262</v>
      </c>
      <c r="E115" s="154" t="s">
        <v>29</v>
      </c>
      <c r="F115" s="155" t="s">
        <v>2133</v>
      </c>
      <c r="H115" s="156">
        <v>27.75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83</v>
      </c>
      <c r="AY115" s="154" t="s">
        <v>244</v>
      </c>
    </row>
    <row r="116" spans="2:65" s="1" customFormat="1" ht="16.5" customHeight="1">
      <c r="B116" s="34"/>
      <c r="C116" s="134" t="s">
        <v>293</v>
      </c>
      <c r="D116" s="134" t="s">
        <v>246</v>
      </c>
      <c r="E116" s="135" t="s">
        <v>347</v>
      </c>
      <c r="F116" s="136" t="s">
        <v>348</v>
      </c>
      <c r="G116" s="137" t="s">
        <v>274</v>
      </c>
      <c r="H116" s="138">
        <v>204</v>
      </c>
      <c r="I116" s="139"/>
      <c r="J116" s="140">
        <f>ROUND(I116*H116,2)</f>
        <v>0</v>
      </c>
      <c r="K116" s="136" t="s">
        <v>250</v>
      </c>
      <c r="L116" s="34"/>
      <c r="M116" s="141" t="s">
        <v>29</v>
      </c>
      <c r="N116" s="142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251</v>
      </c>
      <c r="AT116" s="145" t="s">
        <v>246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2134</v>
      </c>
    </row>
    <row r="117" spans="2:65" s="1" customFormat="1" ht="19.5">
      <c r="B117" s="34"/>
      <c r="D117" s="147" t="s">
        <v>253</v>
      </c>
      <c r="F117" s="148" t="s">
        <v>350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>
      <c r="B118" s="34"/>
      <c r="D118" s="151" t="s">
        <v>255</v>
      </c>
      <c r="F118" s="152" t="s">
        <v>351</v>
      </c>
      <c r="I118" s="149"/>
      <c r="L118" s="34"/>
      <c r="M118" s="150"/>
      <c r="T118" s="55"/>
      <c r="AT118" s="18" t="s">
        <v>255</v>
      </c>
      <c r="AU118" s="18" t="s">
        <v>21</v>
      </c>
    </row>
    <row r="119" spans="2:65" s="12" customFormat="1">
      <c r="B119" s="153"/>
      <c r="D119" s="147" t="s">
        <v>262</v>
      </c>
      <c r="E119" s="154" t="s">
        <v>29</v>
      </c>
      <c r="F119" s="155" t="s">
        <v>819</v>
      </c>
      <c r="H119" s="156">
        <v>117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75</v>
      </c>
      <c r="AY119" s="154" t="s">
        <v>244</v>
      </c>
    </row>
    <row r="120" spans="2:65" s="12" customFormat="1">
      <c r="B120" s="153"/>
      <c r="D120" s="147" t="s">
        <v>262</v>
      </c>
      <c r="E120" s="154" t="s">
        <v>29</v>
      </c>
      <c r="F120" s="155" t="s">
        <v>1039</v>
      </c>
      <c r="H120" s="156">
        <v>87</v>
      </c>
      <c r="I120" s="157"/>
      <c r="L120" s="153"/>
      <c r="M120" s="158"/>
      <c r="T120" s="159"/>
      <c r="AT120" s="154" t="s">
        <v>262</v>
      </c>
      <c r="AU120" s="154" t="s">
        <v>21</v>
      </c>
      <c r="AV120" s="12" t="s">
        <v>21</v>
      </c>
      <c r="AW120" s="12" t="s">
        <v>36</v>
      </c>
      <c r="AX120" s="12" t="s">
        <v>75</v>
      </c>
      <c r="AY120" s="154" t="s">
        <v>244</v>
      </c>
    </row>
    <row r="121" spans="2:65" s="13" customFormat="1">
      <c r="B121" s="160"/>
      <c r="D121" s="147" t="s">
        <v>262</v>
      </c>
      <c r="E121" s="161" t="s">
        <v>29</v>
      </c>
      <c r="F121" s="162" t="s">
        <v>271</v>
      </c>
      <c r="H121" s="163">
        <v>204</v>
      </c>
      <c r="I121" s="164"/>
      <c r="L121" s="160"/>
      <c r="M121" s="165"/>
      <c r="T121" s="166"/>
      <c r="AT121" s="161" t="s">
        <v>262</v>
      </c>
      <c r="AU121" s="161" t="s">
        <v>21</v>
      </c>
      <c r="AV121" s="13" t="s">
        <v>251</v>
      </c>
      <c r="AW121" s="13" t="s">
        <v>36</v>
      </c>
      <c r="AX121" s="13" t="s">
        <v>83</v>
      </c>
      <c r="AY121" s="161" t="s">
        <v>244</v>
      </c>
    </row>
    <row r="122" spans="2:65" s="1" customFormat="1" ht="16.5" customHeight="1">
      <c r="B122" s="34"/>
      <c r="C122" s="134" t="s">
        <v>300</v>
      </c>
      <c r="D122" s="134" t="s">
        <v>246</v>
      </c>
      <c r="E122" s="135" t="s">
        <v>353</v>
      </c>
      <c r="F122" s="136" t="s">
        <v>354</v>
      </c>
      <c r="G122" s="137" t="s">
        <v>274</v>
      </c>
      <c r="H122" s="138">
        <v>59</v>
      </c>
      <c r="I122" s="139"/>
      <c r="J122" s="140">
        <f>ROUND(I122*H122,2)</f>
        <v>0</v>
      </c>
      <c r="K122" s="136" t="s">
        <v>250</v>
      </c>
      <c r="L122" s="34"/>
      <c r="M122" s="141" t="s">
        <v>29</v>
      </c>
      <c r="N122" s="142" t="s">
        <v>46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251</v>
      </c>
      <c r="AT122" s="145" t="s">
        <v>246</v>
      </c>
      <c r="AU122" s="145" t="s">
        <v>21</v>
      </c>
      <c r="AY122" s="18" t="s">
        <v>244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83</v>
      </c>
      <c r="BK122" s="146">
        <f>ROUND(I122*H122,2)</f>
        <v>0</v>
      </c>
      <c r="BL122" s="18" t="s">
        <v>251</v>
      </c>
      <c r="BM122" s="145" t="s">
        <v>2135</v>
      </c>
    </row>
    <row r="123" spans="2:65" s="1" customFormat="1" ht="19.5">
      <c r="B123" s="34"/>
      <c r="D123" s="147" t="s">
        <v>253</v>
      </c>
      <c r="F123" s="148" t="s">
        <v>356</v>
      </c>
      <c r="I123" s="149"/>
      <c r="L123" s="34"/>
      <c r="M123" s="150"/>
      <c r="T123" s="55"/>
      <c r="AT123" s="18" t="s">
        <v>253</v>
      </c>
      <c r="AU123" s="18" t="s">
        <v>21</v>
      </c>
    </row>
    <row r="124" spans="2:65" s="1" customFormat="1">
      <c r="B124" s="34"/>
      <c r="D124" s="151" t="s">
        <v>255</v>
      </c>
      <c r="F124" s="152" t="s">
        <v>357</v>
      </c>
      <c r="I124" s="149"/>
      <c r="L124" s="34"/>
      <c r="M124" s="150"/>
      <c r="T124" s="55"/>
      <c r="AT124" s="18" t="s">
        <v>255</v>
      </c>
      <c r="AU124" s="18" t="s">
        <v>21</v>
      </c>
    </row>
    <row r="125" spans="2:65" s="12" customFormat="1">
      <c r="B125" s="153"/>
      <c r="D125" s="147" t="s">
        <v>262</v>
      </c>
      <c r="E125" s="154" t="s">
        <v>29</v>
      </c>
      <c r="F125" s="155" t="s">
        <v>2136</v>
      </c>
      <c r="H125" s="156">
        <v>59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83</v>
      </c>
      <c r="AY125" s="154" t="s">
        <v>244</v>
      </c>
    </row>
    <row r="126" spans="2:65" s="1" customFormat="1" ht="16.5" customHeight="1">
      <c r="B126" s="34"/>
      <c r="C126" s="134" t="s">
        <v>307</v>
      </c>
      <c r="D126" s="134" t="s">
        <v>246</v>
      </c>
      <c r="E126" s="135" t="s">
        <v>379</v>
      </c>
      <c r="F126" s="136" t="s">
        <v>380</v>
      </c>
      <c r="G126" s="137" t="s">
        <v>249</v>
      </c>
      <c r="H126" s="138">
        <v>361</v>
      </c>
      <c r="I126" s="139"/>
      <c r="J126" s="140">
        <f>ROUND(I126*H126,2)</f>
        <v>0</v>
      </c>
      <c r="K126" s="136" t="s">
        <v>250</v>
      </c>
      <c r="L126" s="34"/>
      <c r="M126" s="141" t="s">
        <v>29</v>
      </c>
      <c r="N126" s="142" t="s">
        <v>46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251</v>
      </c>
      <c r="AT126" s="145" t="s">
        <v>246</v>
      </c>
      <c r="AU126" s="145" t="s">
        <v>21</v>
      </c>
      <c r="AY126" s="18" t="s">
        <v>244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83</v>
      </c>
      <c r="BK126" s="146">
        <f>ROUND(I126*H126,2)</f>
        <v>0</v>
      </c>
      <c r="BL126" s="18" t="s">
        <v>251</v>
      </c>
      <c r="BM126" s="145" t="s">
        <v>2137</v>
      </c>
    </row>
    <row r="127" spans="2:65" s="1" customFormat="1" ht="19.5">
      <c r="B127" s="34"/>
      <c r="D127" s="147" t="s">
        <v>253</v>
      </c>
      <c r="F127" s="148" t="s">
        <v>382</v>
      </c>
      <c r="I127" s="149"/>
      <c r="L127" s="34"/>
      <c r="M127" s="150"/>
      <c r="T127" s="55"/>
      <c r="AT127" s="18" t="s">
        <v>253</v>
      </c>
      <c r="AU127" s="18" t="s">
        <v>21</v>
      </c>
    </row>
    <row r="128" spans="2:65" s="1" customFormat="1">
      <c r="B128" s="34"/>
      <c r="D128" s="151" t="s">
        <v>255</v>
      </c>
      <c r="F128" s="152" t="s">
        <v>383</v>
      </c>
      <c r="I128" s="149"/>
      <c r="L128" s="34"/>
      <c r="M128" s="150"/>
      <c r="T128" s="55"/>
      <c r="AT128" s="18" t="s">
        <v>255</v>
      </c>
      <c r="AU128" s="18" t="s">
        <v>21</v>
      </c>
    </row>
    <row r="129" spans="2:65" s="12" customFormat="1">
      <c r="B129" s="153"/>
      <c r="D129" s="147" t="s">
        <v>262</v>
      </c>
      <c r="E129" s="154" t="s">
        <v>29</v>
      </c>
      <c r="F129" s="155" t="s">
        <v>2138</v>
      </c>
      <c r="H129" s="156">
        <v>361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83</v>
      </c>
      <c r="AY129" s="154" t="s">
        <v>244</v>
      </c>
    </row>
    <row r="130" spans="2:65" s="1" customFormat="1" ht="16.5" customHeight="1">
      <c r="B130" s="34"/>
      <c r="C130" s="134" t="s">
        <v>314</v>
      </c>
      <c r="D130" s="134" t="s">
        <v>246</v>
      </c>
      <c r="E130" s="135" t="s">
        <v>280</v>
      </c>
      <c r="F130" s="136" t="s">
        <v>281</v>
      </c>
      <c r="G130" s="137" t="s">
        <v>282</v>
      </c>
      <c r="H130" s="138">
        <v>1</v>
      </c>
      <c r="I130" s="139"/>
      <c r="J130" s="140">
        <f>ROUND(I130*H130,2)</f>
        <v>0</v>
      </c>
      <c r="K130" s="136" t="s">
        <v>29</v>
      </c>
      <c r="L130" s="34"/>
      <c r="M130" s="141" t="s">
        <v>29</v>
      </c>
      <c r="N130" s="142" t="s">
        <v>46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251</v>
      </c>
      <c r="AT130" s="145" t="s">
        <v>246</v>
      </c>
      <c r="AU130" s="145" t="s">
        <v>21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251</v>
      </c>
      <c r="BM130" s="145" t="s">
        <v>2139</v>
      </c>
    </row>
    <row r="131" spans="2:65" s="1" customFormat="1">
      <c r="B131" s="34"/>
      <c r="D131" s="147" t="s">
        <v>253</v>
      </c>
      <c r="F131" s="148" t="s">
        <v>281</v>
      </c>
      <c r="I131" s="149"/>
      <c r="L131" s="34"/>
      <c r="M131" s="150"/>
      <c r="T131" s="55"/>
      <c r="AT131" s="18" t="s">
        <v>253</v>
      </c>
      <c r="AU131" s="18" t="s">
        <v>21</v>
      </c>
    </row>
    <row r="132" spans="2:65" s="1" customFormat="1" ht="68.25">
      <c r="B132" s="34"/>
      <c r="D132" s="147" t="s">
        <v>284</v>
      </c>
      <c r="F132" s="167" t="s">
        <v>285</v>
      </c>
      <c r="I132" s="149"/>
      <c r="L132" s="34"/>
      <c r="M132" s="150"/>
      <c r="T132" s="55"/>
      <c r="AT132" s="18" t="s">
        <v>284</v>
      </c>
      <c r="AU132" s="18" t="s">
        <v>21</v>
      </c>
    </row>
    <row r="133" spans="2:65" s="1" customFormat="1" ht="16.5" customHeight="1">
      <c r="B133" s="34"/>
      <c r="C133" s="134" t="s">
        <v>324</v>
      </c>
      <c r="D133" s="134" t="s">
        <v>246</v>
      </c>
      <c r="E133" s="135" t="s">
        <v>337</v>
      </c>
      <c r="F133" s="136" t="s">
        <v>338</v>
      </c>
      <c r="G133" s="137" t="s">
        <v>274</v>
      </c>
      <c r="H133" s="138">
        <v>145</v>
      </c>
      <c r="I133" s="139"/>
      <c r="J133" s="140">
        <f>ROUND(I133*H133,2)</f>
        <v>0</v>
      </c>
      <c r="K133" s="136" t="s">
        <v>29</v>
      </c>
      <c r="L133" s="34"/>
      <c r="M133" s="141" t="s">
        <v>29</v>
      </c>
      <c r="N133" s="142" t="s">
        <v>46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251</v>
      </c>
      <c r="AT133" s="145" t="s">
        <v>246</v>
      </c>
      <c r="AU133" s="145" t="s">
        <v>21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251</v>
      </c>
      <c r="BM133" s="145" t="s">
        <v>2140</v>
      </c>
    </row>
    <row r="134" spans="2:65" s="1" customFormat="1">
      <c r="B134" s="34"/>
      <c r="D134" s="147" t="s">
        <v>253</v>
      </c>
      <c r="F134" s="148" t="s">
        <v>338</v>
      </c>
      <c r="I134" s="149"/>
      <c r="L134" s="34"/>
      <c r="M134" s="150"/>
      <c r="T134" s="55"/>
      <c r="AT134" s="18" t="s">
        <v>253</v>
      </c>
      <c r="AU134" s="18" t="s">
        <v>21</v>
      </c>
    </row>
    <row r="135" spans="2:65" s="12" customFormat="1">
      <c r="B135" s="153"/>
      <c r="D135" s="147" t="s">
        <v>262</v>
      </c>
      <c r="E135" s="154" t="s">
        <v>29</v>
      </c>
      <c r="F135" s="155" t="s">
        <v>2125</v>
      </c>
      <c r="H135" s="156">
        <v>145</v>
      </c>
      <c r="I135" s="157"/>
      <c r="L135" s="153"/>
      <c r="M135" s="158"/>
      <c r="T135" s="159"/>
      <c r="AT135" s="154" t="s">
        <v>262</v>
      </c>
      <c r="AU135" s="154" t="s">
        <v>21</v>
      </c>
      <c r="AV135" s="12" t="s">
        <v>21</v>
      </c>
      <c r="AW135" s="12" t="s">
        <v>36</v>
      </c>
      <c r="AX135" s="12" t="s">
        <v>83</v>
      </c>
      <c r="AY135" s="154" t="s">
        <v>244</v>
      </c>
    </row>
    <row r="136" spans="2:65" s="1" customFormat="1" ht="21.75" customHeight="1">
      <c r="B136" s="34"/>
      <c r="C136" s="134" t="s">
        <v>336</v>
      </c>
      <c r="D136" s="134" t="s">
        <v>246</v>
      </c>
      <c r="E136" s="135" t="s">
        <v>392</v>
      </c>
      <c r="F136" s="136" t="s">
        <v>393</v>
      </c>
      <c r="G136" s="137" t="s">
        <v>274</v>
      </c>
      <c r="H136" s="138">
        <v>110</v>
      </c>
      <c r="I136" s="139"/>
      <c r="J136" s="140">
        <f>ROUND(I136*H136,2)</f>
        <v>0</v>
      </c>
      <c r="K136" s="136" t="s">
        <v>250</v>
      </c>
      <c r="L136" s="34"/>
      <c r="M136" s="141" t="s">
        <v>29</v>
      </c>
      <c r="N136" s="142" t="s">
        <v>46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251</v>
      </c>
      <c r="AT136" s="145" t="s">
        <v>246</v>
      </c>
      <c r="AU136" s="145" t="s">
        <v>21</v>
      </c>
      <c r="AY136" s="18" t="s">
        <v>244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83</v>
      </c>
      <c r="BK136" s="146">
        <f>ROUND(I136*H136,2)</f>
        <v>0</v>
      </c>
      <c r="BL136" s="18" t="s">
        <v>251</v>
      </c>
      <c r="BM136" s="145" t="s">
        <v>2141</v>
      </c>
    </row>
    <row r="137" spans="2:65" s="1" customFormat="1" ht="19.5">
      <c r="B137" s="34"/>
      <c r="D137" s="147" t="s">
        <v>253</v>
      </c>
      <c r="F137" s="148" t="s">
        <v>395</v>
      </c>
      <c r="I137" s="149"/>
      <c r="L137" s="34"/>
      <c r="M137" s="150"/>
      <c r="T137" s="55"/>
      <c r="AT137" s="18" t="s">
        <v>253</v>
      </c>
      <c r="AU137" s="18" t="s">
        <v>21</v>
      </c>
    </row>
    <row r="138" spans="2:65" s="1" customFormat="1">
      <c r="B138" s="34"/>
      <c r="D138" s="151" t="s">
        <v>255</v>
      </c>
      <c r="F138" s="152" t="s">
        <v>396</v>
      </c>
      <c r="I138" s="149"/>
      <c r="L138" s="34"/>
      <c r="M138" s="150"/>
      <c r="T138" s="55"/>
      <c r="AT138" s="18" t="s">
        <v>255</v>
      </c>
      <c r="AU138" s="18" t="s">
        <v>21</v>
      </c>
    </row>
    <row r="139" spans="2:65" s="12" customFormat="1">
      <c r="B139" s="153"/>
      <c r="D139" s="147" t="s">
        <v>262</v>
      </c>
      <c r="E139" s="154" t="s">
        <v>29</v>
      </c>
      <c r="F139" s="155" t="s">
        <v>2142</v>
      </c>
      <c r="H139" s="156">
        <v>23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75</v>
      </c>
      <c r="AY139" s="154" t="s">
        <v>244</v>
      </c>
    </row>
    <row r="140" spans="2:65" s="14" customFormat="1">
      <c r="B140" s="168"/>
      <c r="D140" s="147" t="s">
        <v>262</v>
      </c>
      <c r="E140" s="169" t="s">
        <v>29</v>
      </c>
      <c r="F140" s="170" t="s">
        <v>321</v>
      </c>
      <c r="H140" s="171">
        <v>23</v>
      </c>
      <c r="I140" s="172"/>
      <c r="L140" s="168"/>
      <c r="M140" s="173"/>
      <c r="T140" s="174"/>
      <c r="AT140" s="169" t="s">
        <v>262</v>
      </c>
      <c r="AU140" s="169" t="s">
        <v>21</v>
      </c>
      <c r="AV140" s="14" t="s">
        <v>264</v>
      </c>
      <c r="AW140" s="14" t="s">
        <v>36</v>
      </c>
      <c r="AX140" s="14" t="s">
        <v>75</v>
      </c>
      <c r="AY140" s="169" t="s">
        <v>244</v>
      </c>
    </row>
    <row r="141" spans="2:65" s="12" customFormat="1">
      <c r="B141" s="153"/>
      <c r="D141" s="147" t="s">
        <v>262</v>
      </c>
      <c r="E141" s="154" t="s">
        <v>29</v>
      </c>
      <c r="F141" s="155" t="s">
        <v>2143</v>
      </c>
      <c r="H141" s="156">
        <v>87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75</v>
      </c>
      <c r="AY141" s="154" t="s">
        <v>244</v>
      </c>
    </row>
    <row r="142" spans="2:65" s="14" customFormat="1">
      <c r="B142" s="168"/>
      <c r="D142" s="147" t="s">
        <v>262</v>
      </c>
      <c r="E142" s="169" t="s">
        <v>1039</v>
      </c>
      <c r="F142" s="170" t="s">
        <v>321</v>
      </c>
      <c r="H142" s="171">
        <v>87</v>
      </c>
      <c r="I142" s="172"/>
      <c r="L142" s="168"/>
      <c r="M142" s="173"/>
      <c r="T142" s="174"/>
      <c r="AT142" s="169" t="s">
        <v>262</v>
      </c>
      <c r="AU142" s="169" t="s">
        <v>21</v>
      </c>
      <c r="AV142" s="14" t="s">
        <v>264</v>
      </c>
      <c r="AW142" s="14" t="s">
        <v>36</v>
      </c>
      <c r="AX142" s="14" t="s">
        <v>75</v>
      </c>
      <c r="AY142" s="169" t="s">
        <v>244</v>
      </c>
    </row>
    <row r="143" spans="2:65" s="13" customFormat="1">
      <c r="B143" s="160"/>
      <c r="D143" s="147" t="s">
        <v>262</v>
      </c>
      <c r="E143" s="161" t="s">
        <v>29</v>
      </c>
      <c r="F143" s="162" t="s">
        <v>271</v>
      </c>
      <c r="H143" s="163">
        <v>110</v>
      </c>
      <c r="I143" s="164"/>
      <c r="L143" s="160"/>
      <c r="M143" s="165"/>
      <c r="T143" s="166"/>
      <c r="AT143" s="161" t="s">
        <v>262</v>
      </c>
      <c r="AU143" s="161" t="s">
        <v>21</v>
      </c>
      <c r="AV143" s="13" t="s">
        <v>251</v>
      </c>
      <c r="AW143" s="13" t="s">
        <v>36</v>
      </c>
      <c r="AX143" s="13" t="s">
        <v>83</v>
      </c>
      <c r="AY143" s="161" t="s">
        <v>244</v>
      </c>
    </row>
    <row r="144" spans="2:65" s="1" customFormat="1" ht="24.2" customHeight="1">
      <c r="B144" s="34"/>
      <c r="C144" s="134" t="s">
        <v>340</v>
      </c>
      <c r="D144" s="134" t="s">
        <v>246</v>
      </c>
      <c r="E144" s="135" t="s">
        <v>400</v>
      </c>
      <c r="F144" s="136" t="s">
        <v>401</v>
      </c>
      <c r="G144" s="137" t="s">
        <v>274</v>
      </c>
      <c r="H144" s="138">
        <v>1100</v>
      </c>
      <c r="I144" s="139"/>
      <c r="J144" s="140">
        <f>ROUND(I144*H144,2)</f>
        <v>0</v>
      </c>
      <c r="K144" s="136" t="s">
        <v>250</v>
      </c>
      <c r="L144" s="34"/>
      <c r="M144" s="141" t="s">
        <v>29</v>
      </c>
      <c r="N144" s="142" t="s">
        <v>46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251</v>
      </c>
      <c r="AT144" s="145" t="s">
        <v>246</v>
      </c>
      <c r="AU144" s="145" t="s">
        <v>21</v>
      </c>
      <c r="AY144" s="18" t="s">
        <v>244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83</v>
      </c>
      <c r="BK144" s="146">
        <f>ROUND(I144*H144,2)</f>
        <v>0</v>
      </c>
      <c r="BL144" s="18" t="s">
        <v>251</v>
      </c>
      <c r="BM144" s="145" t="s">
        <v>2144</v>
      </c>
    </row>
    <row r="145" spans="2:65" s="1" customFormat="1" ht="19.5">
      <c r="B145" s="34"/>
      <c r="D145" s="147" t="s">
        <v>253</v>
      </c>
      <c r="F145" s="148" t="s">
        <v>403</v>
      </c>
      <c r="I145" s="149"/>
      <c r="L145" s="34"/>
      <c r="M145" s="150"/>
      <c r="T145" s="55"/>
      <c r="AT145" s="18" t="s">
        <v>253</v>
      </c>
      <c r="AU145" s="18" t="s">
        <v>21</v>
      </c>
    </row>
    <row r="146" spans="2:65" s="1" customFormat="1">
      <c r="B146" s="34"/>
      <c r="D146" s="151" t="s">
        <v>255</v>
      </c>
      <c r="F146" s="152" t="s">
        <v>404</v>
      </c>
      <c r="I146" s="149"/>
      <c r="L146" s="34"/>
      <c r="M146" s="150"/>
      <c r="T146" s="55"/>
      <c r="AT146" s="18" t="s">
        <v>255</v>
      </c>
      <c r="AU146" s="18" t="s">
        <v>21</v>
      </c>
    </row>
    <row r="147" spans="2:65" s="12" customFormat="1">
      <c r="B147" s="153"/>
      <c r="D147" s="147" t="s">
        <v>262</v>
      </c>
      <c r="E147" s="154" t="s">
        <v>29</v>
      </c>
      <c r="F147" s="155" t="s">
        <v>2145</v>
      </c>
      <c r="H147" s="156">
        <v>1100</v>
      </c>
      <c r="I147" s="157"/>
      <c r="L147" s="153"/>
      <c r="M147" s="158"/>
      <c r="T147" s="159"/>
      <c r="AT147" s="154" t="s">
        <v>262</v>
      </c>
      <c r="AU147" s="154" t="s">
        <v>21</v>
      </c>
      <c r="AV147" s="12" t="s">
        <v>21</v>
      </c>
      <c r="AW147" s="12" t="s">
        <v>36</v>
      </c>
      <c r="AX147" s="12" t="s">
        <v>83</v>
      </c>
      <c r="AY147" s="154" t="s">
        <v>244</v>
      </c>
    </row>
    <row r="148" spans="2:65" s="1" customFormat="1" ht="16.5" customHeight="1">
      <c r="B148" s="34"/>
      <c r="C148" s="134" t="s">
        <v>346</v>
      </c>
      <c r="D148" s="134" t="s">
        <v>246</v>
      </c>
      <c r="E148" s="135" t="s">
        <v>414</v>
      </c>
      <c r="F148" s="136" t="s">
        <v>415</v>
      </c>
      <c r="G148" s="137" t="s">
        <v>416</v>
      </c>
      <c r="H148" s="138">
        <v>220</v>
      </c>
      <c r="I148" s="139"/>
      <c r="J148" s="140">
        <f>ROUND(I148*H148,2)</f>
        <v>0</v>
      </c>
      <c r="K148" s="136" t="s">
        <v>250</v>
      </c>
      <c r="L148" s="34"/>
      <c r="M148" s="141" t="s">
        <v>29</v>
      </c>
      <c r="N148" s="142" t="s">
        <v>46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251</v>
      </c>
      <c r="AT148" s="145" t="s">
        <v>246</v>
      </c>
      <c r="AU148" s="145" t="s">
        <v>21</v>
      </c>
      <c r="AY148" s="18" t="s">
        <v>244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83</v>
      </c>
      <c r="BK148" s="146">
        <f>ROUND(I148*H148,2)</f>
        <v>0</v>
      </c>
      <c r="BL148" s="18" t="s">
        <v>251</v>
      </c>
      <c r="BM148" s="145" t="s">
        <v>2146</v>
      </c>
    </row>
    <row r="149" spans="2:65" s="1" customFormat="1" ht="19.5">
      <c r="B149" s="34"/>
      <c r="D149" s="147" t="s">
        <v>253</v>
      </c>
      <c r="F149" s="148" t="s">
        <v>418</v>
      </c>
      <c r="I149" s="149"/>
      <c r="L149" s="34"/>
      <c r="M149" s="150"/>
      <c r="T149" s="55"/>
      <c r="AT149" s="18" t="s">
        <v>253</v>
      </c>
      <c r="AU149" s="18" t="s">
        <v>21</v>
      </c>
    </row>
    <row r="150" spans="2:65" s="1" customFormat="1">
      <c r="B150" s="34"/>
      <c r="D150" s="151" t="s">
        <v>255</v>
      </c>
      <c r="F150" s="152" t="s">
        <v>419</v>
      </c>
      <c r="I150" s="149"/>
      <c r="L150" s="34"/>
      <c r="M150" s="150"/>
      <c r="T150" s="55"/>
      <c r="AT150" s="18" t="s">
        <v>255</v>
      </c>
      <c r="AU150" s="18" t="s">
        <v>21</v>
      </c>
    </row>
    <row r="151" spans="2:65" s="12" customFormat="1">
      <c r="B151" s="153"/>
      <c r="D151" s="147" t="s">
        <v>262</v>
      </c>
      <c r="E151" s="154" t="s">
        <v>29</v>
      </c>
      <c r="F151" s="155" t="s">
        <v>2147</v>
      </c>
      <c r="H151" s="156">
        <v>220</v>
      </c>
      <c r="I151" s="157"/>
      <c r="L151" s="153"/>
      <c r="M151" s="158"/>
      <c r="T151" s="159"/>
      <c r="AT151" s="154" t="s">
        <v>262</v>
      </c>
      <c r="AU151" s="154" t="s">
        <v>21</v>
      </c>
      <c r="AV151" s="12" t="s">
        <v>21</v>
      </c>
      <c r="AW151" s="12" t="s">
        <v>36</v>
      </c>
      <c r="AX151" s="12" t="s">
        <v>83</v>
      </c>
      <c r="AY151" s="154" t="s">
        <v>244</v>
      </c>
    </row>
    <row r="152" spans="2:65" s="1" customFormat="1" ht="16.5" customHeight="1">
      <c r="B152" s="34"/>
      <c r="C152" s="134" t="s">
        <v>8</v>
      </c>
      <c r="D152" s="134" t="s">
        <v>246</v>
      </c>
      <c r="E152" s="135" t="s">
        <v>428</v>
      </c>
      <c r="F152" s="136" t="s">
        <v>429</v>
      </c>
      <c r="G152" s="137" t="s">
        <v>274</v>
      </c>
      <c r="H152" s="138">
        <v>117</v>
      </c>
      <c r="I152" s="139"/>
      <c r="J152" s="140">
        <f>ROUND(I152*H152,2)</f>
        <v>0</v>
      </c>
      <c r="K152" s="136" t="s">
        <v>250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251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2148</v>
      </c>
    </row>
    <row r="153" spans="2:65" s="1" customFormat="1">
      <c r="B153" s="34"/>
      <c r="D153" s="147" t="s">
        <v>253</v>
      </c>
      <c r="F153" s="148" t="s">
        <v>431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>
      <c r="B154" s="34"/>
      <c r="D154" s="151" t="s">
        <v>255</v>
      </c>
      <c r="F154" s="152" t="s">
        <v>432</v>
      </c>
      <c r="I154" s="149"/>
      <c r="L154" s="34"/>
      <c r="M154" s="150"/>
      <c r="T154" s="55"/>
      <c r="AT154" s="18" t="s">
        <v>255</v>
      </c>
      <c r="AU154" s="18" t="s">
        <v>21</v>
      </c>
    </row>
    <row r="155" spans="2:65" s="12" customFormat="1">
      <c r="B155" s="153"/>
      <c r="D155" s="147" t="s">
        <v>262</v>
      </c>
      <c r="E155" s="154" t="s">
        <v>29</v>
      </c>
      <c r="F155" s="155" t="s">
        <v>2129</v>
      </c>
      <c r="H155" s="156">
        <v>59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75</v>
      </c>
      <c r="AY155" s="154" t="s">
        <v>244</v>
      </c>
    </row>
    <row r="156" spans="2:65" s="12" customFormat="1">
      <c r="B156" s="153"/>
      <c r="D156" s="147" t="s">
        <v>262</v>
      </c>
      <c r="E156" s="154" t="s">
        <v>29</v>
      </c>
      <c r="F156" s="155" t="s">
        <v>2130</v>
      </c>
      <c r="H156" s="156">
        <v>58</v>
      </c>
      <c r="I156" s="157"/>
      <c r="L156" s="153"/>
      <c r="M156" s="158"/>
      <c r="T156" s="159"/>
      <c r="AT156" s="154" t="s">
        <v>262</v>
      </c>
      <c r="AU156" s="154" t="s">
        <v>21</v>
      </c>
      <c r="AV156" s="12" t="s">
        <v>21</v>
      </c>
      <c r="AW156" s="12" t="s">
        <v>36</v>
      </c>
      <c r="AX156" s="12" t="s">
        <v>75</v>
      </c>
      <c r="AY156" s="154" t="s">
        <v>244</v>
      </c>
    </row>
    <row r="157" spans="2:65" s="13" customFormat="1">
      <c r="B157" s="160"/>
      <c r="D157" s="147" t="s">
        <v>262</v>
      </c>
      <c r="E157" s="161" t="s">
        <v>29</v>
      </c>
      <c r="F157" s="162" t="s">
        <v>271</v>
      </c>
      <c r="H157" s="163">
        <v>117</v>
      </c>
      <c r="I157" s="164"/>
      <c r="L157" s="160"/>
      <c r="M157" s="165"/>
      <c r="T157" s="166"/>
      <c r="AT157" s="161" t="s">
        <v>262</v>
      </c>
      <c r="AU157" s="161" t="s">
        <v>21</v>
      </c>
      <c r="AV157" s="13" t="s">
        <v>251</v>
      </c>
      <c r="AW157" s="13" t="s">
        <v>36</v>
      </c>
      <c r="AX157" s="13" t="s">
        <v>83</v>
      </c>
      <c r="AY157" s="161" t="s">
        <v>244</v>
      </c>
    </row>
    <row r="158" spans="2:65" s="1" customFormat="1" ht="21.75" customHeight="1">
      <c r="B158" s="34"/>
      <c r="C158" s="134" t="s">
        <v>359</v>
      </c>
      <c r="D158" s="134" t="s">
        <v>246</v>
      </c>
      <c r="E158" s="135" t="s">
        <v>435</v>
      </c>
      <c r="F158" s="136" t="s">
        <v>436</v>
      </c>
      <c r="G158" s="137" t="s">
        <v>249</v>
      </c>
      <c r="H158" s="138">
        <v>185</v>
      </c>
      <c r="I158" s="139"/>
      <c r="J158" s="140">
        <f>ROUND(I158*H158,2)</f>
        <v>0</v>
      </c>
      <c r="K158" s="136" t="s">
        <v>250</v>
      </c>
      <c r="L158" s="34"/>
      <c r="M158" s="141" t="s">
        <v>29</v>
      </c>
      <c r="N158" s="142" t="s">
        <v>46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251</v>
      </c>
      <c r="AT158" s="145" t="s">
        <v>246</v>
      </c>
      <c r="AU158" s="145" t="s">
        <v>21</v>
      </c>
      <c r="AY158" s="18" t="s">
        <v>244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83</v>
      </c>
      <c r="BK158" s="146">
        <f>ROUND(I158*H158,2)</f>
        <v>0</v>
      </c>
      <c r="BL158" s="18" t="s">
        <v>251</v>
      </c>
      <c r="BM158" s="145" t="s">
        <v>2149</v>
      </c>
    </row>
    <row r="159" spans="2:65" s="1" customFormat="1">
      <c r="B159" s="34"/>
      <c r="D159" s="147" t="s">
        <v>253</v>
      </c>
      <c r="F159" s="148" t="s">
        <v>438</v>
      </c>
      <c r="I159" s="149"/>
      <c r="L159" s="34"/>
      <c r="M159" s="150"/>
      <c r="T159" s="55"/>
      <c r="AT159" s="18" t="s">
        <v>253</v>
      </c>
      <c r="AU159" s="18" t="s">
        <v>21</v>
      </c>
    </row>
    <row r="160" spans="2:65" s="1" customFormat="1">
      <c r="B160" s="34"/>
      <c r="D160" s="151" t="s">
        <v>255</v>
      </c>
      <c r="F160" s="152" t="s">
        <v>439</v>
      </c>
      <c r="I160" s="149"/>
      <c r="L160" s="34"/>
      <c r="M160" s="150"/>
      <c r="T160" s="55"/>
      <c r="AT160" s="18" t="s">
        <v>255</v>
      </c>
      <c r="AU160" s="18" t="s">
        <v>21</v>
      </c>
    </row>
    <row r="161" spans="2:65" s="12" customFormat="1">
      <c r="B161" s="153"/>
      <c r="D161" s="147" t="s">
        <v>262</v>
      </c>
      <c r="E161" s="154" t="s">
        <v>29</v>
      </c>
      <c r="F161" s="155" t="s">
        <v>2150</v>
      </c>
      <c r="H161" s="156">
        <v>185</v>
      </c>
      <c r="I161" s="157"/>
      <c r="L161" s="153"/>
      <c r="M161" s="158"/>
      <c r="T161" s="159"/>
      <c r="AT161" s="154" t="s">
        <v>262</v>
      </c>
      <c r="AU161" s="154" t="s">
        <v>21</v>
      </c>
      <c r="AV161" s="12" t="s">
        <v>21</v>
      </c>
      <c r="AW161" s="12" t="s">
        <v>36</v>
      </c>
      <c r="AX161" s="12" t="s">
        <v>83</v>
      </c>
      <c r="AY161" s="154" t="s">
        <v>244</v>
      </c>
    </row>
    <row r="162" spans="2:65" s="1" customFormat="1" ht="16.5" customHeight="1">
      <c r="B162" s="34"/>
      <c r="C162" s="134" t="s">
        <v>366</v>
      </c>
      <c r="D162" s="134" t="s">
        <v>246</v>
      </c>
      <c r="E162" s="135" t="s">
        <v>456</v>
      </c>
      <c r="F162" s="136" t="s">
        <v>457</v>
      </c>
      <c r="G162" s="137" t="s">
        <v>249</v>
      </c>
      <c r="H162" s="138">
        <v>185</v>
      </c>
      <c r="I162" s="139"/>
      <c r="J162" s="140">
        <f>ROUND(I162*H162,2)</f>
        <v>0</v>
      </c>
      <c r="K162" s="136" t="s">
        <v>250</v>
      </c>
      <c r="L162" s="34"/>
      <c r="M162" s="141" t="s">
        <v>29</v>
      </c>
      <c r="N162" s="142" t="s">
        <v>46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251</v>
      </c>
      <c r="AT162" s="145" t="s">
        <v>246</v>
      </c>
      <c r="AU162" s="145" t="s">
        <v>21</v>
      </c>
      <c r="AY162" s="18" t="s">
        <v>244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83</v>
      </c>
      <c r="BK162" s="146">
        <f>ROUND(I162*H162,2)</f>
        <v>0</v>
      </c>
      <c r="BL162" s="18" t="s">
        <v>251</v>
      </c>
      <c r="BM162" s="145" t="s">
        <v>2151</v>
      </c>
    </row>
    <row r="163" spans="2:65" s="1" customFormat="1">
      <c r="B163" s="34"/>
      <c r="D163" s="147" t="s">
        <v>253</v>
      </c>
      <c r="F163" s="148" t="s">
        <v>459</v>
      </c>
      <c r="I163" s="149"/>
      <c r="L163" s="34"/>
      <c r="M163" s="150"/>
      <c r="T163" s="55"/>
      <c r="AT163" s="18" t="s">
        <v>253</v>
      </c>
      <c r="AU163" s="18" t="s">
        <v>21</v>
      </c>
    </row>
    <row r="164" spans="2:65" s="1" customFormat="1">
      <c r="B164" s="34"/>
      <c r="D164" s="151" t="s">
        <v>255</v>
      </c>
      <c r="F164" s="152" t="s">
        <v>460</v>
      </c>
      <c r="I164" s="149"/>
      <c r="L164" s="34"/>
      <c r="M164" s="150"/>
      <c r="T164" s="55"/>
      <c r="AT164" s="18" t="s">
        <v>255</v>
      </c>
      <c r="AU164" s="18" t="s">
        <v>21</v>
      </c>
    </row>
    <row r="165" spans="2:65" s="1" customFormat="1" ht="16.5" customHeight="1">
      <c r="B165" s="34"/>
      <c r="C165" s="175" t="s">
        <v>372</v>
      </c>
      <c r="D165" s="175" t="s">
        <v>373</v>
      </c>
      <c r="E165" s="176" t="s">
        <v>462</v>
      </c>
      <c r="F165" s="177" t="s">
        <v>463</v>
      </c>
      <c r="G165" s="178" t="s">
        <v>464</v>
      </c>
      <c r="H165" s="179">
        <v>3.7</v>
      </c>
      <c r="I165" s="180"/>
      <c r="J165" s="181">
        <f>ROUND(I165*H165,2)</f>
        <v>0</v>
      </c>
      <c r="K165" s="177" t="s">
        <v>250</v>
      </c>
      <c r="L165" s="182"/>
      <c r="M165" s="183" t="s">
        <v>29</v>
      </c>
      <c r="N165" s="184" t="s">
        <v>46</v>
      </c>
      <c r="P165" s="143">
        <f>O165*H165</f>
        <v>0</v>
      </c>
      <c r="Q165" s="143">
        <v>1E-3</v>
      </c>
      <c r="R165" s="143">
        <f>Q165*H165</f>
        <v>3.7000000000000002E-3</v>
      </c>
      <c r="S165" s="143">
        <v>0</v>
      </c>
      <c r="T165" s="144">
        <f>S165*H165</f>
        <v>0</v>
      </c>
      <c r="AR165" s="145" t="s">
        <v>300</v>
      </c>
      <c r="AT165" s="145" t="s">
        <v>373</v>
      </c>
      <c r="AU165" s="145" t="s">
        <v>21</v>
      </c>
      <c r="AY165" s="18" t="s">
        <v>244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83</v>
      </c>
      <c r="BK165" s="146">
        <f>ROUND(I165*H165,2)</f>
        <v>0</v>
      </c>
      <c r="BL165" s="18" t="s">
        <v>251</v>
      </c>
      <c r="BM165" s="145" t="s">
        <v>2152</v>
      </c>
    </row>
    <row r="166" spans="2:65" s="1" customFormat="1">
      <c r="B166" s="34"/>
      <c r="D166" s="147" t="s">
        <v>253</v>
      </c>
      <c r="F166" s="148" t="s">
        <v>463</v>
      </c>
      <c r="I166" s="149"/>
      <c r="L166" s="34"/>
      <c r="M166" s="150"/>
      <c r="T166" s="55"/>
      <c r="AT166" s="18" t="s">
        <v>253</v>
      </c>
      <c r="AU166" s="18" t="s">
        <v>21</v>
      </c>
    </row>
    <row r="167" spans="2:65" s="12" customFormat="1">
      <c r="B167" s="153"/>
      <c r="D167" s="147" t="s">
        <v>262</v>
      </c>
      <c r="F167" s="155" t="s">
        <v>2153</v>
      </c>
      <c r="H167" s="156">
        <v>3.7</v>
      </c>
      <c r="I167" s="157"/>
      <c r="L167" s="153"/>
      <c r="M167" s="158"/>
      <c r="T167" s="159"/>
      <c r="AT167" s="154" t="s">
        <v>262</v>
      </c>
      <c r="AU167" s="154" t="s">
        <v>21</v>
      </c>
      <c r="AV167" s="12" t="s">
        <v>21</v>
      </c>
      <c r="AW167" s="12" t="s">
        <v>4</v>
      </c>
      <c r="AX167" s="12" t="s">
        <v>83</v>
      </c>
      <c r="AY167" s="154" t="s">
        <v>244</v>
      </c>
    </row>
    <row r="168" spans="2:65" s="1" customFormat="1" ht="16.5" customHeight="1">
      <c r="B168" s="34"/>
      <c r="C168" s="134" t="s">
        <v>378</v>
      </c>
      <c r="D168" s="134" t="s">
        <v>246</v>
      </c>
      <c r="E168" s="135" t="s">
        <v>469</v>
      </c>
      <c r="F168" s="136" t="s">
        <v>470</v>
      </c>
      <c r="G168" s="137" t="s">
        <v>249</v>
      </c>
      <c r="H168" s="138">
        <v>185</v>
      </c>
      <c r="I168" s="139"/>
      <c r="J168" s="140">
        <f>ROUND(I168*H168,2)</f>
        <v>0</v>
      </c>
      <c r="K168" s="136" t="s">
        <v>250</v>
      </c>
      <c r="L168" s="34"/>
      <c r="M168" s="141" t="s">
        <v>29</v>
      </c>
      <c r="N168" s="142" t="s">
        <v>46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251</v>
      </c>
      <c r="AT168" s="145" t="s">
        <v>246</v>
      </c>
      <c r="AU168" s="145" t="s">
        <v>21</v>
      </c>
      <c r="AY168" s="18" t="s">
        <v>244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83</v>
      </c>
      <c r="BK168" s="146">
        <f>ROUND(I168*H168,2)</f>
        <v>0</v>
      </c>
      <c r="BL168" s="18" t="s">
        <v>251</v>
      </c>
      <c r="BM168" s="145" t="s">
        <v>2154</v>
      </c>
    </row>
    <row r="169" spans="2:65" s="1" customFormat="1">
      <c r="B169" s="34"/>
      <c r="D169" s="147" t="s">
        <v>253</v>
      </c>
      <c r="F169" s="148" t="s">
        <v>472</v>
      </c>
      <c r="I169" s="149"/>
      <c r="L169" s="34"/>
      <c r="M169" s="150"/>
      <c r="T169" s="55"/>
      <c r="AT169" s="18" t="s">
        <v>253</v>
      </c>
      <c r="AU169" s="18" t="s">
        <v>21</v>
      </c>
    </row>
    <row r="170" spans="2:65" s="1" customFormat="1">
      <c r="B170" s="34"/>
      <c r="D170" s="151" t="s">
        <v>255</v>
      </c>
      <c r="F170" s="152" t="s">
        <v>473</v>
      </c>
      <c r="I170" s="149"/>
      <c r="L170" s="34"/>
      <c r="M170" s="150"/>
      <c r="T170" s="55"/>
      <c r="AT170" s="18" t="s">
        <v>255</v>
      </c>
      <c r="AU170" s="18" t="s">
        <v>21</v>
      </c>
    </row>
    <row r="171" spans="2:65" s="12" customFormat="1">
      <c r="B171" s="153"/>
      <c r="D171" s="147" t="s">
        <v>262</v>
      </c>
      <c r="E171" s="154" t="s">
        <v>29</v>
      </c>
      <c r="F171" s="155" t="s">
        <v>2155</v>
      </c>
      <c r="H171" s="156">
        <v>185</v>
      </c>
      <c r="I171" s="157"/>
      <c r="L171" s="153"/>
      <c r="M171" s="158"/>
      <c r="T171" s="159"/>
      <c r="AT171" s="154" t="s">
        <v>262</v>
      </c>
      <c r="AU171" s="154" t="s">
        <v>21</v>
      </c>
      <c r="AV171" s="12" t="s">
        <v>21</v>
      </c>
      <c r="AW171" s="12" t="s">
        <v>36</v>
      </c>
      <c r="AX171" s="12" t="s">
        <v>83</v>
      </c>
      <c r="AY171" s="154" t="s">
        <v>244</v>
      </c>
    </row>
    <row r="172" spans="2:65" s="1" customFormat="1" ht="16.5" customHeight="1">
      <c r="B172" s="34"/>
      <c r="C172" s="134" t="s">
        <v>385</v>
      </c>
      <c r="D172" s="134" t="s">
        <v>246</v>
      </c>
      <c r="E172" s="135" t="s">
        <v>477</v>
      </c>
      <c r="F172" s="136" t="s">
        <v>478</v>
      </c>
      <c r="G172" s="137" t="s">
        <v>274</v>
      </c>
      <c r="H172" s="138">
        <v>3.7</v>
      </c>
      <c r="I172" s="139"/>
      <c r="J172" s="140">
        <f>ROUND(I172*H172,2)</f>
        <v>0</v>
      </c>
      <c r="K172" s="136" t="s">
        <v>250</v>
      </c>
      <c r="L172" s="34"/>
      <c r="M172" s="141" t="s">
        <v>29</v>
      </c>
      <c r="N172" s="142" t="s">
        <v>46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251</v>
      </c>
      <c r="AT172" s="145" t="s">
        <v>246</v>
      </c>
      <c r="AU172" s="145" t="s">
        <v>21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251</v>
      </c>
      <c r="BM172" s="145" t="s">
        <v>2156</v>
      </c>
    </row>
    <row r="173" spans="2:65" s="1" customFormat="1">
      <c r="B173" s="34"/>
      <c r="D173" s="147" t="s">
        <v>253</v>
      </c>
      <c r="F173" s="148" t="s">
        <v>480</v>
      </c>
      <c r="I173" s="149"/>
      <c r="L173" s="34"/>
      <c r="M173" s="150"/>
      <c r="T173" s="55"/>
      <c r="AT173" s="18" t="s">
        <v>253</v>
      </c>
      <c r="AU173" s="18" t="s">
        <v>21</v>
      </c>
    </row>
    <row r="174" spans="2:65" s="1" customFormat="1">
      <c r="B174" s="34"/>
      <c r="D174" s="151" t="s">
        <v>255</v>
      </c>
      <c r="F174" s="152" t="s">
        <v>481</v>
      </c>
      <c r="I174" s="149"/>
      <c r="L174" s="34"/>
      <c r="M174" s="150"/>
      <c r="T174" s="55"/>
      <c r="AT174" s="18" t="s">
        <v>255</v>
      </c>
      <c r="AU174" s="18" t="s">
        <v>21</v>
      </c>
    </row>
    <row r="175" spans="2:65" s="11" customFormat="1" ht="22.9" customHeight="1">
      <c r="B175" s="122"/>
      <c r="D175" s="123" t="s">
        <v>74</v>
      </c>
      <c r="E175" s="132" t="s">
        <v>251</v>
      </c>
      <c r="F175" s="132" t="s">
        <v>587</v>
      </c>
      <c r="I175" s="125"/>
      <c r="J175" s="133">
        <f>BK175</f>
        <v>0</v>
      </c>
      <c r="L175" s="122"/>
      <c r="M175" s="127"/>
      <c r="P175" s="128">
        <f>SUM(P176:P182)</f>
        <v>0</v>
      </c>
      <c r="R175" s="128">
        <f>SUM(R176:R182)</f>
        <v>620.69039999999995</v>
      </c>
      <c r="T175" s="129">
        <f>SUM(T176:T182)</f>
        <v>0</v>
      </c>
      <c r="AR175" s="123" t="s">
        <v>83</v>
      </c>
      <c r="AT175" s="130" t="s">
        <v>74</v>
      </c>
      <c r="AU175" s="130" t="s">
        <v>83</v>
      </c>
      <c r="AY175" s="123" t="s">
        <v>244</v>
      </c>
      <c r="BK175" s="131">
        <f>SUM(BK176:BK182)</f>
        <v>0</v>
      </c>
    </row>
    <row r="176" spans="2:65" s="1" customFormat="1" ht="24.2" customHeight="1">
      <c r="B176" s="34"/>
      <c r="C176" s="134" t="s">
        <v>7</v>
      </c>
      <c r="D176" s="134" t="s">
        <v>246</v>
      </c>
      <c r="E176" s="135" t="s">
        <v>627</v>
      </c>
      <c r="F176" s="136" t="s">
        <v>628</v>
      </c>
      <c r="G176" s="137" t="s">
        <v>274</v>
      </c>
      <c r="H176" s="138">
        <v>255</v>
      </c>
      <c r="I176" s="139"/>
      <c r="J176" s="140">
        <f>ROUND(I176*H176,2)</f>
        <v>0</v>
      </c>
      <c r="K176" s="136" t="s">
        <v>29</v>
      </c>
      <c r="L176" s="34"/>
      <c r="M176" s="141" t="s">
        <v>29</v>
      </c>
      <c r="N176" s="142" t="s">
        <v>46</v>
      </c>
      <c r="P176" s="143">
        <f>O176*H176</f>
        <v>0</v>
      </c>
      <c r="Q176" s="143">
        <v>2.4340799999999998</v>
      </c>
      <c r="R176" s="143">
        <f>Q176*H176</f>
        <v>620.69039999999995</v>
      </c>
      <c r="S176" s="143">
        <v>0</v>
      </c>
      <c r="T176" s="144">
        <f>S176*H176</f>
        <v>0</v>
      </c>
      <c r="AR176" s="145" t="s">
        <v>251</v>
      </c>
      <c r="AT176" s="145" t="s">
        <v>246</v>
      </c>
      <c r="AU176" s="145" t="s">
        <v>21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251</v>
      </c>
      <c r="BM176" s="145" t="s">
        <v>2157</v>
      </c>
    </row>
    <row r="177" spans="2:65" s="1" customFormat="1" ht="19.5">
      <c r="B177" s="34"/>
      <c r="D177" s="147" t="s">
        <v>284</v>
      </c>
      <c r="F177" s="167" t="s">
        <v>630</v>
      </c>
      <c r="I177" s="149"/>
      <c r="L177" s="34"/>
      <c r="M177" s="150"/>
      <c r="T177" s="55"/>
      <c r="AT177" s="18" t="s">
        <v>284</v>
      </c>
      <c r="AU177" s="18" t="s">
        <v>21</v>
      </c>
    </row>
    <row r="178" spans="2:65" s="12" customFormat="1">
      <c r="B178" s="153"/>
      <c r="D178" s="147" t="s">
        <v>262</v>
      </c>
      <c r="E178" s="154" t="s">
        <v>29</v>
      </c>
      <c r="F178" s="155" t="s">
        <v>2158</v>
      </c>
      <c r="H178" s="156">
        <v>255</v>
      </c>
      <c r="I178" s="157"/>
      <c r="L178" s="153"/>
      <c r="M178" s="158"/>
      <c r="T178" s="159"/>
      <c r="AT178" s="154" t="s">
        <v>262</v>
      </c>
      <c r="AU178" s="154" t="s">
        <v>21</v>
      </c>
      <c r="AV178" s="12" t="s">
        <v>21</v>
      </c>
      <c r="AW178" s="12" t="s">
        <v>36</v>
      </c>
      <c r="AX178" s="12" t="s">
        <v>83</v>
      </c>
      <c r="AY178" s="154" t="s">
        <v>244</v>
      </c>
    </row>
    <row r="179" spans="2:65" s="1" customFormat="1" ht="16.5" customHeight="1">
      <c r="B179" s="34"/>
      <c r="C179" s="134" t="s">
        <v>399</v>
      </c>
      <c r="D179" s="134" t="s">
        <v>246</v>
      </c>
      <c r="E179" s="135" t="s">
        <v>633</v>
      </c>
      <c r="F179" s="136" t="s">
        <v>634</v>
      </c>
      <c r="G179" s="137" t="s">
        <v>249</v>
      </c>
      <c r="H179" s="138">
        <v>361</v>
      </c>
      <c r="I179" s="139"/>
      <c r="J179" s="140">
        <f>ROUND(I179*H179,2)</f>
        <v>0</v>
      </c>
      <c r="K179" s="136" t="s">
        <v>250</v>
      </c>
      <c r="L179" s="34"/>
      <c r="M179" s="141" t="s">
        <v>29</v>
      </c>
      <c r="N179" s="142" t="s">
        <v>46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251</v>
      </c>
      <c r="AT179" s="145" t="s">
        <v>246</v>
      </c>
      <c r="AU179" s="145" t="s">
        <v>21</v>
      </c>
      <c r="AY179" s="18" t="s">
        <v>244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83</v>
      </c>
      <c r="BK179" s="146">
        <f>ROUND(I179*H179,2)</f>
        <v>0</v>
      </c>
      <c r="BL179" s="18" t="s">
        <v>251</v>
      </c>
      <c r="BM179" s="145" t="s">
        <v>2159</v>
      </c>
    </row>
    <row r="180" spans="2:65" s="1" customFormat="1" ht="19.5">
      <c r="B180" s="34"/>
      <c r="D180" s="147" t="s">
        <v>253</v>
      </c>
      <c r="F180" s="148" t="s">
        <v>636</v>
      </c>
      <c r="I180" s="149"/>
      <c r="L180" s="34"/>
      <c r="M180" s="150"/>
      <c r="T180" s="55"/>
      <c r="AT180" s="18" t="s">
        <v>253</v>
      </c>
      <c r="AU180" s="18" t="s">
        <v>21</v>
      </c>
    </row>
    <row r="181" spans="2:65" s="1" customFormat="1">
      <c r="B181" s="34"/>
      <c r="D181" s="151" t="s">
        <v>255</v>
      </c>
      <c r="F181" s="152" t="s">
        <v>637</v>
      </c>
      <c r="I181" s="149"/>
      <c r="L181" s="34"/>
      <c r="M181" s="150"/>
      <c r="T181" s="55"/>
      <c r="AT181" s="18" t="s">
        <v>255</v>
      </c>
      <c r="AU181" s="18" t="s">
        <v>21</v>
      </c>
    </row>
    <row r="182" spans="2:65" s="12" customFormat="1">
      <c r="B182" s="153"/>
      <c r="D182" s="147" t="s">
        <v>262</v>
      </c>
      <c r="E182" s="154" t="s">
        <v>29</v>
      </c>
      <c r="F182" s="155" t="s">
        <v>2160</v>
      </c>
      <c r="H182" s="156">
        <v>361</v>
      </c>
      <c r="I182" s="157"/>
      <c r="L182" s="153"/>
      <c r="M182" s="158"/>
      <c r="T182" s="159"/>
      <c r="AT182" s="154" t="s">
        <v>262</v>
      </c>
      <c r="AU182" s="154" t="s">
        <v>21</v>
      </c>
      <c r="AV182" s="12" t="s">
        <v>21</v>
      </c>
      <c r="AW182" s="12" t="s">
        <v>36</v>
      </c>
      <c r="AX182" s="12" t="s">
        <v>83</v>
      </c>
      <c r="AY182" s="154" t="s">
        <v>244</v>
      </c>
    </row>
    <row r="183" spans="2:65" s="11" customFormat="1" ht="22.9" customHeight="1">
      <c r="B183" s="122"/>
      <c r="D183" s="123" t="s">
        <v>74</v>
      </c>
      <c r="E183" s="132" t="s">
        <v>300</v>
      </c>
      <c r="F183" s="132" t="s">
        <v>1672</v>
      </c>
      <c r="I183" s="125"/>
      <c r="J183" s="133">
        <f>BK183</f>
        <v>0</v>
      </c>
      <c r="L183" s="122"/>
      <c r="M183" s="127"/>
      <c r="P183" s="128">
        <f>SUM(P184:P189)</f>
        <v>0</v>
      </c>
      <c r="R183" s="128">
        <f>SUM(R184:R189)</f>
        <v>0</v>
      </c>
      <c r="T183" s="129">
        <f>SUM(T184:T189)</f>
        <v>0</v>
      </c>
      <c r="AR183" s="123" t="s">
        <v>83</v>
      </c>
      <c r="AT183" s="130" t="s">
        <v>74</v>
      </c>
      <c r="AU183" s="130" t="s">
        <v>83</v>
      </c>
      <c r="AY183" s="123" t="s">
        <v>244</v>
      </c>
      <c r="BK183" s="131">
        <f>SUM(BK184:BK189)</f>
        <v>0</v>
      </c>
    </row>
    <row r="184" spans="2:65" s="1" customFormat="1" ht="16.5" customHeight="1">
      <c r="B184" s="34"/>
      <c r="C184" s="134" t="s">
        <v>406</v>
      </c>
      <c r="D184" s="134" t="s">
        <v>246</v>
      </c>
      <c r="E184" s="135" t="s">
        <v>2161</v>
      </c>
      <c r="F184" s="136" t="s">
        <v>2162</v>
      </c>
      <c r="G184" s="137" t="s">
        <v>274</v>
      </c>
      <c r="H184" s="138">
        <v>0.6</v>
      </c>
      <c r="I184" s="139"/>
      <c r="J184" s="140">
        <f>ROUND(I184*H184,2)</f>
        <v>0</v>
      </c>
      <c r="K184" s="136" t="s">
        <v>250</v>
      </c>
      <c r="L184" s="34"/>
      <c r="M184" s="141" t="s">
        <v>29</v>
      </c>
      <c r="N184" s="142" t="s">
        <v>46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251</v>
      </c>
      <c r="AT184" s="145" t="s">
        <v>246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2163</v>
      </c>
    </row>
    <row r="185" spans="2:65" s="1" customFormat="1">
      <c r="B185" s="34"/>
      <c r="D185" s="147" t="s">
        <v>253</v>
      </c>
      <c r="F185" s="148" t="s">
        <v>2164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" customFormat="1">
      <c r="B186" s="34"/>
      <c r="D186" s="151" t="s">
        <v>255</v>
      </c>
      <c r="F186" s="152" t="s">
        <v>2165</v>
      </c>
      <c r="I186" s="149"/>
      <c r="L186" s="34"/>
      <c r="M186" s="150"/>
      <c r="T186" s="55"/>
      <c r="AT186" s="18" t="s">
        <v>255</v>
      </c>
      <c r="AU186" s="18" t="s">
        <v>21</v>
      </c>
    </row>
    <row r="187" spans="2:65" s="12" customFormat="1">
      <c r="B187" s="153"/>
      <c r="D187" s="147" t="s">
        <v>262</v>
      </c>
      <c r="E187" s="154" t="s">
        <v>29</v>
      </c>
      <c r="F187" s="155" t="s">
        <v>2166</v>
      </c>
      <c r="H187" s="156">
        <v>0.6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83</v>
      </c>
      <c r="AY187" s="154" t="s">
        <v>244</v>
      </c>
    </row>
    <row r="188" spans="2:65" s="1" customFormat="1" ht="16.5" customHeight="1">
      <c r="B188" s="34"/>
      <c r="C188" s="134" t="s">
        <v>413</v>
      </c>
      <c r="D188" s="134" t="s">
        <v>246</v>
      </c>
      <c r="E188" s="135" t="s">
        <v>2167</v>
      </c>
      <c r="F188" s="136" t="s">
        <v>2168</v>
      </c>
      <c r="G188" s="137" t="s">
        <v>282</v>
      </c>
      <c r="H188" s="138">
        <v>1</v>
      </c>
      <c r="I188" s="139"/>
      <c r="J188" s="140">
        <f>ROUND(I188*H188,2)</f>
        <v>0</v>
      </c>
      <c r="K188" s="136" t="s">
        <v>29</v>
      </c>
      <c r="L188" s="34"/>
      <c r="M188" s="141" t="s">
        <v>29</v>
      </c>
      <c r="N188" s="142" t="s">
        <v>46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251</v>
      </c>
      <c r="AT188" s="145" t="s">
        <v>246</v>
      </c>
      <c r="AU188" s="145" t="s">
        <v>21</v>
      </c>
      <c r="AY188" s="18" t="s">
        <v>244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83</v>
      </c>
      <c r="BK188" s="146">
        <f>ROUND(I188*H188,2)</f>
        <v>0</v>
      </c>
      <c r="BL188" s="18" t="s">
        <v>251</v>
      </c>
      <c r="BM188" s="145" t="s">
        <v>2169</v>
      </c>
    </row>
    <row r="189" spans="2:65" s="1" customFormat="1">
      <c r="B189" s="34"/>
      <c r="D189" s="147" t="s">
        <v>253</v>
      </c>
      <c r="F189" s="148" t="s">
        <v>2168</v>
      </c>
      <c r="I189" s="149"/>
      <c r="L189" s="34"/>
      <c r="M189" s="150"/>
      <c r="T189" s="55"/>
      <c r="AT189" s="18" t="s">
        <v>253</v>
      </c>
      <c r="AU189" s="18" t="s">
        <v>21</v>
      </c>
    </row>
    <row r="190" spans="2:65" s="11" customFormat="1" ht="22.9" customHeight="1">
      <c r="B190" s="122"/>
      <c r="D190" s="123" t="s">
        <v>74</v>
      </c>
      <c r="E190" s="132" t="s">
        <v>775</v>
      </c>
      <c r="F190" s="132" t="s">
        <v>776</v>
      </c>
      <c r="I190" s="125"/>
      <c r="J190" s="133">
        <f>BK190</f>
        <v>0</v>
      </c>
      <c r="L190" s="122"/>
      <c r="M190" s="127"/>
      <c r="P190" s="128">
        <f>SUM(P191:P193)</f>
        <v>0</v>
      </c>
      <c r="R190" s="128">
        <f>SUM(R191:R193)</f>
        <v>0</v>
      </c>
      <c r="T190" s="129">
        <f>SUM(T191:T193)</f>
        <v>0</v>
      </c>
      <c r="AR190" s="123" t="s">
        <v>83</v>
      </c>
      <c r="AT190" s="130" t="s">
        <v>74</v>
      </c>
      <c r="AU190" s="130" t="s">
        <v>83</v>
      </c>
      <c r="AY190" s="123" t="s">
        <v>244</v>
      </c>
      <c r="BK190" s="131">
        <f>SUM(BK191:BK193)</f>
        <v>0</v>
      </c>
    </row>
    <row r="191" spans="2:65" s="1" customFormat="1" ht="16.5" customHeight="1">
      <c r="B191" s="34"/>
      <c r="C191" s="134" t="s">
        <v>421</v>
      </c>
      <c r="D191" s="134" t="s">
        <v>246</v>
      </c>
      <c r="E191" s="135" t="s">
        <v>778</v>
      </c>
      <c r="F191" s="136" t="s">
        <v>779</v>
      </c>
      <c r="G191" s="137" t="s">
        <v>416</v>
      </c>
      <c r="H191" s="138">
        <v>620.69399999999996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2170</v>
      </c>
    </row>
    <row r="192" spans="2:65" s="1" customFormat="1">
      <c r="B192" s="34"/>
      <c r="D192" s="147" t="s">
        <v>253</v>
      </c>
      <c r="F192" s="148" t="s">
        <v>781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47" s="1" customFormat="1">
      <c r="B193" s="34"/>
      <c r="D193" s="151" t="s">
        <v>255</v>
      </c>
      <c r="F193" s="152" t="s">
        <v>782</v>
      </c>
      <c r="I193" s="149"/>
      <c r="L193" s="34"/>
      <c r="M193" s="185"/>
      <c r="N193" s="186"/>
      <c r="O193" s="186"/>
      <c r="P193" s="186"/>
      <c r="Q193" s="186"/>
      <c r="R193" s="186"/>
      <c r="S193" s="186"/>
      <c r="T193" s="187"/>
      <c r="AT193" s="18" t="s">
        <v>255</v>
      </c>
      <c r="AU193" s="18" t="s">
        <v>21</v>
      </c>
    </row>
    <row r="194" spans="2:47" s="1" customFormat="1" ht="6.95" customHeight="1"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34"/>
    </row>
  </sheetData>
  <sheetProtection algorithmName="SHA-512" hashValue="tewT+SYPKMsF6Qd+QtiQMwCZ9AaLSOMEFoeeujbynlBNHSt9GSI8KSHOXTRA29t09zXBirCpi8YqOAF5cuQXWQ==" saltValue="JfGYYHRsWn/A4369taU9ptL3R//0GKSRXi2Pupmt+D2lbJ/YXChgnWFbQk7NUspooRjJ0v8O3Q7V4cORBnDGFQ==" spinCount="100000" sheet="1" objects="1" scenarios="1" formatColumns="0" formatRows="0" autoFilter="0"/>
  <autoFilter ref="C83:K193" xr:uid="{00000000-0009-0000-0000-000008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800-000000000000}"/>
    <hyperlink ref="F93" r:id="rId2" xr:uid="{00000000-0004-0000-0800-000001000000}"/>
    <hyperlink ref="F97" r:id="rId3" xr:uid="{00000000-0004-0000-0800-000002000000}"/>
    <hyperlink ref="F101" r:id="rId4" xr:uid="{00000000-0004-0000-0800-000003000000}"/>
    <hyperlink ref="F105" r:id="rId5" xr:uid="{00000000-0004-0000-0800-000004000000}"/>
    <hyperlink ref="F114" r:id="rId6" xr:uid="{00000000-0004-0000-0800-000005000000}"/>
    <hyperlink ref="F118" r:id="rId7" xr:uid="{00000000-0004-0000-0800-000006000000}"/>
    <hyperlink ref="F124" r:id="rId8" xr:uid="{00000000-0004-0000-0800-000007000000}"/>
    <hyperlink ref="F128" r:id="rId9" xr:uid="{00000000-0004-0000-0800-000008000000}"/>
    <hyperlink ref="F138" r:id="rId10" xr:uid="{00000000-0004-0000-0800-000009000000}"/>
    <hyperlink ref="F146" r:id="rId11" xr:uid="{00000000-0004-0000-0800-00000A000000}"/>
    <hyperlink ref="F150" r:id="rId12" xr:uid="{00000000-0004-0000-0800-00000B000000}"/>
    <hyperlink ref="F154" r:id="rId13" xr:uid="{00000000-0004-0000-0800-00000C000000}"/>
    <hyperlink ref="F160" r:id="rId14" xr:uid="{00000000-0004-0000-0800-00000D000000}"/>
    <hyperlink ref="F164" r:id="rId15" xr:uid="{00000000-0004-0000-0800-00000E000000}"/>
    <hyperlink ref="F170" r:id="rId16" xr:uid="{00000000-0004-0000-0800-00000F000000}"/>
    <hyperlink ref="F174" r:id="rId17" xr:uid="{00000000-0004-0000-0800-000010000000}"/>
    <hyperlink ref="F181" r:id="rId18" xr:uid="{00000000-0004-0000-0800-000011000000}"/>
    <hyperlink ref="F186" r:id="rId19" xr:uid="{00000000-0004-0000-0800-000012000000}"/>
    <hyperlink ref="F193" r:id="rId20" xr:uid="{00000000-0004-0000-08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108</v>
      </c>
      <c r="AZ2" s="92" t="s">
        <v>2171</v>
      </c>
      <c r="BA2" s="92" t="s">
        <v>29</v>
      </c>
      <c r="BB2" s="92" t="s">
        <v>29</v>
      </c>
      <c r="BC2" s="92" t="s">
        <v>2172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2173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ROUND(J95,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ROUND((SUM(BE95:BE300)),  2)</f>
        <v>0</v>
      </c>
      <c r="I33" s="96">
        <v>0.21</v>
      </c>
      <c r="J33" s="85">
        <f>ROUND(((SUM(BE95:BE300))*I33),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ROUND((SUM(BF95:BF300)),  2)</f>
        <v>0</v>
      </c>
      <c r="I34" s="96">
        <v>0.15</v>
      </c>
      <c r="J34" s="85">
        <f>ROUND(((SUM(BF95:BF300))*I34),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ROUND((SUM(BG95:BG300)),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ROUND((SUM(BH95:BH300)),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ROUND((SUM(BI95:BI300)),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040.31.1 - Nová lávka v km 0,001 75 (TPE km 81,140)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J95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J96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J97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J141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J170</f>
        <v>0</v>
      </c>
      <c r="L63" s="110"/>
    </row>
    <row r="64" spans="2:47" s="9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J193</f>
        <v>0</v>
      </c>
      <c r="L64" s="110"/>
    </row>
    <row r="65" spans="2:12" s="9" customFormat="1" ht="19.899999999999999" customHeight="1">
      <c r="B65" s="110"/>
      <c r="D65" s="111" t="s">
        <v>221</v>
      </c>
      <c r="E65" s="112"/>
      <c r="F65" s="112"/>
      <c r="G65" s="112"/>
      <c r="H65" s="112"/>
      <c r="I65" s="112"/>
      <c r="J65" s="113">
        <f>J213</f>
        <v>0</v>
      </c>
      <c r="L65" s="110"/>
    </row>
    <row r="66" spans="2:12" s="9" customFormat="1" ht="19.899999999999999" customHeight="1">
      <c r="B66" s="110"/>
      <c r="D66" s="111" t="s">
        <v>222</v>
      </c>
      <c r="E66" s="112"/>
      <c r="F66" s="112"/>
      <c r="G66" s="112"/>
      <c r="H66" s="112"/>
      <c r="I66" s="112"/>
      <c r="J66" s="113">
        <f>J218</f>
        <v>0</v>
      </c>
      <c r="L66" s="110"/>
    </row>
    <row r="67" spans="2:12" s="9" customFormat="1" ht="19.899999999999999" customHeight="1">
      <c r="B67" s="110"/>
      <c r="D67" s="111" t="s">
        <v>223</v>
      </c>
      <c r="E67" s="112"/>
      <c r="F67" s="112"/>
      <c r="G67" s="112"/>
      <c r="H67" s="112"/>
      <c r="I67" s="112"/>
      <c r="J67" s="113">
        <f>J237</f>
        <v>0</v>
      </c>
      <c r="L67" s="110"/>
    </row>
    <row r="68" spans="2:12" s="9" customFormat="1" ht="19.899999999999999" customHeight="1">
      <c r="B68" s="110"/>
      <c r="D68" s="111" t="s">
        <v>224</v>
      </c>
      <c r="E68" s="112"/>
      <c r="F68" s="112"/>
      <c r="G68" s="112"/>
      <c r="H68" s="112"/>
      <c r="I68" s="112"/>
      <c r="J68" s="113">
        <f>J248</f>
        <v>0</v>
      </c>
      <c r="L68" s="110"/>
    </row>
    <row r="69" spans="2:12" s="8" customFormat="1" ht="24.95" customHeight="1">
      <c r="B69" s="106"/>
      <c r="D69" s="107" t="s">
        <v>225</v>
      </c>
      <c r="E69" s="108"/>
      <c r="F69" s="108"/>
      <c r="G69" s="108"/>
      <c r="H69" s="108"/>
      <c r="I69" s="108"/>
      <c r="J69" s="109">
        <f>J252</f>
        <v>0</v>
      </c>
      <c r="L69" s="106"/>
    </row>
    <row r="70" spans="2:12" s="9" customFormat="1" ht="19.899999999999999" customHeight="1">
      <c r="B70" s="110"/>
      <c r="D70" s="111" t="s">
        <v>1346</v>
      </c>
      <c r="E70" s="112"/>
      <c r="F70" s="112"/>
      <c r="G70" s="112"/>
      <c r="H70" s="112"/>
      <c r="I70" s="112"/>
      <c r="J70" s="113">
        <f>J253</f>
        <v>0</v>
      </c>
      <c r="L70" s="110"/>
    </row>
    <row r="71" spans="2:12" s="9" customFormat="1" ht="19.899999999999999" customHeight="1">
      <c r="B71" s="110"/>
      <c r="D71" s="111" t="s">
        <v>226</v>
      </c>
      <c r="E71" s="112"/>
      <c r="F71" s="112"/>
      <c r="G71" s="112"/>
      <c r="H71" s="112"/>
      <c r="I71" s="112"/>
      <c r="J71" s="113">
        <f>J272</f>
        <v>0</v>
      </c>
      <c r="L71" s="110"/>
    </row>
    <row r="72" spans="2:12" s="9" customFormat="1" ht="19.899999999999999" customHeight="1">
      <c r="B72" s="110"/>
      <c r="D72" s="111" t="s">
        <v>2174</v>
      </c>
      <c r="E72" s="112"/>
      <c r="F72" s="112"/>
      <c r="G72" s="112"/>
      <c r="H72" s="112"/>
      <c r="I72" s="112"/>
      <c r="J72" s="113">
        <f>J280</f>
        <v>0</v>
      </c>
      <c r="L72" s="110"/>
    </row>
    <row r="73" spans="2:12" s="8" customFormat="1" ht="24.95" customHeight="1">
      <c r="B73" s="106"/>
      <c r="D73" s="107" t="s">
        <v>1348</v>
      </c>
      <c r="E73" s="108"/>
      <c r="F73" s="108"/>
      <c r="G73" s="108"/>
      <c r="H73" s="108"/>
      <c r="I73" s="108"/>
      <c r="J73" s="109">
        <f>J283</f>
        <v>0</v>
      </c>
      <c r="L73" s="106"/>
    </row>
    <row r="74" spans="2:12" s="8" customFormat="1" ht="24.95" customHeight="1">
      <c r="B74" s="106"/>
      <c r="D74" s="107" t="s">
        <v>2175</v>
      </c>
      <c r="E74" s="108"/>
      <c r="F74" s="108"/>
      <c r="G74" s="108"/>
      <c r="H74" s="108"/>
      <c r="I74" s="108"/>
      <c r="J74" s="109">
        <f>J291</f>
        <v>0</v>
      </c>
      <c r="L74" s="106"/>
    </row>
    <row r="75" spans="2:12" s="9" customFormat="1" ht="19.899999999999999" customHeight="1">
      <c r="B75" s="110"/>
      <c r="D75" s="111" t="s">
        <v>2176</v>
      </c>
      <c r="E75" s="112"/>
      <c r="F75" s="112"/>
      <c r="G75" s="112"/>
      <c r="H75" s="112"/>
      <c r="I75" s="112"/>
      <c r="J75" s="113">
        <f>J292</f>
        <v>0</v>
      </c>
      <c r="L75" s="110"/>
    </row>
    <row r="76" spans="2:12" s="1" customFormat="1" ht="21.75" customHeight="1">
      <c r="B76" s="34"/>
      <c r="L76" s="34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4"/>
    </row>
    <row r="81" spans="2:63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4"/>
    </row>
    <row r="82" spans="2:63" s="1" customFormat="1" ht="24.95" customHeight="1">
      <c r="B82" s="34"/>
      <c r="C82" s="22" t="s">
        <v>229</v>
      </c>
      <c r="L82" s="34"/>
    </row>
    <row r="83" spans="2:63" s="1" customFormat="1" ht="6.95" customHeight="1">
      <c r="B83" s="34"/>
      <c r="L83" s="34"/>
    </row>
    <row r="84" spans="2:63" s="1" customFormat="1" ht="12" customHeight="1">
      <c r="B84" s="34"/>
      <c r="C84" s="28" t="s">
        <v>16</v>
      </c>
      <c r="L84" s="34"/>
    </row>
    <row r="85" spans="2:63" s="1" customFormat="1" ht="16.5" customHeight="1">
      <c r="B85" s="34"/>
      <c r="E85" s="336" t="str">
        <f>E7</f>
        <v>Opatření Zátor-Loučky, OHO, Dílčí stavba 02.040 Opatření v úseku Zátor - Loučky</v>
      </c>
      <c r="F85" s="337"/>
      <c r="G85" s="337"/>
      <c r="H85" s="337"/>
      <c r="L85" s="34"/>
    </row>
    <row r="86" spans="2:63" s="1" customFormat="1" ht="12" customHeight="1">
      <c r="B86" s="34"/>
      <c r="C86" s="28" t="s">
        <v>210</v>
      </c>
      <c r="L86" s="34"/>
    </row>
    <row r="87" spans="2:63" s="1" customFormat="1" ht="16.5" customHeight="1">
      <c r="B87" s="34"/>
      <c r="E87" s="310" t="str">
        <f>E9</f>
        <v>040.31.1 - Nová lávka v km 0,001 75 (TPE km 81,140)</v>
      </c>
      <c r="F87" s="335"/>
      <c r="G87" s="335"/>
      <c r="H87" s="335"/>
      <c r="L87" s="34"/>
    </row>
    <row r="88" spans="2:63" s="1" customFormat="1" ht="6.95" customHeight="1">
      <c r="B88" s="34"/>
      <c r="L88" s="34"/>
    </row>
    <row r="89" spans="2:63" s="1" customFormat="1" ht="12" customHeight="1">
      <c r="B89" s="34"/>
      <c r="C89" s="28" t="s">
        <v>22</v>
      </c>
      <c r="F89" s="26" t="str">
        <f>F12</f>
        <v>Zátor</v>
      </c>
      <c r="I89" s="28" t="s">
        <v>24</v>
      </c>
      <c r="J89" s="51">
        <f>IF(J12="","",J12)</f>
        <v>45897</v>
      </c>
      <c r="L89" s="34"/>
    </row>
    <row r="90" spans="2:63" s="1" customFormat="1" ht="6.95" customHeight="1">
      <c r="B90" s="34"/>
      <c r="L90" s="34"/>
    </row>
    <row r="91" spans="2:63" s="1" customFormat="1" ht="15.2" customHeight="1">
      <c r="B91" s="34"/>
      <c r="C91" s="28" t="s">
        <v>27</v>
      </c>
      <c r="F91" s="26" t="str">
        <f>E15</f>
        <v>Povodí Odry, státní podnik</v>
      </c>
      <c r="I91" s="28" t="s">
        <v>34</v>
      </c>
      <c r="J91" s="32" t="str">
        <f>E21</f>
        <v>AQUATIS, a.s.</v>
      </c>
      <c r="L91" s="34"/>
    </row>
    <row r="92" spans="2:63" s="1" customFormat="1" ht="25.7" customHeight="1">
      <c r="B92" s="34"/>
      <c r="C92" s="28" t="s">
        <v>32</v>
      </c>
      <c r="F92" s="26" t="str">
        <f>IF(E18="","",E18)</f>
        <v>Vyplň údaj</v>
      </c>
      <c r="I92" s="28" t="s">
        <v>37</v>
      </c>
      <c r="J92" s="32" t="str">
        <f>E24</f>
        <v>Ing. Michal Jendruščák</v>
      </c>
      <c r="L92" s="34"/>
    </row>
    <row r="93" spans="2:63" s="1" customFormat="1" ht="10.35" customHeight="1">
      <c r="B93" s="34"/>
      <c r="L93" s="34"/>
    </row>
    <row r="94" spans="2:63" s="10" customFormat="1" ht="29.25" customHeight="1">
      <c r="B94" s="114"/>
      <c r="C94" s="115" t="s">
        <v>230</v>
      </c>
      <c r="D94" s="116" t="s">
        <v>60</v>
      </c>
      <c r="E94" s="116" t="s">
        <v>56</v>
      </c>
      <c r="F94" s="116" t="s">
        <v>57</v>
      </c>
      <c r="G94" s="116" t="s">
        <v>231</v>
      </c>
      <c r="H94" s="116" t="s">
        <v>232</v>
      </c>
      <c r="I94" s="116" t="s">
        <v>233</v>
      </c>
      <c r="J94" s="116" t="s">
        <v>214</v>
      </c>
      <c r="K94" s="117" t="s">
        <v>234</v>
      </c>
      <c r="L94" s="114"/>
      <c r="M94" s="58" t="s">
        <v>29</v>
      </c>
      <c r="N94" s="59" t="s">
        <v>45</v>
      </c>
      <c r="O94" s="59" t="s">
        <v>235</v>
      </c>
      <c r="P94" s="59" t="s">
        <v>236</v>
      </c>
      <c r="Q94" s="59" t="s">
        <v>237</v>
      </c>
      <c r="R94" s="59" t="s">
        <v>238</v>
      </c>
      <c r="S94" s="59" t="s">
        <v>239</v>
      </c>
      <c r="T94" s="60" t="s">
        <v>240</v>
      </c>
    </row>
    <row r="95" spans="2:63" s="1" customFormat="1" ht="22.9" customHeight="1">
      <c r="B95" s="34"/>
      <c r="C95" s="63" t="s">
        <v>241</v>
      </c>
      <c r="J95" s="118">
        <f>BK95</f>
        <v>0</v>
      </c>
      <c r="L95" s="34"/>
      <c r="M95" s="61"/>
      <c r="N95" s="52"/>
      <c r="O95" s="52"/>
      <c r="P95" s="119">
        <f>P96+P252+P283+P291</f>
        <v>0</v>
      </c>
      <c r="Q95" s="52"/>
      <c r="R95" s="119">
        <f>R96+R252+R283+R291</f>
        <v>276.49094725999993</v>
      </c>
      <c r="S95" s="52"/>
      <c r="T95" s="120">
        <f>T96+T252+T283+T291</f>
        <v>15.070402</v>
      </c>
      <c r="AT95" s="18" t="s">
        <v>74</v>
      </c>
      <c r="AU95" s="18" t="s">
        <v>215</v>
      </c>
      <c r="BK95" s="121">
        <f>BK96+BK252+BK283+BK291</f>
        <v>0</v>
      </c>
    </row>
    <row r="96" spans="2:63" s="11" customFormat="1" ht="25.9" customHeight="1">
      <c r="B96" s="122"/>
      <c r="D96" s="123" t="s">
        <v>74</v>
      </c>
      <c r="E96" s="124" t="s">
        <v>242</v>
      </c>
      <c r="F96" s="124" t="s">
        <v>243</v>
      </c>
      <c r="I96" s="125"/>
      <c r="J96" s="126">
        <f>BK96</f>
        <v>0</v>
      </c>
      <c r="L96" s="122"/>
      <c r="M96" s="127"/>
      <c r="P96" s="128">
        <f>P97+P141+P170+P193+P213+P218+P237+P248</f>
        <v>0</v>
      </c>
      <c r="R96" s="128">
        <f>R97+R141+R170+R193+R213+R218+R237+R248</f>
        <v>271.88297055999993</v>
      </c>
      <c r="T96" s="129">
        <f>T97+T141+T170+T193+T213+T218+T237+T248</f>
        <v>15.070402</v>
      </c>
      <c r="AR96" s="123" t="s">
        <v>83</v>
      </c>
      <c r="AT96" s="130" t="s">
        <v>74</v>
      </c>
      <c r="AU96" s="130" t="s">
        <v>75</v>
      </c>
      <c r="AY96" s="123" t="s">
        <v>244</v>
      </c>
      <c r="BK96" s="131">
        <f>BK97+BK141+BK170+BK193+BK213+BK218+BK237+BK248</f>
        <v>0</v>
      </c>
    </row>
    <row r="97" spans="2:65" s="11" customFormat="1" ht="22.9" customHeight="1">
      <c r="B97" s="122"/>
      <c r="D97" s="123" t="s">
        <v>74</v>
      </c>
      <c r="E97" s="132" t="s">
        <v>83</v>
      </c>
      <c r="F97" s="132" t="s">
        <v>245</v>
      </c>
      <c r="I97" s="125"/>
      <c r="J97" s="133">
        <f>BK97</f>
        <v>0</v>
      </c>
      <c r="L97" s="122"/>
      <c r="M97" s="127"/>
      <c r="P97" s="128">
        <f>SUM(P98:P140)</f>
        <v>0</v>
      </c>
      <c r="R97" s="128">
        <f>SUM(R98:R140)</f>
        <v>9.9599999999999994E-2</v>
      </c>
      <c r="T97" s="129">
        <f>SUM(T98:T140)</f>
        <v>0</v>
      </c>
      <c r="AR97" s="123" t="s">
        <v>83</v>
      </c>
      <c r="AT97" s="130" t="s">
        <v>74</v>
      </c>
      <c r="AU97" s="130" t="s">
        <v>83</v>
      </c>
      <c r="AY97" s="123" t="s">
        <v>244</v>
      </c>
      <c r="BK97" s="131">
        <f>SUM(BK98:BK140)</f>
        <v>0</v>
      </c>
    </row>
    <row r="98" spans="2:65" s="1" customFormat="1" ht="16.5" customHeight="1">
      <c r="B98" s="34"/>
      <c r="C98" s="134" t="s">
        <v>83</v>
      </c>
      <c r="D98" s="134" t="s">
        <v>246</v>
      </c>
      <c r="E98" s="135" t="s">
        <v>2177</v>
      </c>
      <c r="F98" s="136" t="s">
        <v>2178</v>
      </c>
      <c r="G98" s="137" t="s">
        <v>1351</v>
      </c>
      <c r="H98" s="138">
        <v>240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4.0000000000000003E-5</v>
      </c>
      <c r="R98" s="143">
        <f>Q98*H98</f>
        <v>9.6000000000000009E-3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2179</v>
      </c>
    </row>
    <row r="99" spans="2:65" s="1" customFormat="1">
      <c r="B99" s="34"/>
      <c r="D99" s="147" t="s">
        <v>253</v>
      </c>
      <c r="F99" s="148" t="s">
        <v>2180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2181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2182</v>
      </c>
      <c r="H101" s="156">
        <v>240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83</v>
      </c>
      <c r="AY101" s="154" t="s">
        <v>244</v>
      </c>
    </row>
    <row r="102" spans="2:65" s="1" customFormat="1" ht="16.5" customHeight="1">
      <c r="B102" s="34"/>
      <c r="C102" s="134" t="s">
        <v>21</v>
      </c>
      <c r="D102" s="134" t="s">
        <v>246</v>
      </c>
      <c r="E102" s="135" t="s">
        <v>2183</v>
      </c>
      <c r="F102" s="136" t="s">
        <v>2184</v>
      </c>
      <c r="G102" s="137" t="s">
        <v>1358</v>
      </c>
      <c r="H102" s="138">
        <v>30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2185</v>
      </c>
    </row>
    <row r="103" spans="2:65" s="1" customFormat="1">
      <c r="B103" s="34"/>
      <c r="D103" s="147" t="s">
        <v>253</v>
      </c>
      <c r="F103" s="148" t="s">
        <v>2186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2187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" customFormat="1" ht="21.75" customHeight="1">
      <c r="B105" s="34"/>
      <c r="C105" s="134" t="s">
        <v>264</v>
      </c>
      <c r="D105" s="134" t="s">
        <v>246</v>
      </c>
      <c r="E105" s="135" t="s">
        <v>1372</v>
      </c>
      <c r="F105" s="136" t="s">
        <v>1373</v>
      </c>
      <c r="G105" s="137" t="s">
        <v>274</v>
      </c>
      <c r="H105" s="138">
        <v>298.89999999999998</v>
      </c>
      <c r="I105" s="139"/>
      <c r="J105" s="140">
        <f>ROUND(I105*H105,2)</f>
        <v>0</v>
      </c>
      <c r="K105" s="136" t="s">
        <v>250</v>
      </c>
      <c r="L105" s="34"/>
      <c r="M105" s="141" t="s">
        <v>29</v>
      </c>
      <c r="N105" s="142" t="s">
        <v>46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251</v>
      </c>
      <c r="AT105" s="145" t="s">
        <v>246</v>
      </c>
      <c r="AU105" s="145" t="s">
        <v>21</v>
      </c>
      <c r="AY105" s="18" t="s">
        <v>244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83</v>
      </c>
      <c r="BK105" s="146">
        <f>ROUND(I105*H105,2)</f>
        <v>0</v>
      </c>
      <c r="BL105" s="18" t="s">
        <v>251</v>
      </c>
      <c r="BM105" s="145" t="s">
        <v>2188</v>
      </c>
    </row>
    <row r="106" spans="2:65" s="1" customFormat="1" ht="19.5">
      <c r="B106" s="34"/>
      <c r="D106" s="147" t="s">
        <v>253</v>
      </c>
      <c r="F106" s="148" t="s">
        <v>1375</v>
      </c>
      <c r="I106" s="149"/>
      <c r="L106" s="34"/>
      <c r="M106" s="150"/>
      <c r="T106" s="55"/>
      <c r="AT106" s="18" t="s">
        <v>253</v>
      </c>
      <c r="AU106" s="18" t="s">
        <v>21</v>
      </c>
    </row>
    <row r="107" spans="2:65" s="1" customFormat="1">
      <c r="B107" s="34"/>
      <c r="D107" s="151" t="s">
        <v>255</v>
      </c>
      <c r="F107" s="152" t="s">
        <v>1376</v>
      </c>
      <c r="I107" s="149"/>
      <c r="L107" s="34"/>
      <c r="M107" s="150"/>
      <c r="T107" s="55"/>
      <c r="AT107" s="18" t="s">
        <v>255</v>
      </c>
      <c r="AU107" s="18" t="s">
        <v>21</v>
      </c>
    </row>
    <row r="108" spans="2:65" s="12" customFormat="1">
      <c r="B108" s="153"/>
      <c r="D108" s="147" t="s">
        <v>262</v>
      </c>
      <c r="E108" s="154" t="s">
        <v>29</v>
      </c>
      <c r="F108" s="155" t="s">
        <v>2189</v>
      </c>
      <c r="H108" s="156">
        <v>257.89999999999998</v>
      </c>
      <c r="I108" s="157"/>
      <c r="L108" s="153"/>
      <c r="M108" s="158"/>
      <c r="T108" s="159"/>
      <c r="AT108" s="154" t="s">
        <v>262</v>
      </c>
      <c r="AU108" s="154" t="s">
        <v>21</v>
      </c>
      <c r="AV108" s="12" t="s">
        <v>21</v>
      </c>
      <c r="AW108" s="12" t="s">
        <v>36</v>
      </c>
      <c r="AX108" s="12" t="s">
        <v>75</v>
      </c>
      <c r="AY108" s="154" t="s">
        <v>244</v>
      </c>
    </row>
    <row r="109" spans="2:65" s="12" customFormat="1">
      <c r="B109" s="153"/>
      <c r="D109" s="147" t="s">
        <v>262</v>
      </c>
      <c r="E109" s="154" t="s">
        <v>29</v>
      </c>
      <c r="F109" s="155" t="s">
        <v>2190</v>
      </c>
      <c r="H109" s="156">
        <v>41</v>
      </c>
      <c r="I109" s="157"/>
      <c r="L109" s="153"/>
      <c r="M109" s="158"/>
      <c r="T109" s="159"/>
      <c r="AT109" s="154" t="s">
        <v>262</v>
      </c>
      <c r="AU109" s="154" t="s">
        <v>21</v>
      </c>
      <c r="AV109" s="12" t="s">
        <v>21</v>
      </c>
      <c r="AW109" s="12" t="s">
        <v>36</v>
      </c>
      <c r="AX109" s="12" t="s">
        <v>75</v>
      </c>
      <c r="AY109" s="154" t="s">
        <v>244</v>
      </c>
    </row>
    <row r="110" spans="2:65" s="13" customFormat="1">
      <c r="B110" s="160"/>
      <c r="D110" s="147" t="s">
        <v>262</v>
      </c>
      <c r="E110" s="161" t="s">
        <v>29</v>
      </c>
      <c r="F110" s="162" t="s">
        <v>271</v>
      </c>
      <c r="H110" s="163">
        <v>298.89999999999998</v>
      </c>
      <c r="I110" s="164"/>
      <c r="L110" s="160"/>
      <c r="M110" s="165"/>
      <c r="T110" s="166"/>
      <c r="AT110" s="161" t="s">
        <v>262</v>
      </c>
      <c r="AU110" s="161" t="s">
        <v>21</v>
      </c>
      <c r="AV110" s="13" t="s">
        <v>251</v>
      </c>
      <c r="AW110" s="13" t="s">
        <v>36</v>
      </c>
      <c r="AX110" s="13" t="s">
        <v>83</v>
      </c>
      <c r="AY110" s="161" t="s">
        <v>244</v>
      </c>
    </row>
    <row r="111" spans="2:65" s="1" customFormat="1" ht="16.5" customHeight="1">
      <c r="B111" s="34"/>
      <c r="C111" s="134" t="s">
        <v>251</v>
      </c>
      <c r="D111" s="134" t="s">
        <v>246</v>
      </c>
      <c r="E111" s="135" t="s">
        <v>1447</v>
      </c>
      <c r="F111" s="136" t="s">
        <v>1448</v>
      </c>
      <c r="G111" s="137" t="s">
        <v>249</v>
      </c>
      <c r="H111" s="138">
        <v>600</v>
      </c>
      <c r="I111" s="139"/>
      <c r="J111" s="140">
        <f>ROUND(I111*H111,2)</f>
        <v>0</v>
      </c>
      <c r="K111" s="136" t="s">
        <v>250</v>
      </c>
      <c r="L111" s="34"/>
      <c r="M111" s="141" t="s">
        <v>29</v>
      </c>
      <c r="N111" s="142" t="s">
        <v>46</v>
      </c>
      <c r="P111" s="143">
        <f>O111*H111</f>
        <v>0</v>
      </c>
      <c r="Q111" s="143">
        <v>1.4999999999999999E-4</v>
      </c>
      <c r="R111" s="143">
        <f>Q111*H111</f>
        <v>0.09</v>
      </c>
      <c r="S111" s="143">
        <v>0</v>
      </c>
      <c r="T111" s="144">
        <f>S111*H111</f>
        <v>0</v>
      </c>
      <c r="AR111" s="145" t="s">
        <v>251</v>
      </c>
      <c r="AT111" s="145" t="s">
        <v>246</v>
      </c>
      <c r="AU111" s="145" t="s">
        <v>21</v>
      </c>
      <c r="AY111" s="18" t="s">
        <v>244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83</v>
      </c>
      <c r="BK111" s="146">
        <f>ROUND(I111*H111,2)</f>
        <v>0</v>
      </c>
      <c r="BL111" s="18" t="s">
        <v>251</v>
      </c>
      <c r="BM111" s="145" t="s">
        <v>2191</v>
      </c>
    </row>
    <row r="112" spans="2:65" s="1" customFormat="1">
      <c r="B112" s="34"/>
      <c r="D112" s="147" t="s">
        <v>253</v>
      </c>
      <c r="F112" s="148" t="s">
        <v>1450</v>
      </c>
      <c r="I112" s="149"/>
      <c r="L112" s="34"/>
      <c r="M112" s="150"/>
      <c r="T112" s="55"/>
      <c r="AT112" s="18" t="s">
        <v>253</v>
      </c>
      <c r="AU112" s="18" t="s">
        <v>21</v>
      </c>
    </row>
    <row r="113" spans="2:65" s="1" customFormat="1">
      <c r="B113" s="34"/>
      <c r="D113" s="151" t="s">
        <v>255</v>
      </c>
      <c r="F113" s="152" t="s">
        <v>1451</v>
      </c>
      <c r="I113" s="149"/>
      <c r="L113" s="34"/>
      <c r="M113" s="150"/>
      <c r="T113" s="55"/>
      <c r="AT113" s="18" t="s">
        <v>255</v>
      </c>
      <c r="AU113" s="18" t="s">
        <v>21</v>
      </c>
    </row>
    <row r="114" spans="2:65" s="12" customFormat="1">
      <c r="B114" s="153"/>
      <c r="D114" s="147" t="s">
        <v>262</v>
      </c>
      <c r="E114" s="154" t="s">
        <v>29</v>
      </c>
      <c r="F114" s="155" t="s">
        <v>2192</v>
      </c>
      <c r="H114" s="156">
        <v>600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83</v>
      </c>
      <c r="AY114" s="154" t="s">
        <v>244</v>
      </c>
    </row>
    <row r="115" spans="2:65" s="1" customFormat="1" ht="16.5" customHeight="1">
      <c r="B115" s="34"/>
      <c r="C115" s="134" t="s">
        <v>279</v>
      </c>
      <c r="D115" s="134" t="s">
        <v>246</v>
      </c>
      <c r="E115" s="135" t="s">
        <v>1454</v>
      </c>
      <c r="F115" s="136" t="s">
        <v>1455</v>
      </c>
      <c r="G115" s="137" t="s">
        <v>249</v>
      </c>
      <c r="H115" s="138">
        <v>600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2193</v>
      </c>
    </row>
    <row r="116" spans="2:65" s="1" customFormat="1">
      <c r="B116" s="34"/>
      <c r="D116" s="147" t="s">
        <v>253</v>
      </c>
      <c r="F116" s="148" t="s">
        <v>1457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>
      <c r="B117" s="34"/>
      <c r="D117" s="151" t="s">
        <v>255</v>
      </c>
      <c r="F117" s="152" t="s">
        <v>1458</v>
      </c>
      <c r="I117" s="149"/>
      <c r="L117" s="34"/>
      <c r="M117" s="150"/>
      <c r="T117" s="55"/>
      <c r="AT117" s="18" t="s">
        <v>255</v>
      </c>
      <c r="AU117" s="18" t="s">
        <v>21</v>
      </c>
    </row>
    <row r="118" spans="2:65" s="1" customFormat="1" ht="16.5" customHeight="1">
      <c r="B118" s="34"/>
      <c r="C118" s="175" t="s">
        <v>286</v>
      </c>
      <c r="D118" s="175" t="s">
        <v>373</v>
      </c>
      <c r="E118" s="176" t="s">
        <v>2194</v>
      </c>
      <c r="F118" s="177" t="s">
        <v>2195</v>
      </c>
      <c r="G118" s="178" t="s">
        <v>416</v>
      </c>
      <c r="H118" s="179">
        <v>39.96</v>
      </c>
      <c r="I118" s="180"/>
      <c r="J118" s="181">
        <f>ROUND(I118*H118,2)</f>
        <v>0</v>
      </c>
      <c r="K118" s="177" t="s">
        <v>29</v>
      </c>
      <c r="L118" s="182"/>
      <c r="M118" s="183" t="s">
        <v>29</v>
      </c>
      <c r="N118" s="184" t="s">
        <v>46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300</v>
      </c>
      <c r="AT118" s="145" t="s">
        <v>373</v>
      </c>
      <c r="AU118" s="145" t="s">
        <v>21</v>
      </c>
      <c r="AY118" s="18" t="s">
        <v>244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83</v>
      </c>
      <c r="BK118" s="146">
        <f>ROUND(I118*H118,2)</f>
        <v>0</v>
      </c>
      <c r="BL118" s="18" t="s">
        <v>251</v>
      </c>
      <c r="BM118" s="145" t="s">
        <v>2196</v>
      </c>
    </row>
    <row r="119" spans="2:65" s="12" customFormat="1">
      <c r="B119" s="153"/>
      <c r="D119" s="147" t="s">
        <v>262</v>
      </c>
      <c r="E119" s="154" t="s">
        <v>29</v>
      </c>
      <c r="F119" s="155" t="s">
        <v>2197</v>
      </c>
      <c r="H119" s="156">
        <v>39.96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83</v>
      </c>
      <c r="AY119" s="154" t="s">
        <v>244</v>
      </c>
    </row>
    <row r="120" spans="2:65" s="1" customFormat="1" ht="21.75" customHeight="1">
      <c r="B120" s="34"/>
      <c r="C120" s="134" t="s">
        <v>293</v>
      </c>
      <c r="D120" s="134" t="s">
        <v>246</v>
      </c>
      <c r="E120" s="135" t="s">
        <v>1465</v>
      </c>
      <c r="F120" s="136" t="s">
        <v>1466</v>
      </c>
      <c r="G120" s="137" t="s">
        <v>249</v>
      </c>
      <c r="H120" s="138">
        <v>600</v>
      </c>
      <c r="I120" s="139"/>
      <c r="J120" s="140">
        <f>ROUND(I120*H120,2)</f>
        <v>0</v>
      </c>
      <c r="K120" s="136" t="s">
        <v>250</v>
      </c>
      <c r="L120" s="34"/>
      <c r="M120" s="141" t="s">
        <v>29</v>
      </c>
      <c r="N120" s="142" t="s">
        <v>46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251</v>
      </c>
      <c r="AT120" s="145" t="s">
        <v>246</v>
      </c>
      <c r="AU120" s="145" t="s">
        <v>21</v>
      </c>
      <c r="AY120" s="18" t="s">
        <v>244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83</v>
      </c>
      <c r="BK120" s="146">
        <f>ROUND(I120*H120,2)</f>
        <v>0</v>
      </c>
      <c r="BL120" s="18" t="s">
        <v>251</v>
      </c>
      <c r="BM120" s="145" t="s">
        <v>2198</v>
      </c>
    </row>
    <row r="121" spans="2:65" s="1" customFormat="1" ht="19.5">
      <c r="B121" s="34"/>
      <c r="D121" s="147" t="s">
        <v>253</v>
      </c>
      <c r="F121" s="148" t="s">
        <v>1468</v>
      </c>
      <c r="I121" s="149"/>
      <c r="L121" s="34"/>
      <c r="M121" s="150"/>
      <c r="T121" s="55"/>
      <c r="AT121" s="18" t="s">
        <v>253</v>
      </c>
      <c r="AU121" s="18" t="s">
        <v>21</v>
      </c>
    </row>
    <row r="122" spans="2:65" s="1" customFormat="1">
      <c r="B122" s="34"/>
      <c r="D122" s="151" t="s">
        <v>255</v>
      </c>
      <c r="F122" s="152" t="s">
        <v>1469</v>
      </c>
      <c r="I122" s="149"/>
      <c r="L122" s="34"/>
      <c r="M122" s="150"/>
      <c r="T122" s="55"/>
      <c r="AT122" s="18" t="s">
        <v>255</v>
      </c>
      <c r="AU122" s="18" t="s">
        <v>21</v>
      </c>
    </row>
    <row r="123" spans="2:65" s="1" customFormat="1" ht="21.75" customHeight="1">
      <c r="B123" s="34"/>
      <c r="C123" s="134" t="s">
        <v>300</v>
      </c>
      <c r="D123" s="134" t="s">
        <v>246</v>
      </c>
      <c r="E123" s="135" t="s">
        <v>325</v>
      </c>
      <c r="F123" s="136" t="s">
        <v>326</v>
      </c>
      <c r="G123" s="137" t="s">
        <v>274</v>
      </c>
      <c r="H123" s="138">
        <v>354.29</v>
      </c>
      <c r="I123" s="139"/>
      <c r="J123" s="140">
        <f>ROUND(I123*H123,2)</f>
        <v>0</v>
      </c>
      <c r="K123" s="136" t="s">
        <v>250</v>
      </c>
      <c r="L123" s="34"/>
      <c r="M123" s="141" t="s">
        <v>29</v>
      </c>
      <c r="N123" s="142" t="s">
        <v>46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251</v>
      </c>
      <c r="AT123" s="145" t="s">
        <v>246</v>
      </c>
      <c r="AU123" s="145" t="s">
        <v>21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251</v>
      </c>
      <c r="BM123" s="145" t="s">
        <v>2199</v>
      </c>
    </row>
    <row r="124" spans="2:65" s="1" customFormat="1" ht="19.5">
      <c r="B124" s="34"/>
      <c r="D124" s="147" t="s">
        <v>253</v>
      </c>
      <c r="F124" s="148" t="s">
        <v>328</v>
      </c>
      <c r="I124" s="149"/>
      <c r="L124" s="34"/>
      <c r="M124" s="150"/>
      <c r="T124" s="55"/>
      <c r="AT124" s="18" t="s">
        <v>253</v>
      </c>
      <c r="AU124" s="18" t="s">
        <v>21</v>
      </c>
    </row>
    <row r="125" spans="2:65" s="1" customFormat="1">
      <c r="B125" s="34"/>
      <c r="D125" s="151" t="s">
        <v>255</v>
      </c>
      <c r="F125" s="152" t="s">
        <v>329</v>
      </c>
      <c r="I125" s="149"/>
      <c r="L125" s="34"/>
      <c r="M125" s="150"/>
      <c r="T125" s="55"/>
      <c r="AT125" s="18" t="s">
        <v>255</v>
      </c>
      <c r="AU125" s="18" t="s">
        <v>21</v>
      </c>
    </row>
    <row r="126" spans="2:65" s="12" customFormat="1">
      <c r="B126" s="153"/>
      <c r="D126" s="147" t="s">
        <v>262</v>
      </c>
      <c r="E126" s="154" t="s">
        <v>29</v>
      </c>
      <c r="F126" s="155" t="s">
        <v>2189</v>
      </c>
      <c r="H126" s="156">
        <v>257.89999999999998</v>
      </c>
      <c r="I126" s="157"/>
      <c r="L126" s="153"/>
      <c r="M126" s="158"/>
      <c r="T126" s="159"/>
      <c r="AT126" s="154" t="s">
        <v>262</v>
      </c>
      <c r="AU126" s="154" t="s">
        <v>21</v>
      </c>
      <c r="AV126" s="12" t="s">
        <v>21</v>
      </c>
      <c r="AW126" s="12" t="s">
        <v>36</v>
      </c>
      <c r="AX126" s="12" t="s">
        <v>75</v>
      </c>
      <c r="AY126" s="154" t="s">
        <v>244</v>
      </c>
    </row>
    <row r="127" spans="2:65" s="12" customFormat="1">
      <c r="B127" s="153"/>
      <c r="D127" s="147" t="s">
        <v>262</v>
      </c>
      <c r="E127" s="154" t="s">
        <v>29</v>
      </c>
      <c r="F127" s="155" t="s">
        <v>2200</v>
      </c>
      <c r="H127" s="156">
        <v>41</v>
      </c>
      <c r="I127" s="157"/>
      <c r="L127" s="153"/>
      <c r="M127" s="158"/>
      <c r="T127" s="159"/>
      <c r="AT127" s="154" t="s">
        <v>262</v>
      </c>
      <c r="AU127" s="154" t="s">
        <v>21</v>
      </c>
      <c r="AV127" s="12" t="s">
        <v>21</v>
      </c>
      <c r="AW127" s="12" t="s">
        <v>36</v>
      </c>
      <c r="AX127" s="12" t="s">
        <v>75</v>
      </c>
      <c r="AY127" s="154" t="s">
        <v>244</v>
      </c>
    </row>
    <row r="128" spans="2:65" s="14" customFormat="1">
      <c r="B128" s="168"/>
      <c r="D128" s="147" t="s">
        <v>262</v>
      </c>
      <c r="E128" s="169" t="s">
        <v>29</v>
      </c>
      <c r="F128" s="170" t="s">
        <v>321</v>
      </c>
      <c r="H128" s="171">
        <v>298.89999999999998</v>
      </c>
      <c r="I128" s="172"/>
      <c r="L128" s="168"/>
      <c r="M128" s="173"/>
      <c r="T128" s="174"/>
      <c r="AT128" s="169" t="s">
        <v>262</v>
      </c>
      <c r="AU128" s="169" t="s">
        <v>21</v>
      </c>
      <c r="AV128" s="14" t="s">
        <v>264</v>
      </c>
      <c r="AW128" s="14" t="s">
        <v>36</v>
      </c>
      <c r="AX128" s="14" t="s">
        <v>75</v>
      </c>
      <c r="AY128" s="169" t="s">
        <v>244</v>
      </c>
    </row>
    <row r="129" spans="2:65" s="12" customFormat="1">
      <c r="B129" s="153"/>
      <c r="D129" s="147" t="s">
        <v>262</v>
      </c>
      <c r="E129" s="154" t="s">
        <v>29</v>
      </c>
      <c r="F129" s="155" t="s">
        <v>2201</v>
      </c>
      <c r="H129" s="156">
        <v>29.2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75</v>
      </c>
      <c r="AY129" s="154" t="s">
        <v>244</v>
      </c>
    </row>
    <row r="130" spans="2:65" s="12" customFormat="1">
      <c r="B130" s="153"/>
      <c r="D130" s="147" t="s">
        <v>262</v>
      </c>
      <c r="E130" s="154" t="s">
        <v>29</v>
      </c>
      <c r="F130" s="155" t="s">
        <v>2202</v>
      </c>
      <c r="H130" s="156">
        <v>26.19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4" customFormat="1">
      <c r="B131" s="168"/>
      <c r="D131" s="147" t="s">
        <v>262</v>
      </c>
      <c r="E131" s="169" t="s">
        <v>2171</v>
      </c>
      <c r="F131" s="170" t="s">
        <v>321</v>
      </c>
      <c r="H131" s="171">
        <v>55.39</v>
      </c>
      <c r="I131" s="172"/>
      <c r="L131" s="168"/>
      <c r="M131" s="173"/>
      <c r="T131" s="174"/>
      <c r="AT131" s="169" t="s">
        <v>262</v>
      </c>
      <c r="AU131" s="169" t="s">
        <v>21</v>
      </c>
      <c r="AV131" s="14" t="s">
        <v>264</v>
      </c>
      <c r="AW131" s="14" t="s">
        <v>36</v>
      </c>
      <c r="AX131" s="14" t="s">
        <v>75</v>
      </c>
      <c r="AY131" s="169" t="s">
        <v>244</v>
      </c>
    </row>
    <row r="132" spans="2:65" s="13" customFormat="1">
      <c r="B132" s="160"/>
      <c r="D132" s="147" t="s">
        <v>262</v>
      </c>
      <c r="E132" s="161" t="s">
        <v>29</v>
      </c>
      <c r="F132" s="162" t="s">
        <v>271</v>
      </c>
      <c r="H132" s="163">
        <v>354.29</v>
      </c>
      <c r="I132" s="164"/>
      <c r="L132" s="160"/>
      <c r="M132" s="165"/>
      <c r="T132" s="166"/>
      <c r="AT132" s="161" t="s">
        <v>262</v>
      </c>
      <c r="AU132" s="161" t="s">
        <v>21</v>
      </c>
      <c r="AV132" s="13" t="s">
        <v>251</v>
      </c>
      <c r="AW132" s="13" t="s">
        <v>36</v>
      </c>
      <c r="AX132" s="13" t="s">
        <v>83</v>
      </c>
      <c r="AY132" s="161" t="s">
        <v>244</v>
      </c>
    </row>
    <row r="133" spans="2:65" s="1" customFormat="1" ht="16.5" customHeight="1">
      <c r="B133" s="34"/>
      <c r="C133" s="134" t="s">
        <v>307</v>
      </c>
      <c r="D133" s="134" t="s">
        <v>246</v>
      </c>
      <c r="E133" s="135" t="s">
        <v>347</v>
      </c>
      <c r="F133" s="136" t="s">
        <v>348</v>
      </c>
      <c r="G133" s="137" t="s">
        <v>274</v>
      </c>
      <c r="H133" s="138">
        <v>55.39</v>
      </c>
      <c r="I133" s="139"/>
      <c r="J133" s="140">
        <f>ROUND(I133*H133,2)</f>
        <v>0</v>
      </c>
      <c r="K133" s="136" t="s">
        <v>250</v>
      </c>
      <c r="L133" s="34"/>
      <c r="M133" s="141" t="s">
        <v>29</v>
      </c>
      <c r="N133" s="142" t="s">
        <v>46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251</v>
      </c>
      <c r="AT133" s="145" t="s">
        <v>246</v>
      </c>
      <c r="AU133" s="145" t="s">
        <v>21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251</v>
      </c>
      <c r="BM133" s="145" t="s">
        <v>2203</v>
      </c>
    </row>
    <row r="134" spans="2:65" s="1" customFormat="1" ht="19.5">
      <c r="B134" s="34"/>
      <c r="D134" s="147" t="s">
        <v>253</v>
      </c>
      <c r="F134" s="148" t="s">
        <v>350</v>
      </c>
      <c r="I134" s="149"/>
      <c r="L134" s="34"/>
      <c r="M134" s="150"/>
      <c r="T134" s="55"/>
      <c r="AT134" s="18" t="s">
        <v>253</v>
      </c>
      <c r="AU134" s="18" t="s">
        <v>21</v>
      </c>
    </row>
    <row r="135" spans="2:65" s="1" customFormat="1">
      <c r="B135" s="34"/>
      <c r="D135" s="151" t="s">
        <v>255</v>
      </c>
      <c r="F135" s="152" t="s">
        <v>351</v>
      </c>
      <c r="I135" s="149"/>
      <c r="L135" s="34"/>
      <c r="M135" s="150"/>
      <c r="T135" s="55"/>
      <c r="AT135" s="18" t="s">
        <v>255</v>
      </c>
      <c r="AU135" s="18" t="s">
        <v>21</v>
      </c>
    </row>
    <row r="136" spans="2:65" s="12" customFormat="1">
      <c r="B136" s="153"/>
      <c r="D136" s="147" t="s">
        <v>262</v>
      </c>
      <c r="E136" s="154" t="s">
        <v>29</v>
      </c>
      <c r="F136" s="155" t="s">
        <v>2171</v>
      </c>
      <c r="H136" s="156">
        <v>55.39</v>
      </c>
      <c r="I136" s="157"/>
      <c r="L136" s="153"/>
      <c r="M136" s="158"/>
      <c r="T136" s="159"/>
      <c r="AT136" s="154" t="s">
        <v>262</v>
      </c>
      <c r="AU136" s="154" t="s">
        <v>21</v>
      </c>
      <c r="AV136" s="12" t="s">
        <v>21</v>
      </c>
      <c r="AW136" s="12" t="s">
        <v>36</v>
      </c>
      <c r="AX136" s="12" t="s">
        <v>83</v>
      </c>
      <c r="AY136" s="154" t="s">
        <v>244</v>
      </c>
    </row>
    <row r="137" spans="2:65" s="1" customFormat="1" ht="16.5" customHeight="1">
      <c r="B137" s="34"/>
      <c r="C137" s="134" t="s">
        <v>314</v>
      </c>
      <c r="D137" s="134" t="s">
        <v>246</v>
      </c>
      <c r="E137" s="135" t="s">
        <v>353</v>
      </c>
      <c r="F137" s="136" t="s">
        <v>354</v>
      </c>
      <c r="G137" s="137" t="s">
        <v>274</v>
      </c>
      <c r="H137" s="138">
        <v>29.2</v>
      </c>
      <c r="I137" s="139"/>
      <c r="J137" s="140">
        <f>ROUND(I137*H137,2)</f>
        <v>0</v>
      </c>
      <c r="K137" s="136" t="s">
        <v>250</v>
      </c>
      <c r="L137" s="34"/>
      <c r="M137" s="141" t="s">
        <v>29</v>
      </c>
      <c r="N137" s="142" t="s">
        <v>46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251</v>
      </c>
      <c r="AT137" s="145" t="s">
        <v>246</v>
      </c>
      <c r="AU137" s="145" t="s">
        <v>21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251</v>
      </c>
      <c r="BM137" s="145" t="s">
        <v>2204</v>
      </c>
    </row>
    <row r="138" spans="2:65" s="1" customFormat="1" ht="19.5">
      <c r="B138" s="34"/>
      <c r="D138" s="147" t="s">
        <v>253</v>
      </c>
      <c r="F138" s="148" t="s">
        <v>356</v>
      </c>
      <c r="I138" s="149"/>
      <c r="L138" s="34"/>
      <c r="M138" s="150"/>
      <c r="T138" s="55"/>
      <c r="AT138" s="18" t="s">
        <v>253</v>
      </c>
      <c r="AU138" s="18" t="s">
        <v>21</v>
      </c>
    </row>
    <row r="139" spans="2:65" s="1" customFormat="1">
      <c r="B139" s="34"/>
      <c r="D139" s="151" t="s">
        <v>255</v>
      </c>
      <c r="F139" s="152" t="s">
        <v>357</v>
      </c>
      <c r="I139" s="149"/>
      <c r="L139" s="34"/>
      <c r="M139" s="150"/>
      <c r="T139" s="55"/>
      <c r="AT139" s="18" t="s">
        <v>255</v>
      </c>
      <c r="AU139" s="18" t="s">
        <v>21</v>
      </c>
    </row>
    <row r="140" spans="2:65" s="12" customFormat="1">
      <c r="B140" s="153"/>
      <c r="D140" s="147" t="s">
        <v>262</v>
      </c>
      <c r="E140" s="154" t="s">
        <v>29</v>
      </c>
      <c r="F140" s="155" t="s">
        <v>2205</v>
      </c>
      <c r="H140" s="156">
        <v>29.2</v>
      </c>
      <c r="I140" s="157"/>
      <c r="L140" s="153"/>
      <c r="M140" s="158"/>
      <c r="T140" s="159"/>
      <c r="AT140" s="154" t="s">
        <v>262</v>
      </c>
      <c r="AU140" s="154" t="s">
        <v>21</v>
      </c>
      <c r="AV140" s="12" t="s">
        <v>21</v>
      </c>
      <c r="AW140" s="12" t="s">
        <v>36</v>
      </c>
      <c r="AX140" s="12" t="s">
        <v>83</v>
      </c>
      <c r="AY140" s="154" t="s">
        <v>244</v>
      </c>
    </row>
    <row r="141" spans="2:65" s="11" customFormat="1" ht="22.9" customHeight="1">
      <c r="B141" s="122"/>
      <c r="D141" s="123" t="s">
        <v>74</v>
      </c>
      <c r="E141" s="132" t="s">
        <v>21</v>
      </c>
      <c r="F141" s="132" t="s">
        <v>482</v>
      </c>
      <c r="I141" s="125"/>
      <c r="J141" s="133">
        <f>BK141</f>
        <v>0</v>
      </c>
      <c r="L141" s="122"/>
      <c r="M141" s="127"/>
      <c r="P141" s="128">
        <f>SUM(P142:P169)</f>
        <v>0</v>
      </c>
      <c r="R141" s="128">
        <f>SUM(R142:R169)</f>
        <v>18.299052</v>
      </c>
      <c r="T141" s="129">
        <f>SUM(T142:T169)</f>
        <v>0</v>
      </c>
      <c r="AR141" s="123" t="s">
        <v>83</v>
      </c>
      <c r="AT141" s="130" t="s">
        <v>74</v>
      </c>
      <c r="AU141" s="130" t="s">
        <v>83</v>
      </c>
      <c r="AY141" s="123" t="s">
        <v>244</v>
      </c>
      <c r="BK141" s="131">
        <f>SUM(BK142:BK169)</f>
        <v>0</v>
      </c>
    </row>
    <row r="142" spans="2:65" s="1" customFormat="1" ht="21.75" customHeight="1">
      <c r="B142" s="34"/>
      <c r="C142" s="134" t="s">
        <v>324</v>
      </c>
      <c r="D142" s="134" t="s">
        <v>246</v>
      </c>
      <c r="E142" s="135" t="s">
        <v>2206</v>
      </c>
      <c r="F142" s="136" t="s">
        <v>2207</v>
      </c>
      <c r="G142" s="137" t="s">
        <v>591</v>
      </c>
      <c r="H142" s="138">
        <v>114</v>
      </c>
      <c r="I142" s="139"/>
      <c r="J142" s="140">
        <f>ROUND(I142*H142,2)</f>
        <v>0</v>
      </c>
      <c r="K142" s="136" t="s">
        <v>250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7.7999999999999999E-4</v>
      </c>
      <c r="R142" s="143">
        <f>Q142*H142</f>
        <v>8.8919999999999999E-2</v>
      </c>
      <c r="S142" s="143">
        <v>0</v>
      </c>
      <c r="T142" s="144">
        <f>S142*H142</f>
        <v>0</v>
      </c>
      <c r="AR142" s="145" t="s">
        <v>251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251</v>
      </c>
      <c r="BM142" s="145" t="s">
        <v>2208</v>
      </c>
    </row>
    <row r="143" spans="2:65" s="1" customFormat="1">
      <c r="B143" s="34"/>
      <c r="D143" s="147" t="s">
        <v>253</v>
      </c>
      <c r="F143" s="148" t="s">
        <v>2209</v>
      </c>
      <c r="I143" s="149"/>
      <c r="L143" s="34"/>
      <c r="M143" s="150"/>
      <c r="T143" s="55"/>
      <c r="AT143" s="18" t="s">
        <v>253</v>
      </c>
      <c r="AU143" s="18" t="s">
        <v>21</v>
      </c>
    </row>
    <row r="144" spans="2:65" s="1" customFormat="1">
      <c r="B144" s="34"/>
      <c r="D144" s="151" t="s">
        <v>255</v>
      </c>
      <c r="F144" s="152" t="s">
        <v>2210</v>
      </c>
      <c r="I144" s="149"/>
      <c r="L144" s="34"/>
      <c r="M144" s="150"/>
      <c r="T144" s="55"/>
      <c r="AT144" s="18" t="s">
        <v>255</v>
      </c>
      <c r="AU144" s="18" t="s">
        <v>21</v>
      </c>
    </row>
    <row r="145" spans="2:65" s="12" customFormat="1">
      <c r="B145" s="153"/>
      <c r="D145" s="147" t="s">
        <v>262</v>
      </c>
      <c r="E145" s="154" t="s">
        <v>29</v>
      </c>
      <c r="F145" s="155" t="s">
        <v>2211</v>
      </c>
      <c r="H145" s="156">
        <v>114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83</v>
      </c>
      <c r="AY145" s="154" t="s">
        <v>244</v>
      </c>
    </row>
    <row r="146" spans="2:65" s="1" customFormat="1" ht="16.5" customHeight="1">
      <c r="B146" s="34"/>
      <c r="C146" s="134" t="s">
        <v>336</v>
      </c>
      <c r="D146" s="134" t="s">
        <v>246</v>
      </c>
      <c r="E146" s="135" t="s">
        <v>2212</v>
      </c>
      <c r="F146" s="136" t="s">
        <v>2213</v>
      </c>
      <c r="G146" s="137" t="s">
        <v>274</v>
      </c>
      <c r="H146" s="138">
        <v>5.54</v>
      </c>
      <c r="I146" s="139"/>
      <c r="J146" s="140">
        <f>ROUND(I146*H146,2)</f>
        <v>0</v>
      </c>
      <c r="K146" s="136" t="s">
        <v>250</v>
      </c>
      <c r="L146" s="34"/>
      <c r="M146" s="141" t="s">
        <v>29</v>
      </c>
      <c r="N146" s="142" t="s">
        <v>46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251</v>
      </c>
      <c r="AT146" s="145" t="s">
        <v>246</v>
      </c>
      <c r="AU146" s="145" t="s">
        <v>21</v>
      </c>
      <c r="AY146" s="18" t="s">
        <v>244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83</v>
      </c>
      <c r="BK146" s="146">
        <f>ROUND(I146*H146,2)</f>
        <v>0</v>
      </c>
      <c r="BL146" s="18" t="s">
        <v>251</v>
      </c>
      <c r="BM146" s="145" t="s">
        <v>2214</v>
      </c>
    </row>
    <row r="147" spans="2:65" s="1" customFormat="1">
      <c r="B147" s="34"/>
      <c r="D147" s="147" t="s">
        <v>253</v>
      </c>
      <c r="F147" s="148" t="s">
        <v>2215</v>
      </c>
      <c r="I147" s="149"/>
      <c r="L147" s="34"/>
      <c r="M147" s="150"/>
      <c r="T147" s="55"/>
      <c r="AT147" s="18" t="s">
        <v>253</v>
      </c>
      <c r="AU147" s="18" t="s">
        <v>21</v>
      </c>
    </row>
    <row r="148" spans="2:65" s="1" customFormat="1">
      <c r="B148" s="34"/>
      <c r="D148" s="151" t="s">
        <v>255</v>
      </c>
      <c r="F148" s="152" t="s">
        <v>2216</v>
      </c>
      <c r="I148" s="149"/>
      <c r="L148" s="34"/>
      <c r="M148" s="150"/>
      <c r="T148" s="55"/>
      <c r="AT148" s="18" t="s">
        <v>255</v>
      </c>
      <c r="AU148" s="18" t="s">
        <v>21</v>
      </c>
    </row>
    <row r="149" spans="2:65" s="12" customFormat="1">
      <c r="B149" s="153"/>
      <c r="D149" s="147" t="s">
        <v>262</v>
      </c>
      <c r="E149" s="154" t="s">
        <v>29</v>
      </c>
      <c r="F149" s="155" t="s">
        <v>2217</v>
      </c>
      <c r="H149" s="156">
        <v>5.54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83</v>
      </c>
      <c r="AY149" s="154" t="s">
        <v>244</v>
      </c>
    </row>
    <row r="150" spans="2:65" s="1" customFormat="1" ht="16.5" customHeight="1">
      <c r="B150" s="34"/>
      <c r="C150" s="134" t="s">
        <v>340</v>
      </c>
      <c r="D150" s="134" t="s">
        <v>246</v>
      </c>
      <c r="E150" s="135" t="s">
        <v>2218</v>
      </c>
      <c r="F150" s="136" t="s">
        <v>2219</v>
      </c>
      <c r="G150" s="137" t="s">
        <v>274</v>
      </c>
      <c r="H150" s="138">
        <v>3.5</v>
      </c>
      <c r="I150" s="139"/>
      <c r="J150" s="140">
        <f>ROUND(I150*H150,2)</f>
        <v>0</v>
      </c>
      <c r="K150" s="136" t="s">
        <v>250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251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251</v>
      </c>
      <c r="BM150" s="145" t="s">
        <v>2220</v>
      </c>
    </row>
    <row r="151" spans="2:65" s="1" customFormat="1">
      <c r="B151" s="34"/>
      <c r="D151" s="147" t="s">
        <v>253</v>
      </c>
      <c r="F151" s="148" t="s">
        <v>2221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" customFormat="1">
      <c r="B152" s="34"/>
      <c r="D152" s="151" t="s">
        <v>255</v>
      </c>
      <c r="F152" s="152" t="s">
        <v>2222</v>
      </c>
      <c r="I152" s="149"/>
      <c r="L152" s="34"/>
      <c r="M152" s="150"/>
      <c r="T152" s="55"/>
      <c r="AT152" s="18" t="s">
        <v>255</v>
      </c>
      <c r="AU152" s="18" t="s">
        <v>21</v>
      </c>
    </row>
    <row r="153" spans="2:65" s="12" customFormat="1">
      <c r="B153" s="153"/>
      <c r="D153" s="147" t="s">
        <v>262</v>
      </c>
      <c r="E153" s="154" t="s">
        <v>29</v>
      </c>
      <c r="F153" s="155" t="s">
        <v>2223</v>
      </c>
      <c r="H153" s="156">
        <v>3.5</v>
      </c>
      <c r="I153" s="157"/>
      <c r="L153" s="153"/>
      <c r="M153" s="158"/>
      <c r="T153" s="159"/>
      <c r="AT153" s="154" t="s">
        <v>262</v>
      </c>
      <c r="AU153" s="154" t="s">
        <v>21</v>
      </c>
      <c r="AV153" s="12" t="s">
        <v>21</v>
      </c>
      <c r="AW153" s="12" t="s">
        <v>36</v>
      </c>
      <c r="AX153" s="12" t="s">
        <v>83</v>
      </c>
      <c r="AY153" s="154" t="s">
        <v>244</v>
      </c>
    </row>
    <row r="154" spans="2:65" s="1" customFormat="1" ht="21.75" customHeight="1">
      <c r="B154" s="34"/>
      <c r="C154" s="134" t="s">
        <v>346</v>
      </c>
      <c r="D154" s="134" t="s">
        <v>246</v>
      </c>
      <c r="E154" s="135" t="s">
        <v>2224</v>
      </c>
      <c r="F154" s="136" t="s">
        <v>2225</v>
      </c>
      <c r="G154" s="137" t="s">
        <v>1351</v>
      </c>
      <c r="H154" s="138">
        <v>114</v>
      </c>
      <c r="I154" s="139"/>
      <c r="J154" s="140">
        <f>ROUND(I154*H154,2)</f>
        <v>0</v>
      </c>
      <c r="K154" s="136" t="s">
        <v>250</v>
      </c>
      <c r="L154" s="34"/>
      <c r="M154" s="141" t="s">
        <v>29</v>
      </c>
      <c r="N154" s="142" t="s">
        <v>46</v>
      </c>
      <c r="P154" s="143">
        <f>O154*H154</f>
        <v>0</v>
      </c>
      <c r="Q154" s="143">
        <v>1.4999999999999999E-4</v>
      </c>
      <c r="R154" s="143">
        <f>Q154*H154</f>
        <v>1.7099999999999997E-2</v>
      </c>
      <c r="S154" s="143">
        <v>0</v>
      </c>
      <c r="T154" s="144">
        <f>S154*H154</f>
        <v>0</v>
      </c>
      <c r="AR154" s="145" t="s">
        <v>251</v>
      </c>
      <c r="AT154" s="145" t="s">
        <v>246</v>
      </c>
      <c r="AU154" s="145" t="s">
        <v>21</v>
      </c>
      <c r="AY154" s="18" t="s">
        <v>244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83</v>
      </c>
      <c r="BK154" s="146">
        <f>ROUND(I154*H154,2)</f>
        <v>0</v>
      </c>
      <c r="BL154" s="18" t="s">
        <v>251</v>
      </c>
      <c r="BM154" s="145" t="s">
        <v>2226</v>
      </c>
    </row>
    <row r="155" spans="2:65" s="1" customFormat="1">
      <c r="B155" s="34"/>
      <c r="D155" s="147" t="s">
        <v>253</v>
      </c>
      <c r="F155" s="148" t="s">
        <v>2227</v>
      </c>
      <c r="I155" s="149"/>
      <c r="L155" s="34"/>
      <c r="M155" s="150"/>
      <c r="T155" s="55"/>
      <c r="AT155" s="18" t="s">
        <v>253</v>
      </c>
      <c r="AU155" s="18" t="s">
        <v>21</v>
      </c>
    </row>
    <row r="156" spans="2:65" s="1" customFormat="1">
      <c r="B156" s="34"/>
      <c r="D156" s="151" t="s">
        <v>255</v>
      </c>
      <c r="F156" s="152" t="s">
        <v>2228</v>
      </c>
      <c r="I156" s="149"/>
      <c r="L156" s="34"/>
      <c r="M156" s="150"/>
      <c r="T156" s="55"/>
      <c r="AT156" s="18" t="s">
        <v>255</v>
      </c>
      <c r="AU156" s="18" t="s">
        <v>21</v>
      </c>
    </row>
    <row r="157" spans="2:65" s="12" customFormat="1">
      <c r="B157" s="153"/>
      <c r="D157" s="147" t="s">
        <v>262</v>
      </c>
      <c r="E157" s="154" t="s">
        <v>29</v>
      </c>
      <c r="F157" s="155" t="s">
        <v>2229</v>
      </c>
      <c r="H157" s="156">
        <v>114</v>
      </c>
      <c r="I157" s="157"/>
      <c r="L157" s="153"/>
      <c r="M157" s="158"/>
      <c r="T157" s="159"/>
      <c r="AT157" s="154" t="s">
        <v>262</v>
      </c>
      <c r="AU157" s="154" t="s">
        <v>21</v>
      </c>
      <c r="AV157" s="12" t="s">
        <v>21</v>
      </c>
      <c r="AW157" s="12" t="s">
        <v>36</v>
      </c>
      <c r="AX157" s="12" t="s">
        <v>83</v>
      </c>
      <c r="AY157" s="154" t="s">
        <v>244</v>
      </c>
    </row>
    <row r="158" spans="2:65" s="1" customFormat="1" ht="16.5" customHeight="1">
      <c r="B158" s="34"/>
      <c r="C158" s="175" t="s">
        <v>8</v>
      </c>
      <c r="D158" s="175" t="s">
        <v>373</v>
      </c>
      <c r="E158" s="176" t="s">
        <v>2230</v>
      </c>
      <c r="F158" s="177" t="s">
        <v>2231</v>
      </c>
      <c r="G158" s="178" t="s">
        <v>416</v>
      </c>
      <c r="H158" s="179">
        <v>0.56999999999999995</v>
      </c>
      <c r="I158" s="180"/>
      <c r="J158" s="181">
        <f>ROUND(I158*H158,2)</f>
        <v>0</v>
      </c>
      <c r="K158" s="177" t="s">
        <v>250</v>
      </c>
      <c r="L158" s="182"/>
      <c r="M158" s="183" t="s">
        <v>29</v>
      </c>
      <c r="N158" s="184" t="s">
        <v>46</v>
      </c>
      <c r="P158" s="143">
        <f>O158*H158</f>
        <v>0</v>
      </c>
      <c r="Q158" s="143">
        <v>1</v>
      </c>
      <c r="R158" s="143">
        <f>Q158*H158</f>
        <v>0.56999999999999995</v>
      </c>
      <c r="S158" s="143">
        <v>0</v>
      </c>
      <c r="T158" s="144">
        <f>S158*H158</f>
        <v>0</v>
      </c>
      <c r="AR158" s="145" t="s">
        <v>300</v>
      </c>
      <c r="AT158" s="145" t="s">
        <v>373</v>
      </c>
      <c r="AU158" s="145" t="s">
        <v>21</v>
      </c>
      <c r="AY158" s="18" t="s">
        <v>244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83</v>
      </c>
      <c r="BK158" s="146">
        <f>ROUND(I158*H158,2)</f>
        <v>0</v>
      </c>
      <c r="BL158" s="18" t="s">
        <v>251</v>
      </c>
      <c r="BM158" s="145" t="s">
        <v>2232</v>
      </c>
    </row>
    <row r="159" spans="2:65" s="1" customFormat="1">
      <c r="B159" s="34"/>
      <c r="D159" s="147" t="s">
        <v>253</v>
      </c>
      <c r="F159" s="148" t="s">
        <v>2231</v>
      </c>
      <c r="I159" s="149"/>
      <c r="L159" s="34"/>
      <c r="M159" s="150"/>
      <c r="T159" s="55"/>
      <c r="AT159" s="18" t="s">
        <v>253</v>
      </c>
      <c r="AU159" s="18" t="s">
        <v>21</v>
      </c>
    </row>
    <row r="160" spans="2:65" s="12" customFormat="1">
      <c r="B160" s="153"/>
      <c r="D160" s="147" t="s">
        <v>262</v>
      </c>
      <c r="E160" s="154" t="s">
        <v>29</v>
      </c>
      <c r="F160" s="155" t="s">
        <v>2233</v>
      </c>
      <c r="H160" s="156">
        <v>0.56999999999999995</v>
      </c>
      <c r="I160" s="157"/>
      <c r="L160" s="153"/>
      <c r="M160" s="158"/>
      <c r="T160" s="159"/>
      <c r="AT160" s="154" t="s">
        <v>262</v>
      </c>
      <c r="AU160" s="154" t="s">
        <v>21</v>
      </c>
      <c r="AV160" s="12" t="s">
        <v>21</v>
      </c>
      <c r="AW160" s="12" t="s">
        <v>36</v>
      </c>
      <c r="AX160" s="12" t="s">
        <v>83</v>
      </c>
      <c r="AY160" s="154" t="s">
        <v>244</v>
      </c>
    </row>
    <row r="161" spans="2:65" s="1" customFormat="1" ht="16.5" customHeight="1">
      <c r="B161" s="34"/>
      <c r="C161" s="175" t="s">
        <v>359</v>
      </c>
      <c r="D161" s="175" t="s">
        <v>373</v>
      </c>
      <c r="E161" s="176" t="s">
        <v>2234</v>
      </c>
      <c r="F161" s="177" t="s">
        <v>2235</v>
      </c>
      <c r="G161" s="178" t="s">
        <v>416</v>
      </c>
      <c r="H161" s="179">
        <v>11.4</v>
      </c>
      <c r="I161" s="180"/>
      <c r="J161" s="181">
        <f>ROUND(I161*H161,2)</f>
        <v>0</v>
      </c>
      <c r="K161" s="177" t="s">
        <v>250</v>
      </c>
      <c r="L161" s="182"/>
      <c r="M161" s="183" t="s">
        <v>29</v>
      </c>
      <c r="N161" s="184" t="s">
        <v>46</v>
      </c>
      <c r="P161" s="143">
        <f>O161*H161</f>
        <v>0</v>
      </c>
      <c r="Q161" s="143">
        <v>1</v>
      </c>
      <c r="R161" s="143">
        <f>Q161*H161</f>
        <v>11.4</v>
      </c>
      <c r="S161" s="143">
        <v>0</v>
      </c>
      <c r="T161" s="144">
        <f>S161*H161</f>
        <v>0</v>
      </c>
      <c r="AR161" s="145" t="s">
        <v>300</v>
      </c>
      <c r="AT161" s="145" t="s">
        <v>373</v>
      </c>
      <c r="AU161" s="145" t="s">
        <v>21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251</v>
      </c>
      <c r="BM161" s="145" t="s">
        <v>2236</v>
      </c>
    </row>
    <row r="162" spans="2:65" s="1" customFormat="1">
      <c r="B162" s="34"/>
      <c r="D162" s="147" t="s">
        <v>253</v>
      </c>
      <c r="F162" s="148" t="s">
        <v>2235</v>
      </c>
      <c r="I162" s="149"/>
      <c r="L162" s="34"/>
      <c r="M162" s="150"/>
      <c r="T162" s="55"/>
      <c r="AT162" s="18" t="s">
        <v>253</v>
      </c>
      <c r="AU162" s="18" t="s">
        <v>21</v>
      </c>
    </row>
    <row r="163" spans="2:65" s="12" customFormat="1">
      <c r="B163" s="153"/>
      <c r="D163" s="147" t="s">
        <v>262</v>
      </c>
      <c r="E163" s="154" t="s">
        <v>29</v>
      </c>
      <c r="F163" s="155" t="s">
        <v>2237</v>
      </c>
      <c r="H163" s="156">
        <v>11.4</v>
      </c>
      <c r="I163" s="157"/>
      <c r="L163" s="153"/>
      <c r="M163" s="158"/>
      <c r="T163" s="159"/>
      <c r="AT163" s="154" t="s">
        <v>262</v>
      </c>
      <c r="AU163" s="154" t="s">
        <v>21</v>
      </c>
      <c r="AV163" s="12" t="s">
        <v>21</v>
      </c>
      <c r="AW163" s="12" t="s">
        <v>36</v>
      </c>
      <c r="AX163" s="12" t="s">
        <v>83</v>
      </c>
      <c r="AY163" s="154" t="s">
        <v>244</v>
      </c>
    </row>
    <row r="164" spans="2:65" s="1" customFormat="1" ht="16.5" customHeight="1">
      <c r="B164" s="34"/>
      <c r="C164" s="134" t="s">
        <v>366</v>
      </c>
      <c r="D164" s="134" t="s">
        <v>246</v>
      </c>
      <c r="E164" s="135" t="s">
        <v>2238</v>
      </c>
      <c r="F164" s="136" t="s">
        <v>2239</v>
      </c>
      <c r="G164" s="137" t="s">
        <v>591</v>
      </c>
      <c r="H164" s="138">
        <v>114</v>
      </c>
      <c r="I164" s="139"/>
      <c r="J164" s="140">
        <f>ROUND(I164*H164,2)</f>
        <v>0</v>
      </c>
      <c r="K164" s="136" t="s">
        <v>250</v>
      </c>
      <c r="L164" s="34"/>
      <c r="M164" s="141" t="s">
        <v>29</v>
      </c>
      <c r="N164" s="142" t="s">
        <v>46</v>
      </c>
      <c r="P164" s="143">
        <f>O164*H164</f>
        <v>0</v>
      </c>
      <c r="Q164" s="143">
        <v>3.7010000000000001E-2</v>
      </c>
      <c r="R164" s="143">
        <f>Q164*H164</f>
        <v>4.2191400000000003</v>
      </c>
      <c r="S164" s="143">
        <v>0</v>
      </c>
      <c r="T164" s="144">
        <f>S164*H164</f>
        <v>0</v>
      </c>
      <c r="AR164" s="145" t="s">
        <v>251</v>
      </c>
      <c r="AT164" s="145" t="s">
        <v>246</v>
      </c>
      <c r="AU164" s="145" t="s">
        <v>21</v>
      </c>
      <c r="AY164" s="18" t="s">
        <v>244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83</v>
      </c>
      <c r="BK164" s="146">
        <f>ROUND(I164*H164,2)</f>
        <v>0</v>
      </c>
      <c r="BL164" s="18" t="s">
        <v>251</v>
      </c>
      <c r="BM164" s="145" t="s">
        <v>2240</v>
      </c>
    </row>
    <row r="165" spans="2:65" s="1" customFormat="1">
      <c r="B165" s="34"/>
      <c r="D165" s="147" t="s">
        <v>253</v>
      </c>
      <c r="F165" s="148" t="s">
        <v>2241</v>
      </c>
      <c r="I165" s="149"/>
      <c r="L165" s="34"/>
      <c r="M165" s="150"/>
      <c r="T165" s="55"/>
      <c r="AT165" s="18" t="s">
        <v>253</v>
      </c>
      <c r="AU165" s="18" t="s">
        <v>21</v>
      </c>
    </row>
    <row r="166" spans="2:65" s="1" customFormat="1">
      <c r="B166" s="34"/>
      <c r="D166" s="151" t="s">
        <v>255</v>
      </c>
      <c r="F166" s="152" t="s">
        <v>2242</v>
      </c>
      <c r="I166" s="149"/>
      <c r="L166" s="34"/>
      <c r="M166" s="150"/>
      <c r="T166" s="55"/>
      <c r="AT166" s="18" t="s">
        <v>255</v>
      </c>
      <c r="AU166" s="18" t="s">
        <v>21</v>
      </c>
    </row>
    <row r="167" spans="2:65" s="1" customFormat="1" ht="16.5" customHeight="1">
      <c r="B167" s="34"/>
      <c r="C167" s="175" t="s">
        <v>372</v>
      </c>
      <c r="D167" s="175" t="s">
        <v>373</v>
      </c>
      <c r="E167" s="176" t="s">
        <v>2243</v>
      </c>
      <c r="F167" s="177" t="s">
        <v>2244</v>
      </c>
      <c r="G167" s="178" t="s">
        <v>591</v>
      </c>
      <c r="H167" s="179">
        <v>125.4</v>
      </c>
      <c r="I167" s="180"/>
      <c r="J167" s="181">
        <f>ROUND(I167*H167,2)</f>
        <v>0</v>
      </c>
      <c r="K167" s="177" t="s">
        <v>250</v>
      </c>
      <c r="L167" s="182"/>
      <c r="M167" s="183" t="s">
        <v>29</v>
      </c>
      <c r="N167" s="184" t="s">
        <v>46</v>
      </c>
      <c r="P167" s="143">
        <f>O167*H167</f>
        <v>0</v>
      </c>
      <c r="Q167" s="143">
        <v>1.5980000000000001E-2</v>
      </c>
      <c r="R167" s="143">
        <f>Q167*H167</f>
        <v>2.0038920000000005</v>
      </c>
      <c r="S167" s="143">
        <v>0</v>
      </c>
      <c r="T167" s="144">
        <f>S167*H167</f>
        <v>0</v>
      </c>
      <c r="AR167" s="145" t="s">
        <v>300</v>
      </c>
      <c r="AT167" s="145" t="s">
        <v>373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2245</v>
      </c>
    </row>
    <row r="168" spans="2:65" s="1" customFormat="1">
      <c r="B168" s="34"/>
      <c r="D168" s="147" t="s">
        <v>253</v>
      </c>
      <c r="F168" s="148" t="s">
        <v>2244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2" customFormat="1">
      <c r="B169" s="153"/>
      <c r="D169" s="147" t="s">
        <v>262</v>
      </c>
      <c r="F169" s="155" t="s">
        <v>2246</v>
      </c>
      <c r="H169" s="156">
        <v>125.4</v>
      </c>
      <c r="I169" s="157"/>
      <c r="L169" s="153"/>
      <c r="M169" s="158"/>
      <c r="T169" s="159"/>
      <c r="AT169" s="154" t="s">
        <v>262</v>
      </c>
      <c r="AU169" s="154" t="s">
        <v>21</v>
      </c>
      <c r="AV169" s="12" t="s">
        <v>21</v>
      </c>
      <c r="AW169" s="12" t="s">
        <v>4</v>
      </c>
      <c r="AX169" s="12" t="s">
        <v>83</v>
      </c>
      <c r="AY169" s="154" t="s">
        <v>244</v>
      </c>
    </row>
    <row r="170" spans="2:65" s="11" customFormat="1" ht="22.9" customHeight="1">
      <c r="B170" s="122"/>
      <c r="D170" s="123" t="s">
        <v>74</v>
      </c>
      <c r="E170" s="132" t="s">
        <v>264</v>
      </c>
      <c r="F170" s="132" t="s">
        <v>510</v>
      </c>
      <c r="I170" s="125"/>
      <c r="J170" s="133">
        <f>BK170</f>
        <v>0</v>
      </c>
      <c r="L170" s="122"/>
      <c r="M170" s="127"/>
      <c r="P170" s="128">
        <f>SUM(P171:P192)</f>
        <v>0</v>
      </c>
      <c r="R170" s="128">
        <f>SUM(R171:R192)</f>
        <v>3.5613442399999999</v>
      </c>
      <c r="T170" s="129">
        <f>SUM(T171:T192)</f>
        <v>0</v>
      </c>
      <c r="AR170" s="123" t="s">
        <v>83</v>
      </c>
      <c r="AT170" s="130" t="s">
        <v>74</v>
      </c>
      <c r="AU170" s="130" t="s">
        <v>83</v>
      </c>
      <c r="AY170" s="123" t="s">
        <v>244</v>
      </c>
      <c r="BK170" s="131">
        <f>SUM(BK171:BK192)</f>
        <v>0</v>
      </c>
    </row>
    <row r="171" spans="2:65" s="1" customFormat="1" ht="16.5" customHeight="1">
      <c r="B171" s="34"/>
      <c r="C171" s="134" t="s">
        <v>378</v>
      </c>
      <c r="D171" s="134" t="s">
        <v>246</v>
      </c>
      <c r="E171" s="135" t="s">
        <v>2247</v>
      </c>
      <c r="F171" s="136" t="s">
        <v>2248</v>
      </c>
      <c r="G171" s="137" t="s">
        <v>274</v>
      </c>
      <c r="H171" s="138">
        <v>17.3</v>
      </c>
      <c r="I171" s="139"/>
      <c r="J171" s="140">
        <f>ROUND(I171*H171,2)</f>
        <v>0</v>
      </c>
      <c r="K171" s="136" t="s">
        <v>250</v>
      </c>
      <c r="L171" s="34"/>
      <c r="M171" s="141" t="s">
        <v>29</v>
      </c>
      <c r="N171" s="142" t="s">
        <v>46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251</v>
      </c>
      <c r="AT171" s="145" t="s">
        <v>246</v>
      </c>
      <c r="AU171" s="145" t="s">
        <v>21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251</v>
      </c>
      <c r="BM171" s="145" t="s">
        <v>2249</v>
      </c>
    </row>
    <row r="172" spans="2:65" s="1" customFormat="1">
      <c r="B172" s="34"/>
      <c r="D172" s="147" t="s">
        <v>253</v>
      </c>
      <c r="F172" s="148" t="s">
        <v>2250</v>
      </c>
      <c r="I172" s="149"/>
      <c r="L172" s="34"/>
      <c r="M172" s="150"/>
      <c r="T172" s="55"/>
      <c r="AT172" s="18" t="s">
        <v>253</v>
      </c>
      <c r="AU172" s="18" t="s">
        <v>21</v>
      </c>
    </row>
    <row r="173" spans="2:65" s="1" customFormat="1">
      <c r="B173" s="34"/>
      <c r="D173" s="151" t="s">
        <v>255</v>
      </c>
      <c r="F173" s="152" t="s">
        <v>2251</v>
      </c>
      <c r="I173" s="149"/>
      <c r="L173" s="34"/>
      <c r="M173" s="150"/>
      <c r="T173" s="55"/>
      <c r="AT173" s="18" t="s">
        <v>255</v>
      </c>
      <c r="AU173" s="18" t="s">
        <v>21</v>
      </c>
    </row>
    <row r="174" spans="2:65" s="1" customFormat="1" ht="16.5" customHeight="1">
      <c r="B174" s="34"/>
      <c r="C174" s="134" t="s">
        <v>385</v>
      </c>
      <c r="D174" s="134" t="s">
        <v>246</v>
      </c>
      <c r="E174" s="135" t="s">
        <v>2252</v>
      </c>
      <c r="F174" s="136" t="s">
        <v>2253</v>
      </c>
      <c r="G174" s="137" t="s">
        <v>274</v>
      </c>
      <c r="H174" s="138">
        <v>5.6</v>
      </c>
      <c r="I174" s="139"/>
      <c r="J174" s="140">
        <f>ROUND(I174*H174,2)</f>
        <v>0</v>
      </c>
      <c r="K174" s="136" t="s">
        <v>250</v>
      </c>
      <c r="L174" s="34"/>
      <c r="M174" s="141" t="s">
        <v>29</v>
      </c>
      <c r="N174" s="142" t="s">
        <v>46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251</v>
      </c>
      <c r="AT174" s="145" t="s">
        <v>246</v>
      </c>
      <c r="AU174" s="145" t="s">
        <v>21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251</v>
      </c>
      <c r="BM174" s="145" t="s">
        <v>2254</v>
      </c>
    </row>
    <row r="175" spans="2:65" s="1" customFormat="1">
      <c r="B175" s="34"/>
      <c r="D175" s="147" t="s">
        <v>253</v>
      </c>
      <c r="F175" s="148" t="s">
        <v>2255</v>
      </c>
      <c r="I175" s="149"/>
      <c r="L175" s="34"/>
      <c r="M175" s="150"/>
      <c r="T175" s="55"/>
      <c r="AT175" s="18" t="s">
        <v>253</v>
      </c>
      <c r="AU175" s="18" t="s">
        <v>21</v>
      </c>
    </row>
    <row r="176" spans="2:65" s="1" customFormat="1">
      <c r="B176" s="34"/>
      <c r="D176" s="151" t="s">
        <v>255</v>
      </c>
      <c r="F176" s="152" t="s">
        <v>2256</v>
      </c>
      <c r="I176" s="149"/>
      <c r="L176" s="34"/>
      <c r="M176" s="150"/>
      <c r="T176" s="55"/>
      <c r="AT176" s="18" t="s">
        <v>255</v>
      </c>
      <c r="AU176" s="18" t="s">
        <v>21</v>
      </c>
    </row>
    <row r="177" spans="2:65" s="12" customFormat="1">
      <c r="B177" s="153"/>
      <c r="D177" s="147" t="s">
        <v>262</v>
      </c>
      <c r="E177" s="154" t="s">
        <v>29</v>
      </c>
      <c r="F177" s="155" t="s">
        <v>2257</v>
      </c>
      <c r="H177" s="156">
        <v>5.6</v>
      </c>
      <c r="I177" s="157"/>
      <c r="L177" s="153"/>
      <c r="M177" s="158"/>
      <c r="T177" s="159"/>
      <c r="AT177" s="154" t="s">
        <v>262</v>
      </c>
      <c r="AU177" s="154" t="s">
        <v>21</v>
      </c>
      <c r="AV177" s="12" t="s">
        <v>21</v>
      </c>
      <c r="AW177" s="12" t="s">
        <v>36</v>
      </c>
      <c r="AX177" s="12" t="s">
        <v>83</v>
      </c>
      <c r="AY177" s="154" t="s">
        <v>244</v>
      </c>
    </row>
    <row r="178" spans="2:65" s="1" customFormat="1" ht="16.5" customHeight="1">
      <c r="B178" s="34"/>
      <c r="C178" s="134" t="s">
        <v>7</v>
      </c>
      <c r="D178" s="134" t="s">
        <v>246</v>
      </c>
      <c r="E178" s="135" t="s">
        <v>2258</v>
      </c>
      <c r="F178" s="136" t="s">
        <v>2259</v>
      </c>
      <c r="G178" s="137" t="s">
        <v>274</v>
      </c>
      <c r="H178" s="138">
        <v>4.8</v>
      </c>
      <c r="I178" s="139"/>
      <c r="J178" s="140">
        <f>ROUND(I178*H178,2)</f>
        <v>0</v>
      </c>
      <c r="K178" s="136" t="s">
        <v>250</v>
      </c>
      <c r="L178" s="34"/>
      <c r="M178" s="141" t="s">
        <v>29</v>
      </c>
      <c r="N178" s="142" t="s">
        <v>46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251</v>
      </c>
      <c r="AT178" s="145" t="s">
        <v>246</v>
      </c>
      <c r="AU178" s="145" t="s">
        <v>21</v>
      </c>
      <c r="AY178" s="18" t="s">
        <v>244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83</v>
      </c>
      <c r="BK178" s="146">
        <f>ROUND(I178*H178,2)</f>
        <v>0</v>
      </c>
      <c r="BL178" s="18" t="s">
        <v>251</v>
      </c>
      <c r="BM178" s="145" t="s">
        <v>2260</v>
      </c>
    </row>
    <row r="179" spans="2:65" s="1" customFormat="1">
      <c r="B179" s="34"/>
      <c r="D179" s="147" t="s">
        <v>253</v>
      </c>
      <c r="F179" s="148" t="s">
        <v>2261</v>
      </c>
      <c r="I179" s="149"/>
      <c r="L179" s="34"/>
      <c r="M179" s="150"/>
      <c r="T179" s="55"/>
      <c r="AT179" s="18" t="s">
        <v>253</v>
      </c>
      <c r="AU179" s="18" t="s">
        <v>21</v>
      </c>
    </row>
    <row r="180" spans="2:65" s="1" customFormat="1">
      <c r="B180" s="34"/>
      <c r="D180" s="151" t="s">
        <v>255</v>
      </c>
      <c r="F180" s="152" t="s">
        <v>2262</v>
      </c>
      <c r="I180" s="149"/>
      <c r="L180" s="34"/>
      <c r="M180" s="150"/>
      <c r="T180" s="55"/>
      <c r="AT180" s="18" t="s">
        <v>255</v>
      </c>
      <c r="AU180" s="18" t="s">
        <v>21</v>
      </c>
    </row>
    <row r="181" spans="2:65" s="12" customFormat="1">
      <c r="B181" s="153"/>
      <c r="D181" s="147" t="s">
        <v>262</v>
      </c>
      <c r="E181" s="154" t="s">
        <v>29</v>
      </c>
      <c r="F181" s="155" t="s">
        <v>2263</v>
      </c>
      <c r="H181" s="156">
        <v>4.8</v>
      </c>
      <c r="I181" s="157"/>
      <c r="L181" s="153"/>
      <c r="M181" s="158"/>
      <c r="T181" s="159"/>
      <c r="AT181" s="154" t="s">
        <v>262</v>
      </c>
      <c r="AU181" s="154" t="s">
        <v>21</v>
      </c>
      <c r="AV181" s="12" t="s">
        <v>21</v>
      </c>
      <c r="AW181" s="12" t="s">
        <v>36</v>
      </c>
      <c r="AX181" s="12" t="s">
        <v>83</v>
      </c>
      <c r="AY181" s="154" t="s">
        <v>244</v>
      </c>
    </row>
    <row r="182" spans="2:65" s="1" customFormat="1" ht="16.5" customHeight="1">
      <c r="B182" s="34"/>
      <c r="C182" s="134" t="s">
        <v>399</v>
      </c>
      <c r="D182" s="134" t="s">
        <v>246</v>
      </c>
      <c r="E182" s="135" t="s">
        <v>2264</v>
      </c>
      <c r="F182" s="136" t="s">
        <v>2265</v>
      </c>
      <c r="G182" s="137" t="s">
        <v>249</v>
      </c>
      <c r="H182" s="138">
        <v>111.592</v>
      </c>
      <c r="I182" s="139"/>
      <c r="J182" s="140">
        <f>ROUND(I182*H182,2)</f>
        <v>0</v>
      </c>
      <c r="K182" s="136" t="s">
        <v>250</v>
      </c>
      <c r="L182" s="34"/>
      <c r="M182" s="141" t="s">
        <v>29</v>
      </c>
      <c r="N182" s="142" t="s">
        <v>46</v>
      </c>
      <c r="P182" s="143">
        <f>O182*H182</f>
        <v>0</v>
      </c>
      <c r="Q182" s="143">
        <v>1.1800000000000001E-3</v>
      </c>
      <c r="R182" s="143">
        <f>Q182*H182</f>
        <v>0.13167856</v>
      </c>
      <c r="S182" s="143">
        <v>0</v>
      </c>
      <c r="T182" s="144">
        <f>S182*H182</f>
        <v>0</v>
      </c>
      <c r="AR182" s="145" t="s">
        <v>251</v>
      </c>
      <c r="AT182" s="145" t="s">
        <v>246</v>
      </c>
      <c r="AU182" s="145" t="s">
        <v>21</v>
      </c>
      <c r="AY182" s="18" t="s">
        <v>244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83</v>
      </c>
      <c r="BK182" s="146">
        <f>ROUND(I182*H182,2)</f>
        <v>0</v>
      </c>
      <c r="BL182" s="18" t="s">
        <v>251</v>
      </c>
      <c r="BM182" s="145" t="s">
        <v>2266</v>
      </c>
    </row>
    <row r="183" spans="2:65" s="1" customFormat="1">
      <c r="B183" s="34"/>
      <c r="D183" s="147" t="s">
        <v>253</v>
      </c>
      <c r="F183" s="148" t="s">
        <v>2267</v>
      </c>
      <c r="I183" s="149"/>
      <c r="L183" s="34"/>
      <c r="M183" s="150"/>
      <c r="T183" s="55"/>
      <c r="AT183" s="18" t="s">
        <v>253</v>
      </c>
      <c r="AU183" s="18" t="s">
        <v>21</v>
      </c>
    </row>
    <row r="184" spans="2:65" s="1" customFormat="1">
      <c r="B184" s="34"/>
      <c r="D184" s="151" t="s">
        <v>255</v>
      </c>
      <c r="F184" s="152" t="s">
        <v>2268</v>
      </c>
      <c r="I184" s="149"/>
      <c r="L184" s="34"/>
      <c r="M184" s="150"/>
      <c r="T184" s="55"/>
      <c r="AT184" s="18" t="s">
        <v>255</v>
      </c>
      <c r="AU184" s="18" t="s">
        <v>21</v>
      </c>
    </row>
    <row r="185" spans="2:65" s="12" customFormat="1">
      <c r="B185" s="153"/>
      <c r="D185" s="147" t="s">
        <v>262</v>
      </c>
      <c r="E185" s="154" t="s">
        <v>29</v>
      </c>
      <c r="F185" s="155" t="s">
        <v>2269</v>
      </c>
      <c r="H185" s="156">
        <v>111.592</v>
      </c>
      <c r="I185" s="157"/>
      <c r="L185" s="153"/>
      <c r="M185" s="158"/>
      <c r="T185" s="159"/>
      <c r="AT185" s="154" t="s">
        <v>262</v>
      </c>
      <c r="AU185" s="154" t="s">
        <v>21</v>
      </c>
      <c r="AV185" s="12" t="s">
        <v>21</v>
      </c>
      <c r="AW185" s="12" t="s">
        <v>36</v>
      </c>
      <c r="AX185" s="12" t="s">
        <v>83</v>
      </c>
      <c r="AY185" s="154" t="s">
        <v>244</v>
      </c>
    </row>
    <row r="186" spans="2:65" s="1" customFormat="1" ht="21.75" customHeight="1">
      <c r="B186" s="34"/>
      <c r="C186" s="134" t="s">
        <v>406</v>
      </c>
      <c r="D186" s="134" t="s">
        <v>246</v>
      </c>
      <c r="E186" s="135" t="s">
        <v>2270</v>
      </c>
      <c r="F186" s="136" t="s">
        <v>2271</v>
      </c>
      <c r="G186" s="137" t="s">
        <v>249</v>
      </c>
      <c r="H186" s="138">
        <v>111.592</v>
      </c>
      <c r="I186" s="139"/>
      <c r="J186" s="140">
        <f>ROUND(I186*H186,2)</f>
        <v>0</v>
      </c>
      <c r="K186" s="136" t="s">
        <v>250</v>
      </c>
      <c r="L186" s="34"/>
      <c r="M186" s="141" t="s">
        <v>29</v>
      </c>
      <c r="N186" s="142" t="s">
        <v>46</v>
      </c>
      <c r="P186" s="143">
        <f>O186*H186</f>
        <v>0</v>
      </c>
      <c r="Q186" s="143">
        <v>4.0000000000000003E-5</v>
      </c>
      <c r="R186" s="143">
        <f>Q186*H186</f>
        <v>4.4636800000000003E-3</v>
      </c>
      <c r="S186" s="143">
        <v>0</v>
      </c>
      <c r="T186" s="144">
        <f>S186*H186</f>
        <v>0</v>
      </c>
      <c r="AR186" s="145" t="s">
        <v>251</v>
      </c>
      <c r="AT186" s="145" t="s">
        <v>246</v>
      </c>
      <c r="AU186" s="145" t="s">
        <v>21</v>
      </c>
      <c r="AY186" s="18" t="s">
        <v>244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83</v>
      </c>
      <c r="BK186" s="146">
        <f>ROUND(I186*H186,2)</f>
        <v>0</v>
      </c>
      <c r="BL186" s="18" t="s">
        <v>251</v>
      </c>
      <c r="BM186" s="145" t="s">
        <v>2272</v>
      </c>
    </row>
    <row r="187" spans="2:65" s="1" customFormat="1">
      <c r="B187" s="34"/>
      <c r="D187" s="147" t="s">
        <v>253</v>
      </c>
      <c r="F187" s="148" t="s">
        <v>2273</v>
      </c>
      <c r="I187" s="149"/>
      <c r="L187" s="34"/>
      <c r="M187" s="150"/>
      <c r="T187" s="55"/>
      <c r="AT187" s="18" t="s">
        <v>253</v>
      </c>
      <c r="AU187" s="18" t="s">
        <v>21</v>
      </c>
    </row>
    <row r="188" spans="2:65" s="1" customFormat="1">
      <c r="B188" s="34"/>
      <c r="D188" s="151" t="s">
        <v>255</v>
      </c>
      <c r="F188" s="152" t="s">
        <v>2274</v>
      </c>
      <c r="I188" s="149"/>
      <c r="L188" s="34"/>
      <c r="M188" s="150"/>
      <c r="T188" s="55"/>
      <c r="AT188" s="18" t="s">
        <v>255</v>
      </c>
      <c r="AU188" s="18" t="s">
        <v>21</v>
      </c>
    </row>
    <row r="189" spans="2:65" s="1" customFormat="1" ht="16.5" customHeight="1">
      <c r="B189" s="34"/>
      <c r="C189" s="134" t="s">
        <v>413</v>
      </c>
      <c r="D189" s="134" t="s">
        <v>246</v>
      </c>
      <c r="E189" s="135" t="s">
        <v>2275</v>
      </c>
      <c r="F189" s="136" t="s">
        <v>2276</v>
      </c>
      <c r="G189" s="137" t="s">
        <v>416</v>
      </c>
      <c r="H189" s="138">
        <v>3.3</v>
      </c>
      <c r="I189" s="139"/>
      <c r="J189" s="140">
        <f>ROUND(I189*H189,2)</f>
        <v>0</v>
      </c>
      <c r="K189" s="136" t="s">
        <v>250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1.0379400000000001</v>
      </c>
      <c r="R189" s="143">
        <f>Q189*H189</f>
        <v>3.4252020000000001</v>
      </c>
      <c r="S189" s="143">
        <v>0</v>
      </c>
      <c r="T189" s="144">
        <f>S189*H189</f>
        <v>0</v>
      </c>
      <c r="AR189" s="145" t="s">
        <v>251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251</v>
      </c>
      <c r="BM189" s="145" t="s">
        <v>2277</v>
      </c>
    </row>
    <row r="190" spans="2:65" s="1" customFormat="1" ht="19.5">
      <c r="B190" s="34"/>
      <c r="D190" s="147" t="s">
        <v>253</v>
      </c>
      <c r="F190" s="148" t="s">
        <v>2278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>
      <c r="B191" s="34"/>
      <c r="D191" s="151" t="s">
        <v>255</v>
      </c>
      <c r="F191" s="152" t="s">
        <v>2279</v>
      </c>
      <c r="I191" s="149"/>
      <c r="L191" s="34"/>
      <c r="M191" s="150"/>
      <c r="T191" s="55"/>
      <c r="AT191" s="18" t="s">
        <v>255</v>
      </c>
      <c r="AU191" s="18" t="s">
        <v>21</v>
      </c>
    </row>
    <row r="192" spans="2:65" s="12" customFormat="1">
      <c r="B192" s="153"/>
      <c r="D192" s="147" t="s">
        <v>262</v>
      </c>
      <c r="E192" s="154" t="s">
        <v>29</v>
      </c>
      <c r="F192" s="155" t="s">
        <v>2280</v>
      </c>
      <c r="H192" s="156">
        <v>3.3</v>
      </c>
      <c r="I192" s="157"/>
      <c r="L192" s="153"/>
      <c r="M192" s="158"/>
      <c r="T192" s="159"/>
      <c r="AT192" s="154" t="s">
        <v>262</v>
      </c>
      <c r="AU192" s="154" t="s">
        <v>21</v>
      </c>
      <c r="AV192" s="12" t="s">
        <v>21</v>
      </c>
      <c r="AW192" s="12" t="s">
        <v>36</v>
      </c>
      <c r="AX192" s="12" t="s">
        <v>83</v>
      </c>
      <c r="AY192" s="154" t="s">
        <v>244</v>
      </c>
    </row>
    <row r="193" spans="2:65" s="11" customFormat="1" ht="22.9" customHeight="1">
      <c r="B193" s="122"/>
      <c r="D193" s="123" t="s">
        <v>74</v>
      </c>
      <c r="E193" s="132" t="s">
        <v>251</v>
      </c>
      <c r="F193" s="132" t="s">
        <v>587</v>
      </c>
      <c r="I193" s="125"/>
      <c r="J193" s="133">
        <f>BK193</f>
        <v>0</v>
      </c>
      <c r="L193" s="122"/>
      <c r="M193" s="127"/>
      <c r="P193" s="128">
        <f>SUM(P194:P212)</f>
        <v>0</v>
      </c>
      <c r="R193" s="128">
        <f>SUM(R194:R212)</f>
        <v>249.37527931999998</v>
      </c>
      <c r="T193" s="129">
        <f>SUM(T194:T212)</f>
        <v>0</v>
      </c>
      <c r="AR193" s="123" t="s">
        <v>83</v>
      </c>
      <c r="AT193" s="130" t="s">
        <v>74</v>
      </c>
      <c r="AU193" s="130" t="s">
        <v>83</v>
      </c>
      <c r="AY193" s="123" t="s">
        <v>244</v>
      </c>
      <c r="BK193" s="131">
        <f>SUM(BK194:BK212)</f>
        <v>0</v>
      </c>
    </row>
    <row r="194" spans="2:65" s="1" customFormat="1" ht="24.2" customHeight="1">
      <c r="B194" s="34"/>
      <c r="C194" s="134" t="s">
        <v>421</v>
      </c>
      <c r="D194" s="134" t="s">
        <v>246</v>
      </c>
      <c r="E194" s="135" t="s">
        <v>2281</v>
      </c>
      <c r="F194" s="136" t="s">
        <v>2282</v>
      </c>
      <c r="G194" s="137" t="s">
        <v>416</v>
      </c>
      <c r="H194" s="138">
        <v>21.084</v>
      </c>
      <c r="I194" s="139"/>
      <c r="J194" s="140">
        <f>ROUND(I194*H194,2)</f>
        <v>0</v>
      </c>
      <c r="K194" s="136" t="s">
        <v>250</v>
      </c>
      <c r="L194" s="34"/>
      <c r="M194" s="141" t="s">
        <v>29</v>
      </c>
      <c r="N194" s="142" t="s">
        <v>46</v>
      </c>
      <c r="P194" s="143">
        <f>O194*H194</f>
        <v>0</v>
      </c>
      <c r="Q194" s="143">
        <v>5.6730000000000003E-2</v>
      </c>
      <c r="R194" s="143">
        <f>Q194*H194</f>
        <v>1.19609532</v>
      </c>
      <c r="S194" s="143">
        <v>0</v>
      </c>
      <c r="T194" s="144">
        <f>S194*H194</f>
        <v>0</v>
      </c>
      <c r="AR194" s="145" t="s">
        <v>251</v>
      </c>
      <c r="AT194" s="145" t="s">
        <v>246</v>
      </c>
      <c r="AU194" s="145" t="s">
        <v>21</v>
      </c>
      <c r="AY194" s="18" t="s">
        <v>244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83</v>
      </c>
      <c r="BK194" s="146">
        <f>ROUND(I194*H194,2)</f>
        <v>0</v>
      </c>
      <c r="BL194" s="18" t="s">
        <v>251</v>
      </c>
      <c r="BM194" s="145" t="s">
        <v>2283</v>
      </c>
    </row>
    <row r="195" spans="2:65" s="1" customFormat="1" ht="19.5">
      <c r="B195" s="34"/>
      <c r="D195" s="147" t="s">
        <v>253</v>
      </c>
      <c r="F195" s="148" t="s">
        <v>2284</v>
      </c>
      <c r="I195" s="149"/>
      <c r="L195" s="34"/>
      <c r="M195" s="150"/>
      <c r="T195" s="55"/>
      <c r="AT195" s="18" t="s">
        <v>253</v>
      </c>
      <c r="AU195" s="18" t="s">
        <v>21</v>
      </c>
    </row>
    <row r="196" spans="2:65" s="1" customFormat="1">
      <c r="B196" s="34"/>
      <c r="D196" s="151" t="s">
        <v>255</v>
      </c>
      <c r="F196" s="152" t="s">
        <v>2285</v>
      </c>
      <c r="I196" s="149"/>
      <c r="L196" s="34"/>
      <c r="M196" s="150"/>
      <c r="T196" s="55"/>
      <c r="AT196" s="18" t="s">
        <v>255</v>
      </c>
      <c r="AU196" s="18" t="s">
        <v>21</v>
      </c>
    </row>
    <row r="197" spans="2:65" s="1" customFormat="1" ht="19.5">
      <c r="B197" s="34"/>
      <c r="D197" s="147" t="s">
        <v>284</v>
      </c>
      <c r="F197" s="167" t="s">
        <v>2286</v>
      </c>
      <c r="I197" s="149"/>
      <c r="L197" s="34"/>
      <c r="M197" s="150"/>
      <c r="T197" s="55"/>
      <c r="AT197" s="18" t="s">
        <v>284</v>
      </c>
      <c r="AU197" s="18" t="s">
        <v>21</v>
      </c>
    </row>
    <row r="198" spans="2:65" s="12" customFormat="1">
      <c r="B198" s="153"/>
      <c r="D198" s="147" t="s">
        <v>262</v>
      </c>
      <c r="E198" s="154" t="s">
        <v>29</v>
      </c>
      <c r="F198" s="155" t="s">
        <v>2287</v>
      </c>
      <c r="H198" s="156">
        <v>21.084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83</v>
      </c>
      <c r="AY198" s="154" t="s">
        <v>244</v>
      </c>
    </row>
    <row r="199" spans="2:65" s="1" customFormat="1" ht="16.5" customHeight="1">
      <c r="B199" s="34"/>
      <c r="C199" s="134" t="s">
        <v>427</v>
      </c>
      <c r="D199" s="134" t="s">
        <v>246</v>
      </c>
      <c r="E199" s="135" t="s">
        <v>2288</v>
      </c>
      <c r="F199" s="136" t="s">
        <v>2289</v>
      </c>
      <c r="G199" s="137" t="s">
        <v>416</v>
      </c>
      <c r="H199" s="138">
        <v>21.084</v>
      </c>
      <c r="I199" s="139"/>
      <c r="J199" s="140">
        <f>ROUND(I199*H199,2)</f>
        <v>0</v>
      </c>
      <c r="K199" s="136" t="s">
        <v>29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1</v>
      </c>
      <c r="R199" s="143">
        <f>Q199*H199</f>
        <v>21.084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2290</v>
      </c>
    </row>
    <row r="200" spans="2:65" s="1" customFormat="1" ht="87.75">
      <c r="B200" s="34"/>
      <c r="D200" s="147" t="s">
        <v>284</v>
      </c>
      <c r="F200" s="167" t="s">
        <v>2291</v>
      </c>
      <c r="I200" s="149"/>
      <c r="L200" s="34"/>
      <c r="M200" s="150"/>
      <c r="T200" s="55"/>
      <c r="AT200" s="18" t="s">
        <v>284</v>
      </c>
      <c r="AU200" s="18" t="s">
        <v>21</v>
      </c>
    </row>
    <row r="201" spans="2:65" s="1" customFormat="1" ht="24.2" customHeight="1">
      <c r="B201" s="34"/>
      <c r="C201" s="134" t="s">
        <v>434</v>
      </c>
      <c r="D201" s="134" t="s">
        <v>246</v>
      </c>
      <c r="E201" s="135" t="s">
        <v>627</v>
      </c>
      <c r="F201" s="136" t="s">
        <v>628</v>
      </c>
      <c r="G201" s="137" t="s">
        <v>274</v>
      </c>
      <c r="H201" s="138">
        <v>87.3</v>
      </c>
      <c r="I201" s="139"/>
      <c r="J201" s="140">
        <f>ROUND(I201*H201,2)</f>
        <v>0</v>
      </c>
      <c r="K201" s="136" t="s">
        <v>29</v>
      </c>
      <c r="L201" s="34"/>
      <c r="M201" s="141" t="s">
        <v>29</v>
      </c>
      <c r="N201" s="142" t="s">
        <v>46</v>
      </c>
      <c r="P201" s="143">
        <f>O201*H201</f>
        <v>0</v>
      </c>
      <c r="Q201" s="143">
        <v>2.4340799999999998</v>
      </c>
      <c r="R201" s="143">
        <f>Q201*H201</f>
        <v>212.49518399999997</v>
      </c>
      <c r="S201" s="143">
        <v>0</v>
      </c>
      <c r="T201" s="144">
        <f>S201*H201</f>
        <v>0</v>
      </c>
      <c r="AR201" s="145" t="s">
        <v>251</v>
      </c>
      <c r="AT201" s="145" t="s">
        <v>246</v>
      </c>
      <c r="AU201" s="145" t="s">
        <v>21</v>
      </c>
      <c r="AY201" s="18" t="s">
        <v>244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83</v>
      </c>
      <c r="BK201" s="146">
        <f>ROUND(I201*H201,2)</f>
        <v>0</v>
      </c>
      <c r="BL201" s="18" t="s">
        <v>251</v>
      </c>
      <c r="BM201" s="145" t="s">
        <v>2292</v>
      </c>
    </row>
    <row r="202" spans="2:65" s="1" customFormat="1" ht="19.5">
      <c r="B202" s="34"/>
      <c r="D202" s="147" t="s">
        <v>284</v>
      </c>
      <c r="F202" s="167" t="s">
        <v>630</v>
      </c>
      <c r="I202" s="149"/>
      <c r="L202" s="34"/>
      <c r="M202" s="150"/>
      <c r="T202" s="55"/>
      <c r="AT202" s="18" t="s">
        <v>284</v>
      </c>
      <c r="AU202" s="18" t="s">
        <v>21</v>
      </c>
    </row>
    <row r="203" spans="2:65" s="12" customFormat="1">
      <c r="B203" s="153"/>
      <c r="D203" s="147" t="s">
        <v>262</v>
      </c>
      <c r="E203" s="154" t="s">
        <v>29</v>
      </c>
      <c r="F203" s="155" t="s">
        <v>2293</v>
      </c>
      <c r="H203" s="156">
        <v>87.3</v>
      </c>
      <c r="I203" s="157"/>
      <c r="L203" s="153"/>
      <c r="M203" s="158"/>
      <c r="T203" s="159"/>
      <c r="AT203" s="154" t="s">
        <v>262</v>
      </c>
      <c r="AU203" s="154" t="s">
        <v>21</v>
      </c>
      <c r="AV203" s="12" t="s">
        <v>21</v>
      </c>
      <c r="AW203" s="12" t="s">
        <v>36</v>
      </c>
      <c r="AX203" s="12" t="s">
        <v>83</v>
      </c>
      <c r="AY203" s="154" t="s">
        <v>244</v>
      </c>
    </row>
    <row r="204" spans="2:65" s="1" customFormat="1" ht="16.5" customHeight="1">
      <c r="B204" s="34"/>
      <c r="C204" s="134" t="s">
        <v>441</v>
      </c>
      <c r="D204" s="134" t="s">
        <v>246</v>
      </c>
      <c r="E204" s="135" t="s">
        <v>2294</v>
      </c>
      <c r="F204" s="136" t="s">
        <v>2295</v>
      </c>
      <c r="G204" s="137" t="s">
        <v>507</v>
      </c>
      <c r="H204" s="138">
        <v>8</v>
      </c>
      <c r="I204" s="139"/>
      <c r="J204" s="140">
        <f>ROUND(I204*H204,2)</f>
        <v>0</v>
      </c>
      <c r="K204" s="136" t="s">
        <v>250</v>
      </c>
      <c r="L204" s="34"/>
      <c r="M204" s="141" t="s">
        <v>29</v>
      </c>
      <c r="N204" s="142" t="s">
        <v>46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251</v>
      </c>
      <c r="AT204" s="145" t="s">
        <v>246</v>
      </c>
      <c r="AU204" s="145" t="s">
        <v>21</v>
      </c>
      <c r="AY204" s="18" t="s">
        <v>244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83</v>
      </c>
      <c r="BK204" s="146">
        <f>ROUND(I204*H204,2)</f>
        <v>0</v>
      </c>
      <c r="BL204" s="18" t="s">
        <v>251</v>
      </c>
      <c r="BM204" s="145" t="s">
        <v>2296</v>
      </c>
    </row>
    <row r="205" spans="2:65" s="1" customFormat="1">
      <c r="B205" s="34"/>
      <c r="D205" s="147" t="s">
        <v>253</v>
      </c>
      <c r="F205" s="148" t="s">
        <v>2295</v>
      </c>
      <c r="I205" s="149"/>
      <c r="L205" s="34"/>
      <c r="M205" s="150"/>
      <c r="T205" s="55"/>
      <c r="AT205" s="18" t="s">
        <v>253</v>
      </c>
      <c r="AU205" s="18" t="s">
        <v>21</v>
      </c>
    </row>
    <row r="206" spans="2:65" s="1" customFormat="1">
      <c r="B206" s="34"/>
      <c r="D206" s="151" t="s">
        <v>255</v>
      </c>
      <c r="F206" s="152" t="s">
        <v>2297</v>
      </c>
      <c r="I206" s="149"/>
      <c r="L206" s="34"/>
      <c r="M206" s="150"/>
      <c r="T206" s="55"/>
      <c r="AT206" s="18" t="s">
        <v>255</v>
      </c>
      <c r="AU206" s="18" t="s">
        <v>21</v>
      </c>
    </row>
    <row r="207" spans="2:65" s="1" customFormat="1" ht="16.5" customHeight="1">
      <c r="B207" s="34"/>
      <c r="C207" s="134" t="s">
        <v>448</v>
      </c>
      <c r="D207" s="134" t="s">
        <v>246</v>
      </c>
      <c r="E207" s="135" t="s">
        <v>2298</v>
      </c>
      <c r="F207" s="136" t="s">
        <v>2299</v>
      </c>
      <c r="G207" s="137" t="s">
        <v>507</v>
      </c>
      <c r="H207" s="138">
        <v>8</v>
      </c>
      <c r="I207" s="139"/>
      <c r="J207" s="140">
        <f>ROUND(I207*H207,2)</f>
        <v>0</v>
      </c>
      <c r="K207" s="136" t="s">
        <v>29</v>
      </c>
      <c r="L207" s="34"/>
      <c r="M207" s="141" t="s">
        <v>29</v>
      </c>
      <c r="N207" s="142" t="s">
        <v>46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251</v>
      </c>
      <c r="AT207" s="145" t="s">
        <v>246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251</v>
      </c>
      <c r="BM207" s="145" t="s">
        <v>2300</v>
      </c>
    </row>
    <row r="208" spans="2:65" s="1" customFormat="1">
      <c r="B208" s="34"/>
      <c r="D208" s="147" t="s">
        <v>253</v>
      </c>
      <c r="F208" s="148" t="s">
        <v>2299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 ht="19.5">
      <c r="B209" s="34"/>
      <c r="D209" s="147" t="s">
        <v>284</v>
      </c>
      <c r="F209" s="167" t="s">
        <v>2301</v>
      </c>
      <c r="I209" s="149"/>
      <c r="L209" s="34"/>
      <c r="M209" s="150"/>
      <c r="T209" s="55"/>
      <c r="AT209" s="18" t="s">
        <v>284</v>
      </c>
      <c r="AU209" s="18" t="s">
        <v>21</v>
      </c>
    </row>
    <row r="210" spans="2:65" s="1" customFormat="1" ht="16.5" customHeight="1">
      <c r="B210" s="34"/>
      <c r="C210" s="134" t="s">
        <v>455</v>
      </c>
      <c r="D210" s="134" t="s">
        <v>246</v>
      </c>
      <c r="E210" s="135" t="s">
        <v>2302</v>
      </c>
      <c r="F210" s="136" t="s">
        <v>2303</v>
      </c>
      <c r="G210" s="137" t="s">
        <v>274</v>
      </c>
      <c r="H210" s="138">
        <v>18.25</v>
      </c>
      <c r="I210" s="139"/>
      <c r="J210" s="140">
        <f>ROUND(I210*H210,2)</f>
        <v>0</v>
      </c>
      <c r="K210" s="136" t="s">
        <v>29</v>
      </c>
      <c r="L210" s="34"/>
      <c r="M210" s="141" t="s">
        <v>29</v>
      </c>
      <c r="N210" s="142" t="s">
        <v>46</v>
      </c>
      <c r="P210" s="143">
        <f>O210*H210</f>
        <v>0</v>
      </c>
      <c r="Q210" s="143">
        <v>0.8</v>
      </c>
      <c r="R210" s="143">
        <f>Q210*H210</f>
        <v>14.600000000000001</v>
      </c>
      <c r="S210" s="143">
        <v>0</v>
      </c>
      <c r="T210" s="144">
        <f>S210*H210</f>
        <v>0</v>
      </c>
      <c r="AR210" s="145" t="s">
        <v>251</v>
      </c>
      <c r="AT210" s="145" t="s">
        <v>246</v>
      </c>
      <c r="AU210" s="145" t="s">
        <v>21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251</v>
      </c>
      <c r="BM210" s="145" t="s">
        <v>2304</v>
      </c>
    </row>
    <row r="211" spans="2:65" s="1" customFormat="1">
      <c r="B211" s="34"/>
      <c r="D211" s="147" t="s">
        <v>253</v>
      </c>
      <c r="F211" s="148" t="s">
        <v>2303</v>
      </c>
      <c r="I211" s="149"/>
      <c r="L211" s="34"/>
      <c r="M211" s="150"/>
      <c r="T211" s="55"/>
      <c r="AT211" s="18" t="s">
        <v>253</v>
      </c>
      <c r="AU211" s="18" t="s">
        <v>21</v>
      </c>
    </row>
    <row r="212" spans="2:65" s="1" customFormat="1" ht="19.5">
      <c r="B212" s="34"/>
      <c r="D212" s="147" t="s">
        <v>284</v>
      </c>
      <c r="F212" s="167" t="s">
        <v>2305</v>
      </c>
      <c r="I212" s="149"/>
      <c r="L212" s="34"/>
      <c r="M212" s="150"/>
      <c r="T212" s="55"/>
      <c r="AT212" s="18" t="s">
        <v>284</v>
      </c>
      <c r="AU212" s="18" t="s">
        <v>21</v>
      </c>
    </row>
    <row r="213" spans="2:65" s="11" customFormat="1" ht="22.9" customHeight="1">
      <c r="B213" s="122"/>
      <c r="D213" s="123" t="s">
        <v>74</v>
      </c>
      <c r="E213" s="132" t="s">
        <v>279</v>
      </c>
      <c r="F213" s="132" t="s">
        <v>657</v>
      </c>
      <c r="I213" s="125"/>
      <c r="J213" s="133">
        <f>BK213</f>
        <v>0</v>
      </c>
      <c r="L213" s="122"/>
      <c r="M213" s="127"/>
      <c r="P213" s="128">
        <f>SUM(P214:P217)</f>
        <v>0</v>
      </c>
      <c r="R213" s="128">
        <f>SUM(R214:R217)</f>
        <v>0</v>
      </c>
      <c r="T213" s="129">
        <f>SUM(T214:T217)</f>
        <v>0</v>
      </c>
      <c r="AR213" s="123" t="s">
        <v>83</v>
      </c>
      <c r="AT213" s="130" t="s">
        <v>74</v>
      </c>
      <c r="AU213" s="130" t="s">
        <v>83</v>
      </c>
      <c r="AY213" s="123" t="s">
        <v>244</v>
      </c>
      <c r="BK213" s="131">
        <f>SUM(BK214:BK217)</f>
        <v>0</v>
      </c>
    </row>
    <row r="214" spans="2:65" s="1" customFormat="1" ht="16.5" customHeight="1">
      <c r="B214" s="34"/>
      <c r="C214" s="134" t="s">
        <v>461</v>
      </c>
      <c r="D214" s="134" t="s">
        <v>246</v>
      </c>
      <c r="E214" s="135" t="s">
        <v>2306</v>
      </c>
      <c r="F214" s="136" t="s">
        <v>2307</v>
      </c>
      <c r="G214" s="137" t="s">
        <v>249</v>
      </c>
      <c r="H214" s="138">
        <v>50</v>
      </c>
      <c r="I214" s="139"/>
      <c r="J214" s="140">
        <f>ROUND(I214*H214,2)</f>
        <v>0</v>
      </c>
      <c r="K214" s="136" t="s">
        <v>250</v>
      </c>
      <c r="L214" s="34"/>
      <c r="M214" s="141" t="s">
        <v>29</v>
      </c>
      <c r="N214" s="142" t="s">
        <v>46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251</v>
      </c>
      <c r="AT214" s="145" t="s">
        <v>246</v>
      </c>
      <c r="AU214" s="145" t="s">
        <v>21</v>
      </c>
      <c r="AY214" s="18" t="s">
        <v>244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83</v>
      </c>
      <c r="BK214" s="146">
        <f>ROUND(I214*H214,2)</f>
        <v>0</v>
      </c>
      <c r="BL214" s="18" t="s">
        <v>251</v>
      </c>
      <c r="BM214" s="145" t="s">
        <v>2308</v>
      </c>
    </row>
    <row r="215" spans="2:65" s="1" customFormat="1">
      <c r="B215" s="34"/>
      <c r="D215" s="147" t="s">
        <v>253</v>
      </c>
      <c r="F215" s="148" t="s">
        <v>2309</v>
      </c>
      <c r="I215" s="149"/>
      <c r="L215" s="34"/>
      <c r="M215" s="150"/>
      <c r="T215" s="55"/>
      <c r="AT215" s="18" t="s">
        <v>253</v>
      </c>
      <c r="AU215" s="18" t="s">
        <v>21</v>
      </c>
    </row>
    <row r="216" spans="2:65" s="1" customFormat="1">
      <c r="B216" s="34"/>
      <c r="D216" s="151" t="s">
        <v>255</v>
      </c>
      <c r="F216" s="152" t="s">
        <v>2310</v>
      </c>
      <c r="I216" s="149"/>
      <c r="L216" s="34"/>
      <c r="M216" s="150"/>
      <c r="T216" s="55"/>
      <c r="AT216" s="18" t="s">
        <v>255</v>
      </c>
      <c r="AU216" s="18" t="s">
        <v>21</v>
      </c>
    </row>
    <row r="217" spans="2:65" s="12" customFormat="1">
      <c r="B217" s="153"/>
      <c r="D217" s="147" t="s">
        <v>262</v>
      </c>
      <c r="E217" s="154" t="s">
        <v>29</v>
      </c>
      <c r="F217" s="155" t="s">
        <v>2311</v>
      </c>
      <c r="H217" s="156">
        <v>50</v>
      </c>
      <c r="I217" s="157"/>
      <c r="L217" s="153"/>
      <c r="M217" s="158"/>
      <c r="T217" s="159"/>
      <c r="AT217" s="154" t="s">
        <v>262</v>
      </c>
      <c r="AU217" s="154" t="s">
        <v>21</v>
      </c>
      <c r="AV217" s="12" t="s">
        <v>21</v>
      </c>
      <c r="AW217" s="12" t="s">
        <v>36</v>
      </c>
      <c r="AX217" s="12" t="s">
        <v>83</v>
      </c>
      <c r="AY217" s="154" t="s">
        <v>244</v>
      </c>
    </row>
    <row r="218" spans="2:65" s="11" customFormat="1" ht="22.9" customHeight="1">
      <c r="B218" s="122"/>
      <c r="D218" s="123" t="s">
        <v>74</v>
      </c>
      <c r="E218" s="132" t="s">
        <v>307</v>
      </c>
      <c r="F218" s="132" t="s">
        <v>672</v>
      </c>
      <c r="I218" s="125"/>
      <c r="J218" s="133">
        <f>BK218</f>
        <v>0</v>
      </c>
      <c r="L218" s="122"/>
      <c r="M218" s="127"/>
      <c r="P218" s="128">
        <f>SUM(P219:P236)</f>
        <v>0</v>
      </c>
      <c r="R218" s="128">
        <f>SUM(R219:R236)</f>
        <v>0.54769500000000004</v>
      </c>
      <c r="T218" s="129">
        <f>SUM(T219:T236)</f>
        <v>15.070402</v>
      </c>
      <c r="AR218" s="123" t="s">
        <v>83</v>
      </c>
      <c r="AT218" s="130" t="s">
        <v>74</v>
      </c>
      <c r="AU218" s="130" t="s">
        <v>83</v>
      </c>
      <c r="AY218" s="123" t="s">
        <v>244</v>
      </c>
      <c r="BK218" s="131">
        <f>SUM(BK219:BK236)</f>
        <v>0</v>
      </c>
    </row>
    <row r="219" spans="2:65" s="1" customFormat="1" ht="16.5" customHeight="1">
      <c r="B219" s="34"/>
      <c r="C219" s="134" t="s">
        <v>468</v>
      </c>
      <c r="D219" s="134" t="s">
        <v>246</v>
      </c>
      <c r="E219" s="135" t="s">
        <v>2312</v>
      </c>
      <c r="F219" s="136" t="s">
        <v>2313</v>
      </c>
      <c r="G219" s="137" t="s">
        <v>274</v>
      </c>
      <c r="H219" s="138">
        <v>4.5</v>
      </c>
      <c r="I219" s="139"/>
      <c r="J219" s="140">
        <f>ROUND(I219*H219,2)</f>
        <v>0</v>
      </c>
      <c r="K219" s="136" t="s">
        <v>250</v>
      </c>
      <c r="L219" s="34"/>
      <c r="M219" s="141" t="s">
        <v>29</v>
      </c>
      <c r="N219" s="142" t="s">
        <v>46</v>
      </c>
      <c r="P219" s="143">
        <f>O219*H219</f>
        <v>0</v>
      </c>
      <c r="Q219" s="143">
        <v>0.12171</v>
      </c>
      <c r="R219" s="143">
        <f>Q219*H219</f>
        <v>0.54769500000000004</v>
      </c>
      <c r="S219" s="143">
        <v>2.4</v>
      </c>
      <c r="T219" s="144">
        <f>S219*H219</f>
        <v>10.799999999999999</v>
      </c>
      <c r="AR219" s="145" t="s">
        <v>251</v>
      </c>
      <c r="AT219" s="145" t="s">
        <v>246</v>
      </c>
      <c r="AU219" s="145" t="s">
        <v>21</v>
      </c>
      <c r="AY219" s="18" t="s">
        <v>244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83</v>
      </c>
      <c r="BK219" s="146">
        <f>ROUND(I219*H219,2)</f>
        <v>0</v>
      </c>
      <c r="BL219" s="18" t="s">
        <v>251</v>
      </c>
      <c r="BM219" s="145" t="s">
        <v>2314</v>
      </c>
    </row>
    <row r="220" spans="2:65" s="1" customFormat="1">
      <c r="B220" s="34"/>
      <c r="D220" s="147" t="s">
        <v>253</v>
      </c>
      <c r="F220" s="148" t="s">
        <v>2315</v>
      </c>
      <c r="I220" s="149"/>
      <c r="L220" s="34"/>
      <c r="M220" s="150"/>
      <c r="T220" s="55"/>
      <c r="AT220" s="18" t="s">
        <v>253</v>
      </c>
      <c r="AU220" s="18" t="s">
        <v>21</v>
      </c>
    </row>
    <row r="221" spans="2:65" s="1" customFormat="1">
      <c r="B221" s="34"/>
      <c r="D221" s="151" t="s">
        <v>255</v>
      </c>
      <c r="F221" s="152" t="s">
        <v>2316</v>
      </c>
      <c r="I221" s="149"/>
      <c r="L221" s="34"/>
      <c r="M221" s="150"/>
      <c r="T221" s="55"/>
      <c r="AT221" s="18" t="s">
        <v>255</v>
      </c>
      <c r="AU221" s="18" t="s">
        <v>21</v>
      </c>
    </row>
    <row r="222" spans="2:65" s="12" customFormat="1">
      <c r="B222" s="153"/>
      <c r="D222" s="147" t="s">
        <v>262</v>
      </c>
      <c r="E222" s="154" t="s">
        <v>29</v>
      </c>
      <c r="F222" s="155" t="s">
        <v>2317</v>
      </c>
      <c r="H222" s="156">
        <v>4.5</v>
      </c>
      <c r="I222" s="157"/>
      <c r="L222" s="153"/>
      <c r="M222" s="158"/>
      <c r="T222" s="159"/>
      <c r="AT222" s="154" t="s">
        <v>262</v>
      </c>
      <c r="AU222" s="154" t="s">
        <v>21</v>
      </c>
      <c r="AV222" s="12" t="s">
        <v>21</v>
      </c>
      <c r="AW222" s="12" t="s">
        <v>36</v>
      </c>
      <c r="AX222" s="12" t="s">
        <v>83</v>
      </c>
      <c r="AY222" s="154" t="s">
        <v>244</v>
      </c>
    </row>
    <row r="223" spans="2:65" s="1" customFormat="1" ht="16.5" customHeight="1">
      <c r="B223" s="34"/>
      <c r="C223" s="134" t="s">
        <v>476</v>
      </c>
      <c r="D223" s="134" t="s">
        <v>246</v>
      </c>
      <c r="E223" s="135" t="s">
        <v>2318</v>
      </c>
      <c r="F223" s="136" t="s">
        <v>2319</v>
      </c>
      <c r="G223" s="137" t="s">
        <v>274</v>
      </c>
      <c r="H223" s="138">
        <v>1.6160000000000001</v>
      </c>
      <c r="I223" s="139"/>
      <c r="J223" s="140">
        <f>ROUND(I223*H223,2)</f>
        <v>0</v>
      </c>
      <c r="K223" s="136" t="s">
        <v>250</v>
      </c>
      <c r="L223" s="34"/>
      <c r="M223" s="141" t="s">
        <v>29</v>
      </c>
      <c r="N223" s="142" t="s">
        <v>46</v>
      </c>
      <c r="P223" s="143">
        <f>O223*H223</f>
        <v>0</v>
      </c>
      <c r="Q223" s="143">
        <v>0</v>
      </c>
      <c r="R223" s="143">
        <f>Q223*H223</f>
        <v>0</v>
      </c>
      <c r="S223" s="143">
        <v>0.80800000000000005</v>
      </c>
      <c r="T223" s="144">
        <f>S223*H223</f>
        <v>1.3057280000000002</v>
      </c>
      <c r="AR223" s="145" t="s">
        <v>251</v>
      </c>
      <c r="AT223" s="145" t="s">
        <v>246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251</v>
      </c>
      <c r="BM223" s="145" t="s">
        <v>2320</v>
      </c>
    </row>
    <row r="224" spans="2:65" s="1" customFormat="1">
      <c r="B224" s="34"/>
      <c r="D224" s="147" t="s">
        <v>253</v>
      </c>
      <c r="F224" s="148" t="s">
        <v>2321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65" s="1" customFormat="1">
      <c r="B225" s="34"/>
      <c r="D225" s="151" t="s">
        <v>255</v>
      </c>
      <c r="F225" s="152" t="s">
        <v>2322</v>
      </c>
      <c r="I225" s="149"/>
      <c r="L225" s="34"/>
      <c r="M225" s="150"/>
      <c r="T225" s="55"/>
      <c r="AT225" s="18" t="s">
        <v>255</v>
      </c>
      <c r="AU225" s="18" t="s">
        <v>21</v>
      </c>
    </row>
    <row r="226" spans="2:65" s="12" customFormat="1">
      <c r="B226" s="153"/>
      <c r="D226" s="147" t="s">
        <v>262</v>
      </c>
      <c r="E226" s="154" t="s">
        <v>29</v>
      </c>
      <c r="F226" s="155" t="s">
        <v>2323</v>
      </c>
      <c r="H226" s="156">
        <v>1.6160000000000001</v>
      </c>
      <c r="I226" s="157"/>
      <c r="L226" s="153"/>
      <c r="M226" s="158"/>
      <c r="T226" s="159"/>
      <c r="AT226" s="154" t="s">
        <v>262</v>
      </c>
      <c r="AU226" s="154" t="s">
        <v>21</v>
      </c>
      <c r="AV226" s="12" t="s">
        <v>21</v>
      </c>
      <c r="AW226" s="12" t="s">
        <v>36</v>
      </c>
      <c r="AX226" s="12" t="s">
        <v>83</v>
      </c>
      <c r="AY226" s="154" t="s">
        <v>244</v>
      </c>
    </row>
    <row r="227" spans="2:65" s="1" customFormat="1" ht="16.5" customHeight="1">
      <c r="B227" s="34"/>
      <c r="C227" s="134" t="s">
        <v>483</v>
      </c>
      <c r="D227" s="134" t="s">
        <v>246</v>
      </c>
      <c r="E227" s="135" t="s">
        <v>2324</v>
      </c>
      <c r="F227" s="136" t="s">
        <v>2325</v>
      </c>
      <c r="G227" s="137" t="s">
        <v>464</v>
      </c>
      <c r="H227" s="138">
        <v>2964.674</v>
      </c>
      <c r="I227" s="139"/>
      <c r="J227" s="140">
        <f>ROUND(I227*H227,2)</f>
        <v>0</v>
      </c>
      <c r="K227" s="136" t="s">
        <v>250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0</v>
      </c>
      <c r="R227" s="143">
        <f>Q227*H227</f>
        <v>0</v>
      </c>
      <c r="S227" s="143">
        <v>1E-3</v>
      </c>
      <c r="T227" s="144">
        <f>S227*H227</f>
        <v>2.964674</v>
      </c>
      <c r="AR227" s="145" t="s">
        <v>251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2326</v>
      </c>
    </row>
    <row r="228" spans="2:65" s="1" customFormat="1" ht="29.25">
      <c r="B228" s="34"/>
      <c r="D228" s="147" t="s">
        <v>253</v>
      </c>
      <c r="F228" s="148" t="s">
        <v>2327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>
      <c r="B229" s="34"/>
      <c r="D229" s="151" t="s">
        <v>255</v>
      </c>
      <c r="F229" s="152" t="s">
        <v>2328</v>
      </c>
      <c r="I229" s="149"/>
      <c r="L229" s="34"/>
      <c r="M229" s="150"/>
      <c r="T229" s="55"/>
      <c r="AT229" s="18" t="s">
        <v>255</v>
      </c>
      <c r="AU229" s="18" t="s">
        <v>21</v>
      </c>
    </row>
    <row r="230" spans="2:65" s="1" customFormat="1" ht="19.5">
      <c r="B230" s="34"/>
      <c r="D230" s="147" t="s">
        <v>284</v>
      </c>
      <c r="F230" s="167" t="s">
        <v>2329</v>
      </c>
      <c r="I230" s="149"/>
      <c r="L230" s="34"/>
      <c r="M230" s="150"/>
      <c r="T230" s="55"/>
      <c r="AT230" s="18" t="s">
        <v>284</v>
      </c>
      <c r="AU230" s="18" t="s">
        <v>21</v>
      </c>
    </row>
    <row r="231" spans="2:65" s="12" customFormat="1">
      <c r="B231" s="153"/>
      <c r="D231" s="147" t="s">
        <v>262</v>
      </c>
      <c r="E231" s="154" t="s">
        <v>29</v>
      </c>
      <c r="F231" s="155" t="s">
        <v>2330</v>
      </c>
      <c r="H231" s="156">
        <v>271.89999999999998</v>
      </c>
      <c r="I231" s="157"/>
      <c r="L231" s="153"/>
      <c r="M231" s="158"/>
      <c r="T231" s="159"/>
      <c r="AT231" s="154" t="s">
        <v>262</v>
      </c>
      <c r="AU231" s="154" t="s">
        <v>21</v>
      </c>
      <c r="AV231" s="12" t="s">
        <v>21</v>
      </c>
      <c r="AW231" s="12" t="s">
        <v>36</v>
      </c>
      <c r="AX231" s="12" t="s">
        <v>75</v>
      </c>
      <c r="AY231" s="154" t="s">
        <v>244</v>
      </c>
    </row>
    <row r="232" spans="2:65" s="12" customFormat="1">
      <c r="B232" s="153"/>
      <c r="D232" s="147" t="s">
        <v>262</v>
      </c>
      <c r="E232" s="154" t="s">
        <v>29</v>
      </c>
      <c r="F232" s="155" t="s">
        <v>2331</v>
      </c>
      <c r="H232" s="156">
        <v>464.8</v>
      </c>
      <c r="I232" s="157"/>
      <c r="L232" s="153"/>
      <c r="M232" s="158"/>
      <c r="T232" s="159"/>
      <c r="AT232" s="154" t="s">
        <v>262</v>
      </c>
      <c r="AU232" s="154" t="s">
        <v>21</v>
      </c>
      <c r="AV232" s="12" t="s">
        <v>21</v>
      </c>
      <c r="AW232" s="12" t="s">
        <v>36</v>
      </c>
      <c r="AX232" s="12" t="s">
        <v>75</v>
      </c>
      <c r="AY232" s="154" t="s">
        <v>244</v>
      </c>
    </row>
    <row r="233" spans="2:65" s="12" customFormat="1">
      <c r="B233" s="153"/>
      <c r="D233" s="147" t="s">
        <v>262</v>
      </c>
      <c r="E233" s="154" t="s">
        <v>29</v>
      </c>
      <c r="F233" s="155" t="s">
        <v>2332</v>
      </c>
      <c r="H233" s="156">
        <v>462.17</v>
      </c>
      <c r="I233" s="157"/>
      <c r="L233" s="153"/>
      <c r="M233" s="158"/>
      <c r="T233" s="159"/>
      <c r="AT233" s="154" t="s">
        <v>262</v>
      </c>
      <c r="AU233" s="154" t="s">
        <v>21</v>
      </c>
      <c r="AV233" s="12" t="s">
        <v>21</v>
      </c>
      <c r="AW233" s="12" t="s">
        <v>36</v>
      </c>
      <c r="AX233" s="12" t="s">
        <v>75</v>
      </c>
      <c r="AY233" s="154" t="s">
        <v>244</v>
      </c>
    </row>
    <row r="234" spans="2:65" s="12" customFormat="1">
      <c r="B234" s="153"/>
      <c r="D234" s="147" t="s">
        <v>262</v>
      </c>
      <c r="E234" s="154" t="s">
        <v>29</v>
      </c>
      <c r="F234" s="155" t="s">
        <v>2333</v>
      </c>
      <c r="H234" s="156">
        <v>666.10400000000004</v>
      </c>
      <c r="I234" s="157"/>
      <c r="L234" s="153"/>
      <c r="M234" s="158"/>
      <c r="T234" s="159"/>
      <c r="AT234" s="154" t="s">
        <v>262</v>
      </c>
      <c r="AU234" s="154" t="s">
        <v>21</v>
      </c>
      <c r="AV234" s="12" t="s">
        <v>21</v>
      </c>
      <c r="AW234" s="12" t="s">
        <v>36</v>
      </c>
      <c r="AX234" s="12" t="s">
        <v>75</v>
      </c>
      <c r="AY234" s="154" t="s">
        <v>244</v>
      </c>
    </row>
    <row r="235" spans="2:65" s="12" customFormat="1">
      <c r="B235" s="153"/>
      <c r="D235" s="147" t="s">
        <v>262</v>
      </c>
      <c r="E235" s="154" t="s">
        <v>29</v>
      </c>
      <c r="F235" s="155" t="s">
        <v>2334</v>
      </c>
      <c r="H235" s="156">
        <v>1099.7</v>
      </c>
      <c r="I235" s="157"/>
      <c r="L235" s="153"/>
      <c r="M235" s="158"/>
      <c r="T235" s="159"/>
      <c r="AT235" s="154" t="s">
        <v>262</v>
      </c>
      <c r="AU235" s="154" t="s">
        <v>21</v>
      </c>
      <c r="AV235" s="12" t="s">
        <v>21</v>
      </c>
      <c r="AW235" s="12" t="s">
        <v>36</v>
      </c>
      <c r="AX235" s="12" t="s">
        <v>75</v>
      </c>
      <c r="AY235" s="154" t="s">
        <v>244</v>
      </c>
    </row>
    <row r="236" spans="2:65" s="13" customFormat="1">
      <c r="B236" s="160"/>
      <c r="D236" s="147" t="s">
        <v>262</v>
      </c>
      <c r="E236" s="161" t="s">
        <v>29</v>
      </c>
      <c r="F236" s="162" t="s">
        <v>271</v>
      </c>
      <c r="H236" s="163">
        <v>2964.674</v>
      </c>
      <c r="I236" s="164"/>
      <c r="L236" s="160"/>
      <c r="M236" s="165"/>
      <c r="T236" s="166"/>
      <c r="AT236" s="161" t="s">
        <v>262</v>
      </c>
      <c r="AU236" s="161" t="s">
        <v>21</v>
      </c>
      <c r="AV236" s="13" t="s">
        <v>251</v>
      </c>
      <c r="AW236" s="13" t="s">
        <v>36</v>
      </c>
      <c r="AX236" s="13" t="s">
        <v>83</v>
      </c>
      <c r="AY236" s="161" t="s">
        <v>244</v>
      </c>
    </row>
    <row r="237" spans="2:65" s="11" customFormat="1" ht="22.9" customHeight="1">
      <c r="B237" s="122"/>
      <c r="D237" s="123" t="s">
        <v>74</v>
      </c>
      <c r="E237" s="132" t="s">
        <v>743</v>
      </c>
      <c r="F237" s="132" t="s">
        <v>744</v>
      </c>
      <c r="I237" s="125"/>
      <c r="J237" s="133">
        <f>BK237</f>
        <v>0</v>
      </c>
      <c r="L237" s="122"/>
      <c r="M237" s="127"/>
      <c r="P237" s="128">
        <f>SUM(P238:P247)</f>
        <v>0</v>
      </c>
      <c r="R237" s="128">
        <f>SUM(R238:R247)</f>
        <v>0</v>
      </c>
      <c r="T237" s="129">
        <f>SUM(T238:T247)</f>
        <v>0</v>
      </c>
      <c r="AR237" s="123" t="s">
        <v>83</v>
      </c>
      <c r="AT237" s="130" t="s">
        <v>74</v>
      </c>
      <c r="AU237" s="130" t="s">
        <v>83</v>
      </c>
      <c r="AY237" s="123" t="s">
        <v>244</v>
      </c>
      <c r="BK237" s="131">
        <f>SUM(BK238:BK247)</f>
        <v>0</v>
      </c>
    </row>
    <row r="238" spans="2:65" s="1" customFormat="1" ht="21.75" customHeight="1">
      <c r="B238" s="34"/>
      <c r="C238" s="134" t="s">
        <v>490</v>
      </c>
      <c r="D238" s="134" t="s">
        <v>246</v>
      </c>
      <c r="E238" s="135" t="s">
        <v>1139</v>
      </c>
      <c r="F238" s="136" t="s">
        <v>1140</v>
      </c>
      <c r="G238" s="137" t="s">
        <v>416</v>
      </c>
      <c r="H238" s="138">
        <v>10.8</v>
      </c>
      <c r="I238" s="139"/>
      <c r="J238" s="140">
        <f>ROUND(I238*H238,2)</f>
        <v>0</v>
      </c>
      <c r="K238" s="136" t="s">
        <v>250</v>
      </c>
      <c r="L238" s="34"/>
      <c r="M238" s="141" t="s">
        <v>29</v>
      </c>
      <c r="N238" s="142" t="s">
        <v>46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251</v>
      </c>
      <c r="AT238" s="145" t="s">
        <v>246</v>
      </c>
      <c r="AU238" s="145" t="s">
        <v>21</v>
      </c>
      <c r="AY238" s="18" t="s">
        <v>244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83</v>
      </c>
      <c r="BK238" s="146">
        <f>ROUND(I238*H238,2)</f>
        <v>0</v>
      </c>
      <c r="BL238" s="18" t="s">
        <v>251</v>
      </c>
      <c r="BM238" s="145" t="s">
        <v>2335</v>
      </c>
    </row>
    <row r="239" spans="2:65" s="1" customFormat="1" ht="19.5">
      <c r="B239" s="34"/>
      <c r="D239" s="147" t="s">
        <v>253</v>
      </c>
      <c r="F239" s="148" t="s">
        <v>1142</v>
      </c>
      <c r="I239" s="149"/>
      <c r="L239" s="34"/>
      <c r="M239" s="150"/>
      <c r="T239" s="55"/>
      <c r="AT239" s="18" t="s">
        <v>253</v>
      </c>
      <c r="AU239" s="18" t="s">
        <v>21</v>
      </c>
    </row>
    <row r="240" spans="2:65" s="1" customFormat="1">
      <c r="B240" s="34"/>
      <c r="D240" s="151" t="s">
        <v>255</v>
      </c>
      <c r="F240" s="152" t="s">
        <v>1143</v>
      </c>
      <c r="I240" s="149"/>
      <c r="L240" s="34"/>
      <c r="M240" s="150"/>
      <c r="T240" s="55"/>
      <c r="AT240" s="18" t="s">
        <v>255</v>
      </c>
      <c r="AU240" s="18" t="s">
        <v>21</v>
      </c>
    </row>
    <row r="241" spans="2:65" s="1" customFormat="1" ht="16.5" customHeight="1">
      <c r="B241" s="34"/>
      <c r="C241" s="134" t="s">
        <v>497</v>
      </c>
      <c r="D241" s="134" t="s">
        <v>246</v>
      </c>
      <c r="E241" s="135" t="s">
        <v>2336</v>
      </c>
      <c r="F241" s="136" t="s">
        <v>2337</v>
      </c>
      <c r="G241" s="137" t="s">
        <v>416</v>
      </c>
      <c r="H241" s="138">
        <v>15.07</v>
      </c>
      <c r="I241" s="139"/>
      <c r="J241" s="140">
        <f>ROUND(I241*H241,2)</f>
        <v>0</v>
      </c>
      <c r="K241" s="136" t="s">
        <v>250</v>
      </c>
      <c r="L241" s="34"/>
      <c r="M241" s="141" t="s">
        <v>29</v>
      </c>
      <c r="N241" s="142" t="s">
        <v>46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251</v>
      </c>
      <c r="AT241" s="145" t="s">
        <v>246</v>
      </c>
      <c r="AU241" s="145" t="s">
        <v>21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251</v>
      </c>
      <c r="BM241" s="145" t="s">
        <v>2338</v>
      </c>
    </row>
    <row r="242" spans="2:65" s="1" customFormat="1">
      <c r="B242" s="34"/>
      <c r="D242" s="147" t="s">
        <v>253</v>
      </c>
      <c r="F242" s="148" t="s">
        <v>2339</v>
      </c>
      <c r="I242" s="149"/>
      <c r="L242" s="34"/>
      <c r="M242" s="150"/>
      <c r="T242" s="55"/>
      <c r="AT242" s="18" t="s">
        <v>253</v>
      </c>
      <c r="AU242" s="18" t="s">
        <v>21</v>
      </c>
    </row>
    <row r="243" spans="2:65" s="1" customFormat="1">
      <c r="B243" s="34"/>
      <c r="D243" s="151" t="s">
        <v>255</v>
      </c>
      <c r="F243" s="152" t="s">
        <v>2340</v>
      </c>
      <c r="I243" s="149"/>
      <c r="L243" s="34"/>
      <c r="M243" s="150"/>
      <c r="T243" s="55"/>
      <c r="AT243" s="18" t="s">
        <v>255</v>
      </c>
      <c r="AU243" s="18" t="s">
        <v>21</v>
      </c>
    </row>
    <row r="244" spans="2:65" s="1" customFormat="1" ht="16.5" customHeight="1">
      <c r="B244" s="34"/>
      <c r="C244" s="134" t="s">
        <v>504</v>
      </c>
      <c r="D244" s="134" t="s">
        <v>246</v>
      </c>
      <c r="E244" s="135" t="s">
        <v>2341</v>
      </c>
      <c r="F244" s="136" t="s">
        <v>2342</v>
      </c>
      <c r="G244" s="137" t="s">
        <v>416</v>
      </c>
      <c r="H244" s="138">
        <v>1015.93</v>
      </c>
      <c r="I244" s="139"/>
      <c r="J244" s="140">
        <f>ROUND(I244*H244,2)</f>
        <v>0</v>
      </c>
      <c r="K244" s="136" t="s">
        <v>250</v>
      </c>
      <c r="L244" s="34"/>
      <c r="M244" s="141" t="s">
        <v>29</v>
      </c>
      <c r="N244" s="142" t="s">
        <v>46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251</v>
      </c>
      <c r="AT244" s="145" t="s">
        <v>246</v>
      </c>
      <c r="AU244" s="145" t="s">
        <v>21</v>
      </c>
      <c r="AY244" s="18" t="s">
        <v>244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83</v>
      </c>
      <c r="BK244" s="146">
        <f>ROUND(I244*H244,2)</f>
        <v>0</v>
      </c>
      <c r="BL244" s="18" t="s">
        <v>251</v>
      </c>
      <c r="BM244" s="145" t="s">
        <v>2343</v>
      </c>
    </row>
    <row r="245" spans="2:65" s="1" customFormat="1" ht="19.5">
      <c r="B245" s="34"/>
      <c r="D245" s="147" t="s">
        <v>253</v>
      </c>
      <c r="F245" s="148" t="s">
        <v>2344</v>
      </c>
      <c r="I245" s="149"/>
      <c r="L245" s="34"/>
      <c r="M245" s="150"/>
      <c r="T245" s="55"/>
      <c r="AT245" s="18" t="s">
        <v>253</v>
      </c>
      <c r="AU245" s="18" t="s">
        <v>21</v>
      </c>
    </row>
    <row r="246" spans="2:65" s="1" customFormat="1">
      <c r="B246" s="34"/>
      <c r="D246" s="151" t="s">
        <v>255</v>
      </c>
      <c r="F246" s="152" t="s">
        <v>2345</v>
      </c>
      <c r="I246" s="149"/>
      <c r="L246" s="34"/>
      <c r="M246" s="150"/>
      <c r="T246" s="55"/>
      <c r="AT246" s="18" t="s">
        <v>255</v>
      </c>
      <c r="AU246" s="18" t="s">
        <v>21</v>
      </c>
    </row>
    <row r="247" spans="2:65" s="12" customFormat="1">
      <c r="B247" s="153"/>
      <c r="D247" s="147" t="s">
        <v>262</v>
      </c>
      <c r="E247" s="154" t="s">
        <v>29</v>
      </c>
      <c r="F247" s="155" t="s">
        <v>2346</v>
      </c>
      <c r="H247" s="156">
        <v>1015.93</v>
      </c>
      <c r="I247" s="157"/>
      <c r="L247" s="153"/>
      <c r="M247" s="158"/>
      <c r="T247" s="159"/>
      <c r="AT247" s="154" t="s">
        <v>262</v>
      </c>
      <c r="AU247" s="154" t="s">
        <v>21</v>
      </c>
      <c r="AV247" s="12" t="s">
        <v>21</v>
      </c>
      <c r="AW247" s="12" t="s">
        <v>36</v>
      </c>
      <c r="AX247" s="12" t="s">
        <v>83</v>
      </c>
      <c r="AY247" s="154" t="s">
        <v>244</v>
      </c>
    </row>
    <row r="248" spans="2:65" s="11" customFormat="1" ht="22.9" customHeight="1">
      <c r="B248" s="122"/>
      <c r="D248" s="123" t="s">
        <v>74</v>
      </c>
      <c r="E248" s="132" t="s">
        <v>775</v>
      </c>
      <c r="F248" s="132" t="s">
        <v>776</v>
      </c>
      <c r="I248" s="125"/>
      <c r="J248" s="133">
        <f>BK248</f>
        <v>0</v>
      </c>
      <c r="L248" s="122"/>
      <c r="M248" s="127"/>
      <c r="P248" s="128">
        <f>SUM(P249:P251)</f>
        <v>0</v>
      </c>
      <c r="R248" s="128">
        <f>SUM(R249:R251)</f>
        <v>0</v>
      </c>
      <c r="T248" s="129">
        <f>SUM(T249:T251)</f>
        <v>0</v>
      </c>
      <c r="AR248" s="123" t="s">
        <v>83</v>
      </c>
      <c r="AT248" s="130" t="s">
        <v>74</v>
      </c>
      <c r="AU248" s="130" t="s">
        <v>83</v>
      </c>
      <c r="AY248" s="123" t="s">
        <v>244</v>
      </c>
      <c r="BK248" s="131">
        <f>SUM(BK249:BK251)</f>
        <v>0</v>
      </c>
    </row>
    <row r="249" spans="2:65" s="1" customFormat="1" ht="16.5" customHeight="1">
      <c r="B249" s="34"/>
      <c r="C249" s="134" t="s">
        <v>511</v>
      </c>
      <c r="D249" s="134" t="s">
        <v>246</v>
      </c>
      <c r="E249" s="135" t="s">
        <v>2347</v>
      </c>
      <c r="F249" s="136" t="s">
        <v>2348</v>
      </c>
      <c r="G249" s="137" t="s">
        <v>416</v>
      </c>
      <c r="H249" s="138">
        <v>271.88299999999998</v>
      </c>
      <c r="I249" s="139"/>
      <c r="J249" s="140">
        <f>ROUND(I249*H249,2)</f>
        <v>0</v>
      </c>
      <c r="K249" s="136" t="s">
        <v>250</v>
      </c>
      <c r="L249" s="34"/>
      <c r="M249" s="141" t="s">
        <v>29</v>
      </c>
      <c r="N249" s="142" t="s">
        <v>46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251</v>
      </c>
      <c r="AT249" s="145" t="s">
        <v>246</v>
      </c>
      <c r="AU249" s="145" t="s">
        <v>21</v>
      </c>
      <c r="AY249" s="18" t="s">
        <v>244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83</v>
      </c>
      <c r="BK249" s="146">
        <f>ROUND(I249*H249,2)</f>
        <v>0</v>
      </c>
      <c r="BL249" s="18" t="s">
        <v>251</v>
      </c>
      <c r="BM249" s="145" t="s">
        <v>2349</v>
      </c>
    </row>
    <row r="250" spans="2:65" s="1" customFormat="1" ht="19.5">
      <c r="B250" s="34"/>
      <c r="D250" s="147" t="s">
        <v>253</v>
      </c>
      <c r="F250" s="148" t="s">
        <v>2350</v>
      </c>
      <c r="I250" s="149"/>
      <c r="L250" s="34"/>
      <c r="M250" s="150"/>
      <c r="T250" s="55"/>
      <c r="AT250" s="18" t="s">
        <v>253</v>
      </c>
      <c r="AU250" s="18" t="s">
        <v>21</v>
      </c>
    </row>
    <row r="251" spans="2:65" s="1" customFormat="1">
      <c r="B251" s="34"/>
      <c r="D251" s="151" t="s">
        <v>255</v>
      </c>
      <c r="F251" s="152" t="s">
        <v>2351</v>
      </c>
      <c r="I251" s="149"/>
      <c r="L251" s="34"/>
      <c r="M251" s="150"/>
      <c r="T251" s="55"/>
      <c r="AT251" s="18" t="s">
        <v>255</v>
      </c>
      <c r="AU251" s="18" t="s">
        <v>21</v>
      </c>
    </row>
    <row r="252" spans="2:65" s="11" customFormat="1" ht="25.9" customHeight="1">
      <c r="B252" s="122"/>
      <c r="D252" s="123" t="s">
        <v>74</v>
      </c>
      <c r="E252" s="124" t="s">
        <v>783</v>
      </c>
      <c r="F252" s="124" t="s">
        <v>784</v>
      </c>
      <c r="I252" s="125"/>
      <c r="J252" s="126">
        <f>BK252</f>
        <v>0</v>
      </c>
      <c r="L252" s="122"/>
      <c r="M252" s="127"/>
      <c r="P252" s="128">
        <f>P253+P272+P280</f>
        <v>0</v>
      </c>
      <c r="R252" s="128">
        <f>R253+R272+R280</f>
        <v>4.6079767</v>
      </c>
      <c r="T252" s="129">
        <f>T253+T272+T280</f>
        <v>0</v>
      </c>
      <c r="AR252" s="123" t="s">
        <v>21</v>
      </c>
      <c r="AT252" s="130" t="s">
        <v>74</v>
      </c>
      <c r="AU252" s="130" t="s">
        <v>75</v>
      </c>
      <c r="AY252" s="123" t="s">
        <v>244</v>
      </c>
      <c r="BK252" s="131">
        <f>BK253+BK272+BK280</f>
        <v>0</v>
      </c>
    </row>
    <row r="253" spans="2:65" s="11" customFormat="1" ht="22.9" customHeight="1">
      <c r="B253" s="122"/>
      <c r="D253" s="123" t="s">
        <v>74</v>
      </c>
      <c r="E253" s="132" t="s">
        <v>1886</v>
      </c>
      <c r="F253" s="132" t="s">
        <v>1887</v>
      </c>
      <c r="I253" s="125"/>
      <c r="J253" s="133">
        <f>BK253</f>
        <v>0</v>
      </c>
      <c r="L253" s="122"/>
      <c r="M253" s="127"/>
      <c r="P253" s="128">
        <f>SUM(P254:P271)</f>
        <v>0</v>
      </c>
      <c r="R253" s="128">
        <f>SUM(R254:R271)</f>
        <v>0.17384949999999999</v>
      </c>
      <c r="T253" s="129">
        <f>SUM(T254:T271)</f>
        <v>0</v>
      </c>
      <c r="AR253" s="123" t="s">
        <v>21</v>
      </c>
      <c r="AT253" s="130" t="s">
        <v>74</v>
      </c>
      <c r="AU253" s="130" t="s">
        <v>83</v>
      </c>
      <c r="AY253" s="123" t="s">
        <v>244</v>
      </c>
      <c r="BK253" s="131">
        <f>SUM(BK254:BK271)</f>
        <v>0</v>
      </c>
    </row>
    <row r="254" spans="2:65" s="1" customFormat="1" ht="16.5" customHeight="1">
      <c r="B254" s="34"/>
      <c r="C254" s="134" t="s">
        <v>518</v>
      </c>
      <c r="D254" s="134" t="s">
        <v>246</v>
      </c>
      <c r="E254" s="135" t="s">
        <v>2352</v>
      </c>
      <c r="F254" s="136" t="s">
        <v>2353</v>
      </c>
      <c r="G254" s="137" t="s">
        <v>249</v>
      </c>
      <c r="H254" s="138">
        <v>213.3</v>
      </c>
      <c r="I254" s="139"/>
      <c r="J254" s="140">
        <f>ROUND(I254*H254,2)</f>
        <v>0</v>
      </c>
      <c r="K254" s="136" t="s">
        <v>250</v>
      </c>
      <c r="L254" s="34"/>
      <c r="M254" s="141" t="s">
        <v>29</v>
      </c>
      <c r="N254" s="142" t="s">
        <v>46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359</v>
      </c>
      <c r="AT254" s="145" t="s">
        <v>246</v>
      </c>
      <c r="AU254" s="145" t="s">
        <v>21</v>
      </c>
      <c r="AY254" s="18" t="s">
        <v>244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83</v>
      </c>
      <c r="BK254" s="146">
        <f>ROUND(I254*H254,2)</f>
        <v>0</v>
      </c>
      <c r="BL254" s="18" t="s">
        <v>359</v>
      </c>
      <c r="BM254" s="145" t="s">
        <v>2354</v>
      </c>
    </row>
    <row r="255" spans="2:65" s="1" customFormat="1">
      <c r="B255" s="34"/>
      <c r="D255" s="147" t="s">
        <v>253</v>
      </c>
      <c r="F255" s="148" t="s">
        <v>2355</v>
      </c>
      <c r="I255" s="149"/>
      <c r="L255" s="34"/>
      <c r="M255" s="150"/>
      <c r="T255" s="55"/>
      <c r="AT255" s="18" t="s">
        <v>253</v>
      </c>
      <c r="AU255" s="18" t="s">
        <v>21</v>
      </c>
    </row>
    <row r="256" spans="2:65" s="1" customFormat="1">
      <c r="B256" s="34"/>
      <c r="D256" s="151" t="s">
        <v>255</v>
      </c>
      <c r="F256" s="152" t="s">
        <v>2356</v>
      </c>
      <c r="I256" s="149"/>
      <c r="L256" s="34"/>
      <c r="M256" s="150"/>
      <c r="T256" s="55"/>
      <c r="AT256" s="18" t="s">
        <v>255</v>
      </c>
      <c r="AU256" s="18" t="s">
        <v>21</v>
      </c>
    </row>
    <row r="257" spans="2:65" s="12" customFormat="1">
      <c r="B257" s="153"/>
      <c r="D257" s="147" t="s">
        <v>262</v>
      </c>
      <c r="E257" s="154" t="s">
        <v>29</v>
      </c>
      <c r="F257" s="155" t="s">
        <v>2357</v>
      </c>
      <c r="H257" s="156">
        <v>89.5</v>
      </c>
      <c r="I257" s="157"/>
      <c r="L257" s="153"/>
      <c r="M257" s="158"/>
      <c r="T257" s="159"/>
      <c r="AT257" s="154" t="s">
        <v>262</v>
      </c>
      <c r="AU257" s="154" t="s">
        <v>21</v>
      </c>
      <c r="AV257" s="12" t="s">
        <v>21</v>
      </c>
      <c r="AW257" s="12" t="s">
        <v>36</v>
      </c>
      <c r="AX257" s="12" t="s">
        <v>75</v>
      </c>
      <c r="AY257" s="154" t="s">
        <v>244</v>
      </c>
    </row>
    <row r="258" spans="2:65" s="12" customFormat="1">
      <c r="B258" s="153"/>
      <c r="D258" s="147" t="s">
        <v>262</v>
      </c>
      <c r="E258" s="154" t="s">
        <v>29</v>
      </c>
      <c r="F258" s="155" t="s">
        <v>2358</v>
      </c>
      <c r="H258" s="156">
        <v>89.6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36</v>
      </c>
      <c r="AX258" s="12" t="s">
        <v>75</v>
      </c>
      <c r="AY258" s="154" t="s">
        <v>244</v>
      </c>
    </row>
    <row r="259" spans="2:65" s="12" customFormat="1">
      <c r="B259" s="153"/>
      <c r="D259" s="147" t="s">
        <v>262</v>
      </c>
      <c r="E259" s="154" t="s">
        <v>29</v>
      </c>
      <c r="F259" s="155" t="s">
        <v>2359</v>
      </c>
      <c r="H259" s="156">
        <v>34.200000000000003</v>
      </c>
      <c r="I259" s="157"/>
      <c r="L259" s="153"/>
      <c r="M259" s="158"/>
      <c r="T259" s="159"/>
      <c r="AT259" s="154" t="s">
        <v>262</v>
      </c>
      <c r="AU259" s="154" t="s">
        <v>21</v>
      </c>
      <c r="AV259" s="12" t="s">
        <v>21</v>
      </c>
      <c r="AW259" s="12" t="s">
        <v>36</v>
      </c>
      <c r="AX259" s="12" t="s">
        <v>75</v>
      </c>
      <c r="AY259" s="154" t="s">
        <v>244</v>
      </c>
    </row>
    <row r="260" spans="2:65" s="13" customFormat="1">
      <c r="B260" s="160"/>
      <c r="D260" s="147" t="s">
        <v>262</v>
      </c>
      <c r="E260" s="161" t="s">
        <v>29</v>
      </c>
      <c r="F260" s="162" t="s">
        <v>271</v>
      </c>
      <c r="H260" s="163">
        <v>213.3</v>
      </c>
      <c r="I260" s="164"/>
      <c r="L260" s="160"/>
      <c r="M260" s="165"/>
      <c r="T260" s="166"/>
      <c r="AT260" s="161" t="s">
        <v>262</v>
      </c>
      <c r="AU260" s="161" t="s">
        <v>21</v>
      </c>
      <c r="AV260" s="13" t="s">
        <v>251</v>
      </c>
      <c r="AW260" s="13" t="s">
        <v>36</v>
      </c>
      <c r="AX260" s="13" t="s">
        <v>83</v>
      </c>
      <c r="AY260" s="161" t="s">
        <v>244</v>
      </c>
    </row>
    <row r="261" spans="2:65" s="1" customFormat="1" ht="16.5" customHeight="1">
      <c r="B261" s="34"/>
      <c r="C261" s="175" t="s">
        <v>522</v>
      </c>
      <c r="D261" s="175" t="s">
        <v>373</v>
      </c>
      <c r="E261" s="176" t="s">
        <v>2360</v>
      </c>
      <c r="F261" s="177" t="s">
        <v>2361</v>
      </c>
      <c r="G261" s="178" t="s">
        <v>416</v>
      </c>
      <c r="H261" s="179">
        <v>6.4000000000000001E-2</v>
      </c>
      <c r="I261" s="180"/>
      <c r="J261" s="181">
        <f>ROUND(I261*H261,2)</f>
        <v>0</v>
      </c>
      <c r="K261" s="177" t="s">
        <v>250</v>
      </c>
      <c r="L261" s="182"/>
      <c r="M261" s="183" t="s">
        <v>29</v>
      </c>
      <c r="N261" s="184" t="s">
        <v>46</v>
      </c>
      <c r="P261" s="143">
        <f>O261*H261</f>
        <v>0</v>
      </c>
      <c r="Q261" s="143">
        <v>1</v>
      </c>
      <c r="R261" s="143">
        <f>Q261*H261</f>
        <v>6.4000000000000001E-2</v>
      </c>
      <c r="S261" s="143">
        <v>0</v>
      </c>
      <c r="T261" s="144">
        <f>S261*H261</f>
        <v>0</v>
      </c>
      <c r="AR261" s="145" t="s">
        <v>468</v>
      </c>
      <c r="AT261" s="145" t="s">
        <v>373</v>
      </c>
      <c r="AU261" s="145" t="s">
        <v>21</v>
      </c>
      <c r="AY261" s="18" t="s">
        <v>244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83</v>
      </c>
      <c r="BK261" s="146">
        <f>ROUND(I261*H261,2)</f>
        <v>0</v>
      </c>
      <c r="BL261" s="18" t="s">
        <v>359</v>
      </c>
      <c r="BM261" s="145" t="s">
        <v>2362</v>
      </c>
    </row>
    <row r="262" spans="2:65" s="1" customFormat="1">
      <c r="B262" s="34"/>
      <c r="D262" s="147" t="s">
        <v>253</v>
      </c>
      <c r="F262" s="148" t="s">
        <v>2361</v>
      </c>
      <c r="I262" s="149"/>
      <c r="L262" s="34"/>
      <c r="M262" s="150"/>
      <c r="T262" s="55"/>
      <c r="AT262" s="18" t="s">
        <v>253</v>
      </c>
      <c r="AU262" s="18" t="s">
        <v>21</v>
      </c>
    </row>
    <row r="263" spans="2:65" s="1" customFormat="1" ht="19.5">
      <c r="B263" s="34"/>
      <c r="D263" s="147" t="s">
        <v>284</v>
      </c>
      <c r="F263" s="167" t="s">
        <v>2363</v>
      </c>
      <c r="I263" s="149"/>
      <c r="L263" s="34"/>
      <c r="M263" s="150"/>
      <c r="T263" s="55"/>
      <c r="AT263" s="18" t="s">
        <v>284</v>
      </c>
      <c r="AU263" s="18" t="s">
        <v>21</v>
      </c>
    </row>
    <row r="264" spans="2:65" s="12" customFormat="1">
      <c r="B264" s="153"/>
      <c r="D264" s="147" t="s">
        <v>262</v>
      </c>
      <c r="F264" s="155" t="s">
        <v>2364</v>
      </c>
      <c r="H264" s="156">
        <v>6.4000000000000001E-2</v>
      </c>
      <c r="I264" s="157"/>
      <c r="L264" s="153"/>
      <c r="M264" s="158"/>
      <c r="T264" s="159"/>
      <c r="AT264" s="154" t="s">
        <v>262</v>
      </c>
      <c r="AU264" s="154" t="s">
        <v>21</v>
      </c>
      <c r="AV264" s="12" t="s">
        <v>21</v>
      </c>
      <c r="AW264" s="12" t="s">
        <v>4</v>
      </c>
      <c r="AX264" s="12" t="s">
        <v>83</v>
      </c>
      <c r="AY264" s="154" t="s">
        <v>244</v>
      </c>
    </row>
    <row r="265" spans="2:65" s="1" customFormat="1" ht="16.5" customHeight="1">
      <c r="B265" s="34"/>
      <c r="C265" s="134" t="s">
        <v>531</v>
      </c>
      <c r="D265" s="134" t="s">
        <v>246</v>
      </c>
      <c r="E265" s="135" t="s">
        <v>2365</v>
      </c>
      <c r="F265" s="136" t="s">
        <v>2366</v>
      </c>
      <c r="G265" s="137" t="s">
        <v>249</v>
      </c>
      <c r="H265" s="138">
        <v>106.65</v>
      </c>
      <c r="I265" s="139"/>
      <c r="J265" s="140">
        <f>ROUND(I265*H265,2)</f>
        <v>0</v>
      </c>
      <c r="K265" s="136" t="s">
        <v>250</v>
      </c>
      <c r="L265" s="34"/>
      <c r="M265" s="141" t="s">
        <v>29</v>
      </c>
      <c r="N265" s="142" t="s">
        <v>46</v>
      </c>
      <c r="P265" s="143">
        <f>O265*H265</f>
        <v>0</v>
      </c>
      <c r="Q265" s="143">
        <v>3.0000000000000001E-5</v>
      </c>
      <c r="R265" s="143">
        <f>Q265*H265</f>
        <v>3.1995000000000001E-3</v>
      </c>
      <c r="S265" s="143">
        <v>0</v>
      </c>
      <c r="T265" s="144">
        <f>S265*H265</f>
        <v>0</v>
      </c>
      <c r="AR265" s="145" t="s">
        <v>359</v>
      </c>
      <c r="AT265" s="145" t="s">
        <v>246</v>
      </c>
      <c r="AU265" s="145" t="s">
        <v>21</v>
      </c>
      <c r="AY265" s="18" t="s">
        <v>244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83</v>
      </c>
      <c r="BK265" s="146">
        <f>ROUND(I265*H265,2)</f>
        <v>0</v>
      </c>
      <c r="BL265" s="18" t="s">
        <v>359</v>
      </c>
      <c r="BM265" s="145" t="s">
        <v>2367</v>
      </c>
    </row>
    <row r="266" spans="2:65" s="1" customFormat="1">
      <c r="B266" s="34"/>
      <c r="D266" s="147" t="s">
        <v>253</v>
      </c>
      <c r="F266" s="148" t="s">
        <v>2368</v>
      </c>
      <c r="I266" s="149"/>
      <c r="L266" s="34"/>
      <c r="M266" s="150"/>
      <c r="T266" s="55"/>
      <c r="AT266" s="18" t="s">
        <v>253</v>
      </c>
      <c r="AU266" s="18" t="s">
        <v>21</v>
      </c>
    </row>
    <row r="267" spans="2:65" s="1" customFormat="1">
      <c r="B267" s="34"/>
      <c r="D267" s="151" t="s">
        <v>255</v>
      </c>
      <c r="F267" s="152" t="s">
        <v>2369</v>
      </c>
      <c r="I267" s="149"/>
      <c r="L267" s="34"/>
      <c r="M267" s="150"/>
      <c r="T267" s="55"/>
      <c r="AT267" s="18" t="s">
        <v>255</v>
      </c>
      <c r="AU267" s="18" t="s">
        <v>21</v>
      </c>
    </row>
    <row r="268" spans="2:65" s="12" customFormat="1">
      <c r="B268" s="153"/>
      <c r="D268" s="147" t="s">
        <v>262</v>
      </c>
      <c r="E268" s="154" t="s">
        <v>29</v>
      </c>
      <c r="F268" s="155" t="s">
        <v>2370</v>
      </c>
      <c r="H268" s="156">
        <v>106.65</v>
      </c>
      <c r="I268" s="157"/>
      <c r="L268" s="153"/>
      <c r="M268" s="158"/>
      <c r="T268" s="159"/>
      <c r="AT268" s="154" t="s">
        <v>262</v>
      </c>
      <c r="AU268" s="154" t="s">
        <v>21</v>
      </c>
      <c r="AV268" s="12" t="s">
        <v>21</v>
      </c>
      <c r="AW268" s="12" t="s">
        <v>36</v>
      </c>
      <c r="AX268" s="12" t="s">
        <v>83</v>
      </c>
      <c r="AY268" s="154" t="s">
        <v>244</v>
      </c>
    </row>
    <row r="269" spans="2:65" s="1" customFormat="1" ht="16.5" customHeight="1">
      <c r="B269" s="34"/>
      <c r="C269" s="175" t="s">
        <v>535</v>
      </c>
      <c r="D269" s="175" t="s">
        <v>373</v>
      </c>
      <c r="E269" s="176" t="s">
        <v>2371</v>
      </c>
      <c r="F269" s="177" t="s">
        <v>2372</v>
      </c>
      <c r="G269" s="178" t="s">
        <v>464</v>
      </c>
      <c r="H269" s="179">
        <v>106.65</v>
      </c>
      <c r="I269" s="180"/>
      <c r="J269" s="181">
        <f>ROUND(I269*H269,2)</f>
        <v>0</v>
      </c>
      <c r="K269" s="177" t="s">
        <v>250</v>
      </c>
      <c r="L269" s="182"/>
      <c r="M269" s="183" t="s">
        <v>29</v>
      </c>
      <c r="N269" s="184" t="s">
        <v>46</v>
      </c>
      <c r="P269" s="143">
        <f>O269*H269</f>
        <v>0</v>
      </c>
      <c r="Q269" s="143">
        <v>1E-3</v>
      </c>
      <c r="R269" s="143">
        <f>Q269*H269</f>
        <v>0.10665000000000001</v>
      </c>
      <c r="S269" s="143">
        <v>0</v>
      </c>
      <c r="T269" s="144">
        <f>S269*H269</f>
        <v>0</v>
      </c>
      <c r="AR269" s="145" t="s">
        <v>468</v>
      </c>
      <c r="AT269" s="145" t="s">
        <v>373</v>
      </c>
      <c r="AU269" s="145" t="s">
        <v>21</v>
      </c>
      <c r="AY269" s="18" t="s">
        <v>244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83</v>
      </c>
      <c r="BK269" s="146">
        <f>ROUND(I269*H269,2)</f>
        <v>0</v>
      </c>
      <c r="BL269" s="18" t="s">
        <v>359</v>
      </c>
      <c r="BM269" s="145" t="s">
        <v>2373</v>
      </c>
    </row>
    <row r="270" spans="2:65" s="1" customFormat="1">
      <c r="B270" s="34"/>
      <c r="D270" s="147" t="s">
        <v>253</v>
      </c>
      <c r="F270" s="148" t="s">
        <v>2372</v>
      </c>
      <c r="I270" s="149"/>
      <c r="L270" s="34"/>
      <c r="M270" s="150"/>
      <c r="T270" s="55"/>
      <c r="AT270" s="18" t="s">
        <v>253</v>
      </c>
      <c r="AU270" s="18" t="s">
        <v>21</v>
      </c>
    </row>
    <row r="271" spans="2:65" s="1" customFormat="1" ht="19.5">
      <c r="B271" s="34"/>
      <c r="D271" s="147" t="s">
        <v>284</v>
      </c>
      <c r="F271" s="167" t="s">
        <v>2374</v>
      </c>
      <c r="I271" s="149"/>
      <c r="L271" s="34"/>
      <c r="M271" s="150"/>
      <c r="T271" s="55"/>
      <c r="AT271" s="18" t="s">
        <v>284</v>
      </c>
      <c r="AU271" s="18" t="s">
        <v>21</v>
      </c>
    </row>
    <row r="272" spans="2:65" s="11" customFormat="1" ht="22.9" customHeight="1">
      <c r="B272" s="122"/>
      <c r="D272" s="123" t="s">
        <v>74</v>
      </c>
      <c r="E272" s="132" t="s">
        <v>785</v>
      </c>
      <c r="F272" s="132" t="s">
        <v>786</v>
      </c>
      <c r="I272" s="125"/>
      <c r="J272" s="133">
        <f>BK272</f>
        <v>0</v>
      </c>
      <c r="L272" s="122"/>
      <c r="M272" s="127"/>
      <c r="P272" s="128">
        <f>SUM(P273:P279)</f>
        <v>0</v>
      </c>
      <c r="R272" s="128">
        <f>SUM(R273:R279)</f>
        <v>4.4341271999999998</v>
      </c>
      <c r="T272" s="129">
        <f>SUM(T273:T279)</f>
        <v>0</v>
      </c>
      <c r="AR272" s="123" t="s">
        <v>21</v>
      </c>
      <c r="AT272" s="130" t="s">
        <v>74</v>
      </c>
      <c r="AU272" s="130" t="s">
        <v>83</v>
      </c>
      <c r="AY272" s="123" t="s">
        <v>244</v>
      </c>
      <c r="BK272" s="131">
        <f>SUM(BK273:BK279)</f>
        <v>0</v>
      </c>
    </row>
    <row r="273" spans="2:65" s="1" customFormat="1" ht="16.5" customHeight="1">
      <c r="B273" s="34"/>
      <c r="C273" s="134" t="s">
        <v>539</v>
      </c>
      <c r="D273" s="134" t="s">
        <v>246</v>
      </c>
      <c r="E273" s="135" t="s">
        <v>2375</v>
      </c>
      <c r="F273" s="136" t="s">
        <v>2376</v>
      </c>
      <c r="G273" s="137" t="s">
        <v>591</v>
      </c>
      <c r="H273" s="138">
        <v>108.52</v>
      </c>
      <c r="I273" s="139"/>
      <c r="J273" s="140">
        <f>ROUND(I273*H273,2)</f>
        <v>0</v>
      </c>
      <c r="K273" s="136" t="s">
        <v>250</v>
      </c>
      <c r="L273" s="34"/>
      <c r="M273" s="141" t="s">
        <v>29</v>
      </c>
      <c r="N273" s="142" t="s">
        <v>46</v>
      </c>
      <c r="P273" s="143">
        <f>O273*H273</f>
        <v>0</v>
      </c>
      <c r="Q273" s="143">
        <v>8.5999999999999998E-4</v>
      </c>
      <c r="R273" s="143">
        <f>Q273*H273</f>
        <v>9.3327199999999999E-2</v>
      </c>
      <c r="S273" s="143">
        <v>0</v>
      </c>
      <c r="T273" s="144">
        <f>S273*H273</f>
        <v>0</v>
      </c>
      <c r="AR273" s="145" t="s">
        <v>359</v>
      </c>
      <c r="AT273" s="145" t="s">
        <v>246</v>
      </c>
      <c r="AU273" s="145" t="s">
        <v>21</v>
      </c>
      <c r="AY273" s="18" t="s">
        <v>244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83</v>
      </c>
      <c r="BK273" s="146">
        <f>ROUND(I273*H273,2)</f>
        <v>0</v>
      </c>
      <c r="BL273" s="18" t="s">
        <v>359</v>
      </c>
      <c r="BM273" s="145" t="s">
        <v>2377</v>
      </c>
    </row>
    <row r="274" spans="2:65" s="1" customFormat="1">
      <c r="B274" s="34"/>
      <c r="D274" s="147" t="s">
        <v>253</v>
      </c>
      <c r="F274" s="148" t="s">
        <v>2378</v>
      </c>
      <c r="I274" s="149"/>
      <c r="L274" s="34"/>
      <c r="M274" s="150"/>
      <c r="T274" s="55"/>
      <c r="AT274" s="18" t="s">
        <v>253</v>
      </c>
      <c r="AU274" s="18" t="s">
        <v>21</v>
      </c>
    </row>
    <row r="275" spans="2:65" s="1" customFormat="1">
      <c r="B275" s="34"/>
      <c r="D275" s="151" t="s">
        <v>255</v>
      </c>
      <c r="F275" s="152" t="s">
        <v>2379</v>
      </c>
      <c r="I275" s="149"/>
      <c r="L275" s="34"/>
      <c r="M275" s="150"/>
      <c r="T275" s="55"/>
      <c r="AT275" s="18" t="s">
        <v>255</v>
      </c>
      <c r="AU275" s="18" t="s">
        <v>21</v>
      </c>
    </row>
    <row r="276" spans="2:65" s="12" customFormat="1">
      <c r="B276" s="153"/>
      <c r="D276" s="147" t="s">
        <v>262</v>
      </c>
      <c r="E276" s="154" t="s">
        <v>29</v>
      </c>
      <c r="F276" s="155" t="s">
        <v>2380</v>
      </c>
      <c r="H276" s="156">
        <v>108.52</v>
      </c>
      <c r="I276" s="157"/>
      <c r="L276" s="153"/>
      <c r="M276" s="158"/>
      <c r="T276" s="159"/>
      <c r="AT276" s="154" t="s">
        <v>262</v>
      </c>
      <c r="AU276" s="154" t="s">
        <v>21</v>
      </c>
      <c r="AV276" s="12" t="s">
        <v>21</v>
      </c>
      <c r="AW276" s="12" t="s">
        <v>36</v>
      </c>
      <c r="AX276" s="12" t="s">
        <v>83</v>
      </c>
      <c r="AY276" s="154" t="s">
        <v>244</v>
      </c>
    </row>
    <row r="277" spans="2:65" s="1" customFormat="1" ht="16.5" customHeight="1">
      <c r="B277" s="34"/>
      <c r="C277" s="175" t="s">
        <v>543</v>
      </c>
      <c r="D277" s="175" t="s">
        <v>373</v>
      </c>
      <c r="E277" s="176" t="s">
        <v>795</v>
      </c>
      <c r="F277" s="177" t="s">
        <v>2381</v>
      </c>
      <c r="G277" s="178" t="s">
        <v>591</v>
      </c>
      <c r="H277" s="179">
        <v>108.52</v>
      </c>
      <c r="I277" s="180"/>
      <c r="J277" s="181">
        <f>ROUND(I277*H277,2)</f>
        <v>0</v>
      </c>
      <c r="K277" s="177" t="s">
        <v>29</v>
      </c>
      <c r="L277" s="182"/>
      <c r="M277" s="183" t="s">
        <v>29</v>
      </c>
      <c r="N277" s="184" t="s">
        <v>46</v>
      </c>
      <c r="P277" s="143">
        <f>O277*H277</f>
        <v>0</v>
      </c>
      <c r="Q277" s="143">
        <v>0.04</v>
      </c>
      <c r="R277" s="143">
        <f>Q277*H277</f>
        <v>4.3407999999999998</v>
      </c>
      <c r="S277" s="143">
        <v>0</v>
      </c>
      <c r="T277" s="144">
        <f>S277*H277</f>
        <v>0</v>
      </c>
      <c r="AR277" s="145" t="s">
        <v>468</v>
      </c>
      <c r="AT277" s="145" t="s">
        <v>373</v>
      </c>
      <c r="AU277" s="145" t="s">
        <v>21</v>
      </c>
      <c r="AY277" s="18" t="s">
        <v>244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83</v>
      </c>
      <c r="BK277" s="146">
        <f>ROUND(I277*H277,2)</f>
        <v>0</v>
      </c>
      <c r="BL277" s="18" t="s">
        <v>359</v>
      </c>
      <c r="BM277" s="145" t="s">
        <v>2382</v>
      </c>
    </row>
    <row r="278" spans="2:65" s="1" customFormat="1">
      <c r="B278" s="34"/>
      <c r="D278" s="147" t="s">
        <v>253</v>
      </c>
      <c r="F278" s="148" t="s">
        <v>2381</v>
      </c>
      <c r="I278" s="149"/>
      <c r="L278" s="34"/>
      <c r="M278" s="150"/>
      <c r="T278" s="55"/>
      <c r="AT278" s="18" t="s">
        <v>253</v>
      </c>
      <c r="AU278" s="18" t="s">
        <v>21</v>
      </c>
    </row>
    <row r="279" spans="2:65" s="1" customFormat="1" ht="19.5">
      <c r="B279" s="34"/>
      <c r="D279" s="147" t="s">
        <v>284</v>
      </c>
      <c r="F279" s="167" t="s">
        <v>2383</v>
      </c>
      <c r="I279" s="149"/>
      <c r="L279" s="34"/>
      <c r="M279" s="150"/>
      <c r="T279" s="55"/>
      <c r="AT279" s="18" t="s">
        <v>284</v>
      </c>
      <c r="AU279" s="18" t="s">
        <v>21</v>
      </c>
    </row>
    <row r="280" spans="2:65" s="11" customFormat="1" ht="22.9" customHeight="1">
      <c r="B280" s="122"/>
      <c r="D280" s="123" t="s">
        <v>74</v>
      </c>
      <c r="E280" s="132" t="s">
        <v>2384</v>
      </c>
      <c r="F280" s="132" t="s">
        <v>2385</v>
      </c>
      <c r="I280" s="125"/>
      <c r="J280" s="133">
        <f>BK280</f>
        <v>0</v>
      </c>
      <c r="L280" s="122"/>
      <c r="M280" s="127"/>
      <c r="P280" s="128">
        <f>SUM(P281:P282)</f>
        <v>0</v>
      </c>
      <c r="R280" s="128">
        <f>SUM(R281:R282)</f>
        <v>0</v>
      </c>
      <c r="T280" s="129">
        <f>SUM(T281:T282)</f>
        <v>0</v>
      </c>
      <c r="AR280" s="123" t="s">
        <v>21</v>
      </c>
      <c r="AT280" s="130" t="s">
        <v>74</v>
      </c>
      <c r="AU280" s="130" t="s">
        <v>83</v>
      </c>
      <c r="AY280" s="123" t="s">
        <v>244</v>
      </c>
      <c r="BK280" s="131">
        <f>SUM(BK281:BK282)</f>
        <v>0</v>
      </c>
    </row>
    <row r="281" spans="2:65" s="1" customFormat="1" ht="16.5" customHeight="1">
      <c r="B281" s="34"/>
      <c r="C281" s="134" t="s">
        <v>550</v>
      </c>
      <c r="D281" s="134" t="s">
        <v>246</v>
      </c>
      <c r="E281" s="135" t="s">
        <v>2386</v>
      </c>
      <c r="F281" s="136" t="s">
        <v>2387</v>
      </c>
      <c r="G281" s="137" t="s">
        <v>282</v>
      </c>
      <c r="H281" s="138">
        <v>1</v>
      </c>
      <c r="I281" s="139"/>
      <c r="J281" s="140">
        <f>ROUND(I281*H281,2)</f>
        <v>0</v>
      </c>
      <c r="K281" s="136" t="s">
        <v>29</v>
      </c>
      <c r="L281" s="34"/>
      <c r="M281" s="141" t="s">
        <v>29</v>
      </c>
      <c r="N281" s="142" t="s">
        <v>46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359</v>
      </c>
      <c r="AT281" s="145" t="s">
        <v>246</v>
      </c>
      <c r="AU281" s="145" t="s">
        <v>21</v>
      </c>
      <c r="AY281" s="18" t="s">
        <v>244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83</v>
      </c>
      <c r="BK281" s="146">
        <f>ROUND(I281*H281,2)</f>
        <v>0</v>
      </c>
      <c r="BL281" s="18" t="s">
        <v>359</v>
      </c>
      <c r="BM281" s="145" t="s">
        <v>2388</v>
      </c>
    </row>
    <row r="282" spans="2:65" s="1" customFormat="1">
      <c r="B282" s="34"/>
      <c r="D282" s="147" t="s">
        <v>253</v>
      </c>
      <c r="F282" s="148" t="s">
        <v>2387</v>
      </c>
      <c r="I282" s="149"/>
      <c r="L282" s="34"/>
      <c r="M282" s="150"/>
      <c r="T282" s="55"/>
      <c r="AT282" s="18" t="s">
        <v>253</v>
      </c>
      <c r="AU282" s="18" t="s">
        <v>21</v>
      </c>
    </row>
    <row r="283" spans="2:65" s="11" customFormat="1" ht="25.9" customHeight="1">
      <c r="B283" s="122"/>
      <c r="D283" s="123" t="s">
        <v>74</v>
      </c>
      <c r="E283" s="124" t="s">
        <v>1930</v>
      </c>
      <c r="F283" s="124" t="s">
        <v>1931</v>
      </c>
      <c r="I283" s="125"/>
      <c r="J283" s="126">
        <f>BK283</f>
        <v>0</v>
      </c>
      <c r="L283" s="122"/>
      <c r="M283" s="127"/>
      <c r="P283" s="128">
        <f>SUM(P284:P290)</f>
        <v>0</v>
      </c>
      <c r="R283" s="128">
        <f>SUM(R284:R290)</f>
        <v>0</v>
      </c>
      <c r="T283" s="129">
        <f>SUM(T284:T290)</f>
        <v>0</v>
      </c>
      <c r="AR283" s="123" t="s">
        <v>251</v>
      </c>
      <c r="AT283" s="130" t="s">
        <v>74</v>
      </c>
      <c r="AU283" s="130" t="s">
        <v>75</v>
      </c>
      <c r="AY283" s="123" t="s">
        <v>244</v>
      </c>
      <c r="BK283" s="131">
        <f>SUM(BK284:BK290)</f>
        <v>0</v>
      </c>
    </row>
    <row r="284" spans="2:65" s="1" customFormat="1" ht="16.5" customHeight="1">
      <c r="B284" s="34"/>
      <c r="C284" s="134" t="s">
        <v>557</v>
      </c>
      <c r="D284" s="134" t="s">
        <v>246</v>
      </c>
      <c r="E284" s="135" t="s">
        <v>1933</v>
      </c>
      <c r="F284" s="136" t="s">
        <v>2389</v>
      </c>
      <c r="G284" s="137" t="s">
        <v>507</v>
      </c>
      <c r="H284" s="138">
        <v>2</v>
      </c>
      <c r="I284" s="139"/>
      <c r="J284" s="140">
        <f>ROUND(I284*H284,2)</f>
        <v>0</v>
      </c>
      <c r="K284" s="136" t="s">
        <v>29</v>
      </c>
      <c r="L284" s="34"/>
      <c r="M284" s="141" t="s">
        <v>29</v>
      </c>
      <c r="N284" s="142" t="s">
        <v>46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2390</v>
      </c>
      <c r="AT284" s="145" t="s">
        <v>246</v>
      </c>
      <c r="AU284" s="145" t="s">
        <v>83</v>
      </c>
      <c r="AY284" s="18" t="s">
        <v>244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83</v>
      </c>
      <c r="BK284" s="146">
        <f>ROUND(I284*H284,2)</f>
        <v>0</v>
      </c>
      <c r="BL284" s="18" t="s">
        <v>2390</v>
      </c>
      <c r="BM284" s="145" t="s">
        <v>2391</v>
      </c>
    </row>
    <row r="285" spans="2:65" s="1" customFormat="1">
      <c r="B285" s="34"/>
      <c r="D285" s="147" t="s">
        <v>253</v>
      </c>
      <c r="F285" s="148" t="s">
        <v>2389</v>
      </c>
      <c r="I285" s="149"/>
      <c r="L285" s="34"/>
      <c r="M285" s="150"/>
      <c r="T285" s="55"/>
      <c r="AT285" s="18" t="s">
        <v>253</v>
      </c>
      <c r="AU285" s="18" t="s">
        <v>83</v>
      </c>
    </row>
    <row r="286" spans="2:65" s="1" customFormat="1" ht="19.5">
      <c r="B286" s="34"/>
      <c r="D286" s="147" t="s">
        <v>284</v>
      </c>
      <c r="F286" s="167" t="s">
        <v>2392</v>
      </c>
      <c r="I286" s="149"/>
      <c r="L286" s="34"/>
      <c r="M286" s="150"/>
      <c r="T286" s="55"/>
      <c r="AT286" s="18" t="s">
        <v>284</v>
      </c>
      <c r="AU286" s="18" t="s">
        <v>83</v>
      </c>
    </row>
    <row r="287" spans="2:65" s="1" customFormat="1" ht="16.5" customHeight="1">
      <c r="B287" s="34"/>
      <c r="C287" s="134" t="s">
        <v>563</v>
      </c>
      <c r="D287" s="134" t="s">
        <v>246</v>
      </c>
      <c r="E287" s="135" t="s">
        <v>2393</v>
      </c>
      <c r="F287" s="136" t="s">
        <v>2394</v>
      </c>
      <c r="G287" s="137" t="s">
        <v>282</v>
      </c>
      <c r="H287" s="138">
        <v>1</v>
      </c>
      <c r="I287" s="139"/>
      <c r="J287" s="140">
        <f>ROUND(I287*H287,2)</f>
        <v>0</v>
      </c>
      <c r="K287" s="136" t="s">
        <v>29</v>
      </c>
      <c r="L287" s="34"/>
      <c r="M287" s="141" t="s">
        <v>29</v>
      </c>
      <c r="N287" s="142" t="s">
        <v>46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2390</v>
      </c>
      <c r="AT287" s="145" t="s">
        <v>246</v>
      </c>
      <c r="AU287" s="145" t="s">
        <v>83</v>
      </c>
      <c r="AY287" s="18" t="s">
        <v>244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83</v>
      </c>
      <c r="BK287" s="146">
        <f>ROUND(I287*H287,2)</f>
        <v>0</v>
      </c>
      <c r="BL287" s="18" t="s">
        <v>2390</v>
      </c>
      <c r="BM287" s="145" t="s">
        <v>2395</v>
      </c>
    </row>
    <row r="288" spans="2:65" s="1" customFormat="1">
      <c r="B288" s="34"/>
      <c r="D288" s="147" t="s">
        <v>253</v>
      </c>
      <c r="F288" s="148" t="s">
        <v>2394</v>
      </c>
      <c r="I288" s="149"/>
      <c r="L288" s="34"/>
      <c r="M288" s="150"/>
      <c r="T288" s="55"/>
      <c r="AT288" s="18" t="s">
        <v>253</v>
      </c>
      <c r="AU288" s="18" t="s">
        <v>83</v>
      </c>
    </row>
    <row r="289" spans="2:65" s="1" customFormat="1" ht="16.5" customHeight="1">
      <c r="B289" s="34"/>
      <c r="C289" s="134" t="s">
        <v>570</v>
      </c>
      <c r="D289" s="134" t="s">
        <v>246</v>
      </c>
      <c r="E289" s="135" t="s">
        <v>2396</v>
      </c>
      <c r="F289" s="136" t="s">
        <v>2397</v>
      </c>
      <c r="G289" s="137" t="s">
        <v>282</v>
      </c>
      <c r="H289" s="138">
        <v>1</v>
      </c>
      <c r="I289" s="139"/>
      <c r="J289" s="140">
        <f>ROUND(I289*H289,2)</f>
        <v>0</v>
      </c>
      <c r="K289" s="136" t="s">
        <v>29</v>
      </c>
      <c r="L289" s="34"/>
      <c r="M289" s="141" t="s">
        <v>29</v>
      </c>
      <c r="N289" s="142" t="s">
        <v>46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2390</v>
      </c>
      <c r="AT289" s="145" t="s">
        <v>246</v>
      </c>
      <c r="AU289" s="145" t="s">
        <v>83</v>
      </c>
      <c r="AY289" s="18" t="s">
        <v>244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83</v>
      </c>
      <c r="BK289" s="146">
        <f>ROUND(I289*H289,2)</f>
        <v>0</v>
      </c>
      <c r="BL289" s="18" t="s">
        <v>2390</v>
      </c>
      <c r="BM289" s="145" t="s">
        <v>2398</v>
      </c>
    </row>
    <row r="290" spans="2:65" s="1" customFormat="1">
      <c r="B290" s="34"/>
      <c r="D290" s="147" t="s">
        <v>253</v>
      </c>
      <c r="F290" s="148" t="s">
        <v>2397</v>
      </c>
      <c r="I290" s="149"/>
      <c r="L290" s="34"/>
      <c r="M290" s="150"/>
      <c r="T290" s="55"/>
      <c r="AT290" s="18" t="s">
        <v>253</v>
      </c>
      <c r="AU290" s="18" t="s">
        <v>83</v>
      </c>
    </row>
    <row r="291" spans="2:65" s="11" customFormat="1" ht="25.9" customHeight="1">
      <c r="B291" s="122"/>
      <c r="D291" s="123" t="s">
        <v>74</v>
      </c>
      <c r="E291" s="124" t="s">
        <v>199</v>
      </c>
      <c r="F291" s="124" t="s">
        <v>200</v>
      </c>
      <c r="I291" s="125"/>
      <c r="J291" s="126">
        <f>BK291</f>
        <v>0</v>
      </c>
      <c r="L291" s="122"/>
      <c r="M291" s="127"/>
      <c r="P291" s="128">
        <f>P292</f>
        <v>0</v>
      </c>
      <c r="R291" s="128">
        <f>R292</f>
        <v>0</v>
      </c>
      <c r="T291" s="129">
        <f>T292</f>
        <v>0</v>
      </c>
      <c r="AR291" s="123" t="s">
        <v>279</v>
      </c>
      <c r="AT291" s="130" t="s">
        <v>74</v>
      </c>
      <c r="AU291" s="130" t="s">
        <v>75</v>
      </c>
      <c r="AY291" s="123" t="s">
        <v>244</v>
      </c>
      <c r="BK291" s="131">
        <f>BK292</f>
        <v>0</v>
      </c>
    </row>
    <row r="292" spans="2:65" s="11" customFormat="1" ht="22.9" customHeight="1">
      <c r="B292" s="122"/>
      <c r="D292" s="123" t="s">
        <v>74</v>
      </c>
      <c r="E292" s="132" t="s">
        <v>2399</v>
      </c>
      <c r="F292" s="132" t="s">
        <v>2400</v>
      </c>
      <c r="I292" s="125"/>
      <c r="J292" s="133">
        <f>BK292</f>
        <v>0</v>
      </c>
      <c r="L292" s="122"/>
      <c r="M292" s="127"/>
      <c r="P292" s="128">
        <f>SUM(P293:P300)</f>
        <v>0</v>
      </c>
      <c r="R292" s="128">
        <f>SUM(R293:R300)</f>
        <v>0</v>
      </c>
      <c r="T292" s="129">
        <f>SUM(T293:T300)</f>
        <v>0</v>
      </c>
      <c r="AR292" s="123" t="s">
        <v>279</v>
      </c>
      <c r="AT292" s="130" t="s">
        <v>74</v>
      </c>
      <c r="AU292" s="130" t="s">
        <v>83</v>
      </c>
      <c r="AY292" s="123" t="s">
        <v>244</v>
      </c>
      <c r="BK292" s="131">
        <f>SUM(BK293:BK300)</f>
        <v>0</v>
      </c>
    </row>
    <row r="293" spans="2:65" s="1" customFormat="1" ht="16.5" customHeight="1">
      <c r="B293" s="34"/>
      <c r="C293" s="134" t="s">
        <v>577</v>
      </c>
      <c r="D293" s="134" t="s">
        <v>246</v>
      </c>
      <c r="E293" s="135" t="s">
        <v>2401</v>
      </c>
      <c r="F293" s="136" t="s">
        <v>2402</v>
      </c>
      <c r="G293" s="137" t="s">
        <v>282</v>
      </c>
      <c r="H293" s="138">
        <v>1</v>
      </c>
      <c r="I293" s="139"/>
      <c r="J293" s="140">
        <f>ROUND(I293*H293,2)</f>
        <v>0</v>
      </c>
      <c r="K293" s="136" t="s">
        <v>250</v>
      </c>
      <c r="L293" s="34"/>
      <c r="M293" s="141" t="s">
        <v>29</v>
      </c>
      <c r="N293" s="142" t="s">
        <v>46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2403</v>
      </c>
      <c r="AT293" s="145" t="s">
        <v>246</v>
      </c>
      <c r="AU293" s="145" t="s">
        <v>21</v>
      </c>
      <c r="AY293" s="18" t="s">
        <v>244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83</v>
      </c>
      <c r="BK293" s="146">
        <f>ROUND(I293*H293,2)</f>
        <v>0</v>
      </c>
      <c r="BL293" s="18" t="s">
        <v>2403</v>
      </c>
      <c r="BM293" s="145" t="s">
        <v>2404</v>
      </c>
    </row>
    <row r="294" spans="2:65" s="1" customFormat="1">
      <c r="B294" s="34"/>
      <c r="D294" s="147" t="s">
        <v>253</v>
      </c>
      <c r="F294" s="148" t="s">
        <v>2402</v>
      </c>
      <c r="I294" s="149"/>
      <c r="L294" s="34"/>
      <c r="M294" s="150"/>
      <c r="T294" s="55"/>
      <c r="AT294" s="18" t="s">
        <v>253</v>
      </c>
      <c r="AU294" s="18" t="s">
        <v>21</v>
      </c>
    </row>
    <row r="295" spans="2:65" s="1" customFormat="1">
      <c r="B295" s="34"/>
      <c r="D295" s="151" t="s">
        <v>255</v>
      </c>
      <c r="F295" s="152" t="s">
        <v>2405</v>
      </c>
      <c r="I295" s="149"/>
      <c r="L295" s="34"/>
      <c r="M295" s="150"/>
      <c r="T295" s="55"/>
      <c r="AT295" s="18" t="s">
        <v>255</v>
      </c>
      <c r="AU295" s="18" t="s">
        <v>21</v>
      </c>
    </row>
    <row r="296" spans="2:65" s="1" customFormat="1" ht="19.5">
      <c r="B296" s="34"/>
      <c r="D296" s="147" t="s">
        <v>284</v>
      </c>
      <c r="F296" s="167" t="s">
        <v>2406</v>
      </c>
      <c r="I296" s="149"/>
      <c r="L296" s="34"/>
      <c r="M296" s="150"/>
      <c r="T296" s="55"/>
      <c r="AT296" s="18" t="s">
        <v>284</v>
      </c>
      <c r="AU296" s="18" t="s">
        <v>21</v>
      </c>
    </row>
    <row r="297" spans="2:65" s="1" customFormat="1" ht="16.5" customHeight="1">
      <c r="B297" s="34"/>
      <c r="C297" s="134" t="s">
        <v>582</v>
      </c>
      <c r="D297" s="134" t="s">
        <v>246</v>
      </c>
      <c r="E297" s="135" t="s">
        <v>2407</v>
      </c>
      <c r="F297" s="136" t="s">
        <v>2408</v>
      </c>
      <c r="G297" s="137" t="s">
        <v>282</v>
      </c>
      <c r="H297" s="138">
        <v>2</v>
      </c>
      <c r="I297" s="139"/>
      <c r="J297" s="140">
        <f>ROUND(I297*H297,2)</f>
        <v>0</v>
      </c>
      <c r="K297" s="136" t="s">
        <v>250</v>
      </c>
      <c r="L297" s="34"/>
      <c r="M297" s="141" t="s">
        <v>29</v>
      </c>
      <c r="N297" s="142" t="s">
        <v>46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2403</v>
      </c>
      <c r="AT297" s="145" t="s">
        <v>246</v>
      </c>
      <c r="AU297" s="145" t="s">
        <v>21</v>
      </c>
      <c r="AY297" s="18" t="s">
        <v>244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83</v>
      </c>
      <c r="BK297" s="146">
        <f>ROUND(I297*H297,2)</f>
        <v>0</v>
      </c>
      <c r="BL297" s="18" t="s">
        <v>2403</v>
      </c>
      <c r="BM297" s="145" t="s">
        <v>2409</v>
      </c>
    </row>
    <row r="298" spans="2:65" s="1" customFormat="1">
      <c r="B298" s="34"/>
      <c r="D298" s="147" t="s">
        <v>253</v>
      </c>
      <c r="F298" s="148" t="s">
        <v>2408</v>
      </c>
      <c r="I298" s="149"/>
      <c r="L298" s="34"/>
      <c r="M298" s="150"/>
      <c r="T298" s="55"/>
      <c r="AT298" s="18" t="s">
        <v>253</v>
      </c>
      <c r="AU298" s="18" t="s">
        <v>21</v>
      </c>
    </row>
    <row r="299" spans="2:65" s="1" customFormat="1">
      <c r="B299" s="34"/>
      <c r="D299" s="151" t="s">
        <v>255</v>
      </c>
      <c r="F299" s="152" t="s">
        <v>2410</v>
      </c>
      <c r="I299" s="149"/>
      <c r="L299" s="34"/>
      <c r="M299" s="150"/>
      <c r="T299" s="55"/>
      <c r="AT299" s="18" t="s">
        <v>255</v>
      </c>
      <c r="AU299" s="18" t="s">
        <v>21</v>
      </c>
    </row>
    <row r="300" spans="2:65" s="1" customFormat="1" ht="19.5">
      <c r="B300" s="34"/>
      <c r="D300" s="147" t="s">
        <v>284</v>
      </c>
      <c r="F300" s="167" t="s">
        <v>2411</v>
      </c>
      <c r="I300" s="149"/>
      <c r="L300" s="34"/>
      <c r="M300" s="185"/>
      <c r="N300" s="186"/>
      <c r="O300" s="186"/>
      <c r="P300" s="186"/>
      <c r="Q300" s="186"/>
      <c r="R300" s="186"/>
      <c r="S300" s="186"/>
      <c r="T300" s="187"/>
      <c r="AT300" s="18" t="s">
        <v>284</v>
      </c>
      <c r="AU300" s="18" t="s">
        <v>21</v>
      </c>
    </row>
    <row r="301" spans="2:65" s="1" customFormat="1" ht="6.95" customHeight="1">
      <c r="B301" s="43"/>
      <c r="C301" s="44"/>
      <c r="D301" s="44"/>
      <c r="E301" s="44"/>
      <c r="F301" s="44"/>
      <c r="G301" s="44"/>
      <c r="H301" s="44"/>
      <c r="I301" s="44"/>
      <c r="J301" s="44"/>
      <c r="K301" s="44"/>
      <c r="L301" s="34"/>
    </row>
  </sheetData>
  <sheetProtection algorithmName="SHA-512" hashValue="8vOp0WbE86BwPZKXEPo88CEkkVwi0y9/PjR8ZFamsLS/5AQgEBAj3bRP20qhFJGIikudaHhlQU9+aJsN7LJdkA==" saltValue="FerxPXCB1oG65aeSrzE65Zw1F7E4PXm+NBl34oWMIqDp40wf2blMdN2aMTbTLNigs5WitkIQn+PxqVJRnT27pw==" spinCount="100000" sheet="1" objects="1" scenarios="1" formatColumns="0" formatRows="0" autoFilter="0"/>
  <autoFilter ref="C94:K300" xr:uid="{00000000-0009-0000-0000-000009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900-000000000000}"/>
    <hyperlink ref="F104" r:id="rId2" xr:uid="{00000000-0004-0000-0900-000001000000}"/>
    <hyperlink ref="F107" r:id="rId3" xr:uid="{00000000-0004-0000-0900-000002000000}"/>
    <hyperlink ref="F113" r:id="rId4" xr:uid="{00000000-0004-0000-0900-000003000000}"/>
    <hyperlink ref="F117" r:id="rId5" xr:uid="{00000000-0004-0000-0900-000004000000}"/>
    <hyperlink ref="F122" r:id="rId6" xr:uid="{00000000-0004-0000-0900-000005000000}"/>
    <hyperlink ref="F125" r:id="rId7" xr:uid="{00000000-0004-0000-0900-000006000000}"/>
    <hyperlink ref="F135" r:id="rId8" xr:uid="{00000000-0004-0000-0900-000007000000}"/>
    <hyperlink ref="F139" r:id="rId9" xr:uid="{00000000-0004-0000-0900-000008000000}"/>
    <hyperlink ref="F144" r:id="rId10" xr:uid="{00000000-0004-0000-0900-000009000000}"/>
    <hyperlink ref="F148" r:id="rId11" xr:uid="{00000000-0004-0000-0900-00000A000000}"/>
    <hyperlink ref="F152" r:id="rId12" xr:uid="{00000000-0004-0000-0900-00000B000000}"/>
    <hyperlink ref="F156" r:id="rId13" xr:uid="{00000000-0004-0000-0900-00000C000000}"/>
    <hyperlink ref="F166" r:id="rId14" xr:uid="{00000000-0004-0000-0900-00000D000000}"/>
    <hyperlink ref="F173" r:id="rId15" xr:uid="{00000000-0004-0000-0900-00000E000000}"/>
    <hyperlink ref="F176" r:id="rId16" xr:uid="{00000000-0004-0000-0900-00000F000000}"/>
    <hyperlink ref="F180" r:id="rId17" xr:uid="{00000000-0004-0000-0900-000010000000}"/>
    <hyperlink ref="F184" r:id="rId18" xr:uid="{00000000-0004-0000-0900-000011000000}"/>
    <hyperlink ref="F188" r:id="rId19" xr:uid="{00000000-0004-0000-0900-000012000000}"/>
    <hyperlink ref="F191" r:id="rId20" xr:uid="{00000000-0004-0000-0900-000013000000}"/>
    <hyperlink ref="F196" r:id="rId21" xr:uid="{00000000-0004-0000-0900-000014000000}"/>
    <hyperlink ref="F206" r:id="rId22" xr:uid="{00000000-0004-0000-0900-000015000000}"/>
    <hyperlink ref="F216" r:id="rId23" xr:uid="{00000000-0004-0000-0900-000016000000}"/>
    <hyperlink ref="F221" r:id="rId24" xr:uid="{00000000-0004-0000-0900-000017000000}"/>
    <hyperlink ref="F225" r:id="rId25" xr:uid="{00000000-0004-0000-0900-000018000000}"/>
    <hyperlink ref="F229" r:id="rId26" xr:uid="{00000000-0004-0000-0900-000019000000}"/>
    <hyperlink ref="F240" r:id="rId27" xr:uid="{00000000-0004-0000-0900-00001A000000}"/>
    <hyperlink ref="F243" r:id="rId28" xr:uid="{00000000-0004-0000-0900-00001B000000}"/>
    <hyperlink ref="F246" r:id="rId29" xr:uid="{00000000-0004-0000-0900-00001C000000}"/>
    <hyperlink ref="F251" r:id="rId30" xr:uid="{00000000-0004-0000-0900-00001D000000}"/>
    <hyperlink ref="F256" r:id="rId31" xr:uid="{00000000-0004-0000-0900-00001E000000}"/>
    <hyperlink ref="F267" r:id="rId32" xr:uid="{00000000-0004-0000-0900-00001F000000}"/>
    <hyperlink ref="F275" r:id="rId33" xr:uid="{00000000-0004-0000-0900-000020000000}"/>
    <hyperlink ref="F295" r:id="rId34" xr:uid="{00000000-0004-0000-0900-000021000000}"/>
    <hyperlink ref="F299" r:id="rId35" xr:uid="{00000000-0004-0000-0900-00002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5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ht="12" customHeight="1">
      <c r="B8" s="21"/>
      <c r="D8" s="28" t="s">
        <v>210</v>
      </c>
      <c r="L8" s="21"/>
    </row>
    <row r="9" spans="2:46" s="1" customFormat="1" ht="16.5" customHeight="1">
      <c r="B9" s="34"/>
      <c r="E9" s="336" t="s">
        <v>2173</v>
      </c>
      <c r="F9" s="335"/>
      <c r="G9" s="335"/>
      <c r="H9" s="335"/>
      <c r="L9" s="34"/>
    </row>
    <row r="10" spans="2:46" s="1" customFormat="1" ht="12" customHeight="1">
      <c r="B10" s="34"/>
      <c r="D10" s="28" t="s">
        <v>2412</v>
      </c>
      <c r="L10" s="34"/>
    </row>
    <row r="11" spans="2:46" s="1" customFormat="1" ht="16.5" customHeight="1">
      <c r="B11" s="34"/>
      <c r="E11" s="310" t="s">
        <v>2413</v>
      </c>
      <c r="F11" s="335"/>
      <c r="G11" s="335"/>
      <c r="H11" s="335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ROUND(J96,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ROUND((SUM(BE96:BE252)),  2)</f>
        <v>0</v>
      </c>
      <c r="I35" s="96">
        <v>0.21</v>
      </c>
      <c r="J35" s="85">
        <f>ROUND(((SUM(BE96:BE252))*I35),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ROUND((SUM(BF96:BF252)),  2)</f>
        <v>0</v>
      </c>
      <c r="I36" s="96">
        <v>0.15</v>
      </c>
      <c r="J36" s="85">
        <f>ROUND(((SUM(BF96:BF252))*I36),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ROUND((SUM(BG96:BG252)),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ROUND((SUM(BH96:BH252)),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ROUND((SUM(BI96:BI252)),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2173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040.31.1.1 - Nová lávka v km 0,001 75 - elektro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J96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J97</f>
        <v>0</v>
      </c>
      <c r="L64" s="106"/>
    </row>
    <row r="65" spans="2:12" s="9" customFormat="1" ht="19.899999999999999" customHeight="1">
      <c r="B65" s="110"/>
      <c r="D65" s="111" t="s">
        <v>223</v>
      </c>
      <c r="E65" s="112"/>
      <c r="F65" s="112"/>
      <c r="G65" s="112"/>
      <c r="H65" s="112"/>
      <c r="I65" s="112"/>
      <c r="J65" s="113">
        <f>J98</f>
        <v>0</v>
      </c>
      <c r="L65" s="110"/>
    </row>
    <row r="66" spans="2:12" s="8" customFormat="1" ht="24.95" customHeight="1">
      <c r="B66" s="106"/>
      <c r="D66" s="107" t="s">
        <v>225</v>
      </c>
      <c r="E66" s="108"/>
      <c r="F66" s="108"/>
      <c r="G66" s="108"/>
      <c r="H66" s="108"/>
      <c r="I66" s="108"/>
      <c r="J66" s="109">
        <f>J112</f>
        <v>0</v>
      </c>
      <c r="L66" s="106"/>
    </row>
    <row r="67" spans="2:12" s="9" customFormat="1" ht="19.899999999999999" customHeight="1">
      <c r="B67" s="110"/>
      <c r="D67" s="111" t="s">
        <v>2414</v>
      </c>
      <c r="E67" s="112"/>
      <c r="F67" s="112"/>
      <c r="G67" s="112"/>
      <c r="H67" s="112"/>
      <c r="I67" s="112"/>
      <c r="J67" s="113">
        <f>J113</f>
        <v>0</v>
      </c>
      <c r="L67" s="110"/>
    </row>
    <row r="68" spans="2:12" s="8" customFormat="1" ht="24.95" customHeight="1">
      <c r="B68" s="106"/>
      <c r="D68" s="107" t="s">
        <v>227</v>
      </c>
      <c r="E68" s="108"/>
      <c r="F68" s="108"/>
      <c r="G68" s="108"/>
      <c r="H68" s="108"/>
      <c r="I68" s="108"/>
      <c r="J68" s="109">
        <f>J122</f>
        <v>0</v>
      </c>
      <c r="L68" s="106"/>
    </row>
    <row r="69" spans="2:12" s="9" customFormat="1" ht="19.899999999999999" customHeight="1">
      <c r="B69" s="110"/>
      <c r="D69" s="111" t="s">
        <v>228</v>
      </c>
      <c r="E69" s="112"/>
      <c r="F69" s="112"/>
      <c r="G69" s="112"/>
      <c r="H69" s="112"/>
      <c r="I69" s="112"/>
      <c r="J69" s="113">
        <f>J123</f>
        <v>0</v>
      </c>
      <c r="L69" s="110"/>
    </row>
    <row r="70" spans="2:12" s="9" customFormat="1" ht="19.899999999999999" customHeight="1">
      <c r="B70" s="110"/>
      <c r="D70" s="111" t="s">
        <v>2415</v>
      </c>
      <c r="E70" s="112"/>
      <c r="F70" s="112"/>
      <c r="G70" s="112"/>
      <c r="H70" s="112"/>
      <c r="I70" s="112"/>
      <c r="J70" s="113">
        <f>J179</f>
        <v>0</v>
      </c>
      <c r="L70" s="110"/>
    </row>
    <row r="71" spans="2:12" s="9" customFormat="1" ht="19.899999999999999" customHeight="1">
      <c r="B71" s="110"/>
      <c r="D71" s="111" t="s">
        <v>2416</v>
      </c>
      <c r="E71" s="112"/>
      <c r="F71" s="112"/>
      <c r="G71" s="112"/>
      <c r="H71" s="112"/>
      <c r="I71" s="112"/>
      <c r="J71" s="113">
        <f>J188</f>
        <v>0</v>
      </c>
      <c r="L71" s="110"/>
    </row>
    <row r="72" spans="2:12" s="9" customFormat="1" ht="19.899999999999999" customHeight="1">
      <c r="B72" s="110"/>
      <c r="D72" s="111" t="s">
        <v>2417</v>
      </c>
      <c r="E72" s="112"/>
      <c r="F72" s="112"/>
      <c r="G72" s="112"/>
      <c r="H72" s="112"/>
      <c r="I72" s="112"/>
      <c r="J72" s="113">
        <f>J231</f>
        <v>0</v>
      </c>
      <c r="L72" s="110"/>
    </row>
    <row r="73" spans="2:12" s="9" customFormat="1" ht="19.899999999999999" customHeight="1">
      <c r="B73" s="110"/>
      <c r="D73" s="111" t="s">
        <v>2418</v>
      </c>
      <c r="E73" s="112"/>
      <c r="F73" s="112"/>
      <c r="G73" s="112"/>
      <c r="H73" s="112"/>
      <c r="I73" s="112"/>
      <c r="J73" s="113">
        <f>J243</f>
        <v>0</v>
      </c>
      <c r="L73" s="110"/>
    </row>
    <row r="74" spans="2:12" s="9" customFormat="1" ht="19.899999999999999" customHeight="1">
      <c r="B74" s="110"/>
      <c r="D74" s="111" t="s">
        <v>2419</v>
      </c>
      <c r="E74" s="112"/>
      <c r="F74" s="112"/>
      <c r="G74" s="112"/>
      <c r="H74" s="112"/>
      <c r="I74" s="112"/>
      <c r="J74" s="113">
        <f>J250</f>
        <v>0</v>
      </c>
      <c r="L74" s="110"/>
    </row>
    <row r="75" spans="2:12" s="1" customFormat="1" ht="21.75" customHeight="1">
      <c r="B75" s="34"/>
      <c r="L75" s="34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4"/>
    </row>
    <row r="80" spans="2:12" s="1" customFormat="1" ht="6.95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4"/>
    </row>
    <row r="81" spans="2:63" s="1" customFormat="1" ht="24.95" customHeight="1">
      <c r="B81" s="34"/>
      <c r="C81" s="22" t="s">
        <v>229</v>
      </c>
      <c r="L81" s="34"/>
    </row>
    <row r="82" spans="2:63" s="1" customFormat="1" ht="6.95" customHeight="1">
      <c r="B82" s="34"/>
      <c r="L82" s="34"/>
    </row>
    <row r="83" spans="2:63" s="1" customFormat="1" ht="12" customHeight="1">
      <c r="B83" s="34"/>
      <c r="C83" s="28" t="s">
        <v>16</v>
      </c>
      <c r="L83" s="34"/>
    </row>
    <row r="84" spans="2:63" s="1" customFormat="1" ht="16.5" customHeight="1">
      <c r="B84" s="34"/>
      <c r="E84" s="336" t="str">
        <f>E7</f>
        <v>Opatření Zátor-Loučky, OHO, Dílčí stavba 02.040 Opatření v úseku Zátor - Loučky</v>
      </c>
      <c r="F84" s="337"/>
      <c r="G84" s="337"/>
      <c r="H84" s="337"/>
      <c r="L84" s="34"/>
    </row>
    <row r="85" spans="2:63" ht="12" customHeight="1">
      <c r="B85" s="21"/>
      <c r="C85" s="28" t="s">
        <v>210</v>
      </c>
      <c r="L85" s="21"/>
    </row>
    <row r="86" spans="2:63" s="1" customFormat="1" ht="16.5" customHeight="1">
      <c r="B86" s="34"/>
      <c r="E86" s="336" t="s">
        <v>2173</v>
      </c>
      <c r="F86" s="335"/>
      <c r="G86" s="335"/>
      <c r="H86" s="335"/>
      <c r="L86" s="34"/>
    </row>
    <row r="87" spans="2:63" s="1" customFormat="1" ht="12" customHeight="1">
      <c r="B87" s="34"/>
      <c r="C87" s="28" t="s">
        <v>2412</v>
      </c>
      <c r="L87" s="34"/>
    </row>
    <row r="88" spans="2:63" s="1" customFormat="1" ht="16.5" customHeight="1">
      <c r="B88" s="34"/>
      <c r="E88" s="310" t="str">
        <f>E11</f>
        <v>040.31.1.1 - Nová lávka v km 0,001 75 - elektro</v>
      </c>
      <c r="F88" s="335"/>
      <c r="G88" s="335"/>
      <c r="H88" s="335"/>
      <c r="L88" s="34"/>
    </row>
    <row r="89" spans="2:63" s="1" customFormat="1" ht="6.95" customHeight="1">
      <c r="B89" s="34"/>
      <c r="L89" s="34"/>
    </row>
    <row r="90" spans="2:63" s="1" customFormat="1" ht="12" customHeight="1">
      <c r="B90" s="34"/>
      <c r="C90" s="28" t="s">
        <v>22</v>
      </c>
      <c r="F90" s="26" t="str">
        <f>F14</f>
        <v>Zátor</v>
      </c>
      <c r="I90" s="28" t="s">
        <v>24</v>
      </c>
      <c r="J90" s="51">
        <f>IF(J14="","",J14)</f>
        <v>45897</v>
      </c>
      <c r="L90" s="34"/>
    </row>
    <row r="91" spans="2:63" s="1" customFormat="1" ht="6.95" customHeight="1">
      <c r="B91" s="34"/>
      <c r="L91" s="34"/>
    </row>
    <row r="92" spans="2:63" s="1" customFormat="1" ht="15.2" customHeight="1">
      <c r="B92" s="34"/>
      <c r="C92" s="28" t="s">
        <v>27</v>
      </c>
      <c r="F92" s="26" t="str">
        <f>E17</f>
        <v>Povodí Odry, státní podnik</v>
      </c>
      <c r="I92" s="28" t="s">
        <v>34</v>
      </c>
      <c r="J92" s="32" t="str">
        <f>E23</f>
        <v>AQUATIS, a.s.</v>
      </c>
      <c r="L92" s="34"/>
    </row>
    <row r="93" spans="2:63" s="1" customFormat="1" ht="25.7" customHeight="1">
      <c r="B93" s="34"/>
      <c r="C93" s="28" t="s">
        <v>32</v>
      </c>
      <c r="F93" s="26" t="str">
        <f>IF(E20="","",E20)</f>
        <v>Vyplň údaj</v>
      </c>
      <c r="I93" s="28" t="s">
        <v>37</v>
      </c>
      <c r="J93" s="32" t="str">
        <f>E26</f>
        <v>Ing. Michal Jendruščák</v>
      </c>
      <c r="L93" s="34"/>
    </row>
    <row r="94" spans="2:63" s="1" customFormat="1" ht="10.35" customHeight="1">
      <c r="B94" s="34"/>
      <c r="L94" s="34"/>
    </row>
    <row r="95" spans="2:63" s="10" customFormat="1" ht="29.25" customHeight="1">
      <c r="B95" s="114"/>
      <c r="C95" s="115" t="s">
        <v>230</v>
      </c>
      <c r="D95" s="116" t="s">
        <v>60</v>
      </c>
      <c r="E95" s="116" t="s">
        <v>56</v>
      </c>
      <c r="F95" s="116" t="s">
        <v>57</v>
      </c>
      <c r="G95" s="116" t="s">
        <v>231</v>
      </c>
      <c r="H95" s="116" t="s">
        <v>232</v>
      </c>
      <c r="I95" s="116" t="s">
        <v>233</v>
      </c>
      <c r="J95" s="116" t="s">
        <v>214</v>
      </c>
      <c r="K95" s="117" t="s">
        <v>234</v>
      </c>
      <c r="L95" s="114"/>
      <c r="M95" s="58" t="s">
        <v>29</v>
      </c>
      <c r="N95" s="59" t="s">
        <v>45</v>
      </c>
      <c r="O95" s="59" t="s">
        <v>235</v>
      </c>
      <c r="P95" s="59" t="s">
        <v>236</v>
      </c>
      <c r="Q95" s="59" t="s">
        <v>237</v>
      </c>
      <c r="R95" s="59" t="s">
        <v>238</v>
      </c>
      <c r="S95" s="59" t="s">
        <v>239</v>
      </c>
      <c r="T95" s="60" t="s">
        <v>240</v>
      </c>
    </row>
    <row r="96" spans="2:63" s="1" customFormat="1" ht="22.9" customHeight="1">
      <c r="B96" s="34"/>
      <c r="C96" s="63" t="s">
        <v>241</v>
      </c>
      <c r="J96" s="118">
        <f>BK96</f>
        <v>0</v>
      </c>
      <c r="L96" s="34"/>
      <c r="M96" s="61"/>
      <c r="N96" s="52"/>
      <c r="O96" s="52"/>
      <c r="P96" s="119">
        <f>P97+P112+P122</f>
        <v>0</v>
      </c>
      <c r="Q96" s="52"/>
      <c r="R96" s="119">
        <f>R97+R112+R122</f>
        <v>12.548750000000004</v>
      </c>
      <c r="S96" s="52"/>
      <c r="T96" s="120">
        <f>T97+T112+T122</f>
        <v>0</v>
      </c>
      <c r="AT96" s="18" t="s">
        <v>74</v>
      </c>
      <c r="AU96" s="18" t="s">
        <v>215</v>
      </c>
      <c r="BK96" s="121">
        <f>BK97+BK112+BK122</f>
        <v>0</v>
      </c>
    </row>
    <row r="97" spans="2:65" s="11" customFormat="1" ht="25.9" customHeight="1">
      <c r="B97" s="122"/>
      <c r="D97" s="123" t="s">
        <v>74</v>
      </c>
      <c r="E97" s="124" t="s">
        <v>242</v>
      </c>
      <c r="F97" s="124" t="s">
        <v>243</v>
      </c>
      <c r="I97" s="125"/>
      <c r="J97" s="126">
        <f>BK97</f>
        <v>0</v>
      </c>
      <c r="L97" s="122"/>
      <c r="M97" s="127"/>
      <c r="P97" s="128">
        <f>P98</f>
        <v>0</v>
      </c>
      <c r="R97" s="128">
        <f>R98</f>
        <v>0</v>
      </c>
      <c r="T97" s="129">
        <f>T98</f>
        <v>0</v>
      </c>
      <c r="AR97" s="123" t="s">
        <v>83</v>
      </c>
      <c r="AT97" s="130" t="s">
        <v>74</v>
      </c>
      <c r="AU97" s="130" t="s">
        <v>75</v>
      </c>
      <c r="AY97" s="123" t="s">
        <v>244</v>
      </c>
      <c r="BK97" s="131">
        <f>BK98</f>
        <v>0</v>
      </c>
    </row>
    <row r="98" spans="2:65" s="11" customFormat="1" ht="22.9" customHeight="1">
      <c r="B98" s="122"/>
      <c r="D98" s="123" t="s">
        <v>74</v>
      </c>
      <c r="E98" s="132" t="s">
        <v>743</v>
      </c>
      <c r="F98" s="132" t="s">
        <v>744</v>
      </c>
      <c r="I98" s="125"/>
      <c r="J98" s="133">
        <f>BK98</f>
        <v>0</v>
      </c>
      <c r="L98" s="122"/>
      <c r="M98" s="127"/>
      <c r="P98" s="128">
        <f>SUM(P99:P111)</f>
        <v>0</v>
      </c>
      <c r="R98" s="128">
        <f>SUM(R99:R111)</f>
        <v>0</v>
      </c>
      <c r="T98" s="129">
        <f>SUM(T99:T111)</f>
        <v>0</v>
      </c>
      <c r="AR98" s="123" t="s">
        <v>83</v>
      </c>
      <c r="AT98" s="130" t="s">
        <v>74</v>
      </c>
      <c r="AU98" s="130" t="s">
        <v>83</v>
      </c>
      <c r="AY98" s="123" t="s">
        <v>244</v>
      </c>
      <c r="BK98" s="131">
        <f>SUM(BK99:BK111)</f>
        <v>0</v>
      </c>
    </row>
    <row r="99" spans="2:65" s="1" customFormat="1" ht="16.5" customHeight="1">
      <c r="B99" s="34"/>
      <c r="C99" s="134" t="s">
        <v>83</v>
      </c>
      <c r="D99" s="134" t="s">
        <v>246</v>
      </c>
      <c r="E99" s="135" t="s">
        <v>2420</v>
      </c>
      <c r="F99" s="136" t="s">
        <v>2421</v>
      </c>
      <c r="G99" s="137" t="s">
        <v>274</v>
      </c>
      <c r="H99" s="138">
        <v>2.85</v>
      </c>
      <c r="I99" s="139"/>
      <c r="J99" s="140">
        <f>ROUND(I99*H99,2)</f>
        <v>0</v>
      </c>
      <c r="K99" s="136" t="s">
        <v>29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673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673</v>
      </c>
      <c r="BM99" s="145" t="s">
        <v>2422</v>
      </c>
    </row>
    <row r="100" spans="2:65" s="1" customFormat="1">
      <c r="B100" s="34"/>
      <c r="D100" s="147" t="s">
        <v>253</v>
      </c>
      <c r="F100" s="148" t="s">
        <v>2421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 ht="16.5" customHeight="1">
      <c r="B101" s="34"/>
      <c r="C101" s="134" t="s">
        <v>21</v>
      </c>
      <c r="D101" s="134" t="s">
        <v>246</v>
      </c>
      <c r="E101" s="135" t="s">
        <v>2423</v>
      </c>
      <c r="F101" s="136" t="s">
        <v>2424</v>
      </c>
      <c r="G101" s="137" t="s">
        <v>416</v>
      </c>
      <c r="H101" s="138">
        <v>5.9850000000000003</v>
      </c>
      <c r="I101" s="139"/>
      <c r="J101" s="140">
        <f>ROUND(I101*H101,2)</f>
        <v>0</v>
      </c>
      <c r="K101" s="136" t="s">
        <v>29</v>
      </c>
      <c r="L101" s="34"/>
      <c r="M101" s="141" t="s">
        <v>29</v>
      </c>
      <c r="N101" s="142" t="s">
        <v>46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251</v>
      </c>
      <c r="AT101" s="145" t="s">
        <v>246</v>
      </c>
      <c r="AU101" s="145" t="s">
        <v>21</v>
      </c>
      <c r="AY101" s="18" t="s">
        <v>244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83</v>
      </c>
      <c r="BK101" s="146">
        <f>ROUND(I101*H101,2)</f>
        <v>0</v>
      </c>
      <c r="BL101" s="18" t="s">
        <v>251</v>
      </c>
      <c r="BM101" s="145" t="s">
        <v>2425</v>
      </c>
    </row>
    <row r="102" spans="2:65" s="1" customFormat="1">
      <c r="B102" s="34"/>
      <c r="D102" s="147" t="s">
        <v>253</v>
      </c>
      <c r="F102" s="148" t="s">
        <v>2424</v>
      </c>
      <c r="I102" s="149"/>
      <c r="L102" s="34"/>
      <c r="M102" s="150"/>
      <c r="T102" s="55"/>
      <c r="AT102" s="18" t="s">
        <v>253</v>
      </c>
      <c r="AU102" s="18" t="s">
        <v>21</v>
      </c>
    </row>
    <row r="103" spans="2:65" s="1" customFormat="1" ht="24.2" customHeight="1">
      <c r="B103" s="34"/>
      <c r="C103" s="134" t="s">
        <v>264</v>
      </c>
      <c r="D103" s="134" t="s">
        <v>246</v>
      </c>
      <c r="E103" s="135" t="s">
        <v>2426</v>
      </c>
      <c r="F103" s="136" t="s">
        <v>2427</v>
      </c>
      <c r="G103" s="137" t="s">
        <v>416</v>
      </c>
      <c r="H103" s="138">
        <v>119.7</v>
      </c>
      <c r="I103" s="139"/>
      <c r="J103" s="140">
        <f>ROUND(I103*H103,2)</f>
        <v>0</v>
      </c>
      <c r="K103" s="136" t="s">
        <v>29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2428</v>
      </c>
    </row>
    <row r="104" spans="2:65" s="1" customFormat="1">
      <c r="B104" s="34"/>
      <c r="D104" s="147" t="s">
        <v>253</v>
      </c>
      <c r="F104" s="148" t="s">
        <v>2427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 ht="16.5" customHeight="1">
      <c r="B105" s="34"/>
      <c r="C105" s="134" t="s">
        <v>251</v>
      </c>
      <c r="D105" s="134" t="s">
        <v>246</v>
      </c>
      <c r="E105" s="135" t="s">
        <v>2429</v>
      </c>
      <c r="F105" s="136" t="s">
        <v>2430</v>
      </c>
      <c r="G105" s="137" t="s">
        <v>416</v>
      </c>
      <c r="H105" s="138">
        <v>5.9850000000000003</v>
      </c>
      <c r="I105" s="139"/>
      <c r="J105" s="140">
        <f>ROUND(I105*H105,2)</f>
        <v>0</v>
      </c>
      <c r="K105" s="136" t="s">
        <v>250</v>
      </c>
      <c r="L105" s="34"/>
      <c r="M105" s="141" t="s">
        <v>29</v>
      </c>
      <c r="N105" s="142" t="s">
        <v>46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251</v>
      </c>
      <c r="AT105" s="145" t="s">
        <v>246</v>
      </c>
      <c r="AU105" s="145" t="s">
        <v>21</v>
      </c>
      <c r="AY105" s="18" t="s">
        <v>244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83</v>
      </c>
      <c r="BK105" s="146">
        <f>ROUND(I105*H105,2)</f>
        <v>0</v>
      </c>
      <c r="BL105" s="18" t="s">
        <v>251</v>
      </c>
      <c r="BM105" s="145" t="s">
        <v>2431</v>
      </c>
    </row>
    <row r="106" spans="2:65" s="1" customFormat="1">
      <c r="B106" s="34"/>
      <c r="D106" s="147" t="s">
        <v>253</v>
      </c>
      <c r="F106" s="148" t="s">
        <v>2432</v>
      </c>
      <c r="I106" s="149"/>
      <c r="L106" s="34"/>
      <c r="M106" s="150"/>
      <c r="T106" s="55"/>
      <c r="AT106" s="18" t="s">
        <v>253</v>
      </c>
      <c r="AU106" s="18" t="s">
        <v>21</v>
      </c>
    </row>
    <row r="107" spans="2:65" s="1" customFormat="1">
      <c r="B107" s="34"/>
      <c r="D107" s="151" t="s">
        <v>255</v>
      </c>
      <c r="F107" s="152" t="s">
        <v>2433</v>
      </c>
      <c r="I107" s="149"/>
      <c r="L107" s="34"/>
      <c r="M107" s="150"/>
      <c r="T107" s="55"/>
      <c r="AT107" s="18" t="s">
        <v>255</v>
      </c>
      <c r="AU107" s="18" t="s">
        <v>21</v>
      </c>
    </row>
    <row r="108" spans="2:65" s="1" customFormat="1" ht="24.2" customHeight="1">
      <c r="B108" s="34"/>
      <c r="C108" s="134" t="s">
        <v>279</v>
      </c>
      <c r="D108" s="134" t="s">
        <v>246</v>
      </c>
      <c r="E108" s="135" t="s">
        <v>2434</v>
      </c>
      <c r="F108" s="136" t="s">
        <v>2435</v>
      </c>
      <c r="G108" s="137" t="s">
        <v>416</v>
      </c>
      <c r="H108" s="138">
        <v>2.2999999999999998</v>
      </c>
      <c r="I108" s="139"/>
      <c r="J108" s="140">
        <f>ROUND(I108*H108,2)</f>
        <v>0</v>
      </c>
      <c r="K108" s="136" t="s">
        <v>29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2436</v>
      </c>
    </row>
    <row r="109" spans="2:65" s="1" customFormat="1">
      <c r="B109" s="34"/>
      <c r="D109" s="147" t="s">
        <v>253</v>
      </c>
      <c r="F109" s="148" t="s">
        <v>2435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 ht="16.5" customHeight="1">
      <c r="B110" s="34"/>
      <c r="C110" s="134" t="s">
        <v>286</v>
      </c>
      <c r="D110" s="134" t="s">
        <v>246</v>
      </c>
      <c r="E110" s="135" t="s">
        <v>2437</v>
      </c>
      <c r="F110" s="136" t="s">
        <v>2438</v>
      </c>
      <c r="G110" s="137" t="s">
        <v>416</v>
      </c>
      <c r="H110" s="138">
        <v>5.9850000000000003</v>
      </c>
      <c r="I110" s="139"/>
      <c r="J110" s="140">
        <f>ROUND(I110*H110,2)</f>
        <v>0</v>
      </c>
      <c r="K110" s="136" t="s">
        <v>29</v>
      </c>
      <c r="L110" s="34"/>
      <c r="M110" s="141" t="s">
        <v>29</v>
      </c>
      <c r="N110" s="142" t="s">
        <v>46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251</v>
      </c>
      <c r="AT110" s="145" t="s">
        <v>246</v>
      </c>
      <c r="AU110" s="145" t="s">
        <v>21</v>
      </c>
      <c r="AY110" s="18" t="s">
        <v>244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83</v>
      </c>
      <c r="BK110" s="146">
        <f>ROUND(I110*H110,2)</f>
        <v>0</v>
      </c>
      <c r="BL110" s="18" t="s">
        <v>251</v>
      </c>
      <c r="BM110" s="145" t="s">
        <v>2439</v>
      </c>
    </row>
    <row r="111" spans="2:65" s="1" customFormat="1">
      <c r="B111" s="34"/>
      <c r="D111" s="147" t="s">
        <v>253</v>
      </c>
      <c r="F111" s="148" t="s">
        <v>2438</v>
      </c>
      <c r="I111" s="149"/>
      <c r="L111" s="34"/>
      <c r="M111" s="150"/>
      <c r="T111" s="55"/>
      <c r="AT111" s="18" t="s">
        <v>253</v>
      </c>
      <c r="AU111" s="18" t="s">
        <v>21</v>
      </c>
    </row>
    <row r="112" spans="2:65" s="11" customFormat="1" ht="25.9" customHeight="1">
      <c r="B112" s="122"/>
      <c r="D112" s="123" t="s">
        <v>74</v>
      </c>
      <c r="E112" s="124" t="s">
        <v>783</v>
      </c>
      <c r="F112" s="124" t="s">
        <v>784</v>
      </c>
      <c r="I112" s="125"/>
      <c r="J112" s="126">
        <f>BK112</f>
        <v>0</v>
      </c>
      <c r="L112" s="122"/>
      <c r="M112" s="127"/>
      <c r="P112" s="128">
        <f>P113</f>
        <v>0</v>
      </c>
      <c r="R112" s="128">
        <f>R113</f>
        <v>0</v>
      </c>
      <c r="T112" s="129">
        <f>T113</f>
        <v>0</v>
      </c>
      <c r="AR112" s="123" t="s">
        <v>21</v>
      </c>
      <c r="AT112" s="130" t="s">
        <v>74</v>
      </c>
      <c r="AU112" s="130" t="s">
        <v>75</v>
      </c>
      <c r="AY112" s="123" t="s">
        <v>244</v>
      </c>
      <c r="BK112" s="131">
        <f>BK113</f>
        <v>0</v>
      </c>
    </row>
    <row r="113" spans="2:65" s="11" customFormat="1" ht="22.9" customHeight="1">
      <c r="B113" s="122"/>
      <c r="D113" s="123" t="s">
        <v>74</v>
      </c>
      <c r="E113" s="132" t="s">
        <v>2440</v>
      </c>
      <c r="F113" s="132" t="s">
        <v>2441</v>
      </c>
      <c r="I113" s="125"/>
      <c r="J113" s="133">
        <f>BK113</f>
        <v>0</v>
      </c>
      <c r="L113" s="122"/>
      <c r="M113" s="127"/>
      <c r="P113" s="128">
        <f>SUM(P114:P121)</f>
        <v>0</v>
      </c>
      <c r="R113" s="128">
        <f>SUM(R114:R121)</f>
        <v>0</v>
      </c>
      <c r="T113" s="129">
        <f>SUM(T114:T121)</f>
        <v>0</v>
      </c>
      <c r="AR113" s="123" t="s">
        <v>21</v>
      </c>
      <c r="AT113" s="130" t="s">
        <v>74</v>
      </c>
      <c r="AU113" s="130" t="s">
        <v>83</v>
      </c>
      <c r="AY113" s="123" t="s">
        <v>244</v>
      </c>
      <c r="BK113" s="131">
        <f>SUM(BK114:BK121)</f>
        <v>0</v>
      </c>
    </row>
    <row r="114" spans="2:65" s="1" customFormat="1" ht="24.2" customHeight="1">
      <c r="B114" s="34"/>
      <c r="C114" s="134" t="s">
        <v>293</v>
      </c>
      <c r="D114" s="134" t="s">
        <v>246</v>
      </c>
      <c r="E114" s="135" t="s">
        <v>2442</v>
      </c>
      <c r="F114" s="136" t="s">
        <v>2443</v>
      </c>
      <c r="G114" s="137" t="s">
        <v>591</v>
      </c>
      <c r="H114" s="138">
        <v>102</v>
      </c>
      <c r="I114" s="139"/>
      <c r="J114" s="140">
        <f>ROUND(I114*H114,2)</f>
        <v>0</v>
      </c>
      <c r="K114" s="136" t="s">
        <v>29</v>
      </c>
      <c r="L114" s="34"/>
      <c r="M114" s="141" t="s">
        <v>29</v>
      </c>
      <c r="N114" s="142" t="s">
        <v>46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251</v>
      </c>
      <c r="AT114" s="145" t="s">
        <v>246</v>
      </c>
      <c r="AU114" s="145" t="s">
        <v>21</v>
      </c>
      <c r="AY114" s="18" t="s">
        <v>244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83</v>
      </c>
      <c r="BK114" s="146">
        <f>ROUND(I114*H114,2)</f>
        <v>0</v>
      </c>
      <c r="BL114" s="18" t="s">
        <v>251</v>
      </c>
      <c r="BM114" s="145" t="s">
        <v>2444</v>
      </c>
    </row>
    <row r="115" spans="2:65" s="1" customFormat="1">
      <c r="B115" s="34"/>
      <c r="D115" s="147" t="s">
        <v>253</v>
      </c>
      <c r="F115" s="148" t="s">
        <v>2443</v>
      </c>
      <c r="I115" s="149"/>
      <c r="L115" s="34"/>
      <c r="M115" s="150"/>
      <c r="T115" s="55"/>
      <c r="AT115" s="18" t="s">
        <v>253</v>
      </c>
      <c r="AU115" s="18" t="s">
        <v>21</v>
      </c>
    </row>
    <row r="116" spans="2:65" s="1" customFormat="1" ht="16.5" customHeight="1">
      <c r="B116" s="34"/>
      <c r="C116" s="175" t="s">
        <v>300</v>
      </c>
      <c r="D116" s="175" t="s">
        <v>373</v>
      </c>
      <c r="E116" s="176" t="s">
        <v>2445</v>
      </c>
      <c r="F116" s="177" t="s">
        <v>2446</v>
      </c>
      <c r="G116" s="178" t="s">
        <v>591</v>
      </c>
      <c r="H116" s="179">
        <v>102</v>
      </c>
      <c r="I116" s="180"/>
      <c r="J116" s="181">
        <f>ROUND(I116*H116,2)</f>
        <v>0</v>
      </c>
      <c r="K116" s="177" t="s">
        <v>29</v>
      </c>
      <c r="L116" s="182"/>
      <c r="M116" s="183" t="s">
        <v>29</v>
      </c>
      <c r="N116" s="184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300</v>
      </c>
      <c r="AT116" s="145" t="s">
        <v>373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2447</v>
      </c>
    </row>
    <row r="117" spans="2:65" s="1" customFormat="1">
      <c r="B117" s="34"/>
      <c r="D117" s="147" t="s">
        <v>253</v>
      </c>
      <c r="F117" s="148" t="s">
        <v>2446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 ht="16.5" customHeight="1">
      <c r="B118" s="34"/>
      <c r="C118" s="175" t="s">
        <v>307</v>
      </c>
      <c r="D118" s="175" t="s">
        <v>373</v>
      </c>
      <c r="E118" s="176" t="s">
        <v>2448</v>
      </c>
      <c r="F118" s="177" t="s">
        <v>2449</v>
      </c>
      <c r="G118" s="178" t="s">
        <v>591</v>
      </c>
      <c r="H118" s="179">
        <v>102</v>
      </c>
      <c r="I118" s="180"/>
      <c r="J118" s="181">
        <f>ROUND(I118*H118,2)</f>
        <v>0</v>
      </c>
      <c r="K118" s="177" t="s">
        <v>29</v>
      </c>
      <c r="L118" s="182"/>
      <c r="M118" s="183" t="s">
        <v>29</v>
      </c>
      <c r="N118" s="184" t="s">
        <v>46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300</v>
      </c>
      <c r="AT118" s="145" t="s">
        <v>373</v>
      </c>
      <c r="AU118" s="145" t="s">
        <v>21</v>
      </c>
      <c r="AY118" s="18" t="s">
        <v>244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83</v>
      </c>
      <c r="BK118" s="146">
        <f>ROUND(I118*H118,2)</f>
        <v>0</v>
      </c>
      <c r="BL118" s="18" t="s">
        <v>251</v>
      </c>
      <c r="BM118" s="145" t="s">
        <v>2450</v>
      </c>
    </row>
    <row r="119" spans="2:65" s="1" customFormat="1">
      <c r="B119" s="34"/>
      <c r="D119" s="147" t="s">
        <v>253</v>
      </c>
      <c r="F119" s="148" t="s">
        <v>2449</v>
      </c>
      <c r="I119" s="149"/>
      <c r="L119" s="34"/>
      <c r="M119" s="150"/>
      <c r="T119" s="55"/>
      <c r="AT119" s="18" t="s">
        <v>253</v>
      </c>
      <c r="AU119" s="18" t="s">
        <v>21</v>
      </c>
    </row>
    <row r="120" spans="2:65" s="1" customFormat="1" ht="16.5" customHeight="1">
      <c r="B120" s="34"/>
      <c r="C120" s="175" t="s">
        <v>314</v>
      </c>
      <c r="D120" s="175" t="s">
        <v>373</v>
      </c>
      <c r="E120" s="176" t="s">
        <v>2451</v>
      </c>
      <c r="F120" s="177" t="s">
        <v>2452</v>
      </c>
      <c r="G120" s="178" t="s">
        <v>507</v>
      </c>
      <c r="H120" s="179">
        <v>22</v>
      </c>
      <c r="I120" s="180"/>
      <c r="J120" s="181">
        <f>ROUND(I120*H120,2)</f>
        <v>0</v>
      </c>
      <c r="K120" s="177" t="s">
        <v>29</v>
      </c>
      <c r="L120" s="182"/>
      <c r="M120" s="183" t="s">
        <v>29</v>
      </c>
      <c r="N120" s="184" t="s">
        <v>46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300</v>
      </c>
      <c r="AT120" s="145" t="s">
        <v>373</v>
      </c>
      <c r="AU120" s="145" t="s">
        <v>21</v>
      </c>
      <c r="AY120" s="18" t="s">
        <v>244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83</v>
      </c>
      <c r="BK120" s="146">
        <f>ROUND(I120*H120,2)</f>
        <v>0</v>
      </c>
      <c r="BL120" s="18" t="s">
        <v>251</v>
      </c>
      <c r="BM120" s="145" t="s">
        <v>2453</v>
      </c>
    </row>
    <row r="121" spans="2:65" s="1" customFormat="1">
      <c r="B121" s="34"/>
      <c r="D121" s="147" t="s">
        <v>253</v>
      </c>
      <c r="F121" s="148" t="s">
        <v>2452</v>
      </c>
      <c r="I121" s="149"/>
      <c r="L121" s="34"/>
      <c r="M121" s="150"/>
      <c r="T121" s="55"/>
      <c r="AT121" s="18" t="s">
        <v>253</v>
      </c>
      <c r="AU121" s="18" t="s">
        <v>21</v>
      </c>
    </row>
    <row r="122" spans="2:65" s="11" customFormat="1" ht="25.9" customHeight="1">
      <c r="B122" s="122"/>
      <c r="D122" s="123" t="s">
        <v>74</v>
      </c>
      <c r="E122" s="124" t="s">
        <v>373</v>
      </c>
      <c r="F122" s="124" t="s">
        <v>804</v>
      </c>
      <c r="I122" s="125"/>
      <c r="J122" s="126">
        <f>BK122</f>
        <v>0</v>
      </c>
      <c r="L122" s="122"/>
      <c r="M122" s="127"/>
      <c r="P122" s="128">
        <f>P123+P179+P188+P231+P243+P250</f>
        <v>0</v>
      </c>
      <c r="R122" s="128">
        <f>R123+R179+R188+R231+R243+R250</f>
        <v>12.548750000000004</v>
      </c>
      <c r="T122" s="129">
        <f>T123+T179+T188+T231+T243+T250</f>
        <v>0</v>
      </c>
      <c r="AR122" s="123" t="s">
        <v>264</v>
      </c>
      <c r="AT122" s="130" t="s">
        <v>74</v>
      </c>
      <c r="AU122" s="130" t="s">
        <v>75</v>
      </c>
      <c r="AY122" s="123" t="s">
        <v>244</v>
      </c>
      <c r="BK122" s="131">
        <f>BK123+BK179+BK188+BK231+BK243+BK250</f>
        <v>0</v>
      </c>
    </row>
    <row r="123" spans="2:65" s="11" customFormat="1" ht="22.9" customHeight="1">
      <c r="B123" s="122"/>
      <c r="D123" s="123" t="s">
        <v>74</v>
      </c>
      <c r="E123" s="132" t="s">
        <v>805</v>
      </c>
      <c r="F123" s="132" t="s">
        <v>806</v>
      </c>
      <c r="I123" s="125"/>
      <c r="J123" s="133">
        <f>BK123</f>
        <v>0</v>
      </c>
      <c r="L123" s="122"/>
      <c r="M123" s="127"/>
      <c r="P123" s="128">
        <f>SUM(P124:P178)</f>
        <v>0</v>
      </c>
      <c r="R123" s="128">
        <f>SUM(R124:R178)</f>
        <v>0.11234000000000001</v>
      </c>
      <c r="T123" s="129">
        <f>SUM(T124:T178)</f>
        <v>0</v>
      </c>
      <c r="AR123" s="123" t="s">
        <v>264</v>
      </c>
      <c r="AT123" s="130" t="s">
        <v>74</v>
      </c>
      <c r="AU123" s="130" t="s">
        <v>83</v>
      </c>
      <c r="AY123" s="123" t="s">
        <v>244</v>
      </c>
      <c r="BK123" s="131">
        <f>SUM(BK124:BK178)</f>
        <v>0</v>
      </c>
    </row>
    <row r="124" spans="2:65" s="1" customFormat="1" ht="16.5" customHeight="1">
      <c r="B124" s="34"/>
      <c r="C124" s="134" t="s">
        <v>324</v>
      </c>
      <c r="D124" s="134" t="s">
        <v>246</v>
      </c>
      <c r="E124" s="135" t="s">
        <v>2454</v>
      </c>
      <c r="F124" s="136" t="s">
        <v>2455</v>
      </c>
      <c r="G124" s="137" t="s">
        <v>507</v>
      </c>
      <c r="H124" s="138">
        <v>520</v>
      </c>
      <c r="I124" s="139"/>
      <c r="J124" s="140">
        <f>ROUND(I124*H124,2)</f>
        <v>0</v>
      </c>
      <c r="K124" s="136" t="s">
        <v>250</v>
      </c>
      <c r="L124" s="34"/>
      <c r="M124" s="141" t="s">
        <v>29</v>
      </c>
      <c r="N124" s="142" t="s">
        <v>46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673</v>
      </c>
      <c r="AT124" s="145" t="s">
        <v>246</v>
      </c>
      <c r="AU124" s="145" t="s">
        <v>21</v>
      </c>
      <c r="AY124" s="18" t="s">
        <v>244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83</v>
      </c>
      <c r="BK124" s="146">
        <f>ROUND(I124*H124,2)</f>
        <v>0</v>
      </c>
      <c r="BL124" s="18" t="s">
        <v>673</v>
      </c>
      <c r="BM124" s="145" t="s">
        <v>2456</v>
      </c>
    </row>
    <row r="125" spans="2:65" s="1" customFormat="1">
      <c r="B125" s="34"/>
      <c r="D125" s="147" t="s">
        <v>253</v>
      </c>
      <c r="F125" s="148" t="s">
        <v>2457</v>
      </c>
      <c r="I125" s="149"/>
      <c r="L125" s="34"/>
      <c r="M125" s="150"/>
      <c r="T125" s="55"/>
      <c r="AT125" s="18" t="s">
        <v>253</v>
      </c>
      <c r="AU125" s="18" t="s">
        <v>21</v>
      </c>
    </row>
    <row r="126" spans="2:65" s="1" customFormat="1">
      <c r="B126" s="34"/>
      <c r="D126" s="151" t="s">
        <v>255</v>
      </c>
      <c r="F126" s="152" t="s">
        <v>2458</v>
      </c>
      <c r="I126" s="149"/>
      <c r="L126" s="34"/>
      <c r="M126" s="150"/>
      <c r="T126" s="55"/>
      <c r="AT126" s="18" t="s">
        <v>255</v>
      </c>
      <c r="AU126" s="18" t="s">
        <v>21</v>
      </c>
    </row>
    <row r="127" spans="2:65" s="1" customFormat="1" ht="21.75" customHeight="1">
      <c r="B127" s="34"/>
      <c r="C127" s="134" t="s">
        <v>336</v>
      </c>
      <c r="D127" s="134" t="s">
        <v>246</v>
      </c>
      <c r="E127" s="135" t="s">
        <v>2459</v>
      </c>
      <c r="F127" s="136" t="s">
        <v>2460</v>
      </c>
      <c r="G127" s="137" t="s">
        <v>507</v>
      </c>
      <c r="H127" s="138">
        <v>16</v>
      </c>
      <c r="I127" s="139"/>
      <c r="J127" s="140">
        <f>ROUND(I127*H127,2)</f>
        <v>0</v>
      </c>
      <c r="K127" s="136" t="s">
        <v>250</v>
      </c>
      <c r="L127" s="34"/>
      <c r="M127" s="141" t="s">
        <v>29</v>
      </c>
      <c r="N127" s="142" t="s">
        <v>46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673</v>
      </c>
      <c r="AT127" s="145" t="s">
        <v>246</v>
      </c>
      <c r="AU127" s="145" t="s">
        <v>21</v>
      </c>
      <c r="AY127" s="18" t="s">
        <v>244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83</v>
      </c>
      <c r="BK127" s="146">
        <f>ROUND(I127*H127,2)</f>
        <v>0</v>
      </c>
      <c r="BL127" s="18" t="s">
        <v>673</v>
      </c>
      <c r="BM127" s="145" t="s">
        <v>2461</v>
      </c>
    </row>
    <row r="128" spans="2:65" s="1" customFormat="1" ht="19.5">
      <c r="B128" s="34"/>
      <c r="D128" s="147" t="s">
        <v>253</v>
      </c>
      <c r="F128" s="148" t="s">
        <v>2462</v>
      </c>
      <c r="I128" s="149"/>
      <c r="L128" s="34"/>
      <c r="M128" s="150"/>
      <c r="T128" s="55"/>
      <c r="AT128" s="18" t="s">
        <v>253</v>
      </c>
      <c r="AU128" s="18" t="s">
        <v>21</v>
      </c>
    </row>
    <row r="129" spans="2:65" s="1" customFormat="1">
      <c r="B129" s="34"/>
      <c r="D129" s="151" t="s">
        <v>255</v>
      </c>
      <c r="F129" s="152" t="s">
        <v>2463</v>
      </c>
      <c r="I129" s="149"/>
      <c r="L129" s="34"/>
      <c r="M129" s="150"/>
      <c r="T129" s="55"/>
      <c r="AT129" s="18" t="s">
        <v>255</v>
      </c>
      <c r="AU129" s="18" t="s">
        <v>21</v>
      </c>
    </row>
    <row r="130" spans="2:65" s="1" customFormat="1" ht="16.5" customHeight="1">
      <c r="B130" s="34"/>
      <c r="C130" s="134" t="s">
        <v>340</v>
      </c>
      <c r="D130" s="134" t="s">
        <v>246</v>
      </c>
      <c r="E130" s="135" t="s">
        <v>808</v>
      </c>
      <c r="F130" s="136" t="s">
        <v>809</v>
      </c>
      <c r="G130" s="137" t="s">
        <v>591</v>
      </c>
      <c r="H130" s="138">
        <v>35</v>
      </c>
      <c r="I130" s="139"/>
      <c r="J130" s="140">
        <f>ROUND(I130*H130,2)</f>
        <v>0</v>
      </c>
      <c r="K130" s="136" t="s">
        <v>250</v>
      </c>
      <c r="L130" s="34"/>
      <c r="M130" s="141" t="s">
        <v>29</v>
      </c>
      <c r="N130" s="142" t="s">
        <v>46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673</v>
      </c>
      <c r="AT130" s="145" t="s">
        <v>246</v>
      </c>
      <c r="AU130" s="145" t="s">
        <v>21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673</v>
      </c>
      <c r="BM130" s="145" t="s">
        <v>2464</v>
      </c>
    </row>
    <row r="131" spans="2:65" s="1" customFormat="1" ht="19.5">
      <c r="B131" s="34"/>
      <c r="D131" s="147" t="s">
        <v>253</v>
      </c>
      <c r="F131" s="148" t="s">
        <v>811</v>
      </c>
      <c r="I131" s="149"/>
      <c r="L131" s="34"/>
      <c r="M131" s="150"/>
      <c r="T131" s="55"/>
      <c r="AT131" s="18" t="s">
        <v>253</v>
      </c>
      <c r="AU131" s="18" t="s">
        <v>21</v>
      </c>
    </row>
    <row r="132" spans="2:65" s="1" customFormat="1">
      <c r="B132" s="34"/>
      <c r="D132" s="151" t="s">
        <v>255</v>
      </c>
      <c r="F132" s="152" t="s">
        <v>812</v>
      </c>
      <c r="I132" s="149"/>
      <c r="L132" s="34"/>
      <c r="M132" s="150"/>
      <c r="T132" s="55"/>
      <c r="AT132" s="18" t="s">
        <v>255</v>
      </c>
      <c r="AU132" s="18" t="s">
        <v>21</v>
      </c>
    </row>
    <row r="133" spans="2:65" s="1" customFormat="1" ht="21.75" customHeight="1">
      <c r="B133" s="34"/>
      <c r="C133" s="175" t="s">
        <v>346</v>
      </c>
      <c r="D133" s="175" t="s">
        <v>373</v>
      </c>
      <c r="E133" s="176" t="s">
        <v>2465</v>
      </c>
      <c r="F133" s="177" t="s">
        <v>2466</v>
      </c>
      <c r="G133" s="178" t="s">
        <v>591</v>
      </c>
      <c r="H133" s="179">
        <v>35</v>
      </c>
      <c r="I133" s="180"/>
      <c r="J133" s="181">
        <f>ROUND(I133*H133,2)</f>
        <v>0</v>
      </c>
      <c r="K133" s="177" t="s">
        <v>29</v>
      </c>
      <c r="L133" s="182"/>
      <c r="M133" s="183" t="s">
        <v>29</v>
      </c>
      <c r="N133" s="184" t="s">
        <v>46</v>
      </c>
      <c r="P133" s="143">
        <f>O133*H133</f>
        <v>0</v>
      </c>
      <c r="Q133" s="143">
        <v>1E-3</v>
      </c>
      <c r="R133" s="143">
        <f>Q133*H133</f>
        <v>3.5000000000000003E-2</v>
      </c>
      <c r="S133" s="143">
        <v>0</v>
      </c>
      <c r="T133" s="144">
        <f>S133*H133</f>
        <v>0</v>
      </c>
      <c r="AR133" s="145" t="s">
        <v>2467</v>
      </c>
      <c r="AT133" s="145" t="s">
        <v>373</v>
      </c>
      <c r="AU133" s="145" t="s">
        <v>21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673</v>
      </c>
      <c r="BM133" s="145" t="s">
        <v>2468</v>
      </c>
    </row>
    <row r="134" spans="2:65" s="1" customFormat="1">
      <c r="B134" s="34"/>
      <c r="D134" s="147" t="s">
        <v>253</v>
      </c>
      <c r="F134" s="148" t="s">
        <v>2466</v>
      </c>
      <c r="I134" s="149"/>
      <c r="L134" s="34"/>
      <c r="M134" s="150"/>
      <c r="T134" s="55"/>
      <c r="AT134" s="18" t="s">
        <v>253</v>
      </c>
      <c r="AU134" s="18" t="s">
        <v>21</v>
      </c>
    </row>
    <row r="135" spans="2:65" s="1" customFormat="1" ht="16.5" customHeight="1">
      <c r="B135" s="34"/>
      <c r="C135" s="134" t="s">
        <v>8</v>
      </c>
      <c r="D135" s="134" t="s">
        <v>246</v>
      </c>
      <c r="E135" s="135" t="s">
        <v>2469</v>
      </c>
      <c r="F135" s="136" t="s">
        <v>2470</v>
      </c>
      <c r="G135" s="137" t="s">
        <v>507</v>
      </c>
      <c r="H135" s="138">
        <v>3</v>
      </c>
      <c r="I135" s="139"/>
      <c r="J135" s="140">
        <f>ROUND(I135*H135,2)</f>
        <v>0</v>
      </c>
      <c r="K135" s="136" t="s">
        <v>250</v>
      </c>
      <c r="L135" s="34"/>
      <c r="M135" s="141" t="s">
        <v>29</v>
      </c>
      <c r="N135" s="142" t="s">
        <v>46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673</v>
      </c>
      <c r="AT135" s="145" t="s">
        <v>246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673</v>
      </c>
      <c r="BM135" s="145" t="s">
        <v>2471</v>
      </c>
    </row>
    <row r="136" spans="2:65" s="1" customFormat="1" ht="19.5">
      <c r="B136" s="34"/>
      <c r="D136" s="147" t="s">
        <v>253</v>
      </c>
      <c r="F136" s="148" t="s">
        <v>2472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>
      <c r="B137" s="34"/>
      <c r="D137" s="151" t="s">
        <v>255</v>
      </c>
      <c r="F137" s="152" t="s">
        <v>2473</v>
      </c>
      <c r="I137" s="149"/>
      <c r="L137" s="34"/>
      <c r="M137" s="150"/>
      <c r="T137" s="55"/>
      <c r="AT137" s="18" t="s">
        <v>255</v>
      </c>
      <c r="AU137" s="18" t="s">
        <v>21</v>
      </c>
    </row>
    <row r="138" spans="2:65" s="1" customFormat="1" ht="21.75" customHeight="1">
      <c r="B138" s="34"/>
      <c r="C138" s="175" t="s">
        <v>359</v>
      </c>
      <c r="D138" s="175" t="s">
        <v>373</v>
      </c>
      <c r="E138" s="176" t="s">
        <v>2474</v>
      </c>
      <c r="F138" s="177" t="s">
        <v>2475</v>
      </c>
      <c r="G138" s="178" t="s">
        <v>507</v>
      </c>
      <c r="H138" s="179">
        <v>3</v>
      </c>
      <c r="I138" s="180"/>
      <c r="J138" s="181">
        <f>ROUND(I138*H138,2)</f>
        <v>0</v>
      </c>
      <c r="K138" s="177" t="s">
        <v>29</v>
      </c>
      <c r="L138" s="182"/>
      <c r="M138" s="183" t="s">
        <v>29</v>
      </c>
      <c r="N138" s="184" t="s">
        <v>46</v>
      </c>
      <c r="P138" s="143">
        <f>O138*H138</f>
        <v>0</v>
      </c>
      <c r="Q138" s="143">
        <v>9.58E-3</v>
      </c>
      <c r="R138" s="143">
        <f>Q138*H138</f>
        <v>2.8740000000000002E-2</v>
      </c>
      <c r="S138" s="143">
        <v>0</v>
      </c>
      <c r="T138" s="144">
        <f>S138*H138</f>
        <v>0</v>
      </c>
      <c r="AR138" s="145" t="s">
        <v>817</v>
      </c>
      <c r="AT138" s="145" t="s">
        <v>373</v>
      </c>
      <c r="AU138" s="145" t="s">
        <v>21</v>
      </c>
      <c r="AY138" s="18" t="s">
        <v>244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83</v>
      </c>
      <c r="BK138" s="146">
        <f>ROUND(I138*H138,2)</f>
        <v>0</v>
      </c>
      <c r="BL138" s="18" t="s">
        <v>817</v>
      </c>
      <c r="BM138" s="145" t="s">
        <v>2476</v>
      </c>
    </row>
    <row r="139" spans="2:65" s="1" customFormat="1">
      <c r="B139" s="34"/>
      <c r="D139" s="147" t="s">
        <v>253</v>
      </c>
      <c r="F139" s="148" t="s">
        <v>2475</v>
      </c>
      <c r="I139" s="149"/>
      <c r="L139" s="34"/>
      <c r="M139" s="150"/>
      <c r="T139" s="55"/>
      <c r="AT139" s="18" t="s">
        <v>253</v>
      </c>
      <c r="AU139" s="18" t="s">
        <v>21</v>
      </c>
    </row>
    <row r="140" spans="2:65" s="1" customFormat="1" ht="16.5" customHeight="1">
      <c r="B140" s="34"/>
      <c r="C140" s="175" t="s">
        <v>366</v>
      </c>
      <c r="D140" s="175" t="s">
        <v>373</v>
      </c>
      <c r="E140" s="176" t="s">
        <v>2477</v>
      </c>
      <c r="F140" s="177" t="s">
        <v>2478</v>
      </c>
      <c r="G140" s="178" t="s">
        <v>507</v>
      </c>
      <c r="H140" s="179">
        <v>3</v>
      </c>
      <c r="I140" s="180"/>
      <c r="J140" s="181">
        <f>ROUND(I140*H140,2)</f>
        <v>0</v>
      </c>
      <c r="K140" s="177" t="s">
        <v>29</v>
      </c>
      <c r="L140" s="182"/>
      <c r="M140" s="183" t="s">
        <v>29</v>
      </c>
      <c r="N140" s="184" t="s">
        <v>46</v>
      </c>
      <c r="P140" s="143">
        <f>O140*H140</f>
        <v>0</v>
      </c>
      <c r="Q140" s="143">
        <v>4.4999999999999999E-4</v>
      </c>
      <c r="R140" s="143">
        <f>Q140*H140</f>
        <v>1.3500000000000001E-3</v>
      </c>
      <c r="S140" s="143">
        <v>0</v>
      </c>
      <c r="T140" s="144">
        <f>S140*H140</f>
        <v>0</v>
      </c>
      <c r="AR140" s="145" t="s">
        <v>817</v>
      </c>
      <c r="AT140" s="145" t="s">
        <v>373</v>
      </c>
      <c r="AU140" s="145" t="s">
        <v>21</v>
      </c>
      <c r="AY140" s="18" t="s">
        <v>244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83</v>
      </c>
      <c r="BK140" s="146">
        <f>ROUND(I140*H140,2)</f>
        <v>0</v>
      </c>
      <c r="BL140" s="18" t="s">
        <v>817</v>
      </c>
      <c r="BM140" s="145" t="s">
        <v>2479</v>
      </c>
    </row>
    <row r="141" spans="2:65" s="1" customFormat="1">
      <c r="B141" s="34"/>
      <c r="D141" s="147" t="s">
        <v>253</v>
      </c>
      <c r="F141" s="148" t="s">
        <v>2478</v>
      </c>
      <c r="I141" s="149"/>
      <c r="L141" s="34"/>
      <c r="M141" s="150"/>
      <c r="T141" s="55"/>
      <c r="AT141" s="18" t="s">
        <v>253</v>
      </c>
      <c r="AU141" s="18" t="s">
        <v>21</v>
      </c>
    </row>
    <row r="142" spans="2:65" s="1" customFormat="1" ht="24.2" customHeight="1">
      <c r="B142" s="34"/>
      <c r="C142" s="134" t="s">
        <v>372</v>
      </c>
      <c r="D142" s="134" t="s">
        <v>246</v>
      </c>
      <c r="E142" s="135" t="s">
        <v>2480</v>
      </c>
      <c r="F142" s="136" t="s">
        <v>2481</v>
      </c>
      <c r="G142" s="137" t="s">
        <v>507</v>
      </c>
      <c r="H142" s="138">
        <v>1</v>
      </c>
      <c r="I142" s="139"/>
      <c r="J142" s="140">
        <f>ROUND(I142*H142,2)</f>
        <v>0</v>
      </c>
      <c r="K142" s="136" t="s">
        <v>250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673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673</v>
      </c>
      <c r="BM142" s="145" t="s">
        <v>2482</v>
      </c>
    </row>
    <row r="143" spans="2:65" s="1" customFormat="1" ht="19.5">
      <c r="B143" s="34"/>
      <c r="D143" s="147" t="s">
        <v>253</v>
      </c>
      <c r="F143" s="148" t="s">
        <v>2483</v>
      </c>
      <c r="I143" s="149"/>
      <c r="L143" s="34"/>
      <c r="M143" s="150"/>
      <c r="T143" s="55"/>
      <c r="AT143" s="18" t="s">
        <v>253</v>
      </c>
      <c r="AU143" s="18" t="s">
        <v>21</v>
      </c>
    </row>
    <row r="144" spans="2:65" s="1" customFormat="1">
      <c r="B144" s="34"/>
      <c r="D144" s="151" t="s">
        <v>255</v>
      </c>
      <c r="F144" s="152" t="s">
        <v>2484</v>
      </c>
      <c r="I144" s="149"/>
      <c r="L144" s="34"/>
      <c r="M144" s="150"/>
      <c r="T144" s="55"/>
      <c r="AT144" s="18" t="s">
        <v>255</v>
      </c>
      <c r="AU144" s="18" t="s">
        <v>21</v>
      </c>
    </row>
    <row r="145" spans="2:65" s="1" customFormat="1" ht="24.2" customHeight="1">
      <c r="B145" s="34"/>
      <c r="C145" s="134" t="s">
        <v>378</v>
      </c>
      <c r="D145" s="134" t="s">
        <v>246</v>
      </c>
      <c r="E145" s="135" t="s">
        <v>2485</v>
      </c>
      <c r="F145" s="136" t="s">
        <v>2486</v>
      </c>
      <c r="G145" s="137" t="s">
        <v>591</v>
      </c>
      <c r="H145" s="138">
        <v>445</v>
      </c>
      <c r="I145" s="139"/>
      <c r="J145" s="140">
        <f>ROUND(I145*H145,2)</f>
        <v>0</v>
      </c>
      <c r="K145" s="136" t="s">
        <v>250</v>
      </c>
      <c r="L145" s="34"/>
      <c r="M145" s="141" t="s">
        <v>29</v>
      </c>
      <c r="N145" s="142" t="s">
        <v>46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673</v>
      </c>
      <c r="AT145" s="145" t="s">
        <v>246</v>
      </c>
      <c r="AU145" s="145" t="s">
        <v>21</v>
      </c>
      <c r="AY145" s="18" t="s">
        <v>244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83</v>
      </c>
      <c r="BK145" s="146">
        <f>ROUND(I145*H145,2)</f>
        <v>0</v>
      </c>
      <c r="BL145" s="18" t="s">
        <v>673</v>
      </c>
      <c r="BM145" s="145" t="s">
        <v>2487</v>
      </c>
    </row>
    <row r="146" spans="2:65" s="1" customFormat="1" ht="19.5">
      <c r="B146" s="34"/>
      <c r="D146" s="147" t="s">
        <v>253</v>
      </c>
      <c r="F146" s="148" t="s">
        <v>2488</v>
      </c>
      <c r="I146" s="149"/>
      <c r="L146" s="34"/>
      <c r="M146" s="150"/>
      <c r="T146" s="55"/>
      <c r="AT146" s="18" t="s">
        <v>253</v>
      </c>
      <c r="AU146" s="18" t="s">
        <v>21</v>
      </c>
    </row>
    <row r="147" spans="2:65" s="1" customFormat="1">
      <c r="B147" s="34"/>
      <c r="D147" s="151" t="s">
        <v>255</v>
      </c>
      <c r="F147" s="152" t="s">
        <v>2489</v>
      </c>
      <c r="I147" s="149"/>
      <c r="L147" s="34"/>
      <c r="M147" s="150"/>
      <c r="T147" s="55"/>
      <c r="AT147" s="18" t="s">
        <v>255</v>
      </c>
      <c r="AU147" s="18" t="s">
        <v>21</v>
      </c>
    </row>
    <row r="148" spans="2:65" s="1" customFormat="1" ht="16.5" customHeight="1">
      <c r="B148" s="34"/>
      <c r="C148" s="175" t="s">
        <v>385</v>
      </c>
      <c r="D148" s="175" t="s">
        <v>373</v>
      </c>
      <c r="E148" s="176" t="s">
        <v>2490</v>
      </c>
      <c r="F148" s="177" t="s">
        <v>2491</v>
      </c>
      <c r="G148" s="178" t="s">
        <v>591</v>
      </c>
      <c r="H148" s="179">
        <v>45</v>
      </c>
      <c r="I148" s="180"/>
      <c r="J148" s="181">
        <f>ROUND(I148*H148,2)</f>
        <v>0</v>
      </c>
      <c r="K148" s="177" t="s">
        <v>250</v>
      </c>
      <c r="L148" s="182"/>
      <c r="M148" s="183" t="s">
        <v>29</v>
      </c>
      <c r="N148" s="184" t="s">
        <v>46</v>
      </c>
      <c r="P148" s="143">
        <f>O148*H148</f>
        <v>0</v>
      </c>
      <c r="Q148" s="143">
        <v>1.7000000000000001E-4</v>
      </c>
      <c r="R148" s="143">
        <f>Q148*H148</f>
        <v>7.6500000000000005E-3</v>
      </c>
      <c r="S148" s="143">
        <v>0</v>
      </c>
      <c r="T148" s="144">
        <f>S148*H148</f>
        <v>0</v>
      </c>
      <c r="AR148" s="145" t="s">
        <v>817</v>
      </c>
      <c r="AT148" s="145" t="s">
        <v>373</v>
      </c>
      <c r="AU148" s="145" t="s">
        <v>21</v>
      </c>
      <c r="AY148" s="18" t="s">
        <v>244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83</v>
      </c>
      <c r="BK148" s="146">
        <f>ROUND(I148*H148,2)</f>
        <v>0</v>
      </c>
      <c r="BL148" s="18" t="s">
        <v>817</v>
      </c>
      <c r="BM148" s="145" t="s">
        <v>2492</v>
      </c>
    </row>
    <row r="149" spans="2:65" s="1" customFormat="1" ht="19.5">
      <c r="B149" s="34"/>
      <c r="D149" s="147" t="s">
        <v>253</v>
      </c>
      <c r="F149" s="148" t="s">
        <v>2493</v>
      </c>
      <c r="I149" s="149"/>
      <c r="L149" s="34"/>
      <c r="M149" s="150"/>
      <c r="T149" s="55"/>
      <c r="AT149" s="18" t="s">
        <v>253</v>
      </c>
      <c r="AU149" s="18" t="s">
        <v>21</v>
      </c>
    </row>
    <row r="150" spans="2:65" s="1" customFormat="1" ht="24.2" customHeight="1">
      <c r="B150" s="34"/>
      <c r="C150" s="134" t="s">
        <v>7</v>
      </c>
      <c r="D150" s="134" t="s">
        <v>246</v>
      </c>
      <c r="E150" s="135" t="s">
        <v>2494</v>
      </c>
      <c r="F150" s="136" t="s">
        <v>2495</v>
      </c>
      <c r="G150" s="137" t="s">
        <v>591</v>
      </c>
      <c r="H150" s="138">
        <v>44</v>
      </c>
      <c r="I150" s="139"/>
      <c r="J150" s="140">
        <f>ROUND(I150*H150,2)</f>
        <v>0</v>
      </c>
      <c r="K150" s="136" t="s">
        <v>250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673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673</v>
      </c>
      <c r="BM150" s="145" t="s">
        <v>2496</v>
      </c>
    </row>
    <row r="151" spans="2:65" s="1" customFormat="1" ht="19.5">
      <c r="B151" s="34"/>
      <c r="D151" s="147" t="s">
        <v>253</v>
      </c>
      <c r="F151" s="148" t="s">
        <v>2497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" customFormat="1">
      <c r="B152" s="34"/>
      <c r="D152" s="151" t="s">
        <v>255</v>
      </c>
      <c r="F152" s="152" t="s">
        <v>2498</v>
      </c>
      <c r="I152" s="149"/>
      <c r="L152" s="34"/>
      <c r="M152" s="150"/>
      <c r="T152" s="55"/>
      <c r="AT152" s="18" t="s">
        <v>255</v>
      </c>
      <c r="AU152" s="18" t="s">
        <v>21</v>
      </c>
    </row>
    <row r="153" spans="2:65" s="1" customFormat="1" ht="16.5" customHeight="1">
      <c r="B153" s="34"/>
      <c r="C153" s="175" t="s">
        <v>399</v>
      </c>
      <c r="D153" s="175" t="s">
        <v>373</v>
      </c>
      <c r="E153" s="176" t="s">
        <v>2499</v>
      </c>
      <c r="F153" s="177" t="s">
        <v>2500</v>
      </c>
      <c r="G153" s="178" t="s">
        <v>2501</v>
      </c>
      <c r="H153" s="179">
        <v>4.3999999999999997E-2</v>
      </c>
      <c r="I153" s="180"/>
      <c r="J153" s="181">
        <f>ROUND(I153*H153,2)</f>
        <v>0</v>
      </c>
      <c r="K153" s="177" t="s">
        <v>29</v>
      </c>
      <c r="L153" s="182"/>
      <c r="M153" s="183" t="s">
        <v>29</v>
      </c>
      <c r="N153" s="184" t="s">
        <v>46</v>
      </c>
      <c r="P153" s="143">
        <f>O153*H153</f>
        <v>0</v>
      </c>
      <c r="Q153" s="143">
        <v>0.9</v>
      </c>
      <c r="R153" s="143">
        <f>Q153*H153</f>
        <v>3.9599999999999996E-2</v>
      </c>
      <c r="S153" s="143">
        <v>0</v>
      </c>
      <c r="T153" s="144">
        <f>S153*H153</f>
        <v>0</v>
      </c>
      <c r="AR153" s="145" t="s">
        <v>817</v>
      </c>
      <c r="AT153" s="145" t="s">
        <v>373</v>
      </c>
      <c r="AU153" s="145" t="s">
        <v>21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817</v>
      </c>
      <c r="BM153" s="145" t="s">
        <v>2502</v>
      </c>
    </row>
    <row r="154" spans="2:65" s="1" customFormat="1">
      <c r="B154" s="34"/>
      <c r="D154" s="147" t="s">
        <v>253</v>
      </c>
      <c r="F154" s="148" t="s">
        <v>2500</v>
      </c>
      <c r="I154" s="149"/>
      <c r="L154" s="34"/>
      <c r="M154" s="150"/>
      <c r="T154" s="55"/>
      <c r="AT154" s="18" t="s">
        <v>253</v>
      </c>
      <c r="AU154" s="18" t="s">
        <v>21</v>
      </c>
    </row>
    <row r="155" spans="2:65" s="12" customFormat="1">
      <c r="B155" s="153"/>
      <c r="D155" s="147" t="s">
        <v>262</v>
      </c>
      <c r="E155" s="154" t="s">
        <v>29</v>
      </c>
      <c r="F155" s="155" t="s">
        <v>2503</v>
      </c>
      <c r="H155" s="156">
        <v>4.3999999999999997E-2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83</v>
      </c>
      <c r="AY155" s="154" t="s">
        <v>244</v>
      </c>
    </row>
    <row r="156" spans="2:65" s="1" customFormat="1" ht="16.5" customHeight="1">
      <c r="B156" s="34"/>
      <c r="C156" s="134" t="s">
        <v>406</v>
      </c>
      <c r="D156" s="134" t="s">
        <v>246</v>
      </c>
      <c r="E156" s="135" t="s">
        <v>2504</v>
      </c>
      <c r="F156" s="136" t="s">
        <v>2505</v>
      </c>
      <c r="G156" s="137" t="s">
        <v>507</v>
      </c>
      <c r="H156" s="138">
        <v>10</v>
      </c>
      <c r="I156" s="139"/>
      <c r="J156" s="140">
        <f>ROUND(I156*H156,2)</f>
        <v>0</v>
      </c>
      <c r="K156" s="136" t="s">
        <v>29</v>
      </c>
      <c r="L156" s="34"/>
      <c r="M156" s="141" t="s">
        <v>29</v>
      </c>
      <c r="N156" s="142" t="s">
        <v>46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673</v>
      </c>
      <c r="AT156" s="145" t="s">
        <v>246</v>
      </c>
      <c r="AU156" s="145" t="s">
        <v>21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673</v>
      </c>
      <c r="BM156" s="145" t="s">
        <v>2506</v>
      </c>
    </row>
    <row r="157" spans="2:65" s="1" customFormat="1">
      <c r="B157" s="34"/>
      <c r="D157" s="147" t="s">
        <v>253</v>
      </c>
      <c r="F157" s="148" t="s">
        <v>2505</v>
      </c>
      <c r="I157" s="149"/>
      <c r="L157" s="34"/>
      <c r="M157" s="150"/>
      <c r="T157" s="55"/>
      <c r="AT157" s="18" t="s">
        <v>253</v>
      </c>
      <c r="AU157" s="18" t="s">
        <v>21</v>
      </c>
    </row>
    <row r="158" spans="2:65" s="1" customFormat="1" ht="16.5" customHeight="1">
      <c r="B158" s="34"/>
      <c r="C158" s="134" t="s">
        <v>413</v>
      </c>
      <c r="D158" s="134" t="s">
        <v>246</v>
      </c>
      <c r="E158" s="135" t="s">
        <v>2507</v>
      </c>
      <c r="F158" s="136" t="s">
        <v>2508</v>
      </c>
      <c r="G158" s="137" t="s">
        <v>507</v>
      </c>
      <c r="H158" s="138">
        <v>2</v>
      </c>
      <c r="I158" s="139"/>
      <c r="J158" s="140">
        <f>ROUND(I158*H158,2)</f>
        <v>0</v>
      </c>
      <c r="K158" s="136" t="s">
        <v>250</v>
      </c>
      <c r="L158" s="34"/>
      <c r="M158" s="141" t="s">
        <v>29</v>
      </c>
      <c r="N158" s="142" t="s">
        <v>46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673</v>
      </c>
      <c r="AT158" s="145" t="s">
        <v>246</v>
      </c>
      <c r="AU158" s="145" t="s">
        <v>21</v>
      </c>
      <c r="AY158" s="18" t="s">
        <v>244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83</v>
      </c>
      <c r="BK158" s="146">
        <f>ROUND(I158*H158,2)</f>
        <v>0</v>
      </c>
      <c r="BL158" s="18" t="s">
        <v>673</v>
      </c>
      <c r="BM158" s="145" t="s">
        <v>2509</v>
      </c>
    </row>
    <row r="159" spans="2:65" s="1" customFormat="1">
      <c r="B159" s="34"/>
      <c r="D159" s="147" t="s">
        <v>253</v>
      </c>
      <c r="F159" s="148" t="s">
        <v>2510</v>
      </c>
      <c r="I159" s="149"/>
      <c r="L159" s="34"/>
      <c r="M159" s="150"/>
      <c r="T159" s="55"/>
      <c r="AT159" s="18" t="s">
        <v>253</v>
      </c>
      <c r="AU159" s="18" t="s">
        <v>21</v>
      </c>
    </row>
    <row r="160" spans="2:65" s="1" customFormat="1">
      <c r="B160" s="34"/>
      <c r="D160" s="151" t="s">
        <v>255</v>
      </c>
      <c r="F160" s="152" t="s">
        <v>2511</v>
      </c>
      <c r="I160" s="149"/>
      <c r="L160" s="34"/>
      <c r="M160" s="150"/>
      <c r="T160" s="55"/>
      <c r="AT160" s="18" t="s">
        <v>255</v>
      </c>
      <c r="AU160" s="18" t="s">
        <v>21</v>
      </c>
    </row>
    <row r="161" spans="2:65" s="1" customFormat="1" ht="16.5" customHeight="1">
      <c r="B161" s="34"/>
      <c r="C161" s="134" t="s">
        <v>421</v>
      </c>
      <c r="D161" s="134" t="s">
        <v>246</v>
      </c>
      <c r="E161" s="135" t="s">
        <v>2512</v>
      </c>
      <c r="F161" s="136" t="s">
        <v>2513</v>
      </c>
      <c r="G161" s="137" t="s">
        <v>507</v>
      </c>
      <c r="H161" s="138">
        <v>3</v>
      </c>
      <c r="I161" s="139"/>
      <c r="J161" s="140">
        <f>ROUND(I161*H161,2)</f>
        <v>0</v>
      </c>
      <c r="K161" s="136" t="s">
        <v>29</v>
      </c>
      <c r="L161" s="34"/>
      <c r="M161" s="141" t="s">
        <v>29</v>
      </c>
      <c r="N161" s="142" t="s">
        <v>46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673</v>
      </c>
      <c r="AT161" s="145" t="s">
        <v>246</v>
      </c>
      <c r="AU161" s="145" t="s">
        <v>21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673</v>
      </c>
      <c r="BM161" s="145" t="s">
        <v>2514</v>
      </c>
    </row>
    <row r="162" spans="2:65" s="1" customFormat="1">
      <c r="B162" s="34"/>
      <c r="D162" s="147" t="s">
        <v>253</v>
      </c>
      <c r="F162" s="148" t="s">
        <v>2515</v>
      </c>
      <c r="I162" s="149"/>
      <c r="L162" s="34"/>
      <c r="M162" s="150"/>
      <c r="T162" s="55"/>
      <c r="AT162" s="18" t="s">
        <v>253</v>
      </c>
      <c r="AU162" s="18" t="s">
        <v>21</v>
      </c>
    </row>
    <row r="163" spans="2:65" s="1" customFormat="1" ht="16.5" customHeight="1">
      <c r="B163" s="34"/>
      <c r="C163" s="175" t="s">
        <v>427</v>
      </c>
      <c r="D163" s="175" t="s">
        <v>373</v>
      </c>
      <c r="E163" s="176" t="s">
        <v>2516</v>
      </c>
      <c r="F163" s="177" t="s">
        <v>2517</v>
      </c>
      <c r="G163" s="178" t="s">
        <v>507</v>
      </c>
      <c r="H163" s="179">
        <v>1</v>
      </c>
      <c r="I163" s="180"/>
      <c r="J163" s="181">
        <f>ROUND(I163*H163,2)</f>
        <v>0</v>
      </c>
      <c r="K163" s="177" t="s">
        <v>29</v>
      </c>
      <c r="L163" s="182"/>
      <c r="M163" s="183" t="s">
        <v>29</v>
      </c>
      <c r="N163" s="184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2467</v>
      </c>
      <c r="AT163" s="145" t="s">
        <v>373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673</v>
      </c>
      <c r="BM163" s="145" t="s">
        <v>2518</v>
      </c>
    </row>
    <row r="164" spans="2:65" s="1" customFormat="1">
      <c r="B164" s="34"/>
      <c r="D164" s="147" t="s">
        <v>253</v>
      </c>
      <c r="F164" s="148" t="s">
        <v>2517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 ht="21.75" customHeight="1">
      <c r="B165" s="34"/>
      <c r="C165" s="175" t="s">
        <v>434</v>
      </c>
      <c r="D165" s="175" t="s">
        <v>373</v>
      </c>
      <c r="E165" s="176" t="s">
        <v>2519</v>
      </c>
      <c r="F165" s="177" t="s">
        <v>2520</v>
      </c>
      <c r="G165" s="178" t="s">
        <v>507</v>
      </c>
      <c r="H165" s="179">
        <v>1</v>
      </c>
      <c r="I165" s="180"/>
      <c r="J165" s="181">
        <f>ROUND(I165*H165,2)</f>
        <v>0</v>
      </c>
      <c r="K165" s="177" t="s">
        <v>29</v>
      </c>
      <c r="L165" s="182"/>
      <c r="M165" s="183" t="s">
        <v>29</v>
      </c>
      <c r="N165" s="184" t="s">
        <v>46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2467</v>
      </c>
      <c r="AT165" s="145" t="s">
        <v>373</v>
      </c>
      <c r="AU165" s="145" t="s">
        <v>21</v>
      </c>
      <c r="AY165" s="18" t="s">
        <v>244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83</v>
      </c>
      <c r="BK165" s="146">
        <f>ROUND(I165*H165,2)</f>
        <v>0</v>
      </c>
      <c r="BL165" s="18" t="s">
        <v>673</v>
      </c>
      <c r="BM165" s="145" t="s">
        <v>2521</v>
      </c>
    </row>
    <row r="166" spans="2:65" s="1" customFormat="1">
      <c r="B166" s="34"/>
      <c r="D166" s="147" t="s">
        <v>253</v>
      </c>
      <c r="F166" s="148" t="s">
        <v>2520</v>
      </c>
      <c r="I166" s="149"/>
      <c r="L166" s="34"/>
      <c r="M166" s="150"/>
      <c r="T166" s="55"/>
      <c r="AT166" s="18" t="s">
        <v>253</v>
      </c>
      <c r="AU166" s="18" t="s">
        <v>21</v>
      </c>
    </row>
    <row r="167" spans="2:65" s="1" customFormat="1" ht="21.75" customHeight="1">
      <c r="B167" s="34"/>
      <c r="C167" s="175" t="s">
        <v>441</v>
      </c>
      <c r="D167" s="175" t="s">
        <v>373</v>
      </c>
      <c r="E167" s="176" t="s">
        <v>2522</v>
      </c>
      <c r="F167" s="177" t="s">
        <v>2523</v>
      </c>
      <c r="G167" s="178" t="s">
        <v>507</v>
      </c>
      <c r="H167" s="179">
        <v>1</v>
      </c>
      <c r="I167" s="180"/>
      <c r="J167" s="181">
        <f>ROUND(I167*H167,2)</f>
        <v>0</v>
      </c>
      <c r="K167" s="177" t="s">
        <v>29</v>
      </c>
      <c r="L167" s="182"/>
      <c r="M167" s="183" t="s">
        <v>29</v>
      </c>
      <c r="N167" s="184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2467</v>
      </c>
      <c r="AT167" s="145" t="s">
        <v>373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673</v>
      </c>
      <c r="BM167" s="145" t="s">
        <v>2524</v>
      </c>
    </row>
    <row r="168" spans="2:65" s="1" customFormat="1">
      <c r="B168" s="34"/>
      <c r="D168" s="147" t="s">
        <v>253</v>
      </c>
      <c r="F168" s="148" t="s">
        <v>2523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 ht="16.5" customHeight="1">
      <c r="B169" s="34"/>
      <c r="C169" s="134" t="s">
        <v>448</v>
      </c>
      <c r="D169" s="134" t="s">
        <v>246</v>
      </c>
      <c r="E169" s="135" t="s">
        <v>2525</v>
      </c>
      <c r="F169" s="136" t="s">
        <v>2526</v>
      </c>
      <c r="G169" s="137" t="s">
        <v>2527</v>
      </c>
      <c r="H169" s="138">
        <v>2</v>
      </c>
      <c r="I169" s="139"/>
      <c r="J169" s="140">
        <f>ROUND(I169*H169,2)</f>
        <v>0</v>
      </c>
      <c r="K169" s="136" t="s">
        <v>29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673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673</v>
      </c>
      <c r="BM169" s="145" t="s">
        <v>2528</v>
      </c>
    </row>
    <row r="170" spans="2:65" s="1" customFormat="1">
      <c r="B170" s="34"/>
      <c r="D170" s="147" t="s">
        <v>253</v>
      </c>
      <c r="F170" s="148" t="s">
        <v>2526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 ht="16.5" customHeight="1">
      <c r="B171" s="34"/>
      <c r="C171" s="134" t="s">
        <v>455</v>
      </c>
      <c r="D171" s="134" t="s">
        <v>246</v>
      </c>
      <c r="E171" s="135" t="s">
        <v>2529</v>
      </c>
      <c r="F171" s="136" t="s">
        <v>2530</v>
      </c>
      <c r="G171" s="137" t="s">
        <v>2531</v>
      </c>
      <c r="H171" s="138">
        <v>1</v>
      </c>
      <c r="I171" s="139"/>
      <c r="J171" s="140">
        <f>ROUND(I171*H171,2)</f>
        <v>0</v>
      </c>
      <c r="K171" s="136" t="s">
        <v>29</v>
      </c>
      <c r="L171" s="34"/>
      <c r="M171" s="141" t="s">
        <v>29</v>
      </c>
      <c r="N171" s="142" t="s">
        <v>46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673</v>
      </c>
      <c r="AT171" s="145" t="s">
        <v>246</v>
      </c>
      <c r="AU171" s="145" t="s">
        <v>21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673</v>
      </c>
      <c r="BM171" s="145" t="s">
        <v>2532</v>
      </c>
    </row>
    <row r="172" spans="2:65" s="1" customFormat="1">
      <c r="B172" s="34"/>
      <c r="D172" s="147" t="s">
        <v>253</v>
      </c>
      <c r="F172" s="148" t="s">
        <v>2530</v>
      </c>
      <c r="I172" s="149"/>
      <c r="L172" s="34"/>
      <c r="M172" s="150"/>
      <c r="T172" s="55"/>
      <c r="AT172" s="18" t="s">
        <v>253</v>
      </c>
      <c r="AU172" s="18" t="s">
        <v>21</v>
      </c>
    </row>
    <row r="173" spans="2:65" s="1" customFormat="1" ht="16.5" customHeight="1">
      <c r="B173" s="34"/>
      <c r="C173" s="134" t="s">
        <v>461</v>
      </c>
      <c r="D173" s="134" t="s">
        <v>246</v>
      </c>
      <c r="E173" s="135" t="s">
        <v>2533</v>
      </c>
      <c r="F173" s="136" t="s">
        <v>2534</v>
      </c>
      <c r="G173" s="137" t="s">
        <v>507</v>
      </c>
      <c r="H173" s="138">
        <v>1</v>
      </c>
      <c r="I173" s="139"/>
      <c r="J173" s="140">
        <f>ROUND(I173*H173,2)</f>
        <v>0</v>
      </c>
      <c r="K173" s="136" t="s">
        <v>29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673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673</v>
      </c>
      <c r="BM173" s="145" t="s">
        <v>2535</v>
      </c>
    </row>
    <row r="174" spans="2:65" s="1" customFormat="1">
      <c r="B174" s="34"/>
      <c r="D174" s="147" t="s">
        <v>253</v>
      </c>
      <c r="F174" s="148" t="s">
        <v>2536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 ht="16.5" customHeight="1">
      <c r="B175" s="34"/>
      <c r="C175" s="134" t="s">
        <v>468</v>
      </c>
      <c r="D175" s="134" t="s">
        <v>246</v>
      </c>
      <c r="E175" s="135" t="s">
        <v>2537</v>
      </c>
      <c r="F175" s="136" t="s">
        <v>2534</v>
      </c>
      <c r="G175" s="137" t="s">
        <v>507</v>
      </c>
      <c r="H175" s="138">
        <v>2</v>
      </c>
      <c r="I175" s="139"/>
      <c r="J175" s="140">
        <f>ROUND(I175*H175,2)</f>
        <v>0</v>
      </c>
      <c r="K175" s="136" t="s">
        <v>29</v>
      </c>
      <c r="L175" s="34"/>
      <c r="M175" s="141" t="s">
        <v>29</v>
      </c>
      <c r="N175" s="142" t="s">
        <v>46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673</v>
      </c>
      <c r="AT175" s="145" t="s">
        <v>246</v>
      </c>
      <c r="AU175" s="145" t="s">
        <v>21</v>
      </c>
      <c r="AY175" s="18" t="s">
        <v>244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83</v>
      </c>
      <c r="BK175" s="146">
        <f>ROUND(I175*H175,2)</f>
        <v>0</v>
      </c>
      <c r="BL175" s="18" t="s">
        <v>673</v>
      </c>
      <c r="BM175" s="145" t="s">
        <v>2538</v>
      </c>
    </row>
    <row r="176" spans="2:65" s="1" customFormat="1">
      <c r="B176" s="34"/>
      <c r="D176" s="147" t="s">
        <v>253</v>
      </c>
      <c r="F176" s="148" t="s">
        <v>2536</v>
      </c>
      <c r="I176" s="149"/>
      <c r="L176" s="34"/>
      <c r="M176" s="150"/>
      <c r="T176" s="55"/>
      <c r="AT176" s="18" t="s">
        <v>253</v>
      </c>
      <c r="AU176" s="18" t="s">
        <v>21</v>
      </c>
    </row>
    <row r="177" spans="2:65" s="1" customFormat="1" ht="16.5" customHeight="1">
      <c r="B177" s="34"/>
      <c r="C177" s="175" t="s">
        <v>476</v>
      </c>
      <c r="D177" s="175" t="s">
        <v>373</v>
      </c>
      <c r="E177" s="176" t="s">
        <v>2539</v>
      </c>
      <c r="F177" s="177" t="s">
        <v>2540</v>
      </c>
      <c r="G177" s="178" t="s">
        <v>2531</v>
      </c>
      <c r="H177" s="179">
        <v>1</v>
      </c>
      <c r="I177" s="180"/>
      <c r="J177" s="181">
        <f>ROUND(I177*H177,2)</f>
        <v>0</v>
      </c>
      <c r="K177" s="177" t="s">
        <v>29</v>
      </c>
      <c r="L177" s="182"/>
      <c r="M177" s="183" t="s">
        <v>29</v>
      </c>
      <c r="N177" s="184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2467</v>
      </c>
      <c r="AT177" s="145" t="s">
        <v>373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673</v>
      </c>
      <c r="BM177" s="145" t="s">
        <v>2541</v>
      </c>
    </row>
    <row r="178" spans="2:65" s="1" customFormat="1">
      <c r="B178" s="34"/>
      <c r="D178" s="147" t="s">
        <v>253</v>
      </c>
      <c r="F178" s="148" t="s">
        <v>2540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1" customFormat="1" ht="22.9" customHeight="1">
      <c r="B179" s="122"/>
      <c r="D179" s="123" t="s">
        <v>74</v>
      </c>
      <c r="E179" s="132" t="s">
        <v>2542</v>
      </c>
      <c r="F179" s="132" t="s">
        <v>2543</v>
      </c>
      <c r="I179" s="125"/>
      <c r="J179" s="133">
        <f>BK179</f>
        <v>0</v>
      </c>
      <c r="L179" s="122"/>
      <c r="M179" s="127"/>
      <c r="P179" s="128">
        <f>SUM(P180:P187)</f>
        <v>0</v>
      </c>
      <c r="R179" s="128">
        <f>SUM(R180:R187)</f>
        <v>3.0000000000000001E-3</v>
      </c>
      <c r="T179" s="129">
        <f>SUM(T180:T187)</f>
        <v>0</v>
      </c>
      <c r="AR179" s="123" t="s">
        <v>264</v>
      </c>
      <c r="AT179" s="130" t="s">
        <v>74</v>
      </c>
      <c r="AU179" s="130" t="s">
        <v>83</v>
      </c>
      <c r="AY179" s="123" t="s">
        <v>244</v>
      </c>
      <c r="BK179" s="131">
        <f>SUM(BK180:BK187)</f>
        <v>0</v>
      </c>
    </row>
    <row r="180" spans="2:65" s="1" customFormat="1" ht="16.5" customHeight="1">
      <c r="B180" s="34"/>
      <c r="C180" s="134" t="s">
        <v>483</v>
      </c>
      <c r="D180" s="134" t="s">
        <v>246</v>
      </c>
      <c r="E180" s="135" t="s">
        <v>2544</v>
      </c>
      <c r="F180" s="136" t="s">
        <v>2545</v>
      </c>
      <c r="G180" s="137" t="s">
        <v>507</v>
      </c>
      <c r="H180" s="138">
        <v>3</v>
      </c>
      <c r="I180" s="139"/>
      <c r="J180" s="140">
        <f>ROUND(I180*H180,2)</f>
        <v>0</v>
      </c>
      <c r="K180" s="136" t="s">
        <v>250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1E-3</v>
      </c>
      <c r="R180" s="143">
        <f>Q180*H180</f>
        <v>3.0000000000000001E-3</v>
      </c>
      <c r="S180" s="143">
        <v>0</v>
      </c>
      <c r="T180" s="144">
        <f>S180*H180</f>
        <v>0</v>
      </c>
      <c r="AR180" s="145" t="s">
        <v>673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673</v>
      </c>
      <c r="BM180" s="145" t="s">
        <v>2546</v>
      </c>
    </row>
    <row r="181" spans="2:65" s="1" customFormat="1" ht="19.5">
      <c r="B181" s="34"/>
      <c r="D181" s="147" t="s">
        <v>253</v>
      </c>
      <c r="F181" s="148" t="s">
        <v>2547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>
      <c r="B182" s="34"/>
      <c r="D182" s="151" t="s">
        <v>255</v>
      </c>
      <c r="F182" s="152" t="s">
        <v>2548</v>
      </c>
      <c r="I182" s="149"/>
      <c r="L182" s="34"/>
      <c r="M182" s="150"/>
      <c r="T182" s="55"/>
      <c r="AT182" s="18" t="s">
        <v>255</v>
      </c>
      <c r="AU182" s="18" t="s">
        <v>21</v>
      </c>
    </row>
    <row r="183" spans="2:65" s="1" customFormat="1" ht="37.9" customHeight="1">
      <c r="B183" s="34"/>
      <c r="C183" s="134" t="s">
        <v>490</v>
      </c>
      <c r="D183" s="134" t="s">
        <v>246</v>
      </c>
      <c r="E183" s="135" t="s">
        <v>2549</v>
      </c>
      <c r="F183" s="136" t="s">
        <v>2550</v>
      </c>
      <c r="G183" s="137" t="s">
        <v>591</v>
      </c>
      <c r="H183" s="138">
        <v>445</v>
      </c>
      <c r="I183" s="139"/>
      <c r="J183" s="140">
        <f>ROUND(I183*H183,2)</f>
        <v>0</v>
      </c>
      <c r="K183" s="136" t="s">
        <v>29</v>
      </c>
      <c r="L183" s="34"/>
      <c r="M183" s="141" t="s">
        <v>29</v>
      </c>
      <c r="N183" s="142" t="s">
        <v>46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673</v>
      </c>
      <c r="AT183" s="145" t="s">
        <v>246</v>
      </c>
      <c r="AU183" s="145" t="s">
        <v>21</v>
      </c>
      <c r="AY183" s="18" t="s">
        <v>244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83</v>
      </c>
      <c r="BK183" s="146">
        <f>ROUND(I183*H183,2)</f>
        <v>0</v>
      </c>
      <c r="BL183" s="18" t="s">
        <v>673</v>
      </c>
      <c r="BM183" s="145" t="s">
        <v>2551</v>
      </c>
    </row>
    <row r="184" spans="2:65" s="1" customFormat="1" ht="39">
      <c r="B184" s="34"/>
      <c r="D184" s="147" t="s">
        <v>253</v>
      </c>
      <c r="F184" s="148" t="s">
        <v>2552</v>
      </c>
      <c r="I184" s="149"/>
      <c r="L184" s="34"/>
      <c r="M184" s="150"/>
      <c r="T184" s="55"/>
      <c r="AT184" s="18" t="s">
        <v>253</v>
      </c>
      <c r="AU184" s="18" t="s">
        <v>21</v>
      </c>
    </row>
    <row r="185" spans="2:65" s="1" customFormat="1" ht="16.5" customHeight="1">
      <c r="B185" s="34"/>
      <c r="C185" s="134" t="s">
        <v>497</v>
      </c>
      <c r="D185" s="134" t="s">
        <v>246</v>
      </c>
      <c r="E185" s="135" t="s">
        <v>2553</v>
      </c>
      <c r="F185" s="136" t="s">
        <v>2554</v>
      </c>
      <c r="G185" s="137" t="s">
        <v>591</v>
      </c>
      <c r="H185" s="138">
        <v>44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673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673</v>
      </c>
      <c r="BM185" s="145" t="s">
        <v>2555</v>
      </c>
    </row>
    <row r="186" spans="2:65" s="1" customFormat="1" ht="29.25">
      <c r="B186" s="34"/>
      <c r="D186" s="147" t="s">
        <v>253</v>
      </c>
      <c r="F186" s="148" t="s">
        <v>2556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2557</v>
      </c>
      <c r="I187" s="149"/>
      <c r="L187" s="34"/>
      <c r="M187" s="150"/>
      <c r="T187" s="55"/>
      <c r="AT187" s="18" t="s">
        <v>255</v>
      </c>
      <c r="AU187" s="18" t="s">
        <v>21</v>
      </c>
    </row>
    <row r="188" spans="2:65" s="11" customFormat="1" ht="22.9" customHeight="1">
      <c r="B188" s="122"/>
      <c r="D188" s="123" t="s">
        <v>74</v>
      </c>
      <c r="E188" s="132" t="s">
        <v>2558</v>
      </c>
      <c r="F188" s="132" t="s">
        <v>2559</v>
      </c>
      <c r="I188" s="125"/>
      <c r="J188" s="133">
        <f>BK188</f>
        <v>0</v>
      </c>
      <c r="L188" s="122"/>
      <c r="M188" s="127"/>
      <c r="P188" s="128">
        <f>SUM(P189:P230)</f>
        <v>0</v>
      </c>
      <c r="R188" s="128">
        <f>SUM(R189:R230)</f>
        <v>12.433410000000004</v>
      </c>
      <c r="T188" s="129">
        <f>SUM(T189:T230)</f>
        <v>0</v>
      </c>
      <c r="AR188" s="123" t="s">
        <v>264</v>
      </c>
      <c r="AT188" s="130" t="s">
        <v>74</v>
      </c>
      <c r="AU188" s="130" t="s">
        <v>83</v>
      </c>
      <c r="AY188" s="123" t="s">
        <v>244</v>
      </c>
      <c r="BK188" s="131">
        <f>SUM(BK189:BK230)</f>
        <v>0</v>
      </c>
    </row>
    <row r="189" spans="2:65" s="1" customFormat="1" ht="16.5" customHeight="1">
      <c r="B189" s="34"/>
      <c r="C189" s="134" t="s">
        <v>504</v>
      </c>
      <c r="D189" s="134" t="s">
        <v>246</v>
      </c>
      <c r="E189" s="135" t="s">
        <v>2560</v>
      </c>
      <c r="F189" s="136" t="s">
        <v>2561</v>
      </c>
      <c r="G189" s="137" t="s">
        <v>274</v>
      </c>
      <c r="H189" s="138">
        <v>1.5</v>
      </c>
      <c r="I189" s="139"/>
      <c r="J189" s="140">
        <f>ROUND(I189*H189,2)</f>
        <v>0</v>
      </c>
      <c r="K189" s="136" t="s">
        <v>29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2.2563399999999998</v>
      </c>
      <c r="R189" s="143">
        <f>Q189*H189</f>
        <v>3.3845099999999997</v>
      </c>
      <c r="S189" s="143">
        <v>0</v>
      </c>
      <c r="T189" s="144">
        <f>S189*H189</f>
        <v>0</v>
      </c>
      <c r="AR189" s="145" t="s">
        <v>673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673</v>
      </c>
      <c r="BM189" s="145" t="s">
        <v>2562</v>
      </c>
    </row>
    <row r="190" spans="2:65" s="1" customFormat="1">
      <c r="B190" s="34"/>
      <c r="D190" s="147" t="s">
        <v>253</v>
      </c>
      <c r="F190" s="148" t="s">
        <v>2561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 ht="21.75" customHeight="1">
      <c r="B191" s="34"/>
      <c r="C191" s="134" t="s">
        <v>511</v>
      </c>
      <c r="D191" s="134" t="s">
        <v>246</v>
      </c>
      <c r="E191" s="135" t="s">
        <v>2563</v>
      </c>
      <c r="F191" s="136" t="s">
        <v>2564</v>
      </c>
      <c r="G191" s="137" t="s">
        <v>274</v>
      </c>
      <c r="H191" s="138">
        <v>1</v>
      </c>
      <c r="I191" s="139"/>
      <c r="J191" s="140">
        <f>ROUND(I191*H191,2)</f>
        <v>0</v>
      </c>
      <c r="K191" s="136" t="s">
        <v>29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673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673</v>
      </c>
      <c r="BM191" s="145" t="s">
        <v>2565</v>
      </c>
    </row>
    <row r="192" spans="2:65" s="1" customFormat="1">
      <c r="B192" s="34"/>
      <c r="D192" s="147" t="s">
        <v>253</v>
      </c>
      <c r="F192" s="148" t="s">
        <v>2566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 ht="37.9" customHeight="1">
      <c r="B193" s="34"/>
      <c r="C193" s="134" t="s">
        <v>518</v>
      </c>
      <c r="D193" s="134" t="s">
        <v>246</v>
      </c>
      <c r="E193" s="135" t="s">
        <v>2567</v>
      </c>
      <c r="F193" s="136" t="s">
        <v>2568</v>
      </c>
      <c r="G193" s="137" t="s">
        <v>591</v>
      </c>
      <c r="H193" s="138">
        <v>19</v>
      </c>
      <c r="I193" s="139"/>
      <c r="J193" s="140">
        <f>ROUND(I193*H193,2)</f>
        <v>0</v>
      </c>
      <c r="K193" s="136" t="s">
        <v>29</v>
      </c>
      <c r="L193" s="34"/>
      <c r="M193" s="141" t="s">
        <v>29</v>
      </c>
      <c r="N193" s="142" t="s">
        <v>46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673</v>
      </c>
      <c r="AT193" s="145" t="s">
        <v>246</v>
      </c>
      <c r="AU193" s="145" t="s">
        <v>21</v>
      </c>
      <c r="AY193" s="18" t="s">
        <v>244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83</v>
      </c>
      <c r="BK193" s="146">
        <f>ROUND(I193*H193,2)</f>
        <v>0</v>
      </c>
      <c r="BL193" s="18" t="s">
        <v>673</v>
      </c>
      <c r="BM193" s="145" t="s">
        <v>2569</v>
      </c>
    </row>
    <row r="194" spans="2:65" s="1" customFormat="1" ht="19.5">
      <c r="B194" s="34"/>
      <c r="D194" s="147" t="s">
        <v>253</v>
      </c>
      <c r="F194" s="148" t="s">
        <v>2568</v>
      </c>
      <c r="I194" s="149"/>
      <c r="L194" s="34"/>
      <c r="M194" s="150"/>
      <c r="T194" s="55"/>
      <c r="AT194" s="18" t="s">
        <v>253</v>
      </c>
      <c r="AU194" s="18" t="s">
        <v>21</v>
      </c>
    </row>
    <row r="195" spans="2:65" s="1" customFormat="1" ht="24.2" customHeight="1">
      <c r="B195" s="34"/>
      <c r="C195" s="134" t="s">
        <v>522</v>
      </c>
      <c r="D195" s="134" t="s">
        <v>246</v>
      </c>
      <c r="E195" s="135" t="s">
        <v>2570</v>
      </c>
      <c r="F195" s="136" t="s">
        <v>2571</v>
      </c>
      <c r="G195" s="137" t="s">
        <v>591</v>
      </c>
      <c r="H195" s="138">
        <v>19</v>
      </c>
      <c r="I195" s="139"/>
      <c r="J195" s="140">
        <f>ROUND(I195*H195,2)</f>
        <v>0</v>
      </c>
      <c r="K195" s="136" t="s">
        <v>29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0.20300000000000001</v>
      </c>
      <c r="R195" s="143">
        <f>Q195*H195</f>
        <v>3.8570000000000002</v>
      </c>
      <c r="S195" s="143">
        <v>0</v>
      </c>
      <c r="T195" s="144">
        <f>S195*H195</f>
        <v>0</v>
      </c>
      <c r="AR195" s="145" t="s">
        <v>673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673</v>
      </c>
      <c r="BM195" s="145" t="s">
        <v>2572</v>
      </c>
    </row>
    <row r="196" spans="2:65" s="1" customFormat="1" ht="19.5">
      <c r="B196" s="34"/>
      <c r="D196" s="147" t="s">
        <v>253</v>
      </c>
      <c r="F196" s="148" t="s">
        <v>2571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 ht="24.2" customHeight="1">
      <c r="B197" s="34"/>
      <c r="C197" s="134" t="s">
        <v>531</v>
      </c>
      <c r="D197" s="134" t="s">
        <v>246</v>
      </c>
      <c r="E197" s="135" t="s">
        <v>2573</v>
      </c>
      <c r="F197" s="136" t="s">
        <v>2574</v>
      </c>
      <c r="G197" s="137" t="s">
        <v>507</v>
      </c>
      <c r="H197" s="138">
        <v>1</v>
      </c>
      <c r="I197" s="139"/>
      <c r="J197" s="140">
        <f>ROUND(I197*H197,2)</f>
        <v>0</v>
      </c>
      <c r="K197" s="136" t="s">
        <v>29</v>
      </c>
      <c r="L197" s="34"/>
      <c r="M197" s="141" t="s">
        <v>29</v>
      </c>
      <c r="N197" s="142" t="s">
        <v>46</v>
      </c>
      <c r="P197" s="143">
        <f>O197*H197</f>
        <v>0</v>
      </c>
      <c r="Q197" s="143">
        <v>3.8E-3</v>
      </c>
      <c r="R197" s="143">
        <f>Q197*H197</f>
        <v>3.8E-3</v>
      </c>
      <c r="S197" s="143">
        <v>0</v>
      </c>
      <c r="T197" s="144">
        <f>S197*H197</f>
        <v>0</v>
      </c>
      <c r="AR197" s="145" t="s">
        <v>673</v>
      </c>
      <c r="AT197" s="145" t="s">
        <v>246</v>
      </c>
      <c r="AU197" s="145" t="s">
        <v>21</v>
      </c>
      <c r="AY197" s="18" t="s">
        <v>244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83</v>
      </c>
      <c r="BK197" s="146">
        <f>ROUND(I197*H197,2)</f>
        <v>0</v>
      </c>
      <c r="BL197" s="18" t="s">
        <v>673</v>
      </c>
      <c r="BM197" s="145" t="s">
        <v>2575</v>
      </c>
    </row>
    <row r="198" spans="2:65" s="1" customFormat="1">
      <c r="B198" s="34"/>
      <c r="D198" s="147" t="s">
        <v>253</v>
      </c>
      <c r="F198" s="148" t="s">
        <v>2574</v>
      </c>
      <c r="I198" s="149"/>
      <c r="L198" s="34"/>
      <c r="M198" s="150"/>
      <c r="T198" s="55"/>
      <c r="AT198" s="18" t="s">
        <v>253</v>
      </c>
      <c r="AU198" s="18" t="s">
        <v>21</v>
      </c>
    </row>
    <row r="199" spans="2:65" s="1" customFormat="1" ht="24.2" customHeight="1">
      <c r="B199" s="34"/>
      <c r="C199" s="134" t="s">
        <v>535</v>
      </c>
      <c r="D199" s="134" t="s">
        <v>246</v>
      </c>
      <c r="E199" s="135" t="s">
        <v>2576</v>
      </c>
      <c r="F199" s="136" t="s">
        <v>2577</v>
      </c>
      <c r="G199" s="137" t="s">
        <v>507</v>
      </c>
      <c r="H199" s="138">
        <v>1</v>
      </c>
      <c r="I199" s="139"/>
      <c r="J199" s="140">
        <f>ROUND(I199*H199,2)</f>
        <v>0</v>
      </c>
      <c r="K199" s="136" t="s">
        <v>29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7.6E-3</v>
      </c>
      <c r="R199" s="143">
        <f>Q199*H199</f>
        <v>7.6E-3</v>
      </c>
      <c r="S199" s="143">
        <v>0</v>
      </c>
      <c r="T199" s="144">
        <f>S199*H199</f>
        <v>0</v>
      </c>
      <c r="AR199" s="145" t="s">
        <v>673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673</v>
      </c>
      <c r="BM199" s="145" t="s">
        <v>2578</v>
      </c>
    </row>
    <row r="200" spans="2:65" s="1" customFormat="1">
      <c r="B200" s="34"/>
      <c r="D200" s="147" t="s">
        <v>253</v>
      </c>
      <c r="F200" s="148" t="s">
        <v>2577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 ht="24.2" customHeight="1">
      <c r="B201" s="34"/>
      <c r="C201" s="134" t="s">
        <v>539</v>
      </c>
      <c r="D201" s="134" t="s">
        <v>246</v>
      </c>
      <c r="E201" s="135" t="s">
        <v>2579</v>
      </c>
      <c r="F201" s="136" t="s">
        <v>2580</v>
      </c>
      <c r="G201" s="137" t="s">
        <v>591</v>
      </c>
      <c r="H201" s="138">
        <v>19</v>
      </c>
      <c r="I201" s="139"/>
      <c r="J201" s="140">
        <f>ROUND(I201*H201,2)</f>
        <v>0</v>
      </c>
      <c r="K201" s="136" t="s">
        <v>29</v>
      </c>
      <c r="L201" s="34"/>
      <c r="M201" s="141" t="s">
        <v>29</v>
      </c>
      <c r="N201" s="142" t="s">
        <v>46</v>
      </c>
      <c r="P201" s="143">
        <f>O201*H201</f>
        <v>0</v>
      </c>
      <c r="Q201" s="143">
        <v>9.0000000000000006E-5</v>
      </c>
      <c r="R201" s="143">
        <f>Q201*H201</f>
        <v>1.7100000000000001E-3</v>
      </c>
      <c r="S201" s="143">
        <v>0</v>
      </c>
      <c r="T201" s="144">
        <f>S201*H201</f>
        <v>0</v>
      </c>
      <c r="AR201" s="145" t="s">
        <v>673</v>
      </c>
      <c r="AT201" s="145" t="s">
        <v>246</v>
      </c>
      <c r="AU201" s="145" t="s">
        <v>21</v>
      </c>
      <c r="AY201" s="18" t="s">
        <v>244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83</v>
      </c>
      <c r="BK201" s="146">
        <f>ROUND(I201*H201,2)</f>
        <v>0</v>
      </c>
      <c r="BL201" s="18" t="s">
        <v>673</v>
      </c>
      <c r="BM201" s="145" t="s">
        <v>2581</v>
      </c>
    </row>
    <row r="202" spans="2:65" s="1" customFormat="1" ht="19.5">
      <c r="B202" s="34"/>
      <c r="D202" s="147" t="s">
        <v>253</v>
      </c>
      <c r="F202" s="148" t="s">
        <v>2580</v>
      </c>
      <c r="I202" s="149"/>
      <c r="L202" s="34"/>
      <c r="M202" s="150"/>
      <c r="T202" s="55"/>
      <c r="AT202" s="18" t="s">
        <v>253</v>
      </c>
      <c r="AU202" s="18" t="s">
        <v>21</v>
      </c>
    </row>
    <row r="203" spans="2:65" s="1" customFormat="1" ht="24.2" customHeight="1">
      <c r="B203" s="34"/>
      <c r="C203" s="134" t="s">
        <v>543</v>
      </c>
      <c r="D203" s="134" t="s">
        <v>246</v>
      </c>
      <c r="E203" s="135" t="s">
        <v>2582</v>
      </c>
      <c r="F203" s="136" t="s">
        <v>2583</v>
      </c>
      <c r="G203" s="137" t="s">
        <v>591</v>
      </c>
      <c r="H203" s="138">
        <v>3</v>
      </c>
      <c r="I203" s="139"/>
      <c r="J203" s="140">
        <f>ROUND(I203*H203,2)</f>
        <v>0</v>
      </c>
      <c r="K203" s="136" t="s">
        <v>29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0.22563</v>
      </c>
      <c r="R203" s="143">
        <f>Q203*H203</f>
        <v>0.67688999999999999</v>
      </c>
      <c r="S203" s="143">
        <v>0</v>
      </c>
      <c r="T203" s="144">
        <f>S203*H203</f>
        <v>0</v>
      </c>
      <c r="AR203" s="145" t="s">
        <v>673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673</v>
      </c>
      <c r="BM203" s="145" t="s">
        <v>2584</v>
      </c>
    </row>
    <row r="204" spans="2:65" s="1" customFormat="1" ht="19.5">
      <c r="B204" s="34"/>
      <c r="D204" s="147" t="s">
        <v>253</v>
      </c>
      <c r="F204" s="148" t="s">
        <v>2585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 ht="16.5" customHeight="1">
      <c r="B205" s="34"/>
      <c r="C205" s="175" t="s">
        <v>550</v>
      </c>
      <c r="D205" s="175" t="s">
        <v>373</v>
      </c>
      <c r="E205" s="176" t="s">
        <v>2586</v>
      </c>
      <c r="F205" s="177" t="s">
        <v>2587</v>
      </c>
      <c r="G205" s="178" t="s">
        <v>507</v>
      </c>
      <c r="H205" s="179">
        <v>3</v>
      </c>
      <c r="I205" s="180"/>
      <c r="J205" s="181">
        <f>ROUND(I205*H205,2)</f>
        <v>0</v>
      </c>
      <c r="K205" s="177" t="s">
        <v>29</v>
      </c>
      <c r="L205" s="182"/>
      <c r="M205" s="183" t="s">
        <v>29</v>
      </c>
      <c r="N205" s="184" t="s">
        <v>46</v>
      </c>
      <c r="P205" s="143">
        <f>O205*H205</f>
        <v>0</v>
      </c>
      <c r="Q205" s="143">
        <v>3.1E-2</v>
      </c>
      <c r="R205" s="143">
        <f>Q205*H205</f>
        <v>9.2999999999999999E-2</v>
      </c>
      <c r="S205" s="143">
        <v>0</v>
      </c>
      <c r="T205" s="144">
        <f>S205*H205</f>
        <v>0</v>
      </c>
      <c r="AR205" s="145" t="s">
        <v>817</v>
      </c>
      <c r="AT205" s="145" t="s">
        <v>373</v>
      </c>
      <c r="AU205" s="145" t="s">
        <v>21</v>
      </c>
      <c r="AY205" s="18" t="s">
        <v>244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83</v>
      </c>
      <c r="BK205" s="146">
        <f>ROUND(I205*H205,2)</f>
        <v>0</v>
      </c>
      <c r="BL205" s="18" t="s">
        <v>817</v>
      </c>
      <c r="BM205" s="145" t="s">
        <v>2588</v>
      </c>
    </row>
    <row r="206" spans="2:65" s="1" customFormat="1">
      <c r="B206" s="34"/>
      <c r="D206" s="147" t="s">
        <v>253</v>
      </c>
      <c r="F206" s="148" t="s">
        <v>2587</v>
      </c>
      <c r="I206" s="149"/>
      <c r="L206" s="34"/>
      <c r="M206" s="150"/>
      <c r="T206" s="55"/>
      <c r="AT206" s="18" t="s">
        <v>253</v>
      </c>
      <c r="AU206" s="18" t="s">
        <v>21</v>
      </c>
    </row>
    <row r="207" spans="2:65" s="1" customFormat="1" ht="16.5" customHeight="1">
      <c r="B207" s="34"/>
      <c r="C207" s="175" t="s">
        <v>557</v>
      </c>
      <c r="D207" s="175" t="s">
        <v>373</v>
      </c>
      <c r="E207" s="176" t="s">
        <v>2589</v>
      </c>
      <c r="F207" s="177" t="s">
        <v>2590</v>
      </c>
      <c r="G207" s="178" t="s">
        <v>507</v>
      </c>
      <c r="H207" s="179">
        <v>3</v>
      </c>
      <c r="I207" s="180"/>
      <c r="J207" s="181">
        <f>ROUND(I207*H207,2)</f>
        <v>0</v>
      </c>
      <c r="K207" s="177" t="s">
        <v>29</v>
      </c>
      <c r="L207" s="182"/>
      <c r="M207" s="183" t="s">
        <v>29</v>
      </c>
      <c r="N207" s="184" t="s">
        <v>46</v>
      </c>
      <c r="P207" s="143">
        <f>O207*H207</f>
        <v>0</v>
      </c>
      <c r="Q207" s="143">
        <v>6.0000000000000001E-3</v>
      </c>
      <c r="R207" s="143">
        <f>Q207*H207</f>
        <v>1.8000000000000002E-2</v>
      </c>
      <c r="S207" s="143">
        <v>0</v>
      </c>
      <c r="T207" s="144">
        <f>S207*H207</f>
        <v>0</v>
      </c>
      <c r="AR207" s="145" t="s">
        <v>817</v>
      </c>
      <c r="AT207" s="145" t="s">
        <v>373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817</v>
      </c>
      <c r="BM207" s="145" t="s">
        <v>2591</v>
      </c>
    </row>
    <row r="208" spans="2:65" s="1" customFormat="1">
      <c r="B208" s="34"/>
      <c r="D208" s="147" t="s">
        <v>253</v>
      </c>
      <c r="F208" s="148" t="s">
        <v>2590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 ht="33" customHeight="1">
      <c r="B209" s="34"/>
      <c r="C209" s="134" t="s">
        <v>563</v>
      </c>
      <c r="D209" s="134" t="s">
        <v>246</v>
      </c>
      <c r="E209" s="135" t="s">
        <v>2592</v>
      </c>
      <c r="F209" s="136" t="s">
        <v>2593</v>
      </c>
      <c r="G209" s="137" t="s">
        <v>591</v>
      </c>
      <c r="H209" s="138">
        <v>30</v>
      </c>
      <c r="I209" s="139"/>
      <c r="J209" s="140">
        <f>ROUND(I209*H209,2)</f>
        <v>0</v>
      </c>
      <c r="K209" s="136" t="s">
        <v>29</v>
      </c>
      <c r="L209" s="34"/>
      <c r="M209" s="141" t="s">
        <v>29</v>
      </c>
      <c r="N209" s="142" t="s">
        <v>46</v>
      </c>
      <c r="P209" s="143">
        <f>O209*H209</f>
        <v>0</v>
      </c>
      <c r="Q209" s="143">
        <v>0.108</v>
      </c>
      <c r="R209" s="143">
        <f>Q209*H209</f>
        <v>3.2399999999999998</v>
      </c>
      <c r="S209" s="143">
        <v>0</v>
      </c>
      <c r="T209" s="144">
        <f>S209*H209</f>
        <v>0</v>
      </c>
      <c r="AR209" s="145" t="s">
        <v>673</v>
      </c>
      <c r="AT209" s="145" t="s">
        <v>246</v>
      </c>
      <c r="AU209" s="145" t="s">
        <v>21</v>
      </c>
      <c r="AY209" s="18" t="s">
        <v>244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83</v>
      </c>
      <c r="BK209" s="146">
        <f>ROUND(I209*H209,2)</f>
        <v>0</v>
      </c>
      <c r="BL209" s="18" t="s">
        <v>673</v>
      </c>
      <c r="BM209" s="145" t="s">
        <v>2594</v>
      </c>
    </row>
    <row r="210" spans="2:65" s="1" customFormat="1" ht="19.5">
      <c r="B210" s="34"/>
      <c r="D210" s="147" t="s">
        <v>253</v>
      </c>
      <c r="F210" s="148" t="s">
        <v>2593</v>
      </c>
      <c r="I210" s="149"/>
      <c r="L210" s="34"/>
      <c r="M210" s="150"/>
      <c r="T210" s="55"/>
      <c r="AT210" s="18" t="s">
        <v>253</v>
      </c>
      <c r="AU210" s="18" t="s">
        <v>21</v>
      </c>
    </row>
    <row r="211" spans="2:65" s="1" customFormat="1" ht="33" customHeight="1">
      <c r="B211" s="34"/>
      <c r="C211" s="175" t="s">
        <v>570</v>
      </c>
      <c r="D211" s="175" t="s">
        <v>373</v>
      </c>
      <c r="E211" s="176" t="s">
        <v>2595</v>
      </c>
      <c r="F211" s="177" t="s">
        <v>2596</v>
      </c>
      <c r="G211" s="178" t="s">
        <v>591</v>
      </c>
      <c r="H211" s="179">
        <v>30</v>
      </c>
      <c r="I211" s="180"/>
      <c r="J211" s="181">
        <f>ROUND(I211*H211,2)</f>
        <v>0</v>
      </c>
      <c r="K211" s="177" t="s">
        <v>29</v>
      </c>
      <c r="L211" s="182"/>
      <c r="M211" s="183" t="s">
        <v>29</v>
      </c>
      <c r="N211" s="184" t="s">
        <v>46</v>
      </c>
      <c r="P211" s="143">
        <f>O211*H211</f>
        <v>0</v>
      </c>
      <c r="Q211" s="143">
        <v>3.5E-4</v>
      </c>
      <c r="R211" s="143">
        <f>Q211*H211</f>
        <v>1.0500000000000001E-2</v>
      </c>
      <c r="S211" s="143">
        <v>0</v>
      </c>
      <c r="T211" s="144">
        <f>S211*H211</f>
        <v>0</v>
      </c>
      <c r="AR211" s="145" t="s">
        <v>817</v>
      </c>
      <c r="AT211" s="145" t="s">
        <v>373</v>
      </c>
      <c r="AU211" s="145" t="s">
        <v>21</v>
      </c>
      <c r="AY211" s="18" t="s">
        <v>244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83</v>
      </c>
      <c r="BK211" s="146">
        <f>ROUND(I211*H211,2)</f>
        <v>0</v>
      </c>
      <c r="BL211" s="18" t="s">
        <v>817</v>
      </c>
      <c r="BM211" s="145" t="s">
        <v>2597</v>
      </c>
    </row>
    <row r="212" spans="2:65" s="1" customFormat="1" ht="19.5">
      <c r="B212" s="34"/>
      <c r="D212" s="147" t="s">
        <v>253</v>
      </c>
      <c r="F212" s="148" t="s">
        <v>2596</v>
      </c>
      <c r="I212" s="149"/>
      <c r="L212" s="34"/>
      <c r="M212" s="150"/>
      <c r="T212" s="55"/>
      <c r="AT212" s="18" t="s">
        <v>253</v>
      </c>
      <c r="AU212" s="18" t="s">
        <v>21</v>
      </c>
    </row>
    <row r="213" spans="2:65" s="1" customFormat="1" ht="33" customHeight="1">
      <c r="B213" s="34"/>
      <c r="C213" s="134" t="s">
        <v>577</v>
      </c>
      <c r="D213" s="134" t="s">
        <v>246</v>
      </c>
      <c r="E213" s="135" t="s">
        <v>2598</v>
      </c>
      <c r="F213" s="136" t="s">
        <v>2599</v>
      </c>
      <c r="G213" s="137" t="s">
        <v>591</v>
      </c>
      <c r="H213" s="138">
        <v>5</v>
      </c>
      <c r="I213" s="139"/>
      <c r="J213" s="140">
        <f>ROUND(I213*H213,2)</f>
        <v>0</v>
      </c>
      <c r="K213" s="136" t="s">
        <v>29</v>
      </c>
      <c r="L213" s="34"/>
      <c r="M213" s="141" t="s">
        <v>29</v>
      </c>
      <c r="N213" s="142" t="s">
        <v>46</v>
      </c>
      <c r="P213" s="143">
        <f>O213*H213</f>
        <v>0</v>
      </c>
      <c r="Q213" s="143">
        <v>0.22563</v>
      </c>
      <c r="R213" s="143">
        <f>Q213*H213</f>
        <v>1.12815</v>
      </c>
      <c r="S213" s="143">
        <v>0</v>
      </c>
      <c r="T213" s="144">
        <f>S213*H213</f>
        <v>0</v>
      </c>
      <c r="AR213" s="145" t="s">
        <v>673</v>
      </c>
      <c r="AT213" s="145" t="s">
        <v>246</v>
      </c>
      <c r="AU213" s="145" t="s">
        <v>21</v>
      </c>
      <c r="AY213" s="18" t="s">
        <v>244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83</v>
      </c>
      <c r="BK213" s="146">
        <f>ROUND(I213*H213,2)</f>
        <v>0</v>
      </c>
      <c r="BL213" s="18" t="s">
        <v>673</v>
      </c>
      <c r="BM213" s="145" t="s">
        <v>2600</v>
      </c>
    </row>
    <row r="214" spans="2:65" s="1" customFormat="1" ht="19.5">
      <c r="B214" s="34"/>
      <c r="D214" s="147" t="s">
        <v>253</v>
      </c>
      <c r="F214" s="148" t="s">
        <v>2601</v>
      </c>
      <c r="I214" s="149"/>
      <c r="L214" s="34"/>
      <c r="M214" s="150"/>
      <c r="T214" s="55"/>
      <c r="AT214" s="18" t="s">
        <v>253</v>
      </c>
      <c r="AU214" s="18" t="s">
        <v>21</v>
      </c>
    </row>
    <row r="215" spans="2:65" s="1" customFormat="1" ht="16.5" customHeight="1">
      <c r="B215" s="34"/>
      <c r="C215" s="175" t="s">
        <v>582</v>
      </c>
      <c r="D215" s="175" t="s">
        <v>373</v>
      </c>
      <c r="E215" s="176" t="s">
        <v>2602</v>
      </c>
      <c r="F215" s="177" t="s">
        <v>2603</v>
      </c>
      <c r="G215" s="178" t="s">
        <v>591</v>
      </c>
      <c r="H215" s="179">
        <v>5</v>
      </c>
      <c r="I215" s="180"/>
      <c r="J215" s="181">
        <f>ROUND(I215*H215,2)</f>
        <v>0</v>
      </c>
      <c r="K215" s="177" t="s">
        <v>250</v>
      </c>
      <c r="L215" s="182"/>
      <c r="M215" s="183" t="s">
        <v>29</v>
      </c>
      <c r="N215" s="184" t="s">
        <v>46</v>
      </c>
      <c r="P215" s="143">
        <f>O215*H215</f>
        <v>0</v>
      </c>
      <c r="Q215" s="143">
        <v>6.8999999999999997E-4</v>
      </c>
      <c r="R215" s="143">
        <f>Q215*H215</f>
        <v>3.4499999999999999E-3</v>
      </c>
      <c r="S215" s="143">
        <v>0</v>
      </c>
      <c r="T215" s="144">
        <f>S215*H215</f>
        <v>0</v>
      </c>
      <c r="AR215" s="145" t="s">
        <v>817</v>
      </c>
      <c r="AT215" s="145" t="s">
        <v>373</v>
      </c>
      <c r="AU215" s="145" t="s">
        <v>21</v>
      </c>
      <c r="AY215" s="18" t="s">
        <v>244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83</v>
      </c>
      <c r="BK215" s="146">
        <f>ROUND(I215*H215,2)</f>
        <v>0</v>
      </c>
      <c r="BL215" s="18" t="s">
        <v>817</v>
      </c>
      <c r="BM215" s="145" t="s">
        <v>2604</v>
      </c>
    </row>
    <row r="216" spans="2:65" s="1" customFormat="1">
      <c r="B216" s="34"/>
      <c r="D216" s="147" t="s">
        <v>253</v>
      </c>
      <c r="F216" s="148" t="s">
        <v>2603</v>
      </c>
      <c r="I216" s="149"/>
      <c r="L216" s="34"/>
      <c r="M216" s="150"/>
      <c r="T216" s="55"/>
      <c r="AT216" s="18" t="s">
        <v>253</v>
      </c>
      <c r="AU216" s="18" t="s">
        <v>21</v>
      </c>
    </row>
    <row r="217" spans="2:65" s="1" customFormat="1" ht="24.2" customHeight="1">
      <c r="B217" s="34"/>
      <c r="C217" s="134" t="s">
        <v>588</v>
      </c>
      <c r="D217" s="134" t="s">
        <v>246</v>
      </c>
      <c r="E217" s="135" t="s">
        <v>2605</v>
      </c>
      <c r="F217" s="136" t="s">
        <v>2606</v>
      </c>
      <c r="G217" s="137" t="s">
        <v>591</v>
      </c>
      <c r="H217" s="138">
        <v>19</v>
      </c>
      <c r="I217" s="139"/>
      <c r="J217" s="140">
        <f>ROUND(I217*H217,2)</f>
        <v>0</v>
      </c>
      <c r="K217" s="136" t="s">
        <v>29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673</v>
      </c>
      <c r="AT217" s="145" t="s">
        <v>246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673</v>
      </c>
      <c r="BM217" s="145" t="s">
        <v>2607</v>
      </c>
    </row>
    <row r="218" spans="2:65" s="1" customFormat="1" ht="19.5">
      <c r="B218" s="34"/>
      <c r="D218" s="147" t="s">
        <v>253</v>
      </c>
      <c r="F218" s="148" t="s">
        <v>2606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 ht="62.65" customHeight="1">
      <c r="B219" s="34"/>
      <c r="C219" s="134" t="s">
        <v>596</v>
      </c>
      <c r="D219" s="134" t="s">
        <v>246</v>
      </c>
      <c r="E219" s="135" t="s">
        <v>2608</v>
      </c>
      <c r="F219" s="136" t="s">
        <v>2609</v>
      </c>
      <c r="G219" s="137" t="s">
        <v>249</v>
      </c>
      <c r="H219" s="138">
        <v>19</v>
      </c>
      <c r="I219" s="139"/>
      <c r="J219" s="140">
        <f>ROUND(I219*H219,2)</f>
        <v>0</v>
      </c>
      <c r="K219" s="136" t="s">
        <v>29</v>
      </c>
      <c r="L219" s="34"/>
      <c r="M219" s="141" t="s">
        <v>29</v>
      </c>
      <c r="N219" s="142" t="s">
        <v>46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673</v>
      </c>
      <c r="AT219" s="145" t="s">
        <v>246</v>
      </c>
      <c r="AU219" s="145" t="s">
        <v>21</v>
      </c>
      <c r="AY219" s="18" t="s">
        <v>244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83</v>
      </c>
      <c r="BK219" s="146">
        <f>ROUND(I219*H219,2)</f>
        <v>0</v>
      </c>
      <c r="BL219" s="18" t="s">
        <v>673</v>
      </c>
      <c r="BM219" s="145" t="s">
        <v>2610</v>
      </c>
    </row>
    <row r="220" spans="2:65" s="1" customFormat="1" ht="39">
      <c r="B220" s="34"/>
      <c r="D220" s="147" t="s">
        <v>253</v>
      </c>
      <c r="F220" s="148" t="s">
        <v>2611</v>
      </c>
      <c r="I220" s="149"/>
      <c r="L220" s="34"/>
      <c r="M220" s="150"/>
      <c r="T220" s="55"/>
      <c r="AT220" s="18" t="s">
        <v>253</v>
      </c>
      <c r="AU220" s="18" t="s">
        <v>21</v>
      </c>
    </row>
    <row r="221" spans="2:65" s="1" customFormat="1" ht="16.5" customHeight="1">
      <c r="B221" s="34"/>
      <c r="C221" s="134" t="s">
        <v>602</v>
      </c>
      <c r="D221" s="134" t="s">
        <v>246</v>
      </c>
      <c r="E221" s="135" t="s">
        <v>2612</v>
      </c>
      <c r="F221" s="136" t="s">
        <v>2613</v>
      </c>
      <c r="G221" s="137" t="s">
        <v>507</v>
      </c>
      <c r="H221" s="138">
        <v>1</v>
      </c>
      <c r="I221" s="139"/>
      <c r="J221" s="140">
        <f>ROUND(I221*H221,2)</f>
        <v>0</v>
      </c>
      <c r="K221" s="136" t="s">
        <v>29</v>
      </c>
      <c r="L221" s="34"/>
      <c r="M221" s="141" t="s">
        <v>29</v>
      </c>
      <c r="N221" s="142" t="s">
        <v>46</v>
      </c>
      <c r="P221" s="143">
        <f>O221*H221</f>
        <v>0</v>
      </c>
      <c r="Q221" s="143">
        <v>8.8000000000000005E-3</v>
      </c>
      <c r="R221" s="143">
        <f>Q221*H221</f>
        <v>8.8000000000000005E-3</v>
      </c>
      <c r="S221" s="143">
        <v>0</v>
      </c>
      <c r="T221" s="144">
        <f>S221*H221</f>
        <v>0</v>
      </c>
      <c r="AR221" s="145" t="s">
        <v>673</v>
      </c>
      <c r="AT221" s="145" t="s">
        <v>246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673</v>
      </c>
      <c r="BM221" s="145" t="s">
        <v>2614</v>
      </c>
    </row>
    <row r="222" spans="2:65" s="1" customFormat="1">
      <c r="B222" s="34"/>
      <c r="D222" s="147" t="s">
        <v>253</v>
      </c>
      <c r="F222" s="148" t="s">
        <v>2613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" customFormat="1" ht="16.5" customHeight="1">
      <c r="B223" s="34"/>
      <c r="C223" s="134" t="s">
        <v>609</v>
      </c>
      <c r="D223" s="134" t="s">
        <v>246</v>
      </c>
      <c r="E223" s="135" t="s">
        <v>2615</v>
      </c>
      <c r="F223" s="136" t="s">
        <v>2616</v>
      </c>
      <c r="G223" s="137" t="s">
        <v>507</v>
      </c>
      <c r="H223" s="138">
        <v>1</v>
      </c>
      <c r="I223" s="139"/>
      <c r="J223" s="140">
        <f>ROUND(I223*H223,2)</f>
        <v>0</v>
      </c>
      <c r="K223" s="136" t="s">
        <v>29</v>
      </c>
      <c r="L223" s="34"/>
      <c r="M223" s="141" t="s">
        <v>29</v>
      </c>
      <c r="N223" s="142" t="s">
        <v>46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673</v>
      </c>
      <c r="AT223" s="145" t="s">
        <v>246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673</v>
      </c>
      <c r="BM223" s="145" t="s">
        <v>2617</v>
      </c>
    </row>
    <row r="224" spans="2:65" s="1" customFormat="1">
      <c r="B224" s="34"/>
      <c r="D224" s="147" t="s">
        <v>253</v>
      </c>
      <c r="F224" s="148" t="s">
        <v>2618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65" s="1" customFormat="1" ht="16.5" customHeight="1">
      <c r="B225" s="34"/>
      <c r="C225" s="134" t="s">
        <v>614</v>
      </c>
      <c r="D225" s="134" t="s">
        <v>246</v>
      </c>
      <c r="E225" s="135" t="s">
        <v>2619</v>
      </c>
      <c r="F225" s="136" t="s">
        <v>2620</v>
      </c>
      <c r="G225" s="137" t="s">
        <v>507</v>
      </c>
      <c r="H225" s="138">
        <v>3</v>
      </c>
      <c r="I225" s="139"/>
      <c r="J225" s="140">
        <f>ROUND(I225*H225,2)</f>
        <v>0</v>
      </c>
      <c r="K225" s="136" t="s">
        <v>29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673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673</v>
      </c>
      <c r="BM225" s="145" t="s">
        <v>2621</v>
      </c>
    </row>
    <row r="226" spans="2:65" s="1" customFormat="1">
      <c r="B226" s="34"/>
      <c r="D226" s="147" t="s">
        <v>253</v>
      </c>
      <c r="F226" s="148" t="s">
        <v>2622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" customFormat="1" ht="16.5" customHeight="1">
      <c r="B227" s="34"/>
      <c r="C227" s="134" t="s">
        <v>621</v>
      </c>
      <c r="D227" s="134" t="s">
        <v>246</v>
      </c>
      <c r="E227" s="135" t="s">
        <v>2623</v>
      </c>
      <c r="F227" s="136" t="s">
        <v>2624</v>
      </c>
      <c r="G227" s="137" t="s">
        <v>507</v>
      </c>
      <c r="H227" s="138">
        <v>6</v>
      </c>
      <c r="I227" s="139"/>
      <c r="J227" s="140">
        <f>ROUND(I227*H227,2)</f>
        <v>0</v>
      </c>
      <c r="K227" s="136" t="s">
        <v>29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673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673</v>
      </c>
      <c r="BM227" s="145" t="s">
        <v>2625</v>
      </c>
    </row>
    <row r="228" spans="2:65" s="1" customFormat="1">
      <c r="B228" s="34"/>
      <c r="D228" s="147" t="s">
        <v>253</v>
      </c>
      <c r="F228" s="148" t="s">
        <v>2626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 ht="16.5" customHeight="1">
      <c r="B229" s="34"/>
      <c r="C229" s="175" t="s">
        <v>626</v>
      </c>
      <c r="D229" s="175" t="s">
        <v>373</v>
      </c>
      <c r="E229" s="176" t="s">
        <v>2627</v>
      </c>
      <c r="F229" s="177" t="s">
        <v>2628</v>
      </c>
      <c r="G229" s="178" t="s">
        <v>507</v>
      </c>
      <c r="H229" s="179">
        <v>6</v>
      </c>
      <c r="I229" s="180"/>
      <c r="J229" s="181">
        <f>ROUND(I229*H229,2)</f>
        <v>0</v>
      </c>
      <c r="K229" s="177" t="s">
        <v>29</v>
      </c>
      <c r="L229" s="182"/>
      <c r="M229" s="183" t="s">
        <v>29</v>
      </c>
      <c r="N229" s="184" t="s">
        <v>46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2467</v>
      </c>
      <c r="AT229" s="145" t="s">
        <v>373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673</v>
      </c>
      <c r="BM229" s="145" t="s">
        <v>2629</v>
      </c>
    </row>
    <row r="230" spans="2:65" s="1" customFormat="1">
      <c r="B230" s="34"/>
      <c r="D230" s="147" t="s">
        <v>253</v>
      </c>
      <c r="F230" s="148" t="s">
        <v>2628</v>
      </c>
      <c r="I230" s="149"/>
      <c r="L230" s="34"/>
      <c r="M230" s="150"/>
      <c r="T230" s="55"/>
      <c r="AT230" s="18" t="s">
        <v>253</v>
      </c>
      <c r="AU230" s="18" t="s">
        <v>21</v>
      </c>
    </row>
    <row r="231" spans="2:65" s="11" customFormat="1" ht="22.9" customHeight="1">
      <c r="B231" s="122"/>
      <c r="D231" s="123" t="s">
        <v>74</v>
      </c>
      <c r="E231" s="132" t="s">
        <v>2630</v>
      </c>
      <c r="F231" s="132" t="s">
        <v>2631</v>
      </c>
      <c r="I231" s="125"/>
      <c r="J231" s="133">
        <f>BK231</f>
        <v>0</v>
      </c>
      <c r="L231" s="122"/>
      <c r="M231" s="127"/>
      <c r="P231" s="128">
        <f>SUM(P232:P242)</f>
        <v>0</v>
      </c>
      <c r="R231" s="128">
        <f>SUM(R232:R242)</f>
        <v>0</v>
      </c>
      <c r="T231" s="129">
        <f>SUM(T232:T242)</f>
        <v>0</v>
      </c>
      <c r="AR231" s="123" t="s">
        <v>264</v>
      </c>
      <c r="AT231" s="130" t="s">
        <v>74</v>
      </c>
      <c r="AU231" s="130" t="s">
        <v>83</v>
      </c>
      <c r="AY231" s="123" t="s">
        <v>244</v>
      </c>
      <c r="BK231" s="131">
        <f>SUM(BK232:BK242)</f>
        <v>0</v>
      </c>
    </row>
    <row r="232" spans="2:65" s="1" customFormat="1" ht="16.5" customHeight="1">
      <c r="B232" s="34"/>
      <c r="C232" s="134" t="s">
        <v>632</v>
      </c>
      <c r="D232" s="134" t="s">
        <v>246</v>
      </c>
      <c r="E232" s="135" t="s">
        <v>2632</v>
      </c>
      <c r="F232" s="136" t="s">
        <v>2633</v>
      </c>
      <c r="G232" s="137" t="s">
        <v>507</v>
      </c>
      <c r="H232" s="138">
        <v>3</v>
      </c>
      <c r="I232" s="139"/>
      <c r="J232" s="140">
        <f>ROUND(I232*H232,2)</f>
        <v>0</v>
      </c>
      <c r="K232" s="136" t="s">
        <v>250</v>
      </c>
      <c r="L232" s="34"/>
      <c r="M232" s="141" t="s">
        <v>29</v>
      </c>
      <c r="N232" s="142" t="s">
        <v>46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673</v>
      </c>
      <c r="AT232" s="145" t="s">
        <v>246</v>
      </c>
      <c r="AU232" s="145" t="s">
        <v>21</v>
      </c>
      <c r="AY232" s="18" t="s">
        <v>244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83</v>
      </c>
      <c r="BK232" s="146">
        <f>ROUND(I232*H232,2)</f>
        <v>0</v>
      </c>
      <c r="BL232" s="18" t="s">
        <v>673</v>
      </c>
      <c r="BM232" s="145" t="s">
        <v>2634</v>
      </c>
    </row>
    <row r="233" spans="2:65" s="1" customFormat="1">
      <c r="B233" s="34"/>
      <c r="D233" s="147" t="s">
        <v>253</v>
      </c>
      <c r="F233" s="148" t="s">
        <v>2635</v>
      </c>
      <c r="I233" s="149"/>
      <c r="L233" s="34"/>
      <c r="M233" s="150"/>
      <c r="T233" s="55"/>
      <c r="AT233" s="18" t="s">
        <v>253</v>
      </c>
      <c r="AU233" s="18" t="s">
        <v>21</v>
      </c>
    </row>
    <row r="234" spans="2:65" s="1" customFormat="1">
      <c r="B234" s="34"/>
      <c r="D234" s="151" t="s">
        <v>255</v>
      </c>
      <c r="F234" s="152" t="s">
        <v>2636</v>
      </c>
      <c r="I234" s="149"/>
      <c r="L234" s="34"/>
      <c r="M234" s="150"/>
      <c r="T234" s="55"/>
      <c r="AT234" s="18" t="s">
        <v>255</v>
      </c>
      <c r="AU234" s="18" t="s">
        <v>21</v>
      </c>
    </row>
    <row r="235" spans="2:65" s="1" customFormat="1" ht="16.5" customHeight="1">
      <c r="B235" s="34"/>
      <c r="C235" s="134" t="s">
        <v>640</v>
      </c>
      <c r="D235" s="134" t="s">
        <v>246</v>
      </c>
      <c r="E235" s="135" t="s">
        <v>2637</v>
      </c>
      <c r="F235" s="136" t="s">
        <v>2638</v>
      </c>
      <c r="G235" s="137" t="s">
        <v>2639</v>
      </c>
      <c r="H235" s="138">
        <v>1</v>
      </c>
      <c r="I235" s="139"/>
      <c r="J235" s="140">
        <f>ROUND(I235*H235,2)</f>
        <v>0</v>
      </c>
      <c r="K235" s="136" t="s">
        <v>250</v>
      </c>
      <c r="L235" s="34"/>
      <c r="M235" s="141" t="s">
        <v>29</v>
      </c>
      <c r="N235" s="142" t="s">
        <v>46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673</v>
      </c>
      <c r="AT235" s="145" t="s">
        <v>246</v>
      </c>
      <c r="AU235" s="145" t="s">
        <v>21</v>
      </c>
      <c r="AY235" s="18" t="s">
        <v>244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83</v>
      </c>
      <c r="BK235" s="146">
        <f>ROUND(I235*H235,2)</f>
        <v>0</v>
      </c>
      <c r="BL235" s="18" t="s">
        <v>673</v>
      </c>
      <c r="BM235" s="145" t="s">
        <v>2640</v>
      </c>
    </row>
    <row r="236" spans="2:65" s="1" customFormat="1">
      <c r="B236" s="34"/>
      <c r="D236" s="147" t="s">
        <v>253</v>
      </c>
      <c r="F236" s="148" t="s">
        <v>2641</v>
      </c>
      <c r="I236" s="149"/>
      <c r="L236" s="34"/>
      <c r="M236" s="150"/>
      <c r="T236" s="55"/>
      <c r="AT236" s="18" t="s">
        <v>253</v>
      </c>
      <c r="AU236" s="18" t="s">
        <v>21</v>
      </c>
    </row>
    <row r="237" spans="2:65" s="1" customFormat="1">
      <c r="B237" s="34"/>
      <c r="D237" s="151" t="s">
        <v>255</v>
      </c>
      <c r="F237" s="152" t="s">
        <v>2642</v>
      </c>
      <c r="I237" s="149"/>
      <c r="L237" s="34"/>
      <c r="M237" s="150"/>
      <c r="T237" s="55"/>
      <c r="AT237" s="18" t="s">
        <v>255</v>
      </c>
      <c r="AU237" s="18" t="s">
        <v>21</v>
      </c>
    </row>
    <row r="238" spans="2:65" s="1" customFormat="1" ht="24.2" customHeight="1">
      <c r="B238" s="34"/>
      <c r="C238" s="134" t="s">
        <v>647</v>
      </c>
      <c r="D238" s="134" t="s">
        <v>246</v>
      </c>
      <c r="E238" s="135" t="s">
        <v>2643</v>
      </c>
      <c r="F238" s="136" t="s">
        <v>2644</v>
      </c>
      <c r="G238" s="137" t="s">
        <v>2645</v>
      </c>
      <c r="H238" s="138">
        <v>1</v>
      </c>
      <c r="I238" s="139"/>
      <c r="J238" s="140">
        <f>ROUND(I238*H238,2)</f>
        <v>0</v>
      </c>
      <c r="K238" s="136" t="s">
        <v>250</v>
      </c>
      <c r="L238" s="34"/>
      <c r="M238" s="141" t="s">
        <v>29</v>
      </c>
      <c r="N238" s="142" t="s">
        <v>46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673</v>
      </c>
      <c r="AT238" s="145" t="s">
        <v>246</v>
      </c>
      <c r="AU238" s="145" t="s">
        <v>21</v>
      </c>
      <c r="AY238" s="18" t="s">
        <v>244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83</v>
      </c>
      <c r="BK238" s="146">
        <f>ROUND(I238*H238,2)</f>
        <v>0</v>
      </c>
      <c r="BL238" s="18" t="s">
        <v>673</v>
      </c>
      <c r="BM238" s="145" t="s">
        <v>2646</v>
      </c>
    </row>
    <row r="239" spans="2:65" s="1" customFormat="1">
      <c r="B239" s="34"/>
      <c r="D239" s="147" t="s">
        <v>253</v>
      </c>
      <c r="F239" s="148" t="s">
        <v>2647</v>
      </c>
      <c r="I239" s="149"/>
      <c r="L239" s="34"/>
      <c r="M239" s="150"/>
      <c r="T239" s="55"/>
      <c r="AT239" s="18" t="s">
        <v>253</v>
      </c>
      <c r="AU239" s="18" t="s">
        <v>21</v>
      </c>
    </row>
    <row r="240" spans="2:65" s="1" customFormat="1">
      <c r="B240" s="34"/>
      <c r="D240" s="151" t="s">
        <v>255</v>
      </c>
      <c r="F240" s="152" t="s">
        <v>2648</v>
      </c>
      <c r="I240" s="149"/>
      <c r="L240" s="34"/>
      <c r="M240" s="150"/>
      <c r="T240" s="55"/>
      <c r="AT240" s="18" t="s">
        <v>255</v>
      </c>
      <c r="AU240" s="18" t="s">
        <v>21</v>
      </c>
    </row>
    <row r="241" spans="2:65" s="1" customFormat="1" ht="16.5" customHeight="1">
      <c r="B241" s="34"/>
      <c r="C241" s="134" t="s">
        <v>653</v>
      </c>
      <c r="D241" s="134" t="s">
        <v>246</v>
      </c>
      <c r="E241" s="135" t="s">
        <v>2649</v>
      </c>
      <c r="F241" s="136" t="s">
        <v>2650</v>
      </c>
      <c r="G241" s="137" t="s">
        <v>507</v>
      </c>
      <c r="H241" s="138">
        <v>1</v>
      </c>
      <c r="I241" s="139"/>
      <c r="J241" s="140">
        <f>ROUND(I241*H241,2)</f>
        <v>0</v>
      </c>
      <c r="K241" s="136" t="s">
        <v>29</v>
      </c>
      <c r="L241" s="34"/>
      <c r="M241" s="141" t="s">
        <v>29</v>
      </c>
      <c r="N241" s="142" t="s">
        <v>46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673</v>
      </c>
      <c r="AT241" s="145" t="s">
        <v>246</v>
      </c>
      <c r="AU241" s="145" t="s">
        <v>21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673</v>
      </c>
      <c r="BM241" s="145" t="s">
        <v>2651</v>
      </c>
    </row>
    <row r="242" spans="2:65" s="1" customFormat="1">
      <c r="B242" s="34"/>
      <c r="D242" s="147" t="s">
        <v>253</v>
      </c>
      <c r="F242" s="148" t="s">
        <v>2650</v>
      </c>
      <c r="I242" s="149"/>
      <c r="L242" s="34"/>
      <c r="M242" s="150"/>
      <c r="T242" s="55"/>
      <c r="AT242" s="18" t="s">
        <v>253</v>
      </c>
      <c r="AU242" s="18" t="s">
        <v>21</v>
      </c>
    </row>
    <row r="243" spans="2:65" s="11" customFormat="1" ht="22.9" customHeight="1">
      <c r="B243" s="122"/>
      <c r="D243" s="123" t="s">
        <v>74</v>
      </c>
      <c r="E243" s="132" t="s">
        <v>2652</v>
      </c>
      <c r="F243" s="132" t="s">
        <v>2653</v>
      </c>
      <c r="I243" s="125"/>
      <c r="J243" s="133">
        <f>BK243</f>
        <v>0</v>
      </c>
      <c r="L243" s="122"/>
      <c r="M243" s="127"/>
      <c r="P243" s="128">
        <f>SUM(P244:P249)</f>
        <v>0</v>
      </c>
      <c r="R243" s="128">
        <f>SUM(R244:R249)</f>
        <v>0</v>
      </c>
      <c r="T243" s="129">
        <f>SUM(T244:T249)</f>
        <v>0</v>
      </c>
      <c r="AR243" s="123" t="s">
        <v>251</v>
      </c>
      <c r="AT243" s="130" t="s">
        <v>74</v>
      </c>
      <c r="AU243" s="130" t="s">
        <v>83</v>
      </c>
      <c r="AY243" s="123" t="s">
        <v>244</v>
      </c>
      <c r="BK243" s="131">
        <f>SUM(BK244:BK249)</f>
        <v>0</v>
      </c>
    </row>
    <row r="244" spans="2:65" s="1" customFormat="1" ht="16.5" customHeight="1">
      <c r="B244" s="34"/>
      <c r="C244" s="134" t="s">
        <v>658</v>
      </c>
      <c r="D244" s="134" t="s">
        <v>246</v>
      </c>
      <c r="E244" s="135" t="s">
        <v>2654</v>
      </c>
      <c r="F244" s="136" t="s">
        <v>2655</v>
      </c>
      <c r="G244" s="137" t="s">
        <v>1351</v>
      </c>
      <c r="H244" s="138">
        <v>30</v>
      </c>
      <c r="I244" s="139"/>
      <c r="J244" s="140">
        <f>ROUND(I244*H244,2)</f>
        <v>0</v>
      </c>
      <c r="K244" s="136" t="s">
        <v>29</v>
      </c>
      <c r="L244" s="34"/>
      <c r="M244" s="141" t="s">
        <v>29</v>
      </c>
      <c r="N244" s="142" t="s">
        <v>46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2390</v>
      </c>
      <c r="AT244" s="145" t="s">
        <v>246</v>
      </c>
      <c r="AU244" s="145" t="s">
        <v>21</v>
      </c>
      <c r="AY244" s="18" t="s">
        <v>244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83</v>
      </c>
      <c r="BK244" s="146">
        <f>ROUND(I244*H244,2)</f>
        <v>0</v>
      </c>
      <c r="BL244" s="18" t="s">
        <v>2390</v>
      </c>
      <c r="BM244" s="145" t="s">
        <v>2656</v>
      </c>
    </row>
    <row r="245" spans="2:65" s="1" customFormat="1">
      <c r="B245" s="34"/>
      <c r="D245" s="147" t="s">
        <v>253</v>
      </c>
      <c r="F245" s="148" t="s">
        <v>2655</v>
      </c>
      <c r="I245" s="149"/>
      <c r="L245" s="34"/>
      <c r="M245" s="150"/>
      <c r="T245" s="55"/>
      <c r="AT245" s="18" t="s">
        <v>253</v>
      </c>
      <c r="AU245" s="18" t="s">
        <v>21</v>
      </c>
    </row>
    <row r="246" spans="2:65" s="1" customFormat="1" ht="16.5" customHeight="1">
      <c r="B246" s="34"/>
      <c r="C246" s="134" t="s">
        <v>665</v>
      </c>
      <c r="D246" s="134" t="s">
        <v>246</v>
      </c>
      <c r="E246" s="135" t="s">
        <v>2657</v>
      </c>
      <c r="F246" s="136" t="s">
        <v>2658</v>
      </c>
      <c r="G246" s="137" t="s">
        <v>1351</v>
      </c>
      <c r="H246" s="138">
        <v>48</v>
      </c>
      <c r="I246" s="139"/>
      <c r="J246" s="140">
        <f>ROUND(I246*H246,2)</f>
        <v>0</v>
      </c>
      <c r="K246" s="136" t="s">
        <v>29</v>
      </c>
      <c r="L246" s="34"/>
      <c r="M246" s="141" t="s">
        <v>29</v>
      </c>
      <c r="N246" s="142" t="s">
        <v>46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2390</v>
      </c>
      <c r="AT246" s="145" t="s">
        <v>246</v>
      </c>
      <c r="AU246" s="145" t="s">
        <v>21</v>
      </c>
      <c r="AY246" s="18" t="s">
        <v>244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83</v>
      </c>
      <c r="BK246" s="146">
        <f>ROUND(I246*H246,2)</f>
        <v>0</v>
      </c>
      <c r="BL246" s="18" t="s">
        <v>2390</v>
      </c>
      <c r="BM246" s="145" t="s">
        <v>2659</v>
      </c>
    </row>
    <row r="247" spans="2:65" s="1" customFormat="1">
      <c r="B247" s="34"/>
      <c r="D247" s="147" t="s">
        <v>253</v>
      </c>
      <c r="F247" s="148" t="s">
        <v>2658</v>
      </c>
      <c r="I247" s="149"/>
      <c r="L247" s="34"/>
      <c r="M247" s="150"/>
      <c r="T247" s="55"/>
      <c r="AT247" s="18" t="s">
        <v>253</v>
      </c>
      <c r="AU247" s="18" t="s">
        <v>21</v>
      </c>
    </row>
    <row r="248" spans="2:65" s="1" customFormat="1" ht="16.5" customHeight="1">
      <c r="B248" s="34"/>
      <c r="C248" s="134" t="s">
        <v>673</v>
      </c>
      <c r="D248" s="134" t="s">
        <v>246</v>
      </c>
      <c r="E248" s="135" t="s">
        <v>2660</v>
      </c>
      <c r="F248" s="136" t="s">
        <v>2661</v>
      </c>
      <c r="G248" s="137" t="s">
        <v>1351</v>
      </c>
      <c r="H248" s="138">
        <v>12</v>
      </c>
      <c r="I248" s="139"/>
      <c r="J248" s="140">
        <f>ROUND(I248*H248,2)</f>
        <v>0</v>
      </c>
      <c r="K248" s="136" t="s">
        <v>29</v>
      </c>
      <c r="L248" s="34"/>
      <c r="M248" s="141" t="s">
        <v>29</v>
      </c>
      <c r="N248" s="142" t="s">
        <v>46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2390</v>
      </c>
      <c r="AT248" s="145" t="s">
        <v>246</v>
      </c>
      <c r="AU248" s="145" t="s">
        <v>21</v>
      </c>
      <c r="AY248" s="18" t="s">
        <v>244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83</v>
      </c>
      <c r="BK248" s="146">
        <f>ROUND(I248*H248,2)</f>
        <v>0</v>
      </c>
      <c r="BL248" s="18" t="s">
        <v>2390</v>
      </c>
      <c r="BM248" s="145" t="s">
        <v>2662</v>
      </c>
    </row>
    <row r="249" spans="2:65" s="1" customFormat="1">
      <c r="B249" s="34"/>
      <c r="D249" s="147" t="s">
        <v>253</v>
      </c>
      <c r="F249" s="148" t="s">
        <v>2661</v>
      </c>
      <c r="I249" s="149"/>
      <c r="L249" s="34"/>
      <c r="M249" s="150"/>
      <c r="T249" s="55"/>
      <c r="AT249" s="18" t="s">
        <v>253</v>
      </c>
      <c r="AU249" s="18" t="s">
        <v>21</v>
      </c>
    </row>
    <row r="250" spans="2:65" s="11" customFormat="1" ht="22.9" customHeight="1">
      <c r="B250" s="122"/>
      <c r="D250" s="123" t="s">
        <v>74</v>
      </c>
      <c r="E250" s="132" t="s">
        <v>2663</v>
      </c>
      <c r="F250" s="132" t="s">
        <v>2664</v>
      </c>
      <c r="I250" s="125"/>
      <c r="J250" s="133">
        <f>BK250</f>
        <v>0</v>
      </c>
      <c r="L250" s="122"/>
      <c r="M250" s="127"/>
      <c r="P250" s="128">
        <f>SUM(P251:P252)</f>
        <v>0</v>
      </c>
      <c r="R250" s="128">
        <f>SUM(R251:R252)</f>
        <v>0</v>
      </c>
      <c r="T250" s="129">
        <f>SUM(T251:T252)</f>
        <v>0</v>
      </c>
      <c r="AR250" s="123" t="s">
        <v>251</v>
      </c>
      <c r="AT250" s="130" t="s">
        <v>74</v>
      </c>
      <c r="AU250" s="130" t="s">
        <v>83</v>
      </c>
      <c r="AY250" s="123" t="s">
        <v>244</v>
      </c>
      <c r="BK250" s="131">
        <f>SUM(BK251:BK252)</f>
        <v>0</v>
      </c>
    </row>
    <row r="251" spans="2:65" s="1" customFormat="1" ht="16.5" customHeight="1">
      <c r="B251" s="34"/>
      <c r="C251" s="175" t="s">
        <v>680</v>
      </c>
      <c r="D251" s="175" t="s">
        <v>373</v>
      </c>
      <c r="E251" s="176" t="s">
        <v>2665</v>
      </c>
      <c r="F251" s="177" t="s">
        <v>2666</v>
      </c>
      <c r="G251" s="178" t="s">
        <v>2531</v>
      </c>
      <c r="H251" s="179">
        <v>1</v>
      </c>
      <c r="I251" s="180"/>
      <c r="J251" s="181">
        <f>ROUND(I251*H251,2)</f>
        <v>0</v>
      </c>
      <c r="K251" s="177" t="s">
        <v>29</v>
      </c>
      <c r="L251" s="182"/>
      <c r="M251" s="183" t="s">
        <v>29</v>
      </c>
      <c r="N251" s="184" t="s">
        <v>46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2390</v>
      </c>
      <c r="AT251" s="145" t="s">
        <v>373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2390</v>
      </c>
      <c r="BM251" s="145" t="s">
        <v>2667</v>
      </c>
    </row>
    <row r="252" spans="2:65" s="1" customFormat="1">
      <c r="B252" s="34"/>
      <c r="D252" s="147" t="s">
        <v>253</v>
      </c>
      <c r="F252" s="148" t="s">
        <v>2666</v>
      </c>
      <c r="I252" s="149"/>
      <c r="L252" s="34"/>
      <c r="M252" s="185"/>
      <c r="N252" s="186"/>
      <c r="O252" s="186"/>
      <c r="P252" s="186"/>
      <c r="Q252" s="186"/>
      <c r="R252" s="186"/>
      <c r="S252" s="186"/>
      <c r="T252" s="187"/>
      <c r="AT252" s="18" t="s">
        <v>253</v>
      </c>
      <c r="AU252" s="18" t="s">
        <v>21</v>
      </c>
    </row>
    <row r="253" spans="2:65" s="1" customFormat="1" ht="6.95" customHeight="1">
      <c r="B253" s="43"/>
      <c r="C253" s="44"/>
      <c r="D253" s="44"/>
      <c r="E253" s="44"/>
      <c r="F253" s="44"/>
      <c r="G253" s="44"/>
      <c r="H253" s="44"/>
      <c r="I253" s="44"/>
      <c r="J253" s="44"/>
      <c r="K253" s="44"/>
      <c r="L253" s="34"/>
    </row>
  </sheetData>
  <sheetProtection algorithmName="SHA-512" hashValue="gy6dGx5ubHRArmxG1MDE8fnkN20eMcBXMzuFPKaavAFwfCnE3eiELyy4tX7pKpp/3YSl/PLRnCAAuwUJuGopIA==" saltValue="FI3vwiPlzjE4qGJf3wrhW+or7+OA0iT09KfGLeYbLX8sYlHA1H0CYNHdBkMhrsbktg+AokmCPXNrJuh3bU94XA==" spinCount="100000" sheet="1" objects="1" scenarios="1" formatColumns="0" formatRows="0" autoFilter="0"/>
  <autoFilter ref="C95:K252" xr:uid="{00000000-0009-0000-0000-00000A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7" r:id="rId1" xr:uid="{00000000-0004-0000-0A00-000000000000}"/>
    <hyperlink ref="F126" r:id="rId2" xr:uid="{00000000-0004-0000-0A00-000001000000}"/>
    <hyperlink ref="F129" r:id="rId3" xr:uid="{00000000-0004-0000-0A00-000002000000}"/>
    <hyperlink ref="F132" r:id="rId4" xr:uid="{00000000-0004-0000-0A00-000003000000}"/>
    <hyperlink ref="F137" r:id="rId5" xr:uid="{00000000-0004-0000-0A00-000004000000}"/>
    <hyperlink ref="F144" r:id="rId6" xr:uid="{00000000-0004-0000-0A00-000005000000}"/>
    <hyperlink ref="F147" r:id="rId7" xr:uid="{00000000-0004-0000-0A00-000006000000}"/>
    <hyperlink ref="F152" r:id="rId8" xr:uid="{00000000-0004-0000-0A00-000007000000}"/>
    <hyperlink ref="F160" r:id="rId9" xr:uid="{00000000-0004-0000-0A00-000008000000}"/>
    <hyperlink ref="F182" r:id="rId10" xr:uid="{00000000-0004-0000-0A00-000009000000}"/>
    <hyperlink ref="F187" r:id="rId11" xr:uid="{00000000-0004-0000-0A00-00000A000000}"/>
    <hyperlink ref="F234" r:id="rId12" xr:uid="{00000000-0004-0000-0A00-00000B000000}"/>
    <hyperlink ref="F237" r:id="rId13" xr:uid="{00000000-0004-0000-0A00-00000C000000}"/>
    <hyperlink ref="F240" r:id="rId14" xr:uid="{00000000-0004-0000-0A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54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s="1" customFormat="1" ht="12" customHeight="1">
      <c r="B8" s="34"/>
      <c r="D8" s="28" t="s">
        <v>210</v>
      </c>
      <c r="L8" s="34"/>
    </row>
    <row r="9" spans="2:46" s="1" customFormat="1" ht="16.5" customHeight="1">
      <c r="B9" s="34"/>
      <c r="E9" s="310" t="s">
        <v>2668</v>
      </c>
      <c r="F9" s="335"/>
      <c r="G9" s="335"/>
      <c r="H9" s="335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4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ROUND(J92,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ROUND((SUM(BE92:BE545)),  2)</f>
        <v>0</v>
      </c>
      <c r="I33" s="96">
        <v>0.21</v>
      </c>
      <c r="J33" s="85">
        <f>ROUND(((SUM(BE92:BE545))*I33),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ROUND((SUM(BF92:BF545)),  2)</f>
        <v>0</v>
      </c>
      <c r="I34" s="96">
        <v>0.15</v>
      </c>
      <c r="J34" s="85">
        <f>ROUND(((SUM(BF92:BF545))*I34),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ROUND((SUM(BG92:BG545)),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ROUND((SUM(BH92:BH545)),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ROUND((SUM(BI92:BI545)),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040.31.2 - Nová pěší lávka v km 0,950 63 (TPE km 82,150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J92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J93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J94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J188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J268</f>
        <v>0</v>
      </c>
      <c r="L63" s="110"/>
    </row>
    <row r="64" spans="2:47" s="9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J323</f>
        <v>0</v>
      </c>
      <c r="L64" s="110"/>
    </row>
    <row r="65" spans="2:12" s="9" customFormat="1" ht="19.899999999999999" customHeight="1">
      <c r="B65" s="110"/>
      <c r="D65" s="111" t="s">
        <v>2669</v>
      </c>
      <c r="E65" s="112"/>
      <c r="F65" s="112"/>
      <c r="G65" s="112"/>
      <c r="H65" s="112"/>
      <c r="I65" s="112"/>
      <c r="J65" s="113">
        <f>J398</f>
        <v>0</v>
      </c>
      <c r="L65" s="110"/>
    </row>
    <row r="66" spans="2:12" s="9" customFormat="1" ht="19.899999999999999" customHeight="1">
      <c r="B66" s="110"/>
      <c r="D66" s="111" t="s">
        <v>222</v>
      </c>
      <c r="E66" s="112"/>
      <c r="F66" s="112"/>
      <c r="G66" s="112"/>
      <c r="H66" s="112"/>
      <c r="I66" s="112"/>
      <c r="J66" s="113">
        <f>J403</f>
        <v>0</v>
      </c>
      <c r="L66" s="110"/>
    </row>
    <row r="67" spans="2:12" s="9" customFormat="1" ht="19.899999999999999" customHeight="1">
      <c r="B67" s="110"/>
      <c r="D67" s="111" t="s">
        <v>223</v>
      </c>
      <c r="E67" s="112"/>
      <c r="F67" s="112"/>
      <c r="G67" s="112"/>
      <c r="H67" s="112"/>
      <c r="I67" s="112"/>
      <c r="J67" s="113">
        <f>J471</f>
        <v>0</v>
      </c>
      <c r="L67" s="110"/>
    </row>
    <row r="68" spans="2:12" s="9" customFormat="1" ht="19.899999999999999" customHeight="1">
      <c r="B68" s="110"/>
      <c r="D68" s="111" t="s">
        <v>224</v>
      </c>
      <c r="E68" s="112"/>
      <c r="F68" s="112"/>
      <c r="G68" s="112"/>
      <c r="H68" s="112"/>
      <c r="I68" s="112"/>
      <c r="J68" s="113">
        <f>J491</f>
        <v>0</v>
      </c>
      <c r="L68" s="110"/>
    </row>
    <row r="69" spans="2:12" s="8" customFormat="1" ht="24.95" customHeight="1">
      <c r="B69" s="106"/>
      <c r="D69" s="107" t="s">
        <v>225</v>
      </c>
      <c r="E69" s="108"/>
      <c r="F69" s="108"/>
      <c r="G69" s="108"/>
      <c r="H69" s="108"/>
      <c r="I69" s="108"/>
      <c r="J69" s="109">
        <f>J495</f>
        <v>0</v>
      </c>
      <c r="L69" s="106"/>
    </row>
    <row r="70" spans="2:12" s="9" customFormat="1" ht="19.899999999999999" customHeight="1">
      <c r="B70" s="110"/>
      <c r="D70" s="111" t="s">
        <v>1346</v>
      </c>
      <c r="E70" s="112"/>
      <c r="F70" s="112"/>
      <c r="G70" s="112"/>
      <c r="H70" s="112"/>
      <c r="I70" s="112"/>
      <c r="J70" s="113">
        <f>J496</f>
        <v>0</v>
      </c>
      <c r="L70" s="110"/>
    </row>
    <row r="71" spans="2:12" s="9" customFormat="1" ht="19.899999999999999" customHeight="1">
      <c r="B71" s="110"/>
      <c r="D71" s="111" t="s">
        <v>226</v>
      </c>
      <c r="E71" s="112"/>
      <c r="F71" s="112"/>
      <c r="G71" s="112"/>
      <c r="H71" s="112"/>
      <c r="I71" s="112"/>
      <c r="J71" s="113">
        <f>J531</f>
        <v>0</v>
      </c>
      <c r="L71" s="110"/>
    </row>
    <row r="72" spans="2:12" s="8" customFormat="1" ht="24.95" customHeight="1">
      <c r="B72" s="106"/>
      <c r="D72" s="107" t="s">
        <v>1348</v>
      </c>
      <c r="E72" s="108"/>
      <c r="F72" s="108"/>
      <c r="G72" s="108"/>
      <c r="H72" s="108"/>
      <c r="I72" s="108"/>
      <c r="J72" s="109">
        <f>J538</f>
        <v>0</v>
      </c>
      <c r="L72" s="106"/>
    </row>
    <row r="73" spans="2:12" s="1" customFormat="1" ht="21.75" customHeight="1">
      <c r="B73" s="34"/>
      <c r="L73" s="34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4"/>
    </row>
    <row r="78" spans="2:12" s="1" customFormat="1" ht="6.95" customHeight="1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34"/>
    </row>
    <row r="79" spans="2:12" s="1" customFormat="1" ht="24.95" customHeight="1">
      <c r="B79" s="34"/>
      <c r="C79" s="22" t="s">
        <v>229</v>
      </c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16</v>
      </c>
      <c r="L81" s="34"/>
    </row>
    <row r="82" spans="2:65" s="1" customFormat="1" ht="16.5" customHeight="1">
      <c r="B82" s="34"/>
      <c r="E82" s="336" t="str">
        <f>E7</f>
        <v>Opatření Zátor-Loučky, OHO, Dílčí stavba 02.040 Opatření v úseku Zátor - Loučky</v>
      </c>
      <c r="F82" s="337"/>
      <c r="G82" s="337"/>
      <c r="H82" s="337"/>
      <c r="L82" s="34"/>
    </row>
    <row r="83" spans="2:65" s="1" customFormat="1" ht="12" customHeight="1">
      <c r="B83" s="34"/>
      <c r="C83" s="28" t="s">
        <v>210</v>
      </c>
      <c r="L83" s="34"/>
    </row>
    <row r="84" spans="2:65" s="1" customFormat="1" ht="16.5" customHeight="1">
      <c r="B84" s="34"/>
      <c r="E84" s="310" t="str">
        <f>E9</f>
        <v>040.31.2 - Nová pěší lávka v km 0,950 63 (TPE km 82,150</v>
      </c>
      <c r="F84" s="335"/>
      <c r="G84" s="335"/>
      <c r="H84" s="335"/>
      <c r="L84" s="34"/>
    </row>
    <row r="85" spans="2:65" s="1" customFormat="1" ht="6.95" customHeight="1">
      <c r="B85" s="34"/>
      <c r="L85" s="34"/>
    </row>
    <row r="86" spans="2:65" s="1" customFormat="1" ht="12" customHeight="1">
      <c r="B86" s="34"/>
      <c r="C86" s="28" t="s">
        <v>22</v>
      </c>
      <c r="F86" s="26" t="str">
        <f>F12</f>
        <v>Zátor</v>
      </c>
      <c r="I86" s="28" t="s">
        <v>24</v>
      </c>
      <c r="J86" s="51">
        <f>IF(J12="","",J12)</f>
        <v>45897</v>
      </c>
      <c r="L86" s="34"/>
    </row>
    <row r="87" spans="2:65" s="1" customFormat="1" ht="6.95" customHeight="1">
      <c r="B87" s="34"/>
      <c r="L87" s="34"/>
    </row>
    <row r="88" spans="2:65" s="1" customFormat="1" ht="15.2" customHeight="1">
      <c r="B88" s="34"/>
      <c r="C88" s="28" t="s">
        <v>27</v>
      </c>
      <c r="F88" s="26" t="str">
        <f>E15</f>
        <v>Povodí Odry, státní podnik</v>
      </c>
      <c r="I88" s="28" t="s">
        <v>34</v>
      </c>
      <c r="J88" s="32" t="str">
        <f>E21</f>
        <v>AQUATIS, a.s.</v>
      </c>
      <c r="L88" s="34"/>
    </row>
    <row r="89" spans="2:65" s="1" customFormat="1" ht="25.7" customHeight="1">
      <c r="B89" s="34"/>
      <c r="C89" s="28" t="s">
        <v>32</v>
      </c>
      <c r="F89" s="26" t="str">
        <f>IF(E18="","",E18)</f>
        <v>Vyplň údaj</v>
      </c>
      <c r="I89" s="28" t="s">
        <v>37</v>
      </c>
      <c r="J89" s="32" t="str">
        <f>E24</f>
        <v>Ing. Michal Jendruščák</v>
      </c>
      <c r="L89" s="34"/>
    </row>
    <row r="90" spans="2:65" s="1" customFormat="1" ht="10.35" customHeight="1">
      <c r="B90" s="34"/>
      <c r="L90" s="34"/>
    </row>
    <row r="91" spans="2:65" s="10" customFormat="1" ht="29.25" customHeight="1">
      <c r="B91" s="114"/>
      <c r="C91" s="115" t="s">
        <v>230</v>
      </c>
      <c r="D91" s="116" t="s">
        <v>60</v>
      </c>
      <c r="E91" s="116" t="s">
        <v>56</v>
      </c>
      <c r="F91" s="116" t="s">
        <v>57</v>
      </c>
      <c r="G91" s="116" t="s">
        <v>231</v>
      </c>
      <c r="H91" s="116" t="s">
        <v>232</v>
      </c>
      <c r="I91" s="116" t="s">
        <v>233</v>
      </c>
      <c r="J91" s="116" t="s">
        <v>214</v>
      </c>
      <c r="K91" s="117" t="s">
        <v>234</v>
      </c>
      <c r="L91" s="114"/>
      <c r="M91" s="58" t="s">
        <v>29</v>
      </c>
      <c r="N91" s="59" t="s">
        <v>45</v>
      </c>
      <c r="O91" s="59" t="s">
        <v>235</v>
      </c>
      <c r="P91" s="59" t="s">
        <v>236</v>
      </c>
      <c r="Q91" s="59" t="s">
        <v>237</v>
      </c>
      <c r="R91" s="59" t="s">
        <v>238</v>
      </c>
      <c r="S91" s="59" t="s">
        <v>239</v>
      </c>
      <c r="T91" s="60" t="s">
        <v>240</v>
      </c>
    </row>
    <row r="92" spans="2:65" s="1" customFormat="1" ht="22.9" customHeight="1">
      <c r="B92" s="34"/>
      <c r="C92" s="63" t="s">
        <v>241</v>
      </c>
      <c r="J92" s="118">
        <f>BK92</f>
        <v>0</v>
      </c>
      <c r="L92" s="34"/>
      <c r="M92" s="61"/>
      <c r="N92" s="52"/>
      <c r="O92" s="52"/>
      <c r="P92" s="119">
        <f>P93+P495+P538</f>
        <v>0</v>
      </c>
      <c r="Q92" s="52"/>
      <c r="R92" s="119">
        <f>R93+R495+R538</f>
        <v>382.08149742000006</v>
      </c>
      <c r="S92" s="52"/>
      <c r="T92" s="120">
        <f>T93+T495+T538</f>
        <v>128.46068500000001</v>
      </c>
      <c r="AT92" s="18" t="s">
        <v>74</v>
      </c>
      <c r="AU92" s="18" t="s">
        <v>215</v>
      </c>
      <c r="BK92" s="121">
        <f>BK93+BK495+BK538</f>
        <v>0</v>
      </c>
    </row>
    <row r="93" spans="2:65" s="11" customFormat="1" ht="25.9" customHeight="1">
      <c r="B93" s="122"/>
      <c r="D93" s="123" t="s">
        <v>74</v>
      </c>
      <c r="E93" s="124" t="s">
        <v>242</v>
      </c>
      <c r="F93" s="124" t="s">
        <v>243</v>
      </c>
      <c r="I93" s="125"/>
      <c r="J93" s="126">
        <f>BK93</f>
        <v>0</v>
      </c>
      <c r="L93" s="122"/>
      <c r="M93" s="127"/>
      <c r="P93" s="128">
        <f>P94+P188+P268+P323+P398+P403+P471+P491</f>
        <v>0</v>
      </c>
      <c r="R93" s="128">
        <f>R94+R188+R268+R323+R398+R403+R471+R491</f>
        <v>375.23000342000006</v>
      </c>
      <c r="T93" s="129">
        <f>T94+T188+T268+T323+T398+T403+T471+T491</f>
        <v>128.46068500000001</v>
      </c>
      <c r="AR93" s="123" t="s">
        <v>83</v>
      </c>
      <c r="AT93" s="130" t="s">
        <v>74</v>
      </c>
      <c r="AU93" s="130" t="s">
        <v>75</v>
      </c>
      <c r="AY93" s="123" t="s">
        <v>244</v>
      </c>
      <c r="BK93" s="131">
        <f>BK94+BK188+BK268+BK323+BK398+BK403+BK471+BK491</f>
        <v>0</v>
      </c>
    </row>
    <row r="94" spans="2:65" s="11" customFormat="1" ht="22.9" customHeight="1">
      <c r="B94" s="122"/>
      <c r="D94" s="123" t="s">
        <v>74</v>
      </c>
      <c r="E94" s="132" t="s">
        <v>83</v>
      </c>
      <c r="F94" s="132" t="s">
        <v>245</v>
      </c>
      <c r="I94" s="125"/>
      <c r="J94" s="133">
        <f>BK94</f>
        <v>0</v>
      </c>
      <c r="L94" s="122"/>
      <c r="M94" s="127"/>
      <c r="P94" s="128">
        <f>SUM(P95:P187)</f>
        <v>0</v>
      </c>
      <c r="R94" s="128">
        <f>SUM(R95:R187)</f>
        <v>132.44647431999999</v>
      </c>
      <c r="T94" s="129">
        <f>SUM(T95:T187)</f>
        <v>52.700684999999993</v>
      </c>
      <c r="AR94" s="123" t="s">
        <v>83</v>
      </c>
      <c r="AT94" s="130" t="s">
        <v>74</v>
      </c>
      <c r="AU94" s="130" t="s">
        <v>83</v>
      </c>
      <c r="AY94" s="123" t="s">
        <v>244</v>
      </c>
      <c r="BK94" s="131">
        <f>SUM(BK95:BK187)</f>
        <v>0</v>
      </c>
    </row>
    <row r="95" spans="2:65" s="1" customFormat="1" ht="16.5" customHeight="1">
      <c r="B95" s="34"/>
      <c r="C95" s="134" t="s">
        <v>83</v>
      </c>
      <c r="D95" s="134" t="s">
        <v>246</v>
      </c>
      <c r="E95" s="135" t="s">
        <v>2670</v>
      </c>
      <c r="F95" s="136" t="s">
        <v>2671</v>
      </c>
      <c r="G95" s="137" t="s">
        <v>249</v>
      </c>
      <c r="H95" s="138">
        <v>6.6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0</v>
      </c>
      <c r="R95" s="143">
        <f>Q95*H95</f>
        <v>0</v>
      </c>
      <c r="S95" s="143">
        <v>0.75</v>
      </c>
      <c r="T95" s="144">
        <f>S95*H95</f>
        <v>4.9499999999999993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2672</v>
      </c>
    </row>
    <row r="96" spans="2:65" s="1" customFormat="1" ht="19.5">
      <c r="B96" s="34"/>
      <c r="D96" s="147" t="s">
        <v>253</v>
      </c>
      <c r="F96" s="148" t="s">
        <v>2673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2674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29</v>
      </c>
      <c r="F98" s="155" t="s">
        <v>2675</v>
      </c>
      <c r="H98" s="156">
        <v>6.6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16.5" customHeight="1">
      <c r="B99" s="34"/>
      <c r="C99" s="134" t="s">
        <v>21</v>
      </c>
      <c r="D99" s="134" t="s">
        <v>246</v>
      </c>
      <c r="E99" s="135" t="s">
        <v>2676</v>
      </c>
      <c r="F99" s="136" t="s">
        <v>2677</v>
      </c>
      <c r="G99" s="137" t="s">
        <v>249</v>
      </c>
      <c r="H99" s="138">
        <v>10.532999999999999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1.0000000000000001E-5</v>
      </c>
      <c r="R99" s="143">
        <f>Q99*H99</f>
        <v>1.0533000000000001E-4</v>
      </c>
      <c r="S99" s="143">
        <v>0.115</v>
      </c>
      <c r="T99" s="144">
        <f>S99*H99</f>
        <v>1.211295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2678</v>
      </c>
    </row>
    <row r="100" spans="2:65" s="1" customFormat="1" ht="19.5">
      <c r="B100" s="34"/>
      <c r="D100" s="147" t="s">
        <v>253</v>
      </c>
      <c r="F100" s="148" t="s">
        <v>2679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2680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" customFormat="1" ht="16.5" customHeight="1">
      <c r="B102" s="34"/>
      <c r="C102" s="134" t="s">
        <v>264</v>
      </c>
      <c r="D102" s="134" t="s">
        <v>246</v>
      </c>
      <c r="E102" s="135" t="s">
        <v>2681</v>
      </c>
      <c r="F102" s="136" t="s">
        <v>2682</v>
      </c>
      <c r="G102" s="137" t="s">
        <v>249</v>
      </c>
      <c r="H102" s="138">
        <v>10.532999999999999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3.0000000000000001E-5</v>
      </c>
      <c r="R102" s="143">
        <f>Q102*H102</f>
        <v>3.1598999999999999E-4</v>
      </c>
      <c r="S102" s="143">
        <v>0.23</v>
      </c>
      <c r="T102" s="144">
        <f>S102*H102</f>
        <v>2.42259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2683</v>
      </c>
    </row>
    <row r="103" spans="2:65" s="1" customFormat="1" ht="19.5">
      <c r="B103" s="34"/>
      <c r="D103" s="147" t="s">
        <v>253</v>
      </c>
      <c r="F103" s="148" t="s">
        <v>2684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2685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2" customFormat="1">
      <c r="B105" s="153"/>
      <c r="D105" s="147" t="s">
        <v>262</v>
      </c>
      <c r="E105" s="154" t="s">
        <v>29</v>
      </c>
      <c r="F105" s="155" t="s">
        <v>2686</v>
      </c>
      <c r="H105" s="156">
        <v>10.532999999999999</v>
      </c>
      <c r="I105" s="157"/>
      <c r="L105" s="153"/>
      <c r="M105" s="158"/>
      <c r="T105" s="159"/>
      <c r="AT105" s="154" t="s">
        <v>262</v>
      </c>
      <c r="AU105" s="154" t="s">
        <v>21</v>
      </c>
      <c r="AV105" s="12" t="s">
        <v>21</v>
      </c>
      <c r="AW105" s="12" t="s">
        <v>36</v>
      </c>
      <c r="AX105" s="12" t="s">
        <v>83</v>
      </c>
      <c r="AY105" s="154" t="s">
        <v>244</v>
      </c>
    </row>
    <row r="106" spans="2:65" s="1" customFormat="1" ht="16.5" customHeight="1">
      <c r="B106" s="34"/>
      <c r="C106" s="134" t="s">
        <v>251</v>
      </c>
      <c r="D106" s="134" t="s">
        <v>246</v>
      </c>
      <c r="E106" s="135" t="s">
        <v>272</v>
      </c>
      <c r="F106" s="136" t="s">
        <v>273</v>
      </c>
      <c r="G106" s="137" t="s">
        <v>274</v>
      </c>
      <c r="H106" s="138">
        <v>24.24</v>
      </c>
      <c r="I106" s="139"/>
      <c r="J106" s="140">
        <f>ROUND(I106*H106,2)</f>
        <v>0</v>
      </c>
      <c r="K106" s="136" t="s">
        <v>250</v>
      </c>
      <c r="L106" s="34"/>
      <c r="M106" s="141" t="s">
        <v>29</v>
      </c>
      <c r="N106" s="142" t="s">
        <v>46</v>
      </c>
      <c r="P106" s="143">
        <f>O106*H106</f>
        <v>0</v>
      </c>
      <c r="Q106" s="143">
        <v>0</v>
      </c>
      <c r="R106" s="143">
        <f>Q106*H106</f>
        <v>0</v>
      </c>
      <c r="S106" s="143">
        <v>1.82</v>
      </c>
      <c r="T106" s="144">
        <f>S106*H106</f>
        <v>44.116799999999998</v>
      </c>
      <c r="AR106" s="145" t="s">
        <v>251</v>
      </c>
      <c r="AT106" s="145" t="s">
        <v>246</v>
      </c>
      <c r="AU106" s="145" t="s">
        <v>21</v>
      </c>
      <c r="AY106" s="18" t="s">
        <v>244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83</v>
      </c>
      <c r="BK106" s="146">
        <f>ROUND(I106*H106,2)</f>
        <v>0</v>
      </c>
      <c r="BL106" s="18" t="s">
        <v>251</v>
      </c>
      <c r="BM106" s="145" t="s">
        <v>2687</v>
      </c>
    </row>
    <row r="107" spans="2:65" s="1" customFormat="1">
      <c r="B107" s="34"/>
      <c r="D107" s="147" t="s">
        <v>253</v>
      </c>
      <c r="F107" s="148" t="s">
        <v>276</v>
      </c>
      <c r="I107" s="149"/>
      <c r="L107" s="34"/>
      <c r="M107" s="150"/>
      <c r="T107" s="55"/>
      <c r="AT107" s="18" t="s">
        <v>253</v>
      </c>
      <c r="AU107" s="18" t="s">
        <v>21</v>
      </c>
    </row>
    <row r="108" spans="2:65" s="1" customFormat="1">
      <c r="B108" s="34"/>
      <c r="D108" s="151" t="s">
        <v>255</v>
      </c>
      <c r="F108" s="152" t="s">
        <v>277</v>
      </c>
      <c r="I108" s="149"/>
      <c r="L108" s="34"/>
      <c r="M108" s="150"/>
      <c r="T108" s="55"/>
      <c r="AT108" s="18" t="s">
        <v>255</v>
      </c>
      <c r="AU108" s="18" t="s">
        <v>21</v>
      </c>
    </row>
    <row r="109" spans="2:65" s="12" customFormat="1">
      <c r="B109" s="153"/>
      <c r="D109" s="147" t="s">
        <v>262</v>
      </c>
      <c r="E109" s="154" t="s">
        <v>29</v>
      </c>
      <c r="F109" s="155" t="s">
        <v>2688</v>
      </c>
      <c r="H109" s="156">
        <v>24.24</v>
      </c>
      <c r="I109" s="157"/>
      <c r="L109" s="153"/>
      <c r="M109" s="158"/>
      <c r="T109" s="159"/>
      <c r="AT109" s="154" t="s">
        <v>262</v>
      </c>
      <c r="AU109" s="154" t="s">
        <v>21</v>
      </c>
      <c r="AV109" s="12" t="s">
        <v>21</v>
      </c>
      <c r="AW109" s="12" t="s">
        <v>36</v>
      </c>
      <c r="AX109" s="12" t="s">
        <v>83</v>
      </c>
      <c r="AY109" s="154" t="s">
        <v>244</v>
      </c>
    </row>
    <row r="110" spans="2:65" s="1" customFormat="1" ht="16.5" customHeight="1">
      <c r="B110" s="34"/>
      <c r="C110" s="134" t="s">
        <v>279</v>
      </c>
      <c r="D110" s="134" t="s">
        <v>246</v>
      </c>
      <c r="E110" s="135" t="s">
        <v>1349</v>
      </c>
      <c r="F110" s="136" t="s">
        <v>1350</v>
      </c>
      <c r="G110" s="137" t="s">
        <v>1351</v>
      </c>
      <c r="H110" s="138">
        <v>460</v>
      </c>
      <c r="I110" s="139"/>
      <c r="J110" s="140">
        <f>ROUND(I110*H110,2)</f>
        <v>0</v>
      </c>
      <c r="K110" s="136" t="s">
        <v>250</v>
      </c>
      <c r="L110" s="34"/>
      <c r="M110" s="141" t="s">
        <v>29</v>
      </c>
      <c r="N110" s="142" t="s">
        <v>46</v>
      </c>
      <c r="P110" s="143">
        <f>O110*H110</f>
        <v>0</v>
      </c>
      <c r="Q110" s="143">
        <v>3.0000000000000001E-5</v>
      </c>
      <c r="R110" s="143">
        <f>Q110*H110</f>
        <v>1.38E-2</v>
      </c>
      <c r="S110" s="143">
        <v>0</v>
      </c>
      <c r="T110" s="144">
        <f>S110*H110</f>
        <v>0</v>
      </c>
      <c r="AR110" s="145" t="s">
        <v>251</v>
      </c>
      <c r="AT110" s="145" t="s">
        <v>246</v>
      </c>
      <c r="AU110" s="145" t="s">
        <v>21</v>
      </c>
      <c r="AY110" s="18" t="s">
        <v>244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83</v>
      </c>
      <c r="BK110" s="146">
        <f>ROUND(I110*H110,2)</f>
        <v>0</v>
      </c>
      <c r="BL110" s="18" t="s">
        <v>251</v>
      </c>
      <c r="BM110" s="145" t="s">
        <v>2689</v>
      </c>
    </row>
    <row r="111" spans="2:65" s="1" customFormat="1">
      <c r="B111" s="34"/>
      <c r="D111" s="147" t="s">
        <v>253</v>
      </c>
      <c r="F111" s="148" t="s">
        <v>1353</v>
      </c>
      <c r="I111" s="149"/>
      <c r="L111" s="34"/>
      <c r="M111" s="150"/>
      <c r="T111" s="55"/>
      <c r="AT111" s="18" t="s">
        <v>253</v>
      </c>
      <c r="AU111" s="18" t="s">
        <v>21</v>
      </c>
    </row>
    <row r="112" spans="2:65" s="1" customFormat="1">
      <c r="B112" s="34"/>
      <c r="D112" s="151" t="s">
        <v>255</v>
      </c>
      <c r="F112" s="152" t="s">
        <v>1354</v>
      </c>
      <c r="I112" s="149"/>
      <c r="L112" s="34"/>
      <c r="M112" s="150"/>
      <c r="T112" s="55"/>
      <c r="AT112" s="18" t="s">
        <v>255</v>
      </c>
      <c r="AU112" s="18" t="s">
        <v>21</v>
      </c>
    </row>
    <row r="113" spans="2:65" s="12" customFormat="1">
      <c r="B113" s="153"/>
      <c r="D113" s="147" t="s">
        <v>262</v>
      </c>
      <c r="E113" s="154" t="s">
        <v>29</v>
      </c>
      <c r="F113" s="155" t="s">
        <v>2690</v>
      </c>
      <c r="H113" s="156">
        <v>400</v>
      </c>
      <c r="I113" s="157"/>
      <c r="L113" s="153"/>
      <c r="M113" s="158"/>
      <c r="T113" s="159"/>
      <c r="AT113" s="154" t="s">
        <v>262</v>
      </c>
      <c r="AU113" s="154" t="s">
        <v>21</v>
      </c>
      <c r="AV113" s="12" t="s">
        <v>21</v>
      </c>
      <c r="AW113" s="12" t="s">
        <v>36</v>
      </c>
      <c r="AX113" s="12" t="s">
        <v>75</v>
      </c>
      <c r="AY113" s="154" t="s">
        <v>244</v>
      </c>
    </row>
    <row r="114" spans="2:65" s="12" customFormat="1">
      <c r="B114" s="153"/>
      <c r="D114" s="147" t="s">
        <v>262</v>
      </c>
      <c r="E114" s="154" t="s">
        <v>29</v>
      </c>
      <c r="F114" s="155" t="s">
        <v>2691</v>
      </c>
      <c r="H114" s="156">
        <v>60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75</v>
      </c>
      <c r="AY114" s="154" t="s">
        <v>244</v>
      </c>
    </row>
    <row r="115" spans="2:65" s="13" customFormat="1">
      <c r="B115" s="160"/>
      <c r="D115" s="147" t="s">
        <v>262</v>
      </c>
      <c r="E115" s="161" t="s">
        <v>29</v>
      </c>
      <c r="F115" s="162" t="s">
        <v>271</v>
      </c>
      <c r="H115" s="163">
        <v>460</v>
      </c>
      <c r="I115" s="164"/>
      <c r="L115" s="160"/>
      <c r="M115" s="165"/>
      <c r="T115" s="166"/>
      <c r="AT115" s="161" t="s">
        <v>262</v>
      </c>
      <c r="AU115" s="161" t="s">
        <v>21</v>
      </c>
      <c r="AV115" s="13" t="s">
        <v>251</v>
      </c>
      <c r="AW115" s="13" t="s">
        <v>36</v>
      </c>
      <c r="AX115" s="13" t="s">
        <v>83</v>
      </c>
      <c r="AY115" s="161" t="s">
        <v>244</v>
      </c>
    </row>
    <row r="116" spans="2:65" s="1" customFormat="1" ht="16.5" customHeight="1">
      <c r="B116" s="34"/>
      <c r="C116" s="134" t="s">
        <v>286</v>
      </c>
      <c r="D116" s="134" t="s">
        <v>246</v>
      </c>
      <c r="E116" s="135" t="s">
        <v>1356</v>
      </c>
      <c r="F116" s="136" t="s">
        <v>1357</v>
      </c>
      <c r="G116" s="137" t="s">
        <v>1358</v>
      </c>
      <c r="H116" s="138">
        <v>57.5</v>
      </c>
      <c r="I116" s="139"/>
      <c r="J116" s="140">
        <f>ROUND(I116*H116,2)</f>
        <v>0</v>
      </c>
      <c r="K116" s="136" t="s">
        <v>250</v>
      </c>
      <c r="L116" s="34"/>
      <c r="M116" s="141" t="s">
        <v>29</v>
      </c>
      <c r="N116" s="142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251</v>
      </c>
      <c r="AT116" s="145" t="s">
        <v>246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2692</v>
      </c>
    </row>
    <row r="117" spans="2:65" s="1" customFormat="1">
      <c r="B117" s="34"/>
      <c r="D117" s="147" t="s">
        <v>253</v>
      </c>
      <c r="F117" s="148" t="s">
        <v>1360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>
      <c r="B118" s="34"/>
      <c r="D118" s="151" t="s">
        <v>255</v>
      </c>
      <c r="F118" s="152" t="s">
        <v>1361</v>
      </c>
      <c r="I118" s="149"/>
      <c r="L118" s="34"/>
      <c r="M118" s="150"/>
      <c r="T118" s="55"/>
      <c r="AT118" s="18" t="s">
        <v>255</v>
      </c>
      <c r="AU118" s="18" t="s">
        <v>21</v>
      </c>
    </row>
    <row r="119" spans="2:65" s="12" customFormat="1">
      <c r="B119" s="153"/>
      <c r="D119" s="147" t="s">
        <v>262</v>
      </c>
      <c r="E119" s="154" t="s">
        <v>29</v>
      </c>
      <c r="F119" s="155" t="s">
        <v>2693</v>
      </c>
      <c r="H119" s="156">
        <v>50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75</v>
      </c>
      <c r="AY119" s="154" t="s">
        <v>244</v>
      </c>
    </row>
    <row r="120" spans="2:65" s="12" customFormat="1">
      <c r="B120" s="153"/>
      <c r="D120" s="147" t="s">
        <v>262</v>
      </c>
      <c r="E120" s="154" t="s">
        <v>29</v>
      </c>
      <c r="F120" s="155" t="s">
        <v>2694</v>
      </c>
      <c r="H120" s="156">
        <v>7.5</v>
      </c>
      <c r="I120" s="157"/>
      <c r="L120" s="153"/>
      <c r="M120" s="158"/>
      <c r="T120" s="159"/>
      <c r="AT120" s="154" t="s">
        <v>262</v>
      </c>
      <c r="AU120" s="154" t="s">
        <v>21</v>
      </c>
      <c r="AV120" s="12" t="s">
        <v>21</v>
      </c>
      <c r="AW120" s="12" t="s">
        <v>36</v>
      </c>
      <c r="AX120" s="12" t="s">
        <v>75</v>
      </c>
      <c r="AY120" s="154" t="s">
        <v>244</v>
      </c>
    </row>
    <row r="121" spans="2:65" s="13" customFormat="1">
      <c r="B121" s="160"/>
      <c r="D121" s="147" t="s">
        <v>262</v>
      </c>
      <c r="E121" s="161" t="s">
        <v>29</v>
      </c>
      <c r="F121" s="162" t="s">
        <v>271</v>
      </c>
      <c r="H121" s="163">
        <v>57.5</v>
      </c>
      <c r="I121" s="164"/>
      <c r="L121" s="160"/>
      <c r="M121" s="165"/>
      <c r="T121" s="166"/>
      <c r="AT121" s="161" t="s">
        <v>262</v>
      </c>
      <c r="AU121" s="161" t="s">
        <v>21</v>
      </c>
      <c r="AV121" s="13" t="s">
        <v>251</v>
      </c>
      <c r="AW121" s="13" t="s">
        <v>36</v>
      </c>
      <c r="AX121" s="13" t="s">
        <v>83</v>
      </c>
      <c r="AY121" s="161" t="s">
        <v>244</v>
      </c>
    </row>
    <row r="122" spans="2:65" s="1" customFormat="1" ht="16.5" customHeight="1">
      <c r="B122" s="34"/>
      <c r="C122" s="134" t="s">
        <v>293</v>
      </c>
      <c r="D122" s="134" t="s">
        <v>246</v>
      </c>
      <c r="E122" s="135" t="s">
        <v>2695</v>
      </c>
      <c r="F122" s="136" t="s">
        <v>2696</v>
      </c>
      <c r="G122" s="137" t="s">
        <v>249</v>
      </c>
      <c r="H122" s="138">
        <v>36</v>
      </c>
      <c r="I122" s="139"/>
      <c r="J122" s="140">
        <f>ROUND(I122*H122,2)</f>
        <v>0</v>
      </c>
      <c r="K122" s="136" t="s">
        <v>250</v>
      </c>
      <c r="L122" s="34"/>
      <c r="M122" s="141" t="s">
        <v>29</v>
      </c>
      <c r="N122" s="142" t="s">
        <v>46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251</v>
      </c>
      <c r="AT122" s="145" t="s">
        <v>246</v>
      </c>
      <c r="AU122" s="145" t="s">
        <v>21</v>
      </c>
      <c r="AY122" s="18" t="s">
        <v>244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83</v>
      </c>
      <c r="BK122" s="146">
        <f>ROUND(I122*H122,2)</f>
        <v>0</v>
      </c>
      <c r="BL122" s="18" t="s">
        <v>251</v>
      </c>
      <c r="BM122" s="145" t="s">
        <v>2697</v>
      </c>
    </row>
    <row r="123" spans="2:65" s="1" customFormat="1">
      <c r="B123" s="34"/>
      <c r="D123" s="147" t="s">
        <v>253</v>
      </c>
      <c r="F123" s="148" t="s">
        <v>2698</v>
      </c>
      <c r="I123" s="149"/>
      <c r="L123" s="34"/>
      <c r="M123" s="150"/>
      <c r="T123" s="55"/>
      <c r="AT123" s="18" t="s">
        <v>253</v>
      </c>
      <c r="AU123" s="18" t="s">
        <v>21</v>
      </c>
    </row>
    <row r="124" spans="2:65" s="1" customFormat="1">
      <c r="B124" s="34"/>
      <c r="D124" s="151" t="s">
        <v>255</v>
      </c>
      <c r="F124" s="152" t="s">
        <v>2699</v>
      </c>
      <c r="I124" s="149"/>
      <c r="L124" s="34"/>
      <c r="M124" s="150"/>
      <c r="T124" s="55"/>
      <c r="AT124" s="18" t="s">
        <v>255</v>
      </c>
      <c r="AU124" s="18" t="s">
        <v>21</v>
      </c>
    </row>
    <row r="125" spans="2:65" s="12" customFormat="1">
      <c r="B125" s="153"/>
      <c r="D125" s="147" t="s">
        <v>262</v>
      </c>
      <c r="E125" s="154" t="s">
        <v>29</v>
      </c>
      <c r="F125" s="155" t="s">
        <v>2700</v>
      </c>
      <c r="H125" s="156">
        <v>36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83</v>
      </c>
      <c r="AY125" s="154" t="s">
        <v>244</v>
      </c>
    </row>
    <row r="126" spans="2:65" s="1" customFormat="1" ht="16.5" customHeight="1">
      <c r="B126" s="34"/>
      <c r="C126" s="134" t="s">
        <v>300</v>
      </c>
      <c r="D126" s="134" t="s">
        <v>246</v>
      </c>
      <c r="E126" s="135" t="s">
        <v>2701</v>
      </c>
      <c r="F126" s="136" t="s">
        <v>2702</v>
      </c>
      <c r="G126" s="137" t="s">
        <v>274</v>
      </c>
      <c r="H126" s="138">
        <v>482.79</v>
      </c>
      <c r="I126" s="139"/>
      <c r="J126" s="140">
        <f>ROUND(I126*H126,2)</f>
        <v>0</v>
      </c>
      <c r="K126" s="136" t="s">
        <v>250</v>
      </c>
      <c r="L126" s="34"/>
      <c r="M126" s="141" t="s">
        <v>29</v>
      </c>
      <c r="N126" s="142" t="s">
        <v>46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251</v>
      </c>
      <c r="AT126" s="145" t="s">
        <v>246</v>
      </c>
      <c r="AU126" s="145" t="s">
        <v>21</v>
      </c>
      <c r="AY126" s="18" t="s">
        <v>244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83</v>
      </c>
      <c r="BK126" s="146">
        <f>ROUND(I126*H126,2)</f>
        <v>0</v>
      </c>
      <c r="BL126" s="18" t="s">
        <v>251</v>
      </c>
      <c r="BM126" s="145" t="s">
        <v>2703</v>
      </c>
    </row>
    <row r="127" spans="2:65" s="1" customFormat="1" ht="19.5">
      <c r="B127" s="34"/>
      <c r="D127" s="147" t="s">
        <v>253</v>
      </c>
      <c r="F127" s="148" t="s">
        <v>2704</v>
      </c>
      <c r="I127" s="149"/>
      <c r="L127" s="34"/>
      <c r="M127" s="150"/>
      <c r="T127" s="55"/>
      <c r="AT127" s="18" t="s">
        <v>253</v>
      </c>
      <c r="AU127" s="18" t="s">
        <v>21</v>
      </c>
    </row>
    <row r="128" spans="2:65" s="1" customFormat="1">
      <c r="B128" s="34"/>
      <c r="D128" s="151" t="s">
        <v>255</v>
      </c>
      <c r="F128" s="152" t="s">
        <v>2705</v>
      </c>
      <c r="I128" s="149"/>
      <c r="L128" s="34"/>
      <c r="M128" s="150"/>
      <c r="T128" s="55"/>
      <c r="AT128" s="18" t="s">
        <v>255</v>
      </c>
      <c r="AU128" s="18" t="s">
        <v>21</v>
      </c>
    </row>
    <row r="129" spans="2:65" s="15" customFormat="1">
      <c r="B129" s="188"/>
      <c r="D129" s="147" t="s">
        <v>262</v>
      </c>
      <c r="E129" s="189" t="s">
        <v>29</v>
      </c>
      <c r="F129" s="190" t="s">
        <v>2706</v>
      </c>
      <c r="H129" s="189" t="s">
        <v>29</v>
      </c>
      <c r="I129" s="191"/>
      <c r="L129" s="188"/>
      <c r="M129" s="192"/>
      <c r="T129" s="193"/>
      <c r="AT129" s="189" t="s">
        <v>262</v>
      </c>
      <c r="AU129" s="189" t="s">
        <v>21</v>
      </c>
      <c r="AV129" s="15" t="s">
        <v>83</v>
      </c>
      <c r="AW129" s="15" t="s">
        <v>36</v>
      </c>
      <c r="AX129" s="15" t="s">
        <v>75</v>
      </c>
      <c r="AY129" s="189" t="s">
        <v>244</v>
      </c>
    </row>
    <row r="130" spans="2:65" s="12" customFormat="1">
      <c r="B130" s="153"/>
      <c r="D130" s="147" t="s">
        <v>262</v>
      </c>
      <c r="E130" s="154" t="s">
        <v>29</v>
      </c>
      <c r="F130" s="155" t="s">
        <v>2707</v>
      </c>
      <c r="H130" s="156">
        <v>75.62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2" customFormat="1">
      <c r="B131" s="153"/>
      <c r="D131" s="147" t="s">
        <v>262</v>
      </c>
      <c r="E131" s="154" t="s">
        <v>29</v>
      </c>
      <c r="F131" s="155" t="s">
        <v>2708</v>
      </c>
      <c r="H131" s="156">
        <v>161.66999999999999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75</v>
      </c>
      <c r="AY131" s="154" t="s">
        <v>244</v>
      </c>
    </row>
    <row r="132" spans="2:65" s="12" customFormat="1">
      <c r="B132" s="153"/>
      <c r="D132" s="147" t="s">
        <v>262</v>
      </c>
      <c r="E132" s="154" t="s">
        <v>29</v>
      </c>
      <c r="F132" s="155" t="s">
        <v>2709</v>
      </c>
      <c r="H132" s="156">
        <v>109.38</v>
      </c>
      <c r="I132" s="157"/>
      <c r="L132" s="153"/>
      <c r="M132" s="158"/>
      <c r="T132" s="159"/>
      <c r="AT132" s="154" t="s">
        <v>262</v>
      </c>
      <c r="AU132" s="154" t="s">
        <v>21</v>
      </c>
      <c r="AV132" s="12" t="s">
        <v>21</v>
      </c>
      <c r="AW132" s="12" t="s">
        <v>36</v>
      </c>
      <c r="AX132" s="12" t="s">
        <v>75</v>
      </c>
      <c r="AY132" s="154" t="s">
        <v>244</v>
      </c>
    </row>
    <row r="133" spans="2:65" s="14" customFormat="1">
      <c r="B133" s="168"/>
      <c r="D133" s="147" t="s">
        <v>262</v>
      </c>
      <c r="E133" s="169" t="s">
        <v>29</v>
      </c>
      <c r="F133" s="170" t="s">
        <v>321</v>
      </c>
      <c r="H133" s="171">
        <v>346.67</v>
      </c>
      <c r="I133" s="172"/>
      <c r="L133" s="168"/>
      <c r="M133" s="173"/>
      <c r="T133" s="174"/>
      <c r="AT133" s="169" t="s">
        <v>262</v>
      </c>
      <c r="AU133" s="169" t="s">
        <v>21</v>
      </c>
      <c r="AV133" s="14" t="s">
        <v>264</v>
      </c>
      <c r="AW133" s="14" t="s">
        <v>36</v>
      </c>
      <c r="AX133" s="14" t="s">
        <v>75</v>
      </c>
      <c r="AY133" s="169" t="s">
        <v>244</v>
      </c>
    </row>
    <row r="134" spans="2:65" s="12" customFormat="1">
      <c r="B134" s="153"/>
      <c r="D134" s="147" t="s">
        <v>262</v>
      </c>
      <c r="E134" s="154" t="s">
        <v>29</v>
      </c>
      <c r="F134" s="155" t="s">
        <v>2710</v>
      </c>
      <c r="H134" s="156">
        <v>136.12</v>
      </c>
      <c r="I134" s="157"/>
      <c r="L134" s="153"/>
      <c r="M134" s="158"/>
      <c r="T134" s="159"/>
      <c r="AT134" s="154" t="s">
        <v>262</v>
      </c>
      <c r="AU134" s="154" t="s">
        <v>21</v>
      </c>
      <c r="AV134" s="12" t="s">
        <v>21</v>
      </c>
      <c r="AW134" s="12" t="s">
        <v>36</v>
      </c>
      <c r="AX134" s="12" t="s">
        <v>75</v>
      </c>
      <c r="AY134" s="154" t="s">
        <v>244</v>
      </c>
    </row>
    <row r="135" spans="2:65" s="14" customFormat="1">
      <c r="B135" s="168"/>
      <c r="D135" s="147" t="s">
        <v>262</v>
      </c>
      <c r="E135" s="169" t="s">
        <v>29</v>
      </c>
      <c r="F135" s="170" t="s">
        <v>321</v>
      </c>
      <c r="H135" s="171">
        <v>136.12</v>
      </c>
      <c r="I135" s="172"/>
      <c r="L135" s="168"/>
      <c r="M135" s="173"/>
      <c r="T135" s="174"/>
      <c r="AT135" s="169" t="s">
        <v>262</v>
      </c>
      <c r="AU135" s="169" t="s">
        <v>21</v>
      </c>
      <c r="AV135" s="14" t="s">
        <v>264</v>
      </c>
      <c r="AW135" s="14" t="s">
        <v>36</v>
      </c>
      <c r="AX135" s="14" t="s">
        <v>75</v>
      </c>
      <c r="AY135" s="169" t="s">
        <v>244</v>
      </c>
    </row>
    <row r="136" spans="2:65" s="13" customFormat="1">
      <c r="B136" s="160"/>
      <c r="D136" s="147" t="s">
        <v>262</v>
      </c>
      <c r="E136" s="161" t="s">
        <v>29</v>
      </c>
      <c r="F136" s="162" t="s">
        <v>271</v>
      </c>
      <c r="H136" s="163">
        <v>482.79</v>
      </c>
      <c r="I136" s="164"/>
      <c r="L136" s="160"/>
      <c r="M136" s="165"/>
      <c r="T136" s="166"/>
      <c r="AT136" s="161" t="s">
        <v>262</v>
      </c>
      <c r="AU136" s="161" t="s">
        <v>21</v>
      </c>
      <c r="AV136" s="13" t="s">
        <v>251</v>
      </c>
      <c r="AW136" s="13" t="s">
        <v>36</v>
      </c>
      <c r="AX136" s="13" t="s">
        <v>83</v>
      </c>
      <c r="AY136" s="161" t="s">
        <v>244</v>
      </c>
    </row>
    <row r="137" spans="2:65" s="1" customFormat="1" ht="16.5" customHeight="1">
      <c r="B137" s="34"/>
      <c r="C137" s="134" t="s">
        <v>307</v>
      </c>
      <c r="D137" s="134" t="s">
        <v>246</v>
      </c>
      <c r="E137" s="135" t="s">
        <v>1447</v>
      </c>
      <c r="F137" s="136" t="s">
        <v>1448</v>
      </c>
      <c r="G137" s="137" t="s">
        <v>249</v>
      </c>
      <c r="H137" s="138">
        <v>295.02</v>
      </c>
      <c r="I137" s="139"/>
      <c r="J137" s="140">
        <f>ROUND(I137*H137,2)</f>
        <v>0</v>
      </c>
      <c r="K137" s="136" t="s">
        <v>250</v>
      </c>
      <c r="L137" s="34"/>
      <c r="M137" s="141" t="s">
        <v>29</v>
      </c>
      <c r="N137" s="142" t="s">
        <v>46</v>
      </c>
      <c r="P137" s="143">
        <f>O137*H137</f>
        <v>0</v>
      </c>
      <c r="Q137" s="143">
        <v>1.4999999999999999E-4</v>
      </c>
      <c r="R137" s="143">
        <f>Q137*H137</f>
        <v>4.4252999999999994E-2</v>
      </c>
      <c r="S137" s="143">
        <v>0</v>
      </c>
      <c r="T137" s="144">
        <f>S137*H137</f>
        <v>0</v>
      </c>
      <c r="AR137" s="145" t="s">
        <v>251</v>
      </c>
      <c r="AT137" s="145" t="s">
        <v>246</v>
      </c>
      <c r="AU137" s="145" t="s">
        <v>21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251</v>
      </c>
      <c r="BM137" s="145" t="s">
        <v>2711</v>
      </c>
    </row>
    <row r="138" spans="2:65" s="1" customFormat="1">
      <c r="B138" s="34"/>
      <c r="D138" s="147" t="s">
        <v>253</v>
      </c>
      <c r="F138" s="148" t="s">
        <v>1450</v>
      </c>
      <c r="I138" s="149"/>
      <c r="L138" s="34"/>
      <c r="M138" s="150"/>
      <c r="T138" s="55"/>
      <c r="AT138" s="18" t="s">
        <v>253</v>
      </c>
      <c r="AU138" s="18" t="s">
        <v>21</v>
      </c>
    </row>
    <row r="139" spans="2:65" s="1" customFormat="1">
      <c r="B139" s="34"/>
      <c r="D139" s="151" t="s">
        <v>255</v>
      </c>
      <c r="F139" s="152" t="s">
        <v>1451</v>
      </c>
      <c r="I139" s="149"/>
      <c r="L139" s="34"/>
      <c r="M139" s="150"/>
      <c r="T139" s="55"/>
      <c r="AT139" s="18" t="s">
        <v>255</v>
      </c>
      <c r="AU139" s="18" t="s">
        <v>21</v>
      </c>
    </row>
    <row r="140" spans="2:65" s="15" customFormat="1">
      <c r="B140" s="188"/>
      <c r="D140" s="147" t="s">
        <v>262</v>
      </c>
      <c r="E140" s="189" t="s">
        <v>29</v>
      </c>
      <c r="F140" s="190" t="s">
        <v>2712</v>
      </c>
      <c r="H140" s="189" t="s">
        <v>29</v>
      </c>
      <c r="I140" s="191"/>
      <c r="L140" s="188"/>
      <c r="M140" s="192"/>
      <c r="T140" s="193"/>
      <c r="AT140" s="189" t="s">
        <v>262</v>
      </c>
      <c r="AU140" s="189" t="s">
        <v>21</v>
      </c>
      <c r="AV140" s="15" t="s">
        <v>83</v>
      </c>
      <c r="AW140" s="15" t="s">
        <v>36</v>
      </c>
      <c r="AX140" s="15" t="s">
        <v>75</v>
      </c>
      <c r="AY140" s="189" t="s">
        <v>244</v>
      </c>
    </row>
    <row r="141" spans="2:65" s="12" customFormat="1">
      <c r="B141" s="153"/>
      <c r="D141" s="147" t="s">
        <v>262</v>
      </c>
      <c r="E141" s="154" t="s">
        <v>29</v>
      </c>
      <c r="F141" s="155" t="s">
        <v>2713</v>
      </c>
      <c r="H141" s="156">
        <v>93.06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75</v>
      </c>
      <c r="AY141" s="154" t="s">
        <v>244</v>
      </c>
    </row>
    <row r="142" spans="2:65" s="12" customFormat="1">
      <c r="B142" s="153"/>
      <c r="D142" s="147" t="s">
        <v>262</v>
      </c>
      <c r="E142" s="154" t="s">
        <v>29</v>
      </c>
      <c r="F142" s="155" t="s">
        <v>2714</v>
      </c>
      <c r="H142" s="156">
        <v>108.9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75</v>
      </c>
      <c r="AY142" s="154" t="s">
        <v>244</v>
      </c>
    </row>
    <row r="143" spans="2:65" s="12" customFormat="1">
      <c r="B143" s="153"/>
      <c r="D143" s="147" t="s">
        <v>262</v>
      </c>
      <c r="E143" s="154" t="s">
        <v>29</v>
      </c>
      <c r="F143" s="155" t="s">
        <v>2715</v>
      </c>
      <c r="H143" s="156">
        <v>93.06</v>
      </c>
      <c r="I143" s="157"/>
      <c r="L143" s="153"/>
      <c r="M143" s="158"/>
      <c r="T143" s="159"/>
      <c r="AT143" s="154" t="s">
        <v>262</v>
      </c>
      <c r="AU143" s="154" t="s">
        <v>21</v>
      </c>
      <c r="AV143" s="12" t="s">
        <v>21</v>
      </c>
      <c r="AW143" s="12" t="s">
        <v>36</v>
      </c>
      <c r="AX143" s="12" t="s">
        <v>75</v>
      </c>
      <c r="AY143" s="154" t="s">
        <v>244</v>
      </c>
    </row>
    <row r="144" spans="2:65" s="13" customFormat="1">
      <c r="B144" s="160"/>
      <c r="D144" s="147" t="s">
        <v>262</v>
      </c>
      <c r="E144" s="161" t="s">
        <v>29</v>
      </c>
      <c r="F144" s="162" t="s">
        <v>271</v>
      </c>
      <c r="H144" s="163">
        <v>295.02</v>
      </c>
      <c r="I144" s="164"/>
      <c r="L144" s="160"/>
      <c r="M144" s="165"/>
      <c r="T144" s="166"/>
      <c r="AT144" s="161" t="s">
        <v>262</v>
      </c>
      <c r="AU144" s="161" t="s">
        <v>21</v>
      </c>
      <c r="AV144" s="13" t="s">
        <v>251</v>
      </c>
      <c r="AW144" s="13" t="s">
        <v>36</v>
      </c>
      <c r="AX144" s="13" t="s">
        <v>83</v>
      </c>
      <c r="AY144" s="161" t="s">
        <v>244</v>
      </c>
    </row>
    <row r="145" spans="2:65" s="1" customFormat="1" ht="16.5" customHeight="1">
      <c r="B145" s="34"/>
      <c r="C145" s="134" t="s">
        <v>314</v>
      </c>
      <c r="D145" s="134" t="s">
        <v>246</v>
      </c>
      <c r="E145" s="135" t="s">
        <v>1454</v>
      </c>
      <c r="F145" s="136" t="s">
        <v>1455</v>
      </c>
      <c r="G145" s="137" t="s">
        <v>249</v>
      </c>
      <c r="H145" s="138">
        <v>295.02</v>
      </c>
      <c r="I145" s="139"/>
      <c r="J145" s="140">
        <f>ROUND(I145*H145,2)</f>
        <v>0</v>
      </c>
      <c r="K145" s="136" t="s">
        <v>250</v>
      </c>
      <c r="L145" s="34"/>
      <c r="M145" s="141" t="s">
        <v>29</v>
      </c>
      <c r="N145" s="142" t="s">
        <v>46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251</v>
      </c>
      <c r="AT145" s="145" t="s">
        <v>246</v>
      </c>
      <c r="AU145" s="145" t="s">
        <v>21</v>
      </c>
      <c r="AY145" s="18" t="s">
        <v>244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83</v>
      </c>
      <c r="BK145" s="146">
        <f>ROUND(I145*H145,2)</f>
        <v>0</v>
      </c>
      <c r="BL145" s="18" t="s">
        <v>251</v>
      </c>
      <c r="BM145" s="145" t="s">
        <v>2716</v>
      </c>
    </row>
    <row r="146" spans="2:65" s="1" customFormat="1">
      <c r="B146" s="34"/>
      <c r="D146" s="147" t="s">
        <v>253</v>
      </c>
      <c r="F146" s="148" t="s">
        <v>1457</v>
      </c>
      <c r="I146" s="149"/>
      <c r="L146" s="34"/>
      <c r="M146" s="150"/>
      <c r="T146" s="55"/>
      <c r="AT146" s="18" t="s">
        <v>253</v>
      </c>
      <c r="AU146" s="18" t="s">
        <v>21</v>
      </c>
    </row>
    <row r="147" spans="2:65" s="1" customFormat="1">
      <c r="B147" s="34"/>
      <c r="D147" s="151" t="s">
        <v>255</v>
      </c>
      <c r="F147" s="152" t="s">
        <v>1458</v>
      </c>
      <c r="I147" s="149"/>
      <c r="L147" s="34"/>
      <c r="M147" s="150"/>
      <c r="T147" s="55"/>
      <c r="AT147" s="18" t="s">
        <v>255</v>
      </c>
      <c r="AU147" s="18" t="s">
        <v>21</v>
      </c>
    </row>
    <row r="148" spans="2:65" s="1" customFormat="1" ht="16.5" customHeight="1">
      <c r="B148" s="34"/>
      <c r="C148" s="175" t="s">
        <v>324</v>
      </c>
      <c r="D148" s="175" t="s">
        <v>373</v>
      </c>
      <c r="E148" s="176" t="s">
        <v>2717</v>
      </c>
      <c r="F148" s="177" t="s">
        <v>1461</v>
      </c>
      <c r="G148" s="178" t="s">
        <v>416</v>
      </c>
      <c r="H148" s="179">
        <v>24.007999999999999</v>
      </c>
      <c r="I148" s="180"/>
      <c r="J148" s="181">
        <f>ROUND(I148*H148,2)</f>
        <v>0</v>
      </c>
      <c r="K148" s="177" t="s">
        <v>29</v>
      </c>
      <c r="L148" s="182"/>
      <c r="M148" s="183" t="s">
        <v>29</v>
      </c>
      <c r="N148" s="184" t="s">
        <v>46</v>
      </c>
      <c r="P148" s="143">
        <f>O148*H148</f>
        <v>0</v>
      </c>
      <c r="Q148" s="143">
        <v>1</v>
      </c>
      <c r="R148" s="143">
        <f>Q148*H148</f>
        <v>24.007999999999999</v>
      </c>
      <c r="S148" s="143">
        <v>0</v>
      </c>
      <c r="T148" s="144">
        <f>S148*H148</f>
        <v>0</v>
      </c>
      <c r="AR148" s="145" t="s">
        <v>300</v>
      </c>
      <c r="AT148" s="145" t="s">
        <v>373</v>
      </c>
      <c r="AU148" s="145" t="s">
        <v>21</v>
      </c>
      <c r="AY148" s="18" t="s">
        <v>244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83</v>
      </c>
      <c r="BK148" s="146">
        <f>ROUND(I148*H148,2)</f>
        <v>0</v>
      </c>
      <c r="BL148" s="18" t="s">
        <v>251</v>
      </c>
      <c r="BM148" s="145" t="s">
        <v>2718</v>
      </c>
    </row>
    <row r="149" spans="2:65" s="12" customFormat="1">
      <c r="B149" s="153"/>
      <c r="D149" s="147" t="s">
        <v>262</v>
      </c>
      <c r="E149" s="154" t="s">
        <v>29</v>
      </c>
      <c r="F149" s="155" t="s">
        <v>2719</v>
      </c>
      <c r="H149" s="156">
        <v>24.007999999999999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83</v>
      </c>
      <c r="AY149" s="154" t="s">
        <v>244</v>
      </c>
    </row>
    <row r="150" spans="2:65" s="1" customFormat="1" ht="21.75" customHeight="1">
      <c r="B150" s="34"/>
      <c r="C150" s="134" t="s">
        <v>336</v>
      </c>
      <c r="D150" s="134" t="s">
        <v>246</v>
      </c>
      <c r="E150" s="135" t="s">
        <v>1465</v>
      </c>
      <c r="F150" s="136" t="s">
        <v>1466</v>
      </c>
      <c r="G150" s="137" t="s">
        <v>249</v>
      </c>
      <c r="H150" s="138">
        <v>295.02</v>
      </c>
      <c r="I150" s="139"/>
      <c r="J150" s="140">
        <f>ROUND(I150*H150,2)</f>
        <v>0</v>
      </c>
      <c r="K150" s="136" t="s">
        <v>250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251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251</v>
      </c>
      <c r="BM150" s="145" t="s">
        <v>2720</v>
      </c>
    </row>
    <row r="151" spans="2:65" s="1" customFormat="1" ht="19.5">
      <c r="B151" s="34"/>
      <c r="D151" s="147" t="s">
        <v>253</v>
      </c>
      <c r="F151" s="148" t="s">
        <v>1468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" customFormat="1">
      <c r="B152" s="34"/>
      <c r="D152" s="151" t="s">
        <v>255</v>
      </c>
      <c r="F152" s="152" t="s">
        <v>1469</v>
      </c>
      <c r="I152" s="149"/>
      <c r="L152" s="34"/>
      <c r="M152" s="150"/>
      <c r="T152" s="55"/>
      <c r="AT152" s="18" t="s">
        <v>255</v>
      </c>
      <c r="AU152" s="18" t="s">
        <v>21</v>
      </c>
    </row>
    <row r="153" spans="2:65" s="1" customFormat="1" ht="21.75" customHeight="1">
      <c r="B153" s="34"/>
      <c r="C153" s="134" t="s">
        <v>340</v>
      </c>
      <c r="D153" s="134" t="s">
        <v>246</v>
      </c>
      <c r="E153" s="135" t="s">
        <v>315</v>
      </c>
      <c r="F153" s="136" t="s">
        <v>316</v>
      </c>
      <c r="G153" s="137" t="s">
        <v>274</v>
      </c>
      <c r="H153" s="138">
        <v>489.99</v>
      </c>
      <c r="I153" s="139"/>
      <c r="J153" s="140">
        <f>ROUND(I153*H153,2)</f>
        <v>0</v>
      </c>
      <c r="K153" s="136" t="s">
        <v>250</v>
      </c>
      <c r="L153" s="34"/>
      <c r="M153" s="141" t="s">
        <v>29</v>
      </c>
      <c r="N153" s="142" t="s">
        <v>46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251</v>
      </c>
      <c r="AT153" s="145" t="s">
        <v>246</v>
      </c>
      <c r="AU153" s="145" t="s">
        <v>21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251</v>
      </c>
      <c r="BM153" s="145" t="s">
        <v>2721</v>
      </c>
    </row>
    <row r="154" spans="2:65" s="1" customFormat="1" ht="19.5">
      <c r="B154" s="34"/>
      <c r="D154" s="147" t="s">
        <v>253</v>
      </c>
      <c r="F154" s="148" t="s">
        <v>318</v>
      </c>
      <c r="I154" s="149"/>
      <c r="L154" s="34"/>
      <c r="M154" s="150"/>
      <c r="T154" s="55"/>
      <c r="AT154" s="18" t="s">
        <v>253</v>
      </c>
      <c r="AU154" s="18" t="s">
        <v>21</v>
      </c>
    </row>
    <row r="155" spans="2:65" s="1" customFormat="1">
      <c r="B155" s="34"/>
      <c r="D155" s="151" t="s">
        <v>255</v>
      </c>
      <c r="F155" s="152" t="s">
        <v>319</v>
      </c>
      <c r="I155" s="149"/>
      <c r="L155" s="34"/>
      <c r="M155" s="150"/>
      <c r="T155" s="55"/>
      <c r="AT155" s="18" t="s">
        <v>255</v>
      </c>
      <c r="AU155" s="18" t="s">
        <v>21</v>
      </c>
    </row>
    <row r="156" spans="2:65" s="12" customFormat="1">
      <c r="B156" s="153"/>
      <c r="D156" s="147" t="s">
        <v>262</v>
      </c>
      <c r="E156" s="154" t="s">
        <v>29</v>
      </c>
      <c r="F156" s="155" t="s">
        <v>2722</v>
      </c>
      <c r="H156" s="156">
        <v>7.2</v>
      </c>
      <c r="I156" s="157"/>
      <c r="L156" s="153"/>
      <c r="M156" s="158"/>
      <c r="T156" s="159"/>
      <c r="AT156" s="154" t="s">
        <v>262</v>
      </c>
      <c r="AU156" s="154" t="s">
        <v>21</v>
      </c>
      <c r="AV156" s="12" t="s">
        <v>21</v>
      </c>
      <c r="AW156" s="12" t="s">
        <v>36</v>
      </c>
      <c r="AX156" s="12" t="s">
        <v>75</v>
      </c>
      <c r="AY156" s="154" t="s">
        <v>244</v>
      </c>
    </row>
    <row r="157" spans="2:65" s="12" customFormat="1">
      <c r="B157" s="153"/>
      <c r="D157" s="147" t="s">
        <v>262</v>
      </c>
      <c r="E157" s="154" t="s">
        <v>29</v>
      </c>
      <c r="F157" s="155" t="s">
        <v>2723</v>
      </c>
      <c r="H157" s="156">
        <v>482.79</v>
      </c>
      <c r="I157" s="157"/>
      <c r="L157" s="153"/>
      <c r="M157" s="158"/>
      <c r="T157" s="159"/>
      <c r="AT157" s="154" t="s">
        <v>262</v>
      </c>
      <c r="AU157" s="154" t="s">
        <v>21</v>
      </c>
      <c r="AV157" s="12" t="s">
        <v>21</v>
      </c>
      <c r="AW157" s="12" t="s">
        <v>36</v>
      </c>
      <c r="AX157" s="12" t="s">
        <v>75</v>
      </c>
      <c r="AY157" s="154" t="s">
        <v>244</v>
      </c>
    </row>
    <row r="158" spans="2:65" s="13" customFormat="1">
      <c r="B158" s="160"/>
      <c r="D158" s="147" t="s">
        <v>262</v>
      </c>
      <c r="E158" s="161" t="s">
        <v>29</v>
      </c>
      <c r="F158" s="162" t="s">
        <v>271</v>
      </c>
      <c r="H158" s="163">
        <v>489.99</v>
      </c>
      <c r="I158" s="164"/>
      <c r="L158" s="160"/>
      <c r="M158" s="165"/>
      <c r="T158" s="166"/>
      <c r="AT158" s="161" t="s">
        <v>262</v>
      </c>
      <c r="AU158" s="161" t="s">
        <v>21</v>
      </c>
      <c r="AV158" s="13" t="s">
        <v>251</v>
      </c>
      <c r="AW158" s="13" t="s">
        <v>36</v>
      </c>
      <c r="AX158" s="13" t="s">
        <v>83</v>
      </c>
      <c r="AY158" s="161" t="s">
        <v>244</v>
      </c>
    </row>
    <row r="159" spans="2:65" s="1" customFormat="1" ht="21.75" customHeight="1">
      <c r="B159" s="34"/>
      <c r="C159" s="134" t="s">
        <v>346</v>
      </c>
      <c r="D159" s="134" t="s">
        <v>246</v>
      </c>
      <c r="E159" s="135" t="s">
        <v>392</v>
      </c>
      <c r="F159" s="136" t="s">
        <v>393</v>
      </c>
      <c r="G159" s="137" t="s">
        <v>274</v>
      </c>
      <c r="H159" s="138">
        <v>428.6</v>
      </c>
      <c r="I159" s="139"/>
      <c r="J159" s="140">
        <f>ROUND(I159*H159,2)</f>
        <v>0</v>
      </c>
      <c r="K159" s="136" t="s">
        <v>2724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251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2725</v>
      </c>
    </row>
    <row r="160" spans="2:65" s="1" customFormat="1" ht="19.5">
      <c r="B160" s="34"/>
      <c r="D160" s="147" t="s">
        <v>253</v>
      </c>
      <c r="F160" s="148" t="s">
        <v>395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>
      <c r="B161" s="34"/>
      <c r="D161" s="151" t="s">
        <v>255</v>
      </c>
      <c r="F161" s="152" t="s">
        <v>2726</v>
      </c>
      <c r="I161" s="149"/>
      <c r="L161" s="34"/>
      <c r="M161" s="150"/>
      <c r="T161" s="55"/>
      <c r="AT161" s="18" t="s">
        <v>255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2727</v>
      </c>
      <c r="H162" s="156">
        <v>428.6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24.2" customHeight="1">
      <c r="B163" s="34"/>
      <c r="C163" s="134" t="s">
        <v>8</v>
      </c>
      <c r="D163" s="134" t="s">
        <v>246</v>
      </c>
      <c r="E163" s="135" t="s">
        <v>400</v>
      </c>
      <c r="F163" s="136" t="s">
        <v>401</v>
      </c>
      <c r="G163" s="137" t="s">
        <v>274</v>
      </c>
      <c r="H163" s="138">
        <v>4286</v>
      </c>
      <c r="I163" s="139"/>
      <c r="J163" s="140">
        <f>ROUND(I163*H163,2)</f>
        <v>0</v>
      </c>
      <c r="K163" s="136" t="s">
        <v>2724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2728</v>
      </c>
    </row>
    <row r="164" spans="2:65" s="1" customFormat="1" ht="19.5">
      <c r="B164" s="34"/>
      <c r="D164" s="147" t="s">
        <v>253</v>
      </c>
      <c r="F164" s="148" t="s">
        <v>403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2729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2" customFormat="1">
      <c r="B166" s="153"/>
      <c r="D166" s="147" t="s">
        <v>262</v>
      </c>
      <c r="E166" s="154" t="s">
        <v>29</v>
      </c>
      <c r="F166" s="155" t="s">
        <v>2730</v>
      </c>
      <c r="H166" s="156">
        <v>4286</v>
      </c>
      <c r="I166" s="157"/>
      <c r="L166" s="153"/>
      <c r="M166" s="158"/>
      <c r="T166" s="159"/>
      <c r="AT166" s="154" t="s">
        <v>262</v>
      </c>
      <c r="AU166" s="154" t="s">
        <v>21</v>
      </c>
      <c r="AV166" s="12" t="s">
        <v>21</v>
      </c>
      <c r="AW166" s="12" t="s">
        <v>36</v>
      </c>
      <c r="AX166" s="12" t="s">
        <v>83</v>
      </c>
      <c r="AY166" s="154" t="s">
        <v>244</v>
      </c>
    </row>
    <row r="167" spans="2:65" s="1" customFormat="1" ht="16.5" customHeight="1">
      <c r="B167" s="34"/>
      <c r="C167" s="134" t="s">
        <v>359</v>
      </c>
      <c r="D167" s="134" t="s">
        <v>246</v>
      </c>
      <c r="E167" s="135" t="s">
        <v>347</v>
      </c>
      <c r="F167" s="136" t="s">
        <v>348</v>
      </c>
      <c r="G167" s="137" t="s">
        <v>274</v>
      </c>
      <c r="H167" s="138">
        <v>428.6</v>
      </c>
      <c r="I167" s="139"/>
      <c r="J167" s="140">
        <f>ROUND(I167*H167,2)</f>
        <v>0</v>
      </c>
      <c r="K167" s="136" t="s">
        <v>250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251</v>
      </c>
      <c r="AT167" s="145" t="s">
        <v>246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2731</v>
      </c>
    </row>
    <row r="168" spans="2:65" s="1" customFormat="1" ht="19.5">
      <c r="B168" s="34"/>
      <c r="D168" s="147" t="s">
        <v>253</v>
      </c>
      <c r="F168" s="148" t="s">
        <v>350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>
      <c r="B169" s="34"/>
      <c r="D169" s="151" t="s">
        <v>255</v>
      </c>
      <c r="F169" s="152" t="s">
        <v>351</v>
      </c>
      <c r="I169" s="149"/>
      <c r="L169" s="34"/>
      <c r="M169" s="150"/>
      <c r="T169" s="55"/>
      <c r="AT169" s="18" t="s">
        <v>255</v>
      </c>
      <c r="AU169" s="18" t="s">
        <v>21</v>
      </c>
    </row>
    <row r="170" spans="2:65" s="1" customFormat="1" ht="16.5" customHeight="1">
      <c r="B170" s="34"/>
      <c r="C170" s="134" t="s">
        <v>366</v>
      </c>
      <c r="D170" s="134" t="s">
        <v>246</v>
      </c>
      <c r="E170" s="135" t="s">
        <v>414</v>
      </c>
      <c r="F170" s="136" t="s">
        <v>415</v>
      </c>
      <c r="G170" s="137" t="s">
        <v>416</v>
      </c>
      <c r="H170" s="138">
        <v>857.2</v>
      </c>
      <c r="I170" s="139"/>
      <c r="J170" s="140">
        <f>ROUND(I170*H170,2)</f>
        <v>0</v>
      </c>
      <c r="K170" s="136" t="s">
        <v>29</v>
      </c>
      <c r="L170" s="34"/>
      <c r="M170" s="141" t="s">
        <v>29</v>
      </c>
      <c r="N170" s="142" t="s">
        <v>46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251</v>
      </c>
      <c r="AT170" s="145" t="s">
        <v>246</v>
      </c>
      <c r="AU170" s="145" t="s">
        <v>21</v>
      </c>
      <c r="AY170" s="18" t="s">
        <v>244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83</v>
      </c>
      <c r="BK170" s="146">
        <f>ROUND(I170*H170,2)</f>
        <v>0</v>
      </c>
      <c r="BL170" s="18" t="s">
        <v>251</v>
      </c>
      <c r="BM170" s="145" t="s">
        <v>2732</v>
      </c>
    </row>
    <row r="171" spans="2:65" s="1" customFormat="1" ht="19.5">
      <c r="B171" s="34"/>
      <c r="D171" s="147" t="s">
        <v>253</v>
      </c>
      <c r="F171" s="148" t="s">
        <v>418</v>
      </c>
      <c r="I171" s="149"/>
      <c r="L171" s="34"/>
      <c r="M171" s="150"/>
      <c r="T171" s="55"/>
      <c r="AT171" s="18" t="s">
        <v>253</v>
      </c>
      <c r="AU171" s="18" t="s">
        <v>21</v>
      </c>
    </row>
    <row r="172" spans="2:65" s="12" customFormat="1">
      <c r="B172" s="153"/>
      <c r="D172" s="147" t="s">
        <v>262</v>
      </c>
      <c r="E172" s="154" t="s">
        <v>29</v>
      </c>
      <c r="F172" s="155" t="s">
        <v>2733</v>
      </c>
      <c r="H172" s="156">
        <v>857.2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83</v>
      </c>
      <c r="AY172" s="154" t="s">
        <v>244</v>
      </c>
    </row>
    <row r="173" spans="2:65" s="1" customFormat="1" ht="16.5" customHeight="1">
      <c r="B173" s="34"/>
      <c r="C173" s="134" t="s">
        <v>372</v>
      </c>
      <c r="D173" s="134" t="s">
        <v>246</v>
      </c>
      <c r="E173" s="135" t="s">
        <v>353</v>
      </c>
      <c r="F173" s="136" t="s">
        <v>354</v>
      </c>
      <c r="G173" s="137" t="s">
        <v>274</v>
      </c>
      <c r="H173" s="138">
        <v>54.19</v>
      </c>
      <c r="I173" s="139"/>
      <c r="J173" s="140">
        <f>ROUND(I173*H173,2)</f>
        <v>0</v>
      </c>
      <c r="K173" s="136" t="s">
        <v>250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251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251</v>
      </c>
      <c r="BM173" s="145" t="s">
        <v>2734</v>
      </c>
    </row>
    <row r="174" spans="2:65" s="1" customFormat="1" ht="19.5">
      <c r="B174" s="34"/>
      <c r="D174" s="147" t="s">
        <v>253</v>
      </c>
      <c r="F174" s="148" t="s">
        <v>356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>
      <c r="B175" s="34"/>
      <c r="D175" s="151" t="s">
        <v>255</v>
      </c>
      <c r="F175" s="152" t="s">
        <v>357</v>
      </c>
      <c r="I175" s="149"/>
      <c r="L175" s="34"/>
      <c r="M175" s="150"/>
      <c r="T175" s="55"/>
      <c r="AT175" s="18" t="s">
        <v>255</v>
      </c>
      <c r="AU175" s="18" t="s">
        <v>21</v>
      </c>
    </row>
    <row r="176" spans="2:65" s="15" customFormat="1">
      <c r="B176" s="188"/>
      <c r="D176" s="147" t="s">
        <v>262</v>
      </c>
      <c r="E176" s="189" t="s">
        <v>29</v>
      </c>
      <c r="F176" s="190" t="s">
        <v>2735</v>
      </c>
      <c r="H176" s="189" t="s">
        <v>29</v>
      </c>
      <c r="I176" s="191"/>
      <c r="L176" s="188"/>
      <c r="M176" s="192"/>
      <c r="T176" s="193"/>
      <c r="AT176" s="189" t="s">
        <v>262</v>
      </c>
      <c r="AU176" s="189" t="s">
        <v>21</v>
      </c>
      <c r="AV176" s="15" t="s">
        <v>83</v>
      </c>
      <c r="AW176" s="15" t="s">
        <v>36</v>
      </c>
      <c r="AX176" s="15" t="s">
        <v>75</v>
      </c>
      <c r="AY176" s="189" t="s">
        <v>244</v>
      </c>
    </row>
    <row r="177" spans="2:65" s="15" customFormat="1">
      <c r="B177" s="188"/>
      <c r="D177" s="147" t="s">
        <v>262</v>
      </c>
      <c r="E177" s="189" t="s">
        <v>29</v>
      </c>
      <c r="F177" s="190" t="s">
        <v>2736</v>
      </c>
      <c r="H177" s="189" t="s">
        <v>29</v>
      </c>
      <c r="I177" s="191"/>
      <c r="L177" s="188"/>
      <c r="M177" s="192"/>
      <c r="T177" s="193"/>
      <c r="AT177" s="189" t="s">
        <v>262</v>
      </c>
      <c r="AU177" s="189" t="s">
        <v>21</v>
      </c>
      <c r="AV177" s="15" t="s">
        <v>83</v>
      </c>
      <c r="AW177" s="15" t="s">
        <v>36</v>
      </c>
      <c r="AX177" s="15" t="s">
        <v>75</v>
      </c>
      <c r="AY177" s="189" t="s">
        <v>244</v>
      </c>
    </row>
    <row r="178" spans="2:65" s="12" customFormat="1">
      <c r="B178" s="153"/>
      <c r="D178" s="147" t="s">
        <v>262</v>
      </c>
      <c r="E178" s="154" t="s">
        <v>29</v>
      </c>
      <c r="F178" s="155" t="s">
        <v>2737</v>
      </c>
      <c r="H178" s="156">
        <v>13.23</v>
      </c>
      <c r="I178" s="157"/>
      <c r="L178" s="153"/>
      <c r="M178" s="158"/>
      <c r="T178" s="159"/>
      <c r="AT178" s="154" t="s">
        <v>262</v>
      </c>
      <c r="AU178" s="154" t="s">
        <v>21</v>
      </c>
      <c r="AV178" s="12" t="s">
        <v>21</v>
      </c>
      <c r="AW178" s="12" t="s">
        <v>36</v>
      </c>
      <c r="AX178" s="12" t="s">
        <v>75</v>
      </c>
      <c r="AY178" s="154" t="s">
        <v>244</v>
      </c>
    </row>
    <row r="179" spans="2:65" s="12" customFormat="1">
      <c r="B179" s="153"/>
      <c r="D179" s="147" t="s">
        <v>262</v>
      </c>
      <c r="E179" s="154" t="s">
        <v>29</v>
      </c>
      <c r="F179" s="155" t="s">
        <v>2738</v>
      </c>
      <c r="H179" s="156">
        <v>12.24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75</v>
      </c>
      <c r="AY179" s="154" t="s">
        <v>244</v>
      </c>
    </row>
    <row r="180" spans="2:65" s="12" customFormat="1">
      <c r="B180" s="153"/>
      <c r="D180" s="147" t="s">
        <v>262</v>
      </c>
      <c r="E180" s="154" t="s">
        <v>29</v>
      </c>
      <c r="F180" s="155" t="s">
        <v>2739</v>
      </c>
      <c r="H180" s="156">
        <v>13.25</v>
      </c>
      <c r="I180" s="157"/>
      <c r="L180" s="153"/>
      <c r="M180" s="158"/>
      <c r="T180" s="159"/>
      <c r="AT180" s="154" t="s">
        <v>262</v>
      </c>
      <c r="AU180" s="154" t="s">
        <v>21</v>
      </c>
      <c r="AV180" s="12" t="s">
        <v>21</v>
      </c>
      <c r="AW180" s="12" t="s">
        <v>36</v>
      </c>
      <c r="AX180" s="12" t="s">
        <v>75</v>
      </c>
      <c r="AY180" s="154" t="s">
        <v>244</v>
      </c>
    </row>
    <row r="181" spans="2:65" s="14" customFormat="1">
      <c r="B181" s="168"/>
      <c r="D181" s="147" t="s">
        <v>262</v>
      </c>
      <c r="E181" s="169" t="s">
        <v>29</v>
      </c>
      <c r="F181" s="170" t="s">
        <v>321</v>
      </c>
      <c r="H181" s="171">
        <v>38.72</v>
      </c>
      <c r="I181" s="172"/>
      <c r="L181" s="168"/>
      <c r="M181" s="173"/>
      <c r="T181" s="174"/>
      <c r="AT181" s="169" t="s">
        <v>262</v>
      </c>
      <c r="AU181" s="169" t="s">
        <v>21</v>
      </c>
      <c r="AV181" s="14" t="s">
        <v>264</v>
      </c>
      <c r="AW181" s="14" t="s">
        <v>36</v>
      </c>
      <c r="AX181" s="14" t="s">
        <v>75</v>
      </c>
      <c r="AY181" s="169" t="s">
        <v>244</v>
      </c>
    </row>
    <row r="182" spans="2:65" s="12" customFormat="1">
      <c r="B182" s="153"/>
      <c r="D182" s="147" t="s">
        <v>262</v>
      </c>
      <c r="E182" s="154" t="s">
        <v>29</v>
      </c>
      <c r="F182" s="155" t="s">
        <v>2740</v>
      </c>
      <c r="H182" s="156">
        <v>15.47</v>
      </c>
      <c r="I182" s="157"/>
      <c r="L182" s="153"/>
      <c r="M182" s="158"/>
      <c r="T182" s="159"/>
      <c r="AT182" s="154" t="s">
        <v>262</v>
      </c>
      <c r="AU182" s="154" t="s">
        <v>21</v>
      </c>
      <c r="AV182" s="12" t="s">
        <v>21</v>
      </c>
      <c r="AW182" s="12" t="s">
        <v>36</v>
      </c>
      <c r="AX182" s="12" t="s">
        <v>75</v>
      </c>
      <c r="AY182" s="154" t="s">
        <v>244</v>
      </c>
    </row>
    <row r="183" spans="2:65" s="14" customFormat="1">
      <c r="B183" s="168"/>
      <c r="D183" s="147" t="s">
        <v>262</v>
      </c>
      <c r="E183" s="169" t="s">
        <v>29</v>
      </c>
      <c r="F183" s="170" t="s">
        <v>321</v>
      </c>
      <c r="H183" s="171">
        <v>15.47</v>
      </c>
      <c r="I183" s="172"/>
      <c r="L183" s="168"/>
      <c r="M183" s="173"/>
      <c r="T183" s="174"/>
      <c r="AT183" s="169" t="s">
        <v>262</v>
      </c>
      <c r="AU183" s="169" t="s">
        <v>21</v>
      </c>
      <c r="AV183" s="14" t="s">
        <v>264</v>
      </c>
      <c r="AW183" s="14" t="s">
        <v>36</v>
      </c>
      <c r="AX183" s="14" t="s">
        <v>75</v>
      </c>
      <c r="AY183" s="169" t="s">
        <v>244</v>
      </c>
    </row>
    <row r="184" spans="2:65" s="13" customFormat="1">
      <c r="B184" s="160"/>
      <c r="D184" s="147" t="s">
        <v>262</v>
      </c>
      <c r="E184" s="161" t="s">
        <v>29</v>
      </c>
      <c r="F184" s="162" t="s">
        <v>271</v>
      </c>
      <c r="H184" s="163">
        <v>54.19</v>
      </c>
      <c r="I184" s="164"/>
      <c r="L184" s="160"/>
      <c r="M184" s="165"/>
      <c r="T184" s="166"/>
      <c r="AT184" s="161" t="s">
        <v>262</v>
      </c>
      <c r="AU184" s="161" t="s">
        <v>21</v>
      </c>
      <c r="AV184" s="13" t="s">
        <v>251</v>
      </c>
      <c r="AW184" s="13" t="s">
        <v>36</v>
      </c>
      <c r="AX184" s="13" t="s">
        <v>83</v>
      </c>
      <c r="AY184" s="161" t="s">
        <v>244</v>
      </c>
    </row>
    <row r="185" spans="2:65" s="1" customFormat="1" ht="16.5" customHeight="1">
      <c r="B185" s="34"/>
      <c r="C185" s="175" t="s">
        <v>378</v>
      </c>
      <c r="D185" s="175" t="s">
        <v>373</v>
      </c>
      <c r="E185" s="176" t="s">
        <v>2741</v>
      </c>
      <c r="F185" s="177" t="s">
        <v>2742</v>
      </c>
      <c r="G185" s="178" t="s">
        <v>416</v>
      </c>
      <c r="H185" s="179">
        <v>108.38</v>
      </c>
      <c r="I185" s="180"/>
      <c r="J185" s="181">
        <f>ROUND(I185*H185,2)</f>
        <v>0</v>
      </c>
      <c r="K185" s="177" t="s">
        <v>250</v>
      </c>
      <c r="L185" s="182"/>
      <c r="M185" s="183" t="s">
        <v>29</v>
      </c>
      <c r="N185" s="184" t="s">
        <v>46</v>
      </c>
      <c r="P185" s="143">
        <f>O185*H185</f>
        <v>0</v>
      </c>
      <c r="Q185" s="143">
        <v>1</v>
      </c>
      <c r="R185" s="143">
        <f>Q185*H185</f>
        <v>108.38</v>
      </c>
      <c r="S185" s="143">
        <v>0</v>
      </c>
      <c r="T185" s="144">
        <f>S185*H185</f>
        <v>0</v>
      </c>
      <c r="AR185" s="145" t="s">
        <v>300</v>
      </c>
      <c r="AT185" s="145" t="s">
        <v>373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2743</v>
      </c>
    </row>
    <row r="186" spans="2:65" s="1" customFormat="1">
      <c r="B186" s="34"/>
      <c r="D186" s="147" t="s">
        <v>253</v>
      </c>
      <c r="F186" s="148" t="s">
        <v>2742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2" customFormat="1">
      <c r="B187" s="153"/>
      <c r="D187" s="147" t="s">
        <v>262</v>
      </c>
      <c r="E187" s="154" t="s">
        <v>29</v>
      </c>
      <c r="F187" s="155" t="s">
        <v>2744</v>
      </c>
      <c r="H187" s="156">
        <v>108.38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83</v>
      </c>
      <c r="AY187" s="154" t="s">
        <v>244</v>
      </c>
    </row>
    <row r="188" spans="2:65" s="11" customFormat="1" ht="22.9" customHeight="1">
      <c r="B188" s="122"/>
      <c r="D188" s="123" t="s">
        <v>74</v>
      </c>
      <c r="E188" s="132" t="s">
        <v>21</v>
      </c>
      <c r="F188" s="132" t="s">
        <v>482</v>
      </c>
      <c r="I188" s="125"/>
      <c r="J188" s="133">
        <f>BK188</f>
        <v>0</v>
      </c>
      <c r="L188" s="122"/>
      <c r="M188" s="127"/>
      <c r="P188" s="128">
        <f>SUM(P189:P267)</f>
        <v>0</v>
      </c>
      <c r="R188" s="128">
        <f>SUM(R189:R267)</f>
        <v>86.269769799999992</v>
      </c>
      <c r="T188" s="129">
        <f>SUM(T189:T267)</f>
        <v>0</v>
      </c>
      <c r="AR188" s="123" t="s">
        <v>83</v>
      </c>
      <c r="AT188" s="130" t="s">
        <v>74</v>
      </c>
      <c r="AU188" s="130" t="s">
        <v>83</v>
      </c>
      <c r="AY188" s="123" t="s">
        <v>244</v>
      </c>
      <c r="BK188" s="131">
        <f>SUM(BK189:BK267)</f>
        <v>0</v>
      </c>
    </row>
    <row r="189" spans="2:65" s="1" customFormat="1" ht="16.5" customHeight="1">
      <c r="B189" s="34"/>
      <c r="C189" s="134" t="s">
        <v>385</v>
      </c>
      <c r="D189" s="134" t="s">
        <v>246</v>
      </c>
      <c r="E189" s="135" t="s">
        <v>2745</v>
      </c>
      <c r="F189" s="136" t="s">
        <v>2746</v>
      </c>
      <c r="G189" s="137" t="s">
        <v>591</v>
      </c>
      <c r="H189" s="138">
        <v>5.04</v>
      </c>
      <c r="I189" s="139"/>
      <c r="J189" s="140">
        <f>ROUND(I189*H189,2)</f>
        <v>0</v>
      </c>
      <c r="K189" s="136" t="s">
        <v>29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251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251</v>
      </c>
      <c r="BM189" s="145" t="s">
        <v>2747</v>
      </c>
    </row>
    <row r="190" spans="2:65" s="1" customFormat="1">
      <c r="B190" s="34"/>
      <c r="D190" s="147" t="s">
        <v>253</v>
      </c>
      <c r="F190" s="148" t="s">
        <v>2746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 ht="19.5">
      <c r="B191" s="34"/>
      <c r="D191" s="147" t="s">
        <v>284</v>
      </c>
      <c r="F191" s="167" t="s">
        <v>2748</v>
      </c>
      <c r="I191" s="149"/>
      <c r="L191" s="34"/>
      <c r="M191" s="150"/>
      <c r="T191" s="55"/>
      <c r="AT191" s="18" t="s">
        <v>284</v>
      </c>
      <c r="AU191" s="18" t="s">
        <v>21</v>
      </c>
    </row>
    <row r="192" spans="2:65" s="1" customFormat="1" ht="16.5" customHeight="1">
      <c r="B192" s="34"/>
      <c r="C192" s="134" t="s">
        <v>7</v>
      </c>
      <c r="D192" s="134" t="s">
        <v>246</v>
      </c>
      <c r="E192" s="135" t="s">
        <v>2749</v>
      </c>
      <c r="F192" s="136" t="s">
        <v>2750</v>
      </c>
      <c r="G192" s="137" t="s">
        <v>274</v>
      </c>
      <c r="H192" s="138">
        <v>1.37</v>
      </c>
      <c r="I192" s="139"/>
      <c r="J192" s="140">
        <f>ROUND(I192*H192,2)</f>
        <v>0</v>
      </c>
      <c r="K192" s="136" t="s">
        <v>250</v>
      </c>
      <c r="L192" s="34"/>
      <c r="M192" s="141" t="s">
        <v>29</v>
      </c>
      <c r="N192" s="142" t="s">
        <v>46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251</v>
      </c>
      <c r="AT192" s="145" t="s">
        <v>246</v>
      </c>
      <c r="AU192" s="145" t="s">
        <v>21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251</v>
      </c>
      <c r="BM192" s="145" t="s">
        <v>2751</v>
      </c>
    </row>
    <row r="193" spans="2:65" s="1" customFormat="1">
      <c r="B193" s="34"/>
      <c r="D193" s="147" t="s">
        <v>253</v>
      </c>
      <c r="F193" s="148" t="s">
        <v>2750</v>
      </c>
      <c r="I193" s="149"/>
      <c r="L193" s="34"/>
      <c r="M193" s="150"/>
      <c r="T193" s="55"/>
      <c r="AT193" s="18" t="s">
        <v>253</v>
      </c>
      <c r="AU193" s="18" t="s">
        <v>21</v>
      </c>
    </row>
    <row r="194" spans="2:65" s="1" customFormat="1">
      <c r="B194" s="34"/>
      <c r="D194" s="151" t="s">
        <v>255</v>
      </c>
      <c r="F194" s="152" t="s">
        <v>2752</v>
      </c>
      <c r="I194" s="149"/>
      <c r="L194" s="34"/>
      <c r="M194" s="150"/>
      <c r="T194" s="55"/>
      <c r="AT194" s="18" t="s">
        <v>255</v>
      </c>
      <c r="AU194" s="18" t="s">
        <v>21</v>
      </c>
    </row>
    <row r="195" spans="2:65" s="15" customFormat="1">
      <c r="B195" s="188"/>
      <c r="D195" s="147" t="s">
        <v>262</v>
      </c>
      <c r="E195" s="189" t="s">
        <v>29</v>
      </c>
      <c r="F195" s="190" t="s">
        <v>2753</v>
      </c>
      <c r="H195" s="189" t="s">
        <v>29</v>
      </c>
      <c r="I195" s="191"/>
      <c r="L195" s="188"/>
      <c r="M195" s="192"/>
      <c r="T195" s="193"/>
      <c r="AT195" s="189" t="s">
        <v>262</v>
      </c>
      <c r="AU195" s="189" t="s">
        <v>21</v>
      </c>
      <c r="AV195" s="15" t="s">
        <v>83</v>
      </c>
      <c r="AW195" s="15" t="s">
        <v>36</v>
      </c>
      <c r="AX195" s="15" t="s">
        <v>75</v>
      </c>
      <c r="AY195" s="189" t="s">
        <v>244</v>
      </c>
    </row>
    <row r="196" spans="2:65" s="12" customFormat="1">
      <c r="B196" s="153"/>
      <c r="D196" s="147" t="s">
        <v>262</v>
      </c>
      <c r="E196" s="154" t="s">
        <v>29</v>
      </c>
      <c r="F196" s="155" t="s">
        <v>2754</v>
      </c>
      <c r="H196" s="156">
        <v>0.65</v>
      </c>
      <c r="I196" s="157"/>
      <c r="L196" s="153"/>
      <c r="M196" s="158"/>
      <c r="T196" s="159"/>
      <c r="AT196" s="154" t="s">
        <v>262</v>
      </c>
      <c r="AU196" s="154" t="s">
        <v>21</v>
      </c>
      <c r="AV196" s="12" t="s">
        <v>21</v>
      </c>
      <c r="AW196" s="12" t="s">
        <v>36</v>
      </c>
      <c r="AX196" s="12" t="s">
        <v>75</v>
      </c>
      <c r="AY196" s="154" t="s">
        <v>244</v>
      </c>
    </row>
    <row r="197" spans="2:65" s="12" customFormat="1">
      <c r="B197" s="153"/>
      <c r="D197" s="147" t="s">
        <v>262</v>
      </c>
      <c r="E197" s="154" t="s">
        <v>29</v>
      </c>
      <c r="F197" s="155" t="s">
        <v>2755</v>
      </c>
      <c r="H197" s="156">
        <v>0.72</v>
      </c>
      <c r="I197" s="157"/>
      <c r="L197" s="153"/>
      <c r="M197" s="158"/>
      <c r="T197" s="159"/>
      <c r="AT197" s="154" t="s">
        <v>262</v>
      </c>
      <c r="AU197" s="154" t="s">
        <v>21</v>
      </c>
      <c r="AV197" s="12" t="s">
        <v>21</v>
      </c>
      <c r="AW197" s="12" t="s">
        <v>36</v>
      </c>
      <c r="AX197" s="12" t="s">
        <v>75</v>
      </c>
      <c r="AY197" s="154" t="s">
        <v>244</v>
      </c>
    </row>
    <row r="198" spans="2:65" s="13" customFormat="1">
      <c r="B198" s="160"/>
      <c r="D198" s="147" t="s">
        <v>262</v>
      </c>
      <c r="E198" s="161" t="s">
        <v>29</v>
      </c>
      <c r="F198" s="162" t="s">
        <v>271</v>
      </c>
      <c r="H198" s="163">
        <v>1.37</v>
      </c>
      <c r="I198" s="164"/>
      <c r="L198" s="160"/>
      <c r="M198" s="165"/>
      <c r="T198" s="166"/>
      <c r="AT198" s="161" t="s">
        <v>262</v>
      </c>
      <c r="AU198" s="161" t="s">
        <v>21</v>
      </c>
      <c r="AV198" s="13" t="s">
        <v>251</v>
      </c>
      <c r="AW198" s="13" t="s">
        <v>36</v>
      </c>
      <c r="AX198" s="13" t="s">
        <v>83</v>
      </c>
      <c r="AY198" s="161" t="s">
        <v>244</v>
      </c>
    </row>
    <row r="199" spans="2:65" s="1" customFormat="1" ht="16.5" customHeight="1">
      <c r="B199" s="34"/>
      <c r="C199" s="134" t="s">
        <v>399</v>
      </c>
      <c r="D199" s="134" t="s">
        <v>246</v>
      </c>
      <c r="E199" s="135" t="s">
        <v>2756</v>
      </c>
      <c r="F199" s="136" t="s">
        <v>2757</v>
      </c>
      <c r="G199" s="137" t="s">
        <v>591</v>
      </c>
      <c r="H199" s="138">
        <v>15.23</v>
      </c>
      <c r="I199" s="139"/>
      <c r="J199" s="140">
        <f>ROUND(I199*H199,2)</f>
        <v>0</v>
      </c>
      <c r="K199" s="136" t="s">
        <v>250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1.14E-3</v>
      </c>
      <c r="R199" s="143">
        <f>Q199*H199</f>
        <v>1.7362200000000001E-2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2758</v>
      </c>
    </row>
    <row r="200" spans="2:65" s="1" customFormat="1">
      <c r="B200" s="34"/>
      <c r="D200" s="147" t="s">
        <v>253</v>
      </c>
      <c r="F200" s="148" t="s">
        <v>2759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>
      <c r="B201" s="34"/>
      <c r="D201" s="151" t="s">
        <v>255</v>
      </c>
      <c r="F201" s="152" t="s">
        <v>2760</v>
      </c>
      <c r="I201" s="149"/>
      <c r="L201" s="34"/>
      <c r="M201" s="150"/>
      <c r="T201" s="55"/>
      <c r="AT201" s="18" t="s">
        <v>255</v>
      </c>
      <c r="AU201" s="18" t="s">
        <v>21</v>
      </c>
    </row>
    <row r="202" spans="2:65" s="12" customFormat="1">
      <c r="B202" s="153"/>
      <c r="D202" s="147" t="s">
        <v>262</v>
      </c>
      <c r="E202" s="154" t="s">
        <v>29</v>
      </c>
      <c r="F202" s="155" t="s">
        <v>2761</v>
      </c>
      <c r="H202" s="156">
        <v>15.23</v>
      </c>
      <c r="I202" s="157"/>
      <c r="L202" s="153"/>
      <c r="M202" s="158"/>
      <c r="T202" s="159"/>
      <c r="AT202" s="154" t="s">
        <v>262</v>
      </c>
      <c r="AU202" s="154" t="s">
        <v>21</v>
      </c>
      <c r="AV202" s="12" t="s">
        <v>21</v>
      </c>
      <c r="AW202" s="12" t="s">
        <v>36</v>
      </c>
      <c r="AX202" s="12" t="s">
        <v>83</v>
      </c>
      <c r="AY202" s="154" t="s">
        <v>244</v>
      </c>
    </row>
    <row r="203" spans="2:65" s="1" customFormat="1" ht="16.5" customHeight="1">
      <c r="B203" s="34"/>
      <c r="C203" s="134" t="s">
        <v>406</v>
      </c>
      <c r="D203" s="134" t="s">
        <v>246</v>
      </c>
      <c r="E203" s="135" t="s">
        <v>2762</v>
      </c>
      <c r="F203" s="136" t="s">
        <v>2763</v>
      </c>
      <c r="G203" s="137" t="s">
        <v>591</v>
      </c>
      <c r="H203" s="138">
        <v>93.2</v>
      </c>
      <c r="I203" s="139"/>
      <c r="J203" s="140">
        <f>ROUND(I203*H203,2)</f>
        <v>0</v>
      </c>
      <c r="K203" s="136" t="s">
        <v>250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7.9000000000000001E-4</v>
      </c>
      <c r="R203" s="143">
        <f>Q203*H203</f>
        <v>7.3627999999999999E-2</v>
      </c>
      <c r="S203" s="143">
        <v>0</v>
      </c>
      <c r="T203" s="144">
        <f>S203*H203</f>
        <v>0</v>
      </c>
      <c r="AR203" s="145" t="s">
        <v>251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251</v>
      </c>
      <c r="BM203" s="145" t="s">
        <v>2764</v>
      </c>
    </row>
    <row r="204" spans="2:65" s="1" customFormat="1">
      <c r="B204" s="34"/>
      <c r="D204" s="147" t="s">
        <v>253</v>
      </c>
      <c r="F204" s="148" t="s">
        <v>2765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>
      <c r="B205" s="34"/>
      <c r="D205" s="151" t="s">
        <v>255</v>
      </c>
      <c r="F205" s="152" t="s">
        <v>2766</v>
      </c>
      <c r="I205" s="149"/>
      <c r="L205" s="34"/>
      <c r="M205" s="150"/>
      <c r="T205" s="55"/>
      <c r="AT205" s="18" t="s">
        <v>255</v>
      </c>
      <c r="AU205" s="18" t="s">
        <v>21</v>
      </c>
    </row>
    <row r="206" spans="2:65" s="1" customFormat="1" ht="19.5">
      <c r="B206" s="34"/>
      <c r="D206" s="147" t="s">
        <v>284</v>
      </c>
      <c r="F206" s="167" t="s">
        <v>2767</v>
      </c>
      <c r="I206" s="149"/>
      <c r="L206" s="34"/>
      <c r="M206" s="150"/>
      <c r="T206" s="55"/>
      <c r="AT206" s="18" t="s">
        <v>284</v>
      </c>
      <c r="AU206" s="18" t="s">
        <v>21</v>
      </c>
    </row>
    <row r="207" spans="2:65" s="12" customFormat="1">
      <c r="B207" s="153"/>
      <c r="D207" s="147" t="s">
        <v>262</v>
      </c>
      <c r="E207" s="154" t="s">
        <v>29</v>
      </c>
      <c r="F207" s="155" t="s">
        <v>2768</v>
      </c>
      <c r="H207" s="156">
        <v>93.2</v>
      </c>
      <c r="I207" s="157"/>
      <c r="L207" s="153"/>
      <c r="M207" s="158"/>
      <c r="T207" s="159"/>
      <c r="AT207" s="154" t="s">
        <v>262</v>
      </c>
      <c r="AU207" s="154" t="s">
        <v>21</v>
      </c>
      <c r="AV207" s="12" t="s">
        <v>21</v>
      </c>
      <c r="AW207" s="12" t="s">
        <v>36</v>
      </c>
      <c r="AX207" s="12" t="s">
        <v>83</v>
      </c>
      <c r="AY207" s="154" t="s">
        <v>244</v>
      </c>
    </row>
    <row r="208" spans="2:65" s="1" customFormat="1" ht="16.5" customHeight="1">
      <c r="B208" s="34"/>
      <c r="C208" s="134" t="s">
        <v>413</v>
      </c>
      <c r="D208" s="134" t="s">
        <v>246</v>
      </c>
      <c r="E208" s="135" t="s">
        <v>2769</v>
      </c>
      <c r="F208" s="136" t="s">
        <v>2770</v>
      </c>
      <c r="G208" s="137" t="s">
        <v>274</v>
      </c>
      <c r="H208" s="138">
        <v>5.36</v>
      </c>
      <c r="I208" s="139"/>
      <c r="J208" s="140">
        <f>ROUND(I208*H208,2)</f>
        <v>0</v>
      </c>
      <c r="K208" s="136" t="s">
        <v>250</v>
      </c>
      <c r="L208" s="34"/>
      <c r="M208" s="141" t="s">
        <v>29</v>
      </c>
      <c r="N208" s="142" t="s">
        <v>46</v>
      </c>
      <c r="P208" s="143">
        <f>O208*H208</f>
        <v>0</v>
      </c>
      <c r="Q208" s="143">
        <v>2.16</v>
      </c>
      <c r="R208" s="143">
        <f>Q208*H208</f>
        <v>11.577600000000002</v>
      </c>
      <c r="S208" s="143">
        <v>0</v>
      </c>
      <c r="T208" s="144">
        <f>S208*H208</f>
        <v>0</v>
      </c>
      <c r="AR208" s="145" t="s">
        <v>251</v>
      </c>
      <c r="AT208" s="145" t="s">
        <v>246</v>
      </c>
      <c r="AU208" s="145" t="s">
        <v>21</v>
      </c>
      <c r="AY208" s="18" t="s">
        <v>244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83</v>
      </c>
      <c r="BK208" s="146">
        <f>ROUND(I208*H208,2)</f>
        <v>0</v>
      </c>
      <c r="BL208" s="18" t="s">
        <v>251</v>
      </c>
      <c r="BM208" s="145" t="s">
        <v>2771</v>
      </c>
    </row>
    <row r="209" spans="2:65" s="1" customFormat="1">
      <c r="B209" s="34"/>
      <c r="D209" s="147" t="s">
        <v>253</v>
      </c>
      <c r="F209" s="148" t="s">
        <v>2770</v>
      </c>
      <c r="I209" s="149"/>
      <c r="L209" s="34"/>
      <c r="M209" s="150"/>
      <c r="T209" s="55"/>
      <c r="AT209" s="18" t="s">
        <v>253</v>
      </c>
      <c r="AU209" s="18" t="s">
        <v>21</v>
      </c>
    </row>
    <row r="210" spans="2:65" s="1" customFormat="1">
      <c r="B210" s="34"/>
      <c r="D210" s="151" t="s">
        <v>255</v>
      </c>
      <c r="F210" s="152" t="s">
        <v>2772</v>
      </c>
      <c r="I210" s="149"/>
      <c r="L210" s="34"/>
      <c r="M210" s="150"/>
      <c r="T210" s="55"/>
      <c r="AT210" s="18" t="s">
        <v>255</v>
      </c>
      <c r="AU210" s="18" t="s">
        <v>21</v>
      </c>
    </row>
    <row r="211" spans="2:65" s="12" customFormat="1">
      <c r="B211" s="153"/>
      <c r="D211" s="147" t="s">
        <v>262</v>
      </c>
      <c r="E211" s="154" t="s">
        <v>29</v>
      </c>
      <c r="F211" s="155" t="s">
        <v>2773</v>
      </c>
      <c r="H211" s="156">
        <v>5.36</v>
      </c>
      <c r="I211" s="157"/>
      <c r="L211" s="153"/>
      <c r="M211" s="158"/>
      <c r="T211" s="159"/>
      <c r="AT211" s="154" t="s">
        <v>262</v>
      </c>
      <c r="AU211" s="154" t="s">
        <v>21</v>
      </c>
      <c r="AV211" s="12" t="s">
        <v>21</v>
      </c>
      <c r="AW211" s="12" t="s">
        <v>36</v>
      </c>
      <c r="AX211" s="12" t="s">
        <v>83</v>
      </c>
      <c r="AY211" s="154" t="s">
        <v>244</v>
      </c>
    </row>
    <row r="212" spans="2:65" s="1" customFormat="1" ht="21.75" customHeight="1">
      <c r="B212" s="34"/>
      <c r="C212" s="134" t="s">
        <v>421</v>
      </c>
      <c r="D212" s="134" t="s">
        <v>246</v>
      </c>
      <c r="E212" s="135" t="s">
        <v>2774</v>
      </c>
      <c r="F212" s="136" t="s">
        <v>2775</v>
      </c>
      <c r="G212" s="137" t="s">
        <v>591</v>
      </c>
      <c r="H212" s="138">
        <v>137</v>
      </c>
      <c r="I212" s="139"/>
      <c r="J212" s="140">
        <f>ROUND(I212*H212,2)</f>
        <v>0</v>
      </c>
      <c r="K212" s="136" t="s">
        <v>250</v>
      </c>
      <c r="L212" s="34"/>
      <c r="M212" s="141" t="s">
        <v>29</v>
      </c>
      <c r="N212" s="142" t="s">
        <v>46</v>
      </c>
      <c r="P212" s="143">
        <f>O212*H212</f>
        <v>0</v>
      </c>
      <c r="Q212" s="143">
        <v>4.4000000000000002E-4</v>
      </c>
      <c r="R212" s="143">
        <f>Q212*H212</f>
        <v>6.028E-2</v>
      </c>
      <c r="S212" s="143">
        <v>0</v>
      </c>
      <c r="T212" s="144">
        <f>S212*H212</f>
        <v>0</v>
      </c>
      <c r="AR212" s="145" t="s">
        <v>251</v>
      </c>
      <c r="AT212" s="145" t="s">
        <v>246</v>
      </c>
      <c r="AU212" s="145" t="s">
        <v>21</v>
      </c>
      <c r="AY212" s="18" t="s">
        <v>244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83</v>
      </c>
      <c r="BK212" s="146">
        <f>ROUND(I212*H212,2)</f>
        <v>0</v>
      </c>
      <c r="BL212" s="18" t="s">
        <v>251</v>
      </c>
      <c r="BM212" s="145" t="s">
        <v>2776</v>
      </c>
    </row>
    <row r="213" spans="2:65" s="1" customFormat="1">
      <c r="B213" s="34"/>
      <c r="D213" s="147" t="s">
        <v>253</v>
      </c>
      <c r="F213" s="148" t="s">
        <v>2777</v>
      </c>
      <c r="I213" s="149"/>
      <c r="L213" s="34"/>
      <c r="M213" s="150"/>
      <c r="T213" s="55"/>
      <c r="AT213" s="18" t="s">
        <v>253</v>
      </c>
      <c r="AU213" s="18" t="s">
        <v>21</v>
      </c>
    </row>
    <row r="214" spans="2:65" s="1" customFormat="1">
      <c r="B214" s="34"/>
      <c r="D214" s="151" t="s">
        <v>255</v>
      </c>
      <c r="F214" s="152" t="s">
        <v>2778</v>
      </c>
      <c r="I214" s="149"/>
      <c r="L214" s="34"/>
      <c r="M214" s="150"/>
      <c r="T214" s="55"/>
      <c r="AT214" s="18" t="s">
        <v>255</v>
      </c>
      <c r="AU214" s="18" t="s">
        <v>21</v>
      </c>
    </row>
    <row r="215" spans="2:65" s="1" customFormat="1" ht="16.5" customHeight="1">
      <c r="B215" s="34"/>
      <c r="C215" s="134" t="s">
        <v>427</v>
      </c>
      <c r="D215" s="134" t="s">
        <v>246</v>
      </c>
      <c r="E215" s="135" t="s">
        <v>484</v>
      </c>
      <c r="F215" s="136" t="s">
        <v>485</v>
      </c>
      <c r="G215" s="137" t="s">
        <v>274</v>
      </c>
      <c r="H215" s="138">
        <v>8.93</v>
      </c>
      <c r="I215" s="139"/>
      <c r="J215" s="140">
        <f>ROUND(I215*H215,2)</f>
        <v>0</v>
      </c>
      <c r="K215" s="136" t="s">
        <v>250</v>
      </c>
      <c r="L215" s="34"/>
      <c r="M215" s="141" t="s">
        <v>29</v>
      </c>
      <c r="N215" s="142" t="s">
        <v>46</v>
      </c>
      <c r="P215" s="143">
        <f>O215*H215</f>
        <v>0</v>
      </c>
      <c r="Q215" s="143">
        <v>2.3010199999999998</v>
      </c>
      <c r="R215" s="143">
        <f>Q215*H215</f>
        <v>20.548108599999999</v>
      </c>
      <c r="S215" s="143">
        <v>0</v>
      </c>
      <c r="T215" s="144">
        <f>S215*H215</f>
        <v>0</v>
      </c>
      <c r="AR215" s="145" t="s">
        <v>251</v>
      </c>
      <c r="AT215" s="145" t="s">
        <v>246</v>
      </c>
      <c r="AU215" s="145" t="s">
        <v>21</v>
      </c>
      <c r="AY215" s="18" t="s">
        <v>244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83</v>
      </c>
      <c r="BK215" s="146">
        <f>ROUND(I215*H215,2)</f>
        <v>0</v>
      </c>
      <c r="BL215" s="18" t="s">
        <v>251</v>
      </c>
      <c r="BM215" s="145" t="s">
        <v>2779</v>
      </c>
    </row>
    <row r="216" spans="2:65" s="1" customFormat="1">
      <c r="B216" s="34"/>
      <c r="D216" s="147" t="s">
        <v>253</v>
      </c>
      <c r="F216" s="148" t="s">
        <v>487</v>
      </c>
      <c r="I216" s="149"/>
      <c r="L216" s="34"/>
      <c r="M216" s="150"/>
      <c r="T216" s="55"/>
      <c r="AT216" s="18" t="s">
        <v>253</v>
      </c>
      <c r="AU216" s="18" t="s">
        <v>21</v>
      </c>
    </row>
    <row r="217" spans="2:65" s="1" customFormat="1">
      <c r="B217" s="34"/>
      <c r="D217" s="151" t="s">
        <v>255</v>
      </c>
      <c r="F217" s="152" t="s">
        <v>488</v>
      </c>
      <c r="I217" s="149"/>
      <c r="L217" s="34"/>
      <c r="M217" s="150"/>
      <c r="T217" s="55"/>
      <c r="AT217" s="18" t="s">
        <v>255</v>
      </c>
      <c r="AU217" s="18" t="s">
        <v>21</v>
      </c>
    </row>
    <row r="218" spans="2:65" s="12" customFormat="1">
      <c r="B218" s="153"/>
      <c r="D218" s="147" t="s">
        <v>262</v>
      </c>
      <c r="E218" s="154" t="s">
        <v>29</v>
      </c>
      <c r="F218" s="155" t="s">
        <v>2780</v>
      </c>
      <c r="H218" s="156">
        <v>3.64</v>
      </c>
      <c r="I218" s="157"/>
      <c r="L218" s="153"/>
      <c r="M218" s="158"/>
      <c r="T218" s="159"/>
      <c r="AT218" s="154" t="s">
        <v>262</v>
      </c>
      <c r="AU218" s="154" t="s">
        <v>21</v>
      </c>
      <c r="AV218" s="12" t="s">
        <v>21</v>
      </c>
      <c r="AW218" s="12" t="s">
        <v>36</v>
      </c>
      <c r="AX218" s="12" t="s">
        <v>75</v>
      </c>
      <c r="AY218" s="154" t="s">
        <v>244</v>
      </c>
    </row>
    <row r="219" spans="2:65" s="12" customFormat="1">
      <c r="B219" s="153"/>
      <c r="D219" s="147" t="s">
        <v>262</v>
      </c>
      <c r="E219" s="154" t="s">
        <v>29</v>
      </c>
      <c r="F219" s="155" t="s">
        <v>2781</v>
      </c>
      <c r="H219" s="156">
        <v>5.29</v>
      </c>
      <c r="I219" s="157"/>
      <c r="L219" s="153"/>
      <c r="M219" s="158"/>
      <c r="T219" s="159"/>
      <c r="AT219" s="154" t="s">
        <v>262</v>
      </c>
      <c r="AU219" s="154" t="s">
        <v>21</v>
      </c>
      <c r="AV219" s="12" t="s">
        <v>21</v>
      </c>
      <c r="AW219" s="12" t="s">
        <v>36</v>
      </c>
      <c r="AX219" s="12" t="s">
        <v>75</v>
      </c>
      <c r="AY219" s="154" t="s">
        <v>244</v>
      </c>
    </row>
    <row r="220" spans="2:65" s="13" customFormat="1">
      <c r="B220" s="160"/>
      <c r="D220" s="147" t="s">
        <v>262</v>
      </c>
      <c r="E220" s="161" t="s">
        <v>29</v>
      </c>
      <c r="F220" s="162" t="s">
        <v>271</v>
      </c>
      <c r="H220" s="163">
        <v>8.93</v>
      </c>
      <c r="I220" s="164"/>
      <c r="L220" s="160"/>
      <c r="M220" s="165"/>
      <c r="T220" s="166"/>
      <c r="AT220" s="161" t="s">
        <v>262</v>
      </c>
      <c r="AU220" s="161" t="s">
        <v>21</v>
      </c>
      <c r="AV220" s="13" t="s">
        <v>251</v>
      </c>
      <c r="AW220" s="13" t="s">
        <v>36</v>
      </c>
      <c r="AX220" s="13" t="s">
        <v>83</v>
      </c>
      <c r="AY220" s="161" t="s">
        <v>244</v>
      </c>
    </row>
    <row r="221" spans="2:65" s="1" customFormat="1" ht="16.5" customHeight="1">
      <c r="B221" s="34"/>
      <c r="C221" s="134" t="s">
        <v>434</v>
      </c>
      <c r="D221" s="134" t="s">
        <v>246</v>
      </c>
      <c r="E221" s="135" t="s">
        <v>491</v>
      </c>
      <c r="F221" s="136" t="s">
        <v>492</v>
      </c>
      <c r="G221" s="137" t="s">
        <v>274</v>
      </c>
      <c r="H221" s="138">
        <v>7.13</v>
      </c>
      <c r="I221" s="139"/>
      <c r="J221" s="140">
        <f>ROUND(I221*H221,2)</f>
        <v>0</v>
      </c>
      <c r="K221" s="136" t="s">
        <v>250</v>
      </c>
      <c r="L221" s="34"/>
      <c r="M221" s="141" t="s">
        <v>29</v>
      </c>
      <c r="N221" s="142" t="s">
        <v>46</v>
      </c>
      <c r="P221" s="143">
        <f>O221*H221</f>
        <v>0</v>
      </c>
      <c r="Q221" s="143">
        <v>2.5018699999999998</v>
      </c>
      <c r="R221" s="143">
        <f>Q221*H221</f>
        <v>17.8383331</v>
      </c>
      <c r="S221" s="143">
        <v>0</v>
      </c>
      <c r="T221" s="144">
        <f>S221*H221</f>
        <v>0</v>
      </c>
      <c r="AR221" s="145" t="s">
        <v>251</v>
      </c>
      <c r="AT221" s="145" t="s">
        <v>246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251</v>
      </c>
      <c r="BM221" s="145" t="s">
        <v>2782</v>
      </c>
    </row>
    <row r="222" spans="2:65" s="1" customFormat="1">
      <c r="B222" s="34"/>
      <c r="D222" s="147" t="s">
        <v>253</v>
      </c>
      <c r="F222" s="148" t="s">
        <v>494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" customFormat="1">
      <c r="B223" s="34"/>
      <c r="D223" s="151" t="s">
        <v>255</v>
      </c>
      <c r="F223" s="152" t="s">
        <v>495</v>
      </c>
      <c r="I223" s="149"/>
      <c r="L223" s="34"/>
      <c r="M223" s="150"/>
      <c r="T223" s="55"/>
      <c r="AT223" s="18" t="s">
        <v>255</v>
      </c>
      <c r="AU223" s="18" t="s">
        <v>21</v>
      </c>
    </row>
    <row r="224" spans="2:65" s="12" customFormat="1">
      <c r="B224" s="153"/>
      <c r="D224" s="147" t="s">
        <v>262</v>
      </c>
      <c r="E224" s="154" t="s">
        <v>29</v>
      </c>
      <c r="F224" s="155" t="s">
        <v>2783</v>
      </c>
      <c r="H224" s="156">
        <v>7.13</v>
      </c>
      <c r="I224" s="157"/>
      <c r="L224" s="153"/>
      <c r="M224" s="158"/>
      <c r="T224" s="159"/>
      <c r="AT224" s="154" t="s">
        <v>262</v>
      </c>
      <c r="AU224" s="154" t="s">
        <v>21</v>
      </c>
      <c r="AV224" s="12" t="s">
        <v>21</v>
      </c>
      <c r="AW224" s="12" t="s">
        <v>36</v>
      </c>
      <c r="AX224" s="12" t="s">
        <v>83</v>
      </c>
      <c r="AY224" s="154" t="s">
        <v>244</v>
      </c>
    </row>
    <row r="225" spans="2:65" s="1" customFormat="1" ht="16.5" customHeight="1">
      <c r="B225" s="34"/>
      <c r="C225" s="134" t="s">
        <v>441</v>
      </c>
      <c r="D225" s="134" t="s">
        <v>246</v>
      </c>
      <c r="E225" s="135" t="s">
        <v>2784</v>
      </c>
      <c r="F225" s="136" t="s">
        <v>2785</v>
      </c>
      <c r="G225" s="137" t="s">
        <v>274</v>
      </c>
      <c r="H225" s="138">
        <v>6.99</v>
      </c>
      <c r="I225" s="139"/>
      <c r="J225" s="140">
        <f>ROUND(I225*H225,2)</f>
        <v>0</v>
      </c>
      <c r="K225" s="136" t="s">
        <v>250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2.5018699999999998</v>
      </c>
      <c r="R225" s="143">
        <f>Q225*H225</f>
        <v>17.488071299999998</v>
      </c>
      <c r="S225" s="143">
        <v>0</v>
      </c>
      <c r="T225" s="144">
        <f>S225*H225</f>
        <v>0</v>
      </c>
      <c r="AR225" s="145" t="s">
        <v>251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251</v>
      </c>
      <c r="BM225" s="145" t="s">
        <v>2786</v>
      </c>
    </row>
    <row r="226" spans="2:65" s="1" customFormat="1">
      <c r="B226" s="34"/>
      <c r="D226" s="147" t="s">
        <v>253</v>
      </c>
      <c r="F226" s="148" t="s">
        <v>2787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" customFormat="1">
      <c r="B227" s="34"/>
      <c r="D227" s="151" t="s">
        <v>255</v>
      </c>
      <c r="F227" s="152" t="s">
        <v>2788</v>
      </c>
      <c r="I227" s="149"/>
      <c r="L227" s="34"/>
      <c r="M227" s="150"/>
      <c r="T227" s="55"/>
      <c r="AT227" s="18" t="s">
        <v>255</v>
      </c>
      <c r="AU227" s="18" t="s">
        <v>21</v>
      </c>
    </row>
    <row r="228" spans="2:65" s="15" customFormat="1">
      <c r="B228" s="188"/>
      <c r="D228" s="147" t="s">
        <v>262</v>
      </c>
      <c r="E228" s="189" t="s">
        <v>29</v>
      </c>
      <c r="F228" s="190" t="s">
        <v>2789</v>
      </c>
      <c r="H228" s="189" t="s">
        <v>29</v>
      </c>
      <c r="I228" s="191"/>
      <c r="L228" s="188"/>
      <c r="M228" s="192"/>
      <c r="T228" s="193"/>
      <c r="AT228" s="189" t="s">
        <v>262</v>
      </c>
      <c r="AU228" s="189" t="s">
        <v>21</v>
      </c>
      <c r="AV228" s="15" t="s">
        <v>83</v>
      </c>
      <c r="AW228" s="15" t="s">
        <v>36</v>
      </c>
      <c r="AX228" s="15" t="s">
        <v>75</v>
      </c>
      <c r="AY228" s="189" t="s">
        <v>244</v>
      </c>
    </row>
    <row r="229" spans="2:65" s="12" customFormat="1">
      <c r="B229" s="153"/>
      <c r="D229" s="147" t="s">
        <v>262</v>
      </c>
      <c r="E229" s="154" t="s">
        <v>29</v>
      </c>
      <c r="F229" s="155" t="s">
        <v>2790</v>
      </c>
      <c r="H229" s="156">
        <v>5.91</v>
      </c>
      <c r="I229" s="157"/>
      <c r="L229" s="153"/>
      <c r="M229" s="158"/>
      <c r="T229" s="159"/>
      <c r="AT229" s="154" t="s">
        <v>262</v>
      </c>
      <c r="AU229" s="154" t="s">
        <v>21</v>
      </c>
      <c r="AV229" s="12" t="s">
        <v>21</v>
      </c>
      <c r="AW229" s="12" t="s">
        <v>36</v>
      </c>
      <c r="AX229" s="12" t="s">
        <v>75</v>
      </c>
      <c r="AY229" s="154" t="s">
        <v>244</v>
      </c>
    </row>
    <row r="230" spans="2:65" s="12" customFormat="1">
      <c r="B230" s="153"/>
      <c r="D230" s="147" t="s">
        <v>262</v>
      </c>
      <c r="E230" s="154" t="s">
        <v>29</v>
      </c>
      <c r="F230" s="155" t="s">
        <v>2791</v>
      </c>
      <c r="H230" s="156">
        <v>1.08</v>
      </c>
      <c r="I230" s="157"/>
      <c r="L230" s="153"/>
      <c r="M230" s="158"/>
      <c r="T230" s="159"/>
      <c r="AT230" s="154" t="s">
        <v>262</v>
      </c>
      <c r="AU230" s="154" t="s">
        <v>21</v>
      </c>
      <c r="AV230" s="12" t="s">
        <v>21</v>
      </c>
      <c r="AW230" s="12" t="s">
        <v>36</v>
      </c>
      <c r="AX230" s="12" t="s">
        <v>75</v>
      </c>
      <c r="AY230" s="154" t="s">
        <v>244</v>
      </c>
    </row>
    <row r="231" spans="2:65" s="13" customFormat="1">
      <c r="B231" s="160"/>
      <c r="D231" s="147" t="s">
        <v>262</v>
      </c>
      <c r="E231" s="161" t="s">
        <v>29</v>
      </c>
      <c r="F231" s="162" t="s">
        <v>271</v>
      </c>
      <c r="H231" s="163">
        <v>6.99</v>
      </c>
      <c r="I231" s="164"/>
      <c r="L231" s="160"/>
      <c r="M231" s="165"/>
      <c r="T231" s="166"/>
      <c r="AT231" s="161" t="s">
        <v>262</v>
      </c>
      <c r="AU231" s="161" t="s">
        <v>21</v>
      </c>
      <c r="AV231" s="13" t="s">
        <v>251</v>
      </c>
      <c r="AW231" s="13" t="s">
        <v>36</v>
      </c>
      <c r="AX231" s="13" t="s">
        <v>83</v>
      </c>
      <c r="AY231" s="161" t="s">
        <v>244</v>
      </c>
    </row>
    <row r="232" spans="2:65" s="1" customFormat="1" ht="16.5" customHeight="1">
      <c r="B232" s="34"/>
      <c r="C232" s="134" t="s">
        <v>448</v>
      </c>
      <c r="D232" s="134" t="s">
        <v>246</v>
      </c>
      <c r="E232" s="135" t="s">
        <v>2792</v>
      </c>
      <c r="F232" s="136" t="s">
        <v>2793</v>
      </c>
      <c r="G232" s="137" t="s">
        <v>416</v>
      </c>
      <c r="H232" s="138">
        <v>0.93</v>
      </c>
      <c r="I232" s="139"/>
      <c r="J232" s="140">
        <f>ROUND(I232*H232,2)</f>
        <v>0</v>
      </c>
      <c r="K232" s="136" t="s">
        <v>250</v>
      </c>
      <c r="L232" s="34"/>
      <c r="M232" s="141" t="s">
        <v>29</v>
      </c>
      <c r="N232" s="142" t="s">
        <v>46</v>
      </c>
      <c r="P232" s="143">
        <f>O232*H232</f>
        <v>0</v>
      </c>
      <c r="Q232" s="143">
        <v>1.0606199999999999</v>
      </c>
      <c r="R232" s="143">
        <f>Q232*H232</f>
        <v>0.98637659999999994</v>
      </c>
      <c r="S232" s="143">
        <v>0</v>
      </c>
      <c r="T232" s="144">
        <f>S232*H232</f>
        <v>0</v>
      </c>
      <c r="AR232" s="145" t="s">
        <v>251</v>
      </c>
      <c r="AT232" s="145" t="s">
        <v>246</v>
      </c>
      <c r="AU232" s="145" t="s">
        <v>21</v>
      </c>
      <c r="AY232" s="18" t="s">
        <v>244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83</v>
      </c>
      <c r="BK232" s="146">
        <f>ROUND(I232*H232,2)</f>
        <v>0</v>
      </c>
      <c r="BL232" s="18" t="s">
        <v>251</v>
      </c>
      <c r="BM232" s="145" t="s">
        <v>2794</v>
      </c>
    </row>
    <row r="233" spans="2:65" s="1" customFormat="1">
      <c r="B233" s="34"/>
      <c r="D233" s="147" t="s">
        <v>253</v>
      </c>
      <c r="F233" s="148" t="s">
        <v>2795</v>
      </c>
      <c r="I233" s="149"/>
      <c r="L233" s="34"/>
      <c r="M233" s="150"/>
      <c r="T233" s="55"/>
      <c r="AT233" s="18" t="s">
        <v>253</v>
      </c>
      <c r="AU233" s="18" t="s">
        <v>21</v>
      </c>
    </row>
    <row r="234" spans="2:65" s="1" customFormat="1">
      <c r="B234" s="34"/>
      <c r="D234" s="151" t="s">
        <v>255</v>
      </c>
      <c r="F234" s="152" t="s">
        <v>2796</v>
      </c>
      <c r="I234" s="149"/>
      <c r="L234" s="34"/>
      <c r="M234" s="150"/>
      <c r="T234" s="55"/>
      <c r="AT234" s="18" t="s">
        <v>255</v>
      </c>
      <c r="AU234" s="18" t="s">
        <v>21</v>
      </c>
    </row>
    <row r="235" spans="2:65" s="1" customFormat="1" ht="19.5">
      <c r="B235" s="34"/>
      <c r="D235" s="147" t="s">
        <v>284</v>
      </c>
      <c r="F235" s="167" t="s">
        <v>2797</v>
      </c>
      <c r="I235" s="149"/>
      <c r="L235" s="34"/>
      <c r="M235" s="150"/>
      <c r="T235" s="55"/>
      <c r="AT235" s="18" t="s">
        <v>284</v>
      </c>
      <c r="AU235" s="18" t="s">
        <v>21</v>
      </c>
    </row>
    <row r="236" spans="2:65" s="15" customFormat="1">
      <c r="B236" s="188"/>
      <c r="D236" s="147" t="s">
        <v>262</v>
      </c>
      <c r="E236" s="189" t="s">
        <v>29</v>
      </c>
      <c r="F236" s="190" t="s">
        <v>2798</v>
      </c>
      <c r="H236" s="189" t="s">
        <v>29</v>
      </c>
      <c r="I236" s="191"/>
      <c r="L236" s="188"/>
      <c r="M236" s="192"/>
      <c r="T236" s="193"/>
      <c r="AT236" s="189" t="s">
        <v>262</v>
      </c>
      <c r="AU236" s="189" t="s">
        <v>21</v>
      </c>
      <c r="AV236" s="15" t="s">
        <v>83</v>
      </c>
      <c r="AW236" s="15" t="s">
        <v>36</v>
      </c>
      <c r="AX236" s="15" t="s">
        <v>75</v>
      </c>
      <c r="AY236" s="189" t="s">
        <v>244</v>
      </c>
    </row>
    <row r="237" spans="2:65" s="12" customFormat="1">
      <c r="B237" s="153"/>
      <c r="D237" s="147" t="s">
        <v>262</v>
      </c>
      <c r="E237" s="154" t="s">
        <v>29</v>
      </c>
      <c r="F237" s="155" t="s">
        <v>2799</v>
      </c>
      <c r="H237" s="156">
        <v>0.82</v>
      </c>
      <c r="I237" s="157"/>
      <c r="L237" s="153"/>
      <c r="M237" s="158"/>
      <c r="T237" s="159"/>
      <c r="AT237" s="154" t="s">
        <v>262</v>
      </c>
      <c r="AU237" s="154" t="s">
        <v>21</v>
      </c>
      <c r="AV237" s="12" t="s">
        <v>21</v>
      </c>
      <c r="AW237" s="12" t="s">
        <v>36</v>
      </c>
      <c r="AX237" s="12" t="s">
        <v>75</v>
      </c>
      <c r="AY237" s="154" t="s">
        <v>244</v>
      </c>
    </row>
    <row r="238" spans="2:65" s="12" customFormat="1">
      <c r="B238" s="153"/>
      <c r="D238" s="147" t="s">
        <v>262</v>
      </c>
      <c r="E238" s="154" t="s">
        <v>29</v>
      </c>
      <c r="F238" s="155" t="s">
        <v>2800</v>
      </c>
      <c r="H238" s="156">
        <v>0.11</v>
      </c>
      <c r="I238" s="157"/>
      <c r="L238" s="153"/>
      <c r="M238" s="158"/>
      <c r="T238" s="159"/>
      <c r="AT238" s="154" t="s">
        <v>262</v>
      </c>
      <c r="AU238" s="154" t="s">
        <v>21</v>
      </c>
      <c r="AV238" s="12" t="s">
        <v>21</v>
      </c>
      <c r="AW238" s="12" t="s">
        <v>36</v>
      </c>
      <c r="AX238" s="12" t="s">
        <v>75</v>
      </c>
      <c r="AY238" s="154" t="s">
        <v>244</v>
      </c>
    </row>
    <row r="239" spans="2:65" s="13" customFormat="1">
      <c r="B239" s="160"/>
      <c r="D239" s="147" t="s">
        <v>262</v>
      </c>
      <c r="E239" s="161" t="s">
        <v>29</v>
      </c>
      <c r="F239" s="162" t="s">
        <v>271</v>
      </c>
      <c r="H239" s="163">
        <v>0.93</v>
      </c>
      <c r="I239" s="164"/>
      <c r="L239" s="160"/>
      <c r="M239" s="165"/>
      <c r="T239" s="166"/>
      <c r="AT239" s="161" t="s">
        <v>262</v>
      </c>
      <c r="AU239" s="161" t="s">
        <v>21</v>
      </c>
      <c r="AV239" s="13" t="s">
        <v>251</v>
      </c>
      <c r="AW239" s="13" t="s">
        <v>36</v>
      </c>
      <c r="AX239" s="13" t="s">
        <v>83</v>
      </c>
      <c r="AY239" s="161" t="s">
        <v>244</v>
      </c>
    </row>
    <row r="240" spans="2:65" s="1" customFormat="1" ht="21.75" customHeight="1">
      <c r="B240" s="34"/>
      <c r="C240" s="134" t="s">
        <v>455</v>
      </c>
      <c r="D240" s="134" t="s">
        <v>246</v>
      </c>
      <c r="E240" s="135" t="s">
        <v>2224</v>
      </c>
      <c r="F240" s="136" t="s">
        <v>2225</v>
      </c>
      <c r="G240" s="137" t="s">
        <v>1351</v>
      </c>
      <c r="H240" s="138">
        <v>20</v>
      </c>
      <c r="I240" s="139"/>
      <c r="J240" s="140">
        <f>ROUND(I240*H240,2)</f>
        <v>0</v>
      </c>
      <c r="K240" s="136" t="s">
        <v>250</v>
      </c>
      <c r="L240" s="34"/>
      <c r="M240" s="141" t="s">
        <v>29</v>
      </c>
      <c r="N240" s="142" t="s">
        <v>46</v>
      </c>
      <c r="P240" s="143">
        <f>O240*H240</f>
        <v>0</v>
      </c>
      <c r="Q240" s="143">
        <v>1.4999999999999999E-4</v>
      </c>
      <c r="R240" s="143">
        <f>Q240*H240</f>
        <v>2.9999999999999996E-3</v>
      </c>
      <c r="S240" s="143">
        <v>0</v>
      </c>
      <c r="T240" s="144">
        <f>S240*H240</f>
        <v>0</v>
      </c>
      <c r="AR240" s="145" t="s">
        <v>251</v>
      </c>
      <c r="AT240" s="145" t="s">
        <v>246</v>
      </c>
      <c r="AU240" s="145" t="s">
        <v>21</v>
      </c>
      <c r="AY240" s="18" t="s">
        <v>244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83</v>
      </c>
      <c r="BK240" s="146">
        <f>ROUND(I240*H240,2)</f>
        <v>0</v>
      </c>
      <c r="BL240" s="18" t="s">
        <v>251</v>
      </c>
      <c r="BM240" s="145" t="s">
        <v>2801</v>
      </c>
    </row>
    <row r="241" spans="2:65" s="1" customFormat="1">
      <c r="B241" s="34"/>
      <c r="D241" s="147" t="s">
        <v>253</v>
      </c>
      <c r="F241" s="148" t="s">
        <v>2227</v>
      </c>
      <c r="I241" s="149"/>
      <c r="L241" s="34"/>
      <c r="M241" s="150"/>
      <c r="T241" s="55"/>
      <c r="AT241" s="18" t="s">
        <v>253</v>
      </c>
      <c r="AU241" s="18" t="s">
        <v>21</v>
      </c>
    </row>
    <row r="242" spans="2:65" s="1" customFormat="1">
      <c r="B242" s="34"/>
      <c r="D242" s="151" t="s">
        <v>255</v>
      </c>
      <c r="F242" s="152" t="s">
        <v>2228</v>
      </c>
      <c r="I242" s="149"/>
      <c r="L242" s="34"/>
      <c r="M242" s="150"/>
      <c r="T242" s="55"/>
      <c r="AT242" s="18" t="s">
        <v>255</v>
      </c>
      <c r="AU242" s="18" t="s">
        <v>21</v>
      </c>
    </row>
    <row r="243" spans="2:65" s="12" customFormat="1">
      <c r="B243" s="153"/>
      <c r="D243" s="147" t="s">
        <v>262</v>
      </c>
      <c r="E243" s="154" t="s">
        <v>29</v>
      </c>
      <c r="F243" s="155" t="s">
        <v>2802</v>
      </c>
      <c r="H243" s="156">
        <v>20</v>
      </c>
      <c r="I243" s="157"/>
      <c r="L243" s="153"/>
      <c r="M243" s="158"/>
      <c r="T243" s="159"/>
      <c r="AT243" s="154" t="s">
        <v>262</v>
      </c>
      <c r="AU243" s="154" t="s">
        <v>21</v>
      </c>
      <c r="AV243" s="12" t="s">
        <v>21</v>
      </c>
      <c r="AW243" s="12" t="s">
        <v>36</v>
      </c>
      <c r="AX243" s="12" t="s">
        <v>83</v>
      </c>
      <c r="AY243" s="154" t="s">
        <v>244</v>
      </c>
    </row>
    <row r="244" spans="2:65" s="1" customFormat="1" ht="16.5" customHeight="1">
      <c r="B244" s="34"/>
      <c r="C244" s="175" t="s">
        <v>461</v>
      </c>
      <c r="D244" s="175" t="s">
        <v>373</v>
      </c>
      <c r="E244" s="176" t="s">
        <v>2803</v>
      </c>
      <c r="F244" s="177" t="s">
        <v>2804</v>
      </c>
      <c r="G244" s="178" t="s">
        <v>416</v>
      </c>
      <c r="H244" s="179">
        <v>6</v>
      </c>
      <c r="I244" s="180"/>
      <c r="J244" s="181">
        <f>ROUND(I244*H244,2)</f>
        <v>0</v>
      </c>
      <c r="K244" s="177" t="s">
        <v>250</v>
      </c>
      <c r="L244" s="182"/>
      <c r="M244" s="183" t="s">
        <v>29</v>
      </c>
      <c r="N244" s="184" t="s">
        <v>46</v>
      </c>
      <c r="P244" s="143">
        <f>O244*H244</f>
        <v>0</v>
      </c>
      <c r="Q244" s="143">
        <v>1</v>
      </c>
      <c r="R244" s="143">
        <f>Q244*H244</f>
        <v>6</v>
      </c>
      <c r="S244" s="143">
        <v>0</v>
      </c>
      <c r="T244" s="144">
        <f>S244*H244</f>
        <v>0</v>
      </c>
      <c r="AR244" s="145" t="s">
        <v>300</v>
      </c>
      <c r="AT244" s="145" t="s">
        <v>373</v>
      </c>
      <c r="AU244" s="145" t="s">
        <v>21</v>
      </c>
      <c r="AY244" s="18" t="s">
        <v>244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83</v>
      </c>
      <c r="BK244" s="146">
        <f>ROUND(I244*H244,2)</f>
        <v>0</v>
      </c>
      <c r="BL244" s="18" t="s">
        <v>251</v>
      </c>
      <c r="BM244" s="145" t="s">
        <v>2805</v>
      </c>
    </row>
    <row r="245" spans="2:65" s="1" customFormat="1">
      <c r="B245" s="34"/>
      <c r="D245" s="147" t="s">
        <v>253</v>
      </c>
      <c r="F245" s="148" t="s">
        <v>2804</v>
      </c>
      <c r="I245" s="149"/>
      <c r="L245" s="34"/>
      <c r="M245" s="150"/>
      <c r="T245" s="55"/>
      <c r="AT245" s="18" t="s">
        <v>253</v>
      </c>
      <c r="AU245" s="18" t="s">
        <v>21</v>
      </c>
    </row>
    <row r="246" spans="2:65" s="12" customFormat="1">
      <c r="B246" s="153"/>
      <c r="D246" s="147" t="s">
        <v>262</v>
      </c>
      <c r="E246" s="154" t="s">
        <v>29</v>
      </c>
      <c r="F246" s="155" t="s">
        <v>2806</v>
      </c>
      <c r="H246" s="156">
        <v>6</v>
      </c>
      <c r="I246" s="157"/>
      <c r="L246" s="153"/>
      <c r="M246" s="158"/>
      <c r="T246" s="159"/>
      <c r="AT246" s="154" t="s">
        <v>262</v>
      </c>
      <c r="AU246" s="154" t="s">
        <v>21</v>
      </c>
      <c r="AV246" s="12" t="s">
        <v>21</v>
      </c>
      <c r="AW246" s="12" t="s">
        <v>36</v>
      </c>
      <c r="AX246" s="12" t="s">
        <v>83</v>
      </c>
      <c r="AY246" s="154" t="s">
        <v>244</v>
      </c>
    </row>
    <row r="247" spans="2:65" s="1" customFormat="1" ht="16.5" customHeight="1">
      <c r="B247" s="34"/>
      <c r="C247" s="134" t="s">
        <v>468</v>
      </c>
      <c r="D247" s="134" t="s">
        <v>246</v>
      </c>
      <c r="E247" s="135" t="s">
        <v>2807</v>
      </c>
      <c r="F247" s="136" t="s">
        <v>2808</v>
      </c>
      <c r="G247" s="137" t="s">
        <v>591</v>
      </c>
      <c r="H247" s="138">
        <v>137</v>
      </c>
      <c r="I247" s="139"/>
      <c r="J247" s="140">
        <f>ROUND(I247*H247,2)</f>
        <v>0</v>
      </c>
      <c r="K247" s="136" t="s">
        <v>250</v>
      </c>
      <c r="L247" s="34"/>
      <c r="M247" s="141" t="s">
        <v>29</v>
      </c>
      <c r="N247" s="142" t="s">
        <v>46</v>
      </c>
      <c r="P247" s="143">
        <f>O247*H247</f>
        <v>0</v>
      </c>
      <c r="Q247" s="143">
        <v>3.739E-2</v>
      </c>
      <c r="R247" s="143">
        <f>Q247*H247</f>
        <v>5.1224299999999996</v>
      </c>
      <c r="S247" s="143">
        <v>0</v>
      </c>
      <c r="T247" s="144">
        <f>S247*H247</f>
        <v>0</v>
      </c>
      <c r="AR247" s="145" t="s">
        <v>251</v>
      </c>
      <c r="AT247" s="145" t="s">
        <v>246</v>
      </c>
      <c r="AU247" s="145" t="s">
        <v>21</v>
      </c>
      <c r="AY247" s="18" t="s">
        <v>244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83</v>
      </c>
      <c r="BK247" s="146">
        <f>ROUND(I247*H247,2)</f>
        <v>0</v>
      </c>
      <c r="BL247" s="18" t="s">
        <v>251</v>
      </c>
      <c r="BM247" s="145" t="s">
        <v>2809</v>
      </c>
    </row>
    <row r="248" spans="2:65" s="1" customFormat="1" ht="19.5">
      <c r="B248" s="34"/>
      <c r="D248" s="147" t="s">
        <v>253</v>
      </c>
      <c r="F248" s="148" t="s">
        <v>2810</v>
      </c>
      <c r="I248" s="149"/>
      <c r="L248" s="34"/>
      <c r="M248" s="150"/>
      <c r="T248" s="55"/>
      <c r="AT248" s="18" t="s">
        <v>253</v>
      </c>
      <c r="AU248" s="18" t="s">
        <v>21</v>
      </c>
    </row>
    <row r="249" spans="2:65" s="1" customFormat="1">
      <c r="B249" s="34"/>
      <c r="D249" s="151" t="s">
        <v>255</v>
      </c>
      <c r="F249" s="152" t="s">
        <v>2811</v>
      </c>
      <c r="I249" s="149"/>
      <c r="L249" s="34"/>
      <c r="M249" s="150"/>
      <c r="T249" s="55"/>
      <c r="AT249" s="18" t="s">
        <v>255</v>
      </c>
      <c r="AU249" s="18" t="s">
        <v>21</v>
      </c>
    </row>
    <row r="250" spans="2:65" s="15" customFormat="1">
      <c r="B250" s="188"/>
      <c r="D250" s="147" t="s">
        <v>262</v>
      </c>
      <c r="E250" s="189" t="s">
        <v>29</v>
      </c>
      <c r="F250" s="190" t="s">
        <v>2812</v>
      </c>
      <c r="H250" s="189" t="s">
        <v>29</v>
      </c>
      <c r="I250" s="191"/>
      <c r="L250" s="188"/>
      <c r="M250" s="192"/>
      <c r="T250" s="193"/>
      <c r="AT250" s="189" t="s">
        <v>262</v>
      </c>
      <c r="AU250" s="189" t="s">
        <v>21</v>
      </c>
      <c r="AV250" s="15" t="s">
        <v>83</v>
      </c>
      <c r="AW250" s="15" t="s">
        <v>36</v>
      </c>
      <c r="AX250" s="15" t="s">
        <v>75</v>
      </c>
      <c r="AY250" s="189" t="s">
        <v>244</v>
      </c>
    </row>
    <row r="251" spans="2:65" s="12" customFormat="1">
      <c r="B251" s="153"/>
      <c r="D251" s="147" t="s">
        <v>262</v>
      </c>
      <c r="E251" s="154" t="s">
        <v>29</v>
      </c>
      <c r="F251" s="155" t="s">
        <v>2813</v>
      </c>
      <c r="H251" s="156">
        <v>19.95</v>
      </c>
      <c r="I251" s="157"/>
      <c r="L251" s="153"/>
      <c r="M251" s="158"/>
      <c r="T251" s="159"/>
      <c r="AT251" s="154" t="s">
        <v>262</v>
      </c>
      <c r="AU251" s="154" t="s">
        <v>21</v>
      </c>
      <c r="AV251" s="12" t="s">
        <v>21</v>
      </c>
      <c r="AW251" s="12" t="s">
        <v>36</v>
      </c>
      <c r="AX251" s="12" t="s">
        <v>75</v>
      </c>
      <c r="AY251" s="154" t="s">
        <v>244</v>
      </c>
    </row>
    <row r="252" spans="2:65" s="12" customFormat="1">
      <c r="B252" s="153"/>
      <c r="D252" s="147" t="s">
        <v>262</v>
      </c>
      <c r="E252" s="154" t="s">
        <v>29</v>
      </c>
      <c r="F252" s="155" t="s">
        <v>2814</v>
      </c>
      <c r="H252" s="156">
        <v>19.95</v>
      </c>
      <c r="I252" s="157"/>
      <c r="L252" s="153"/>
      <c r="M252" s="158"/>
      <c r="T252" s="159"/>
      <c r="AT252" s="154" t="s">
        <v>262</v>
      </c>
      <c r="AU252" s="154" t="s">
        <v>21</v>
      </c>
      <c r="AV252" s="12" t="s">
        <v>21</v>
      </c>
      <c r="AW252" s="12" t="s">
        <v>36</v>
      </c>
      <c r="AX252" s="12" t="s">
        <v>75</v>
      </c>
      <c r="AY252" s="154" t="s">
        <v>244</v>
      </c>
    </row>
    <row r="253" spans="2:65" s="12" customFormat="1">
      <c r="B253" s="153"/>
      <c r="D253" s="147" t="s">
        <v>262</v>
      </c>
      <c r="E253" s="154" t="s">
        <v>29</v>
      </c>
      <c r="F253" s="155" t="s">
        <v>2815</v>
      </c>
      <c r="H253" s="156">
        <v>39.9</v>
      </c>
      <c r="I253" s="157"/>
      <c r="L253" s="153"/>
      <c r="M253" s="158"/>
      <c r="T253" s="159"/>
      <c r="AT253" s="154" t="s">
        <v>262</v>
      </c>
      <c r="AU253" s="154" t="s">
        <v>21</v>
      </c>
      <c r="AV253" s="12" t="s">
        <v>21</v>
      </c>
      <c r="AW253" s="12" t="s">
        <v>36</v>
      </c>
      <c r="AX253" s="12" t="s">
        <v>75</v>
      </c>
      <c r="AY253" s="154" t="s">
        <v>244</v>
      </c>
    </row>
    <row r="254" spans="2:65" s="12" customFormat="1">
      <c r="B254" s="153"/>
      <c r="D254" s="147" t="s">
        <v>262</v>
      </c>
      <c r="E254" s="154" t="s">
        <v>29</v>
      </c>
      <c r="F254" s="155" t="s">
        <v>2816</v>
      </c>
      <c r="H254" s="156">
        <v>19.95</v>
      </c>
      <c r="I254" s="157"/>
      <c r="L254" s="153"/>
      <c r="M254" s="158"/>
      <c r="T254" s="159"/>
      <c r="AT254" s="154" t="s">
        <v>262</v>
      </c>
      <c r="AU254" s="154" t="s">
        <v>21</v>
      </c>
      <c r="AV254" s="12" t="s">
        <v>21</v>
      </c>
      <c r="AW254" s="12" t="s">
        <v>36</v>
      </c>
      <c r="AX254" s="12" t="s">
        <v>75</v>
      </c>
      <c r="AY254" s="154" t="s">
        <v>244</v>
      </c>
    </row>
    <row r="255" spans="2:65" s="12" customFormat="1">
      <c r="B255" s="153"/>
      <c r="D255" s="147" t="s">
        <v>262</v>
      </c>
      <c r="E255" s="154" t="s">
        <v>29</v>
      </c>
      <c r="F255" s="155" t="s">
        <v>2817</v>
      </c>
      <c r="H255" s="156">
        <v>19.95</v>
      </c>
      <c r="I255" s="157"/>
      <c r="L255" s="153"/>
      <c r="M255" s="158"/>
      <c r="T255" s="159"/>
      <c r="AT255" s="154" t="s">
        <v>262</v>
      </c>
      <c r="AU255" s="154" t="s">
        <v>21</v>
      </c>
      <c r="AV255" s="12" t="s">
        <v>21</v>
      </c>
      <c r="AW255" s="12" t="s">
        <v>36</v>
      </c>
      <c r="AX255" s="12" t="s">
        <v>75</v>
      </c>
      <c r="AY255" s="154" t="s">
        <v>244</v>
      </c>
    </row>
    <row r="256" spans="2:65" s="12" customFormat="1">
      <c r="B256" s="153"/>
      <c r="D256" s="147" t="s">
        <v>262</v>
      </c>
      <c r="E256" s="154" t="s">
        <v>29</v>
      </c>
      <c r="F256" s="155" t="s">
        <v>2818</v>
      </c>
      <c r="H256" s="156">
        <v>17.3</v>
      </c>
      <c r="I256" s="157"/>
      <c r="L256" s="153"/>
      <c r="M256" s="158"/>
      <c r="T256" s="159"/>
      <c r="AT256" s="154" t="s">
        <v>262</v>
      </c>
      <c r="AU256" s="154" t="s">
        <v>21</v>
      </c>
      <c r="AV256" s="12" t="s">
        <v>21</v>
      </c>
      <c r="AW256" s="12" t="s">
        <v>36</v>
      </c>
      <c r="AX256" s="12" t="s">
        <v>75</v>
      </c>
      <c r="AY256" s="154" t="s">
        <v>244</v>
      </c>
    </row>
    <row r="257" spans="2:65" s="13" customFormat="1">
      <c r="B257" s="160"/>
      <c r="D257" s="147" t="s">
        <v>262</v>
      </c>
      <c r="E257" s="161" t="s">
        <v>29</v>
      </c>
      <c r="F257" s="162" t="s">
        <v>271</v>
      </c>
      <c r="H257" s="163">
        <v>137</v>
      </c>
      <c r="I257" s="164"/>
      <c r="L257" s="160"/>
      <c r="M257" s="165"/>
      <c r="T257" s="166"/>
      <c r="AT257" s="161" t="s">
        <v>262</v>
      </c>
      <c r="AU257" s="161" t="s">
        <v>21</v>
      </c>
      <c r="AV257" s="13" t="s">
        <v>251</v>
      </c>
      <c r="AW257" s="13" t="s">
        <v>36</v>
      </c>
      <c r="AX257" s="13" t="s">
        <v>83</v>
      </c>
      <c r="AY257" s="161" t="s">
        <v>244</v>
      </c>
    </row>
    <row r="258" spans="2:65" s="1" customFormat="1" ht="16.5" customHeight="1">
      <c r="B258" s="34"/>
      <c r="C258" s="175" t="s">
        <v>476</v>
      </c>
      <c r="D258" s="175" t="s">
        <v>373</v>
      </c>
      <c r="E258" s="176" t="s">
        <v>2819</v>
      </c>
      <c r="F258" s="177" t="s">
        <v>2820</v>
      </c>
      <c r="G258" s="178" t="s">
        <v>591</v>
      </c>
      <c r="H258" s="179">
        <v>150.69999999999999</v>
      </c>
      <c r="I258" s="180"/>
      <c r="J258" s="181">
        <f>ROUND(I258*H258,2)</f>
        <v>0</v>
      </c>
      <c r="K258" s="177" t="s">
        <v>250</v>
      </c>
      <c r="L258" s="182"/>
      <c r="M258" s="183" t="s">
        <v>29</v>
      </c>
      <c r="N258" s="184" t="s">
        <v>46</v>
      </c>
      <c r="P258" s="143">
        <f>O258*H258</f>
        <v>0</v>
      </c>
      <c r="Q258" s="143">
        <v>4.3400000000000001E-2</v>
      </c>
      <c r="R258" s="143">
        <f>Q258*H258</f>
        <v>6.5403799999999999</v>
      </c>
      <c r="S258" s="143">
        <v>0</v>
      </c>
      <c r="T258" s="144">
        <f>S258*H258</f>
        <v>0</v>
      </c>
      <c r="AR258" s="145" t="s">
        <v>300</v>
      </c>
      <c r="AT258" s="145" t="s">
        <v>373</v>
      </c>
      <c r="AU258" s="145" t="s">
        <v>21</v>
      </c>
      <c r="AY258" s="18" t="s">
        <v>244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83</v>
      </c>
      <c r="BK258" s="146">
        <f>ROUND(I258*H258,2)</f>
        <v>0</v>
      </c>
      <c r="BL258" s="18" t="s">
        <v>251</v>
      </c>
      <c r="BM258" s="145" t="s">
        <v>2821</v>
      </c>
    </row>
    <row r="259" spans="2:65" s="1" customFormat="1">
      <c r="B259" s="34"/>
      <c r="D259" s="147" t="s">
        <v>253</v>
      </c>
      <c r="F259" s="148" t="s">
        <v>2820</v>
      </c>
      <c r="I259" s="149"/>
      <c r="L259" s="34"/>
      <c r="M259" s="150"/>
      <c r="T259" s="55"/>
      <c r="AT259" s="18" t="s">
        <v>253</v>
      </c>
      <c r="AU259" s="18" t="s">
        <v>21</v>
      </c>
    </row>
    <row r="260" spans="2:65" s="12" customFormat="1">
      <c r="B260" s="153"/>
      <c r="D260" s="147" t="s">
        <v>262</v>
      </c>
      <c r="F260" s="155" t="s">
        <v>2822</v>
      </c>
      <c r="H260" s="156">
        <v>150.69999999999999</v>
      </c>
      <c r="I260" s="157"/>
      <c r="L260" s="153"/>
      <c r="M260" s="158"/>
      <c r="T260" s="159"/>
      <c r="AT260" s="154" t="s">
        <v>262</v>
      </c>
      <c r="AU260" s="154" t="s">
        <v>21</v>
      </c>
      <c r="AV260" s="12" t="s">
        <v>21</v>
      </c>
      <c r="AW260" s="12" t="s">
        <v>4</v>
      </c>
      <c r="AX260" s="12" t="s">
        <v>83</v>
      </c>
      <c r="AY260" s="154" t="s">
        <v>244</v>
      </c>
    </row>
    <row r="261" spans="2:65" s="1" customFormat="1" ht="16.5" customHeight="1">
      <c r="B261" s="34"/>
      <c r="C261" s="134" t="s">
        <v>483</v>
      </c>
      <c r="D261" s="134" t="s">
        <v>246</v>
      </c>
      <c r="E261" s="135" t="s">
        <v>2823</v>
      </c>
      <c r="F261" s="136" t="s">
        <v>2824</v>
      </c>
      <c r="G261" s="137" t="s">
        <v>507</v>
      </c>
      <c r="H261" s="138">
        <v>20</v>
      </c>
      <c r="I261" s="139"/>
      <c r="J261" s="140">
        <f>ROUND(I261*H261,2)</f>
        <v>0</v>
      </c>
      <c r="K261" s="136" t="s">
        <v>250</v>
      </c>
      <c r="L261" s="34"/>
      <c r="M261" s="141" t="s">
        <v>29</v>
      </c>
      <c r="N261" s="142" t="s">
        <v>46</v>
      </c>
      <c r="P261" s="143">
        <f>O261*H261</f>
        <v>0</v>
      </c>
      <c r="Q261" s="143">
        <v>7.1000000000000002E-4</v>
      </c>
      <c r="R261" s="143">
        <f>Q261*H261</f>
        <v>1.4200000000000001E-2</v>
      </c>
      <c r="S261" s="143">
        <v>0</v>
      </c>
      <c r="T261" s="144">
        <f>S261*H261</f>
        <v>0</v>
      </c>
      <c r="AR261" s="145" t="s">
        <v>251</v>
      </c>
      <c r="AT261" s="145" t="s">
        <v>246</v>
      </c>
      <c r="AU261" s="145" t="s">
        <v>21</v>
      </c>
      <c r="AY261" s="18" t="s">
        <v>244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83</v>
      </c>
      <c r="BK261" s="146">
        <f>ROUND(I261*H261,2)</f>
        <v>0</v>
      </c>
      <c r="BL261" s="18" t="s">
        <v>251</v>
      </c>
      <c r="BM261" s="145" t="s">
        <v>2825</v>
      </c>
    </row>
    <row r="262" spans="2:65" s="1" customFormat="1">
      <c r="B262" s="34"/>
      <c r="D262" s="147" t="s">
        <v>253</v>
      </c>
      <c r="F262" s="148" t="s">
        <v>2826</v>
      </c>
      <c r="I262" s="149"/>
      <c r="L262" s="34"/>
      <c r="M262" s="150"/>
      <c r="T262" s="55"/>
      <c r="AT262" s="18" t="s">
        <v>253</v>
      </c>
      <c r="AU262" s="18" t="s">
        <v>21</v>
      </c>
    </row>
    <row r="263" spans="2:65" s="1" customFormat="1">
      <c r="B263" s="34"/>
      <c r="D263" s="151" t="s">
        <v>255</v>
      </c>
      <c r="F263" s="152" t="s">
        <v>2827</v>
      </c>
      <c r="I263" s="149"/>
      <c r="L263" s="34"/>
      <c r="M263" s="150"/>
      <c r="T263" s="55"/>
      <c r="AT263" s="18" t="s">
        <v>255</v>
      </c>
      <c r="AU263" s="18" t="s">
        <v>21</v>
      </c>
    </row>
    <row r="264" spans="2:65" s="1" customFormat="1" ht="16.5" customHeight="1">
      <c r="B264" s="34"/>
      <c r="C264" s="134" t="s">
        <v>490</v>
      </c>
      <c r="D264" s="134" t="s">
        <v>246</v>
      </c>
      <c r="E264" s="135" t="s">
        <v>2828</v>
      </c>
      <c r="F264" s="136" t="s">
        <v>2829</v>
      </c>
      <c r="G264" s="137" t="s">
        <v>507</v>
      </c>
      <c r="H264" s="138">
        <v>20</v>
      </c>
      <c r="I264" s="139"/>
      <c r="J264" s="140">
        <f>ROUND(I264*H264,2)</f>
        <v>0</v>
      </c>
      <c r="K264" s="136" t="s">
        <v>29</v>
      </c>
      <c r="L264" s="34"/>
      <c r="M264" s="141" t="s">
        <v>29</v>
      </c>
      <c r="N264" s="142" t="s">
        <v>46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251</v>
      </c>
      <c r="AT264" s="145" t="s">
        <v>246</v>
      </c>
      <c r="AU264" s="145" t="s">
        <v>21</v>
      </c>
      <c r="AY264" s="18" t="s">
        <v>244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83</v>
      </c>
      <c r="BK264" s="146">
        <f>ROUND(I264*H264,2)</f>
        <v>0</v>
      </c>
      <c r="BL264" s="18" t="s">
        <v>251</v>
      </c>
      <c r="BM264" s="145" t="s">
        <v>2830</v>
      </c>
    </row>
    <row r="265" spans="2:65" s="1" customFormat="1">
      <c r="B265" s="34"/>
      <c r="D265" s="147" t="s">
        <v>253</v>
      </c>
      <c r="F265" s="148" t="s">
        <v>2829</v>
      </c>
      <c r="I265" s="149"/>
      <c r="L265" s="34"/>
      <c r="M265" s="150"/>
      <c r="T265" s="55"/>
      <c r="AT265" s="18" t="s">
        <v>253</v>
      </c>
      <c r="AU265" s="18" t="s">
        <v>21</v>
      </c>
    </row>
    <row r="266" spans="2:65" s="1" customFormat="1" ht="16.5" customHeight="1">
      <c r="B266" s="34"/>
      <c r="C266" s="134" t="s">
        <v>497</v>
      </c>
      <c r="D266" s="134" t="s">
        <v>246</v>
      </c>
      <c r="E266" s="135" t="s">
        <v>2831</v>
      </c>
      <c r="F266" s="136" t="s">
        <v>2832</v>
      </c>
      <c r="G266" s="137" t="s">
        <v>591</v>
      </c>
      <c r="H266" s="138">
        <v>137</v>
      </c>
      <c r="I266" s="139"/>
      <c r="J266" s="140">
        <f>ROUND(I266*H266,2)</f>
        <v>0</v>
      </c>
      <c r="K266" s="136" t="s">
        <v>29</v>
      </c>
      <c r="L266" s="34"/>
      <c r="M266" s="141" t="s">
        <v>29</v>
      </c>
      <c r="N266" s="142" t="s">
        <v>46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251</v>
      </c>
      <c r="AT266" s="145" t="s">
        <v>246</v>
      </c>
      <c r="AU266" s="145" t="s">
        <v>21</v>
      </c>
      <c r="AY266" s="18" t="s">
        <v>244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83</v>
      </c>
      <c r="BK266" s="146">
        <f>ROUND(I266*H266,2)</f>
        <v>0</v>
      </c>
      <c r="BL266" s="18" t="s">
        <v>251</v>
      </c>
      <c r="BM266" s="145" t="s">
        <v>2833</v>
      </c>
    </row>
    <row r="267" spans="2:65" s="1" customFormat="1">
      <c r="B267" s="34"/>
      <c r="D267" s="147" t="s">
        <v>253</v>
      </c>
      <c r="F267" s="148" t="s">
        <v>2832</v>
      </c>
      <c r="I267" s="149"/>
      <c r="L267" s="34"/>
      <c r="M267" s="150"/>
      <c r="T267" s="55"/>
      <c r="AT267" s="18" t="s">
        <v>253</v>
      </c>
      <c r="AU267" s="18" t="s">
        <v>21</v>
      </c>
    </row>
    <row r="268" spans="2:65" s="11" customFormat="1" ht="22.9" customHeight="1">
      <c r="B268" s="122"/>
      <c r="D268" s="123" t="s">
        <v>74</v>
      </c>
      <c r="E268" s="132" t="s">
        <v>264</v>
      </c>
      <c r="F268" s="132" t="s">
        <v>510</v>
      </c>
      <c r="I268" s="125"/>
      <c r="J268" s="133">
        <f>BK268</f>
        <v>0</v>
      </c>
      <c r="L268" s="122"/>
      <c r="M268" s="127"/>
      <c r="P268" s="128">
        <f>SUM(P269:P322)</f>
        <v>0</v>
      </c>
      <c r="R268" s="128">
        <f>SUM(R269:R322)</f>
        <v>6.0922647000000003</v>
      </c>
      <c r="T268" s="129">
        <f>SUM(T269:T322)</f>
        <v>0</v>
      </c>
      <c r="AR268" s="123" t="s">
        <v>83</v>
      </c>
      <c r="AT268" s="130" t="s">
        <v>74</v>
      </c>
      <c r="AU268" s="130" t="s">
        <v>83</v>
      </c>
      <c r="AY268" s="123" t="s">
        <v>244</v>
      </c>
      <c r="BK268" s="131">
        <f>SUM(BK269:BK322)</f>
        <v>0</v>
      </c>
    </row>
    <row r="269" spans="2:65" s="1" customFormat="1" ht="16.5" customHeight="1">
      <c r="B269" s="34"/>
      <c r="C269" s="134" t="s">
        <v>504</v>
      </c>
      <c r="D269" s="134" t="s">
        <v>246</v>
      </c>
      <c r="E269" s="135" t="s">
        <v>2247</v>
      </c>
      <c r="F269" s="136" t="s">
        <v>2248</v>
      </c>
      <c r="G269" s="137" t="s">
        <v>274</v>
      </c>
      <c r="H269" s="138">
        <v>32.692999999999998</v>
      </c>
      <c r="I269" s="139"/>
      <c r="J269" s="140">
        <f>ROUND(I269*H269,2)</f>
        <v>0</v>
      </c>
      <c r="K269" s="136" t="s">
        <v>250</v>
      </c>
      <c r="L269" s="34"/>
      <c r="M269" s="141" t="s">
        <v>29</v>
      </c>
      <c r="N269" s="142" t="s">
        <v>46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251</v>
      </c>
      <c r="AT269" s="145" t="s">
        <v>246</v>
      </c>
      <c r="AU269" s="145" t="s">
        <v>21</v>
      </c>
      <c r="AY269" s="18" t="s">
        <v>244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83</v>
      </c>
      <c r="BK269" s="146">
        <f>ROUND(I269*H269,2)</f>
        <v>0</v>
      </c>
      <c r="BL269" s="18" t="s">
        <v>251</v>
      </c>
      <c r="BM269" s="145" t="s">
        <v>2834</v>
      </c>
    </row>
    <row r="270" spans="2:65" s="1" customFormat="1">
      <c r="B270" s="34"/>
      <c r="D270" s="147" t="s">
        <v>253</v>
      </c>
      <c r="F270" s="148" t="s">
        <v>2250</v>
      </c>
      <c r="I270" s="149"/>
      <c r="L270" s="34"/>
      <c r="M270" s="150"/>
      <c r="T270" s="55"/>
      <c r="AT270" s="18" t="s">
        <v>253</v>
      </c>
      <c r="AU270" s="18" t="s">
        <v>21</v>
      </c>
    </row>
    <row r="271" spans="2:65" s="1" customFormat="1">
      <c r="B271" s="34"/>
      <c r="D271" s="151" t="s">
        <v>255</v>
      </c>
      <c r="F271" s="152" t="s">
        <v>2251</v>
      </c>
      <c r="I271" s="149"/>
      <c r="L271" s="34"/>
      <c r="M271" s="150"/>
      <c r="T271" s="55"/>
      <c r="AT271" s="18" t="s">
        <v>255</v>
      </c>
      <c r="AU271" s="18" t="s">
        <v>21</v>
      </c>
    </row>
    <row r="272" spans="2:65" s="15" customFormat="1">
      <c r="B272" s="188"/>
      <c r="D272" s="147" t="s">
        <v>262</v>
      </c>
      <c r="E272" s="189" t="s">
        <v>29</v>
      </c>
      <c r="F272" s="190" t="s">
        <v>2835</v>
      </c>
      <c r="H272" s="189" t="s">
        <v>29</v>
      </c>
      <c r="I272" s="191"/>
      <c r="L272" s="188"/>
      <c r="M272" s="192"/>
      <c r="T272" s="193"/>
      <c r="AT272" s="189" t="s">
        <v>262</v>
      </c>
      <c r="AU272" s="189" t="s">
        <v>21</v>
      </c>
      <c r="AV272" s="15" t="s">
        <v>83</v>
      </c>
      <c r="AW272" s="15" t="s">
        <v>36</v>
      </c>
      <c r="AX272" s="15" t="s">
        <v>75</v>
      </c>
      <c r="AY272" s="189" t="s">
        <v>244</v>
      </c>
    </row>
    <row r="273" spans="2:65" s="12" customFormat="1">
      <c r="B273" s="153"/>
      <c r="D273" s="147" t="s">
        <v>262</v>
      </c>
      <c r="E273" s="154" t="s">
        <v>29</v>
      </c>
      <c r="F273" s="155" t="s">
        <v>2836</v>
      </c>
      <c r="H273" s="156">
        <v>4.9589999999999996</v>
      </c>
      <c r="I273" s="157"/>
      <c r="L273" s="153"/>
      <c r="M273" s="158"/>
      <c r="T273" s="159"/>
      <c r="AT273" s="154" t="s">
        <v>262</v>
      </c>
      <c r="AU273" s="154" t="s">
        <v>21</v>
      </c>
      <c r="AV273" s="12" t="s">
        <v>21</v>
      </c>
      <c r="AW273" s="12" t="s">
        <v>36</v>
      </c>
      <c r="AX273" s="12" t="s">
        <v>75</v>
      </c>
      <c r="AY273" s="154" t="s">
        <v>244</v>
      </c>
    </row>
    <row r="274" spans="2:65" s="12" customFormat="1">
      <c r="B274" s="153"/>
      <c r="D274" s="147" t="s">
        <v>262</v>
      </c>
      <c r="E274" s="154" t="s">
        <v>29</v>
      </c>
      <c r="F274" s="155" t="s">
        <v>2837</v>
      </c>
      <c r="H274" s="156">
        <v>6.4470000000000001</v>
      </c>
      <c r="I274" s="157"/>
      <c r="L274" s="153"/>
      <c r="M274" s="158"/>
      <c r="T274" s="159"/>
      <c r="AT274" s="154" t="s">
        <v>262</v>
      </c>
      <c r="AU274" s="154" t="s">
        <v>21</v>
      </c>
      <c r="AV274" s="12" t="s">
        <v>21</v>
      </c>
      <c r="AW274" s="12" t="s">
        <v>36</v>
      </c>
      <c r="AX274" s="12" t="s">
        <v>75</v>
      </c>
      <c r="AY274" s="154" t="s">
        <v>244</v>
      </c>
    </row>
    <row r="275" spans="2:65" s="12" customFormat="1">
      <c r="B275" s="153"/>
      <c r="D275" s="147" t="s">
        <v>262</v>
      </c>
      <c r="E275" s="154" t="s">
        <v>29</v>
      </c>
      <c r="F275" s="155" t="s">
        <v>2838</v>
      </c>
      <c r="H275" s="156">
        <v>2.21</v>
      </c>
      <c r="I275" s="157"/>
      <c r="L275" s="153"/>
      <c r="M275" s="158"/>
      <c r="T275" s="159"/>
      <c r="AT275" s="154" t="s">
        <v>262</v>
      </c>
      <c r="AU275" s="154" t="s">
        <v>21</v>
      </c>
      <c r="AV275" s="12" t="s">
        <v>21</v>
      </c>
      <c r="AW275" s="12" t="s">
        <v>36</v>
      </c>
      <c r="AX275" s="12" t="s">
        <v>75</v>
      </c>
      <c r="AY275" s="154" t="s">
        <v>244</v>
      </c>
    </row>
    <row r="276" spans="2:65" s="12" customFormat="1">
      <c r="B276" s="153"/>
      <c r="D276" s="147" t="s">
        <v>262</v>
      </c>
      <c r="E276" s="154" t="s">
        <v>29</v>
      </c>
      <c r="F276" s="155" t="s">
        <v>2839</v>
      </c>
      <c r="H276" s="156">
        <v>1.056</v>
      </c>
      <c r="I276" s="157"/>
      <c r="L276" s="153"/>
      <c r="M276" s="158"/>
      <c r="T276" s="159"/>
      <c r="AT276" s="154" t="s">
        <v>262</v>
      </c>
      <c r="AU276" s="154" t="s">
        <v>21</v>
      </c>
      <c r="AV276" s="12" t="s">
        <v>21</v>
      </c>
      <c r="AW276" s="12" t="s">
        <v>36</v>
      </c>
      <c r="AX276" s="12" t="s">
        <v>75</v>
      </c>
      <c r="AY276" s="154" t="s">
        <v>244</v>
      </c>
    </row>
    <row r="277" spans="2:65" s="12" customFormat="1">
      <c r="B277" s="153"/>
      <c r="D277" s="147" t="s">
        <v>262</v>
      </c>
      <c r="E277" s="154" t="s">
        <v>29</v>
      </c>
      <c r="F277" s="155" t="s">
        <v>2840</v>
      </c>
      <c r="H277" s="156">
        <v>1.139</v>
      </c>
      <c r="I277" s="157"/>
      <c r="L277" s="153"/>
      <c r="M277" s="158"/>
      <c r="T277" s="159"/>
      <c r="AT277" s="154" t="s">
        <v>262</v>
      </c>
      <c r="AU277" s="154" t="s">
        <v>21</v>
      </c>
      <c r="AV277" s="12" t="s">
        <v>21</v>
      </c>
      <c r="AW277" s="12" t="s">
        <v>36</v>
      </c>
      <c r="AX277" s="12" t="s">
        <v>75</v>
      </c>
      <c r="AY277" s="154" t="s">
        <v>244</v>
      </c>
    </row>
    <row r="278" spans="2:65" s="14" customFormat="1">
      <c r="B278" s="168"/>
      <c r="D278" s="147" t="s">
        <v>262</v>
      </c>
      <c r="E278" s="169" t="s">
        <v>29</v>
      </c>
      <c r="F278" s="170" t="s">
        <v>321</v>
      </c>
      <c r="H278" s="171">
        <v>15.811</v>
      </c>
      <c r="I278" s="172"/>
      <c r="L278" s="168"/>
      <c r="M278" s="173"/>
      <c r="T278" s="174"/>
      <c r="AT278" s="169" t="s">
        <v>262</v>
      </c>
      <c r="AU278" s="169" t="s">
        <v>21</v>
      </c>
      <c r="AV278" s="14" t="s">
        <v>264</v>
      </c>
      <c r="AW278" s="14" t="s">
        <v>36</v>
      </c>
      <c r="AX278" s="14" t="s">
        <v>75</v>
      </c>
      <c r="AY278" s="169" t="s">
        <v>244</v>
      </c>
    </row>
    <row r="279" spans="2:65" s="12" customFormat="1">
      <c r="B279" s="153"/>
      <c r="D279" s="147" t="s">
        <v>262</v>
      </c>
      <c r="E279" s="154" t="s">
        <v>29</v>
      </c>
      <c r="F279" s="155" t="s">
        <v>2841</v>
      </c>
      <c r="H279" s="156">
        <v>4.9589999999999996</v>
      </c>
      <c r="I279" s="157"/>
      <c r="L279" s="153"/>
      <c r="M279" s="158"/>
      <c r="T279" s="159"/>
      <c r="AT279" s="154" t="s">
        <v>262</v>
      </c>
      <c r="AU279" s="154" t="s">
        <v>21</v>
      </c>
      <c r="AV279" s="12" t="s">
        <v>21</v>
      </c>
      <c r="AW279" s="12" t="s">
        <v>36</v>
      </c>
      <c r="AX279" s="12" t="s">
        <v>75</v>
      </c>
      <c r="AY279" s="154" t="s">
        <v>244</v>
      </c>
    </row>
    <row r="280" spans="2:65" s="12" customFormat="1">
      <c r="B280" s="153"/>
      <c r="D280" s="147" t="s">
        <v>262</v>
      </c>
      <c r="E280" s="154" t="s">
        <v>29</v>
      </c>
      <c r="F280" s="155" t="s">
        <v>2842</v>
      </c>
      <c r="H280" s="156">
        <v>6.4470000000000001</v>
      </c>
      <c r="I280" s="157"/>
      <c r="L280" s="153"/>
      <c r="M280" s="158"/>
      <c r="T280" s="159"/>
      <c r="AT280" s="154" t="s">
        <v>262</v>
      </c>
      <c r="AU280" s="154" t="s">
        <v>21</v>
      </c>
      <c r="AV280" s="12" t="s">
        <v>21</v>
      </c>
      <c r="AW280" s="12" t="s">
        <v>36</v>
      </c>
      <c r="AX280" s="12" t="s">
        <v>75</v>
      </c>
      <c r="AY280" s="154" t="s">
        <v>244</v>
      </c>
    </row>
    <row r="281" spans="2:65" s="12" customFormat="1">
      <c r="B281" s="153"/>
      <c r="D281" s="147" t="s">
        <v>262</v>
      </c>
      <c r="E281" s="154" t="s">
        <v>29</v>
      </c>
      <c r="F281" s="155" t="s">
        <v>2843</v>
      </c>
      <c r="H281" s="156">
        <v>2.21</v>
      </c>
      <c r="I281" s="157"/>
      <c r="L281" s="153"/>
      <c r="M281" s="158"/>
      <c r="T281" s="159"/>
      <c r="AT281" s="154" t="s">
        <v>262</v>
      </c>
      <c r="AU281" s="154" t="s">
        <v>21</v>
      </c>
      <c r="AV281" s="12" t="s">
        <v>21</v>
      </c>
      <c r="AW281" s="12" t="s">
        <v>36</v>
      </c>
      <c r="AX281" s="12" t="s">
        <v>75</v>
      </c>
      <c r="AY281" s="154" t="s">
        <v>244</v>
      </c>
    </row>
    <row r="282" spans="2:65" s="12" customFormat="1">
      <c r="B282" s="153"/>
      <c r="D282" s="147" t="s">
        <v>262</v>
      </c>
      <c r="E282" s="154" t="s">
        <v>29</v>
      </c>
      <c r="F282" s="155" t="s">
        <v>2844</v>
      </c>
      <c r="H282" s="156">
        <v>1.056</v>
      </c>
      <c r="I282" s="157"/>
      <c r="L282" s="153"/>
      <c r="M282" s="158"/>
      <c r="T282" s="159"/>
      <c r="AT282" s="154" t="s">
        <v>262</v>
      </c>
      <c r="AU282" s="154" t="s">
        <v>21</v>
      </c>
      <c r="AV282" s="12" t="s">
        <v>21</v>
      </c>
      <c r="AW282" s="12" t="s">
        <v>36</v>
      </c>
      <c r="AX282" s="12" t="s">
        <v>75</v>
      </c>
      <c r="AY282" s="154" t="s">
        <v>244</v>
      </c>
    </row>
    <row r="283" spans="2:65" s="12" customFormat="1">
      <c r="B283" s="153"/>
      <c r="D283" s="147" t="s">
        <v>262</v>
      </c>
      <c r="E283" s="154" t="s">
        <v>29</v>
      </c>
      <c r="F283" s="155" t="s">
        <v>2845</v>
      </c>
      <c r="H283" s="156">
        <v>1.105</v>
      </c>
      <c r="I283" s="157"/>
      <c r="L283" s="153"/>
      <c r="M283" s="158"/>
      <c r="T283" s="159"/>
      <c r="AT283" s="154" t="s">
        <v>262</v>
      </c>
      <c r="AU283" s="154" t="s">
        <v>21</v>
      </c>
      <c r="AV283" s="12" t="s">
        <v>21</v>
      </c>
      <c r="AW283" s="12" t="s">
        <v>36</v>
      </c>
      <c r="AX283" s="12" t="s">
        <v>75</v>
      </c>
      <c r="AY283" s="154" t="s">
        <v>244</v>
      </c>
    </row>
    <row r="284" spans="2:65" s="12" customFormat="1">
      <c r="B284" s="153"/>
      <c r="D284" s="147" t="s">
        <v>262</v>
      </c>
      <c r="E284" s="154" t="s">
        <v>29</v>
      </c>
      <c r="F284" s="155" t="s">
        <v>2846</v>
      </c>
      <c r="H284" s="156">
        <v>1.105</v>
      </c>
      <c r="I284" s="157"/>
      <c r="L284" s="153"/>
      <c r="M284" s="158"/>
      <c r="T284" s="159"/>
      <c r="AT284" s="154" t="s">
        <v>262</v>
      </c>
      <c r="AU284" s="154" t="s">
        <v>21</v>
      </c>
      <c r="AV284" s="12" t="s">
        <v>21</v>
      </c>
      <c r="AW284" s="12" t="s">
        <v>36</v>
      </c>
      <c r="AX284" s="12" t="s">
        <v>75</v>
      </c>
      <c r="AY284" s="154" t="s">
        <v>244</v>
      </c>
    </row>
    <row r="285" spans="2:65" s="14" customFormat="1">
      <c r="B285" s="168"/>
      <c r="D285" s="147" t="s">
        <v>262</v>
      </c>
      <c r="E285" s="169" t="s">
        <v>29</v>
      </c>
      <c r="F285" s="170" t="s">
        <v>321</v>
      </c>
      <c r="H285" s="171">
        <v>16.882000000000001</v>
      </c>
      <c r="I285" s="172"/>
      <c r="L285" s="168"/>
      <c r="M285" s="173"/>
      <c r="T285" s="174"/>
      <c r="AT285" s="169" t="s">
        <v>262</v>
      </c>
      <c r="AU285" s="169" t="s">
        <v>21</v>
      </c>
      <c r="AV285" s="14" t="s">
        <v>264</v>
      </c>
      <c r="AW285" s="14" t="s">
        <v>36</v>
      </c>
      <c r="AX285" s="14" t="s">
        <v>75</v>
      </c>
      <c r="AY285" s="169" t="s">
        <v>244</v>
      </c>
    </row>
    <row r="286" spans="2:65" s="13" customFormat="1">
      <c r="B286" s="160"/>
      <c r="D286" s="147" t="s">
        <v>262</v>
      </c>
      <c r="E286" s="161" t="s">
        <v>29</v>
      </c>
      <c r="F286" s="162" t="s">
        <v>271</v>
      </c>
      <c r="H286" s="163">
        <v>32.692999999999998</v>
      </c>
      <c r="I286" s="164"/>
      <c r="L286" s="160"/>
      <c r="M286" s="165"/>
      <c r="T286" s="166"/>
      <c r="AT286" s="161" t="s">
        <v>262</v>
      </c>
      <c r="AU286" s="161" t="s">
        <v>21</v>
      </c>
      <c r="AV286" s="13" t="s">
        <v>251</v>
      </c>
      <c r="AW286" s="13" t="s">
        <v>36</v>
      </c>
      <c r="AX286" s="13" t="s">
        <v>83</v>
      </c>
      <c r="AY286" s="161" t="s">
        <v>244</v>
      </c>
    </row>
    <row r="287" spans="2:65" s="1" customFormat="1" ht="16.5" customHeight="1">
      <c r="B287" s="34"/>
      <c r="C287" s="134" t="s">
        <v>511</v>
      </c>
      <c r="D287" s="134" t="s">
        <v>246</v>
      </c>
      <c r="E287" s="135" t="s">
        <v>2258</v>
      </c>
      <c r="F287" s="136" t="s">
        <v>2259</v>
      </c>
      <c r="G287" s="137" t="s">
        <v>274</v>
      </c>
      <c r="H287" s="138">
        <v>2.718</v>
      </c>
      <c r="I287" s="139"/>
      <c r="J287" s="140">
        <f>ROUND(I287*H287,2)</f>
        <v>0</v>
      </c>
      <c r="K287" s="136" t="s">
        <v>250</v>
      </c>
      <c r="L287" s="34"/>
      <c r="M287" s="141" t="s">
        <v>29</v>
      </c>
      <c r="N287" s="142" t="s">
        <v>46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251</v>
      </c>
      <c r="AT287" s="145" t="s">
        <v>246</v>
      </c>
      <c r="AU287" s="145" t="s">
        <v>21</v>
      </c>
      <c r="AY287" s="18" t="s">
        <v>244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83</v>
      </c>
      <c r="BK287" s="146">
        <f>ROUND(I287*H287,2)</f>
        <v>0</v>
      </c>
      <c r="BL287" s="18" t="s">
        <v>251</v>
      </c>
      <c r="BM287" s="145" t="s">
        <v>2847</v>
      </c>
    </row>
    <row r="288" spans="2:65" s="1" customFormat="1">
      <c r="B288" s="34"/>
      <c r="D288" s="147" t="s">
        <v>253</v>
      </c>
      <c r="F288" s="148" t="s">
        <v>2261</v>
      </c>
      <c r="I288" s="149"/>
      <c r="L288" s="34"/>
      <c r="M288" s="150"/>
      <c r="T288" s="55"/>
      <c r="AT288" s="18" t="s">
        <v>253</v>
      </c>
      <c r="AU288" s="18" t="s">
        <v>21</v>
      </c>
    </row>
    <row r="289" spans="2:65" s="1" customFormat="1">
      <c r="B289" s="34"/>
      <c r="D289" s="151" t="s">
        <v>255</v>
      </c>
      <c r="F289" s="152" t="s">
        <v>2262</v>
      </c>
      <c r="I289" s="149"/>
      <c r="L289" s="34"/>
      <c r="M289" s="150"/>
      <c r="T289" s="55"/>
      <c r="AT289" s="18" t="s">
        <v>255</v>
      </c>
      <c r="AU289" s="18" t="s">
        <v>21</v>
      </c>
    </row>
    <row r="290" spans="2:65" s="12" customFormat="1">
      <c r="B290" s="153"/>
      <c r="D290" s="147" t="s">
        <v>262</v>
      </c>
      <c r="E290" s="154" t="s">
        <v>29</v>
      </c>
      <c r="F290" s="155" t="s">
        <v>2848</v>
      </c>
      <c r="H290" s="156">
        <v>2.718</v>
      </c>
      <c r="I290" s="157"/>
      <c r="L290" s="153"/>
      <c r="M290" s="158"/>
      <c r="T290" s="159"/>
      <c r="AT290" s="154" t="s">
        <v>262</v>
      </c>
      <c r="AU290" s="154" t="s">
        <v>21</v>
      </c>
      <c r="AV290" s="12" t="s">
        <v>21</v>
      </c>
      <c r="AW290" s="12" t="s">
        <v>36</v>
      </c>
      <c r="AX290" s="12" t="s">
        <v>83</v>
      </c>
      <c r="AY290" s="154" t="s">
        <v>244</v>
      </c>
    </row>
    <row r="291" spans="2:65" s="1" customFormat="1" ht="16.5" customHeight="1">
      <c r="B291" s="34"/>
      <c r="C291" s="134" t="s">
        <v>518</v>
      </c>
      <c r="D291" s="134" t="s">
        <v>246</v>
      </c>
      <c r="E291" s="135" t="s">
        <v>2849</v>
      </c>
      <c r="F291" s="136" t="s">
        <v>2850</v>
      </c>
      <c r="G291" s="137" t="s">
        <v>249</v>
      </c>
      <c r="H291" s="138">
        <v>96</v>
      </c>
      <c r="I291" s="139"/>
      <c r="J291" s="140">
        <f>ROUND(I291*H291,2)</f>
        <v>0</v>
      </c>
      <c r="K291" s="136" t="s">
        <v>250</v>
      </c>
      <c r="L291" s="34"/>
      <c r="M291" s="141" t="s">
        <v>29</v>
      </c>
      <c r="N291" s="142" t="s">
        <v>46</v>
      </c>
      <c r="P291" s="143">
        <f>O291*H291</f>
        <v>0</v>
      </c>
      <c r="Q291" s="143">
        <v>3.7200000000000002E-3</v>
      </c>
      <c r="R291" s="143">
        <f>Q291*H291</f>
        <v>0.35711999999999999</v>
      </c>
      <c r="S291" s="143">
        <v>0</v>
      </c>
      <c r="T291" s="144">
        <f>S291*H291</f>
        <v>0</v>
      </c>
      <c r="AR291" s="145" t="s">
        <v>251</v>
      </c>
      <c r="AT291" s="145" t="s">
        <v>246</v>
      </c>
      <c r="AU291" s="145" t="s">
        <v>21</v>
      </c>
      <c r="AY291" s="18" t="s">
        <v>244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83</v>
      </c>
      <c r="BK291" s="146">
        <f>ROUND(I291*H291,2)</f>
        <v>0</v>
      </c>
      <c r="BL291" s="18" t="s">
        <v>251</v>
      </c>
      <c r="BM291" s="145" t="s">
        <v>2851</v>
      </c>
    </row>
    <row r="292" spans="2:65" s="1" customFormat="1">
      <c r="B292" s="34"/>
      <c r="D292" s="147" t="s">
        <v>253</v>
      </c>
      <c r="F292" s="148" t="s">
        <v>2852</v>
      </c>
      <c r="I292" s="149"/>
      <c r="L292" s="34"/>
      <c r="M292" s="150"/>
      <c r="T292" s="55"/>
      <c r="AT292" s="18" t="s">
        <v>253</v>
      </c>
      <c r="AU292" s="18" t="s">
        <v>21</v>
      </c>
    </row>
    <row r="293" spans="2:65" s="1" customFormat="1">
      <c r="B293" s="34"/>
      <c r="D293" s="151" t="s">
        <v>255</v>
      </c>
      <c r="F293" s="152" t="s">
        <v>2853</v>
      </c>
      <c r="I293" s="149"/>
      <c r="L293" s="34"/>
      <c r="M293" s="150"/>
      <c r="T293" s="55"/>
      <c r="AT293" s="18" t="s">
        <v>255</v>
      </c>
      <c r="AU293" s="18" t="s">
        <v>21</v>
      </c>
    </row>
    <row r="294" spans="2:65" s="12" customFormat="1">
      <c r="B294" s="153"/>
      <c r="D294" s="147" t="s">
        <v>262</v>
      </c>
      <c r="E294" s="154" t="s">
        <v>29</v>
      </c>
      <c r="F294" s="155" t="s">
        <v>2854</v>
      </c>
      <c r="H294" s="156">
        <v>8.64</v>
      </c>
      <c r="I294" s="157"/>
      <c r="L294" s="153"/>
      <c r="M294" s="158"/>
      <c r="T294" s="159"/>
      <c r="AT294" s="154" t="s">
        <v>262</v>
      </c>
      <c r="AU294" s="154" t="s">
        <v>21</v>
      </c>
      <c r="AV294" s="12" t="s">
        <v>21</v>
      </c>
      <c r="AW294" s="12" t="s">
        <v>36</v>
      </c>
      <c r="AX294" s="12" t="s">
        <v>75</v>
      </c>
      <c r="AY294" s="154" t="s">
        <v>244</v>
      </c>
    </row>
    <row r="295" spans="2:65" s="12" customFormat="1">
      <c r="B295" s="153"/>
      <c r="D295" s="147" t="s">
        <v>262</v>
      </c>
      <c r="E295" s="154" t="s">
        <v>29</v>
      </c>
      <c r="F295" s="155" t="s">
        <v>2855</v>
      </c>
      <c r="H295" s="156">
        <v>14.28</v>
      </c>
      <c r="I295" s="157"/>
      <c r="L295" s="153"/>
      <c r="M295" s="158"/>
      <c r="T295" s="159"/>
      <c r="AT295" s="154" t="s">
        <v>262</v>
      </c>
      <c r="AU295" s="154" t="s">
        <v>21</v>
      </c>
      <c r="AV295" s="12" t="s">
        <v>21</v>
      </c>
      <c r="AW295" s="12" t="s">
        <v>36</v>
      </c>
      <c r="AX295" s="12" t="s">
        <v>75</v>
      </c>
      <c r="AY295" s="154" t="s">
        <v>244</v>
      </c>
    </row>
    <row r="296" spans="2:65" s="12" customFormat="1">
      <c r="B296" s="153"/>
      <c r="D296" s="147" t="s">
        <v>262</v>
      </c>
      <c r="E296" s="154" t="s">
        <v>29</v>
      </c>
      <c r="F296" s="155" t="s">
        <v>2856</v>
      </c>
      <c r="H296" s="156">
        <v>5.04</v>
      </c>
      <c r="I296" s="157"/>
      <c r="L296" s="153"/>
      <c r="M296" s="158"/>
      <c r="T296" s="159"/>
      <c r="AT296" s="154" t="s">
        <v>262</v>
      </c>
      <c r="AU296" s="154" t="s">
        <v>21</v>
      </c>
      <c r="AV296" s="12" t="s">
        <v>21</v>
      </c>
      <c r="AW296" s="12" t="s">
        <v>36</v>
      </c>
      <c r="AX296" s="12" t="s">
        <v>75</v>
      </c>
      <c r="AY296" s="154" t="s">
        <v>244</v>
      </c>
    </row>
    <row r="297" spans="2:65" s="12" customFormat="1">
      <c r="B297" s="153"/>
      <c r="D297" s="147" t="s">
        <v>262</v>
      </c>
      <c r="E297" s="154" t="s">
        <v>29</v>
      </c>
      <c r="F297" s="155" t="s">
        <v>2857</v>
      </c>
      <c r="H297" s="156">
        <v>12.54</v>
      </c>
      <c r="I297" s="157"/>
      <c r="L297" s="153"/>
      <c r="M297" s="158"/>
      <c r="T297" s="159"/>
      <c r="AT297" s="154" t="s">
        <v>262</v>
      </c>
      <c r="AU297" s="154" t="s">
        <v>21</v>
      </c>
      <c r="AV297" s="12" t="s">
        <v>21</v>
      </c>
      <c r="AW297" s="12" t="s">
        <v>36</v>
      </c>
      <c r="AX297" s="12" t="s">
        <v>75</v>
      </c>
      <c r="AY297" s="154" t="s">
        <v>244</v>
      </c>
    </row>
    <row r="298" spans="2:65" s="12" customFormat="1">
      <c r="B298" s="153"/>
      <c r="D298" s="147" t="s">
        <v>262</v>
      </c>
      <c r="E298" s="154" t="s">
        <v>29</v>
      </c>
      <c r="F298" s="155" t="s">
        <v>2858</v>
      </c>
      <c r="H298" s="156">
        <v>6.38</v>
      </c>
      <c r="I298" s="157"/>
      <c r="L298" s="153"/>
      <c r="M298" s="158"/>
      <c r="T298" s="159"/>
      <c r="AT298" s="154" t="s">
        <v>262</v>
      </c>
      <c r="AU298" s="154" t="s">
        <v>21</v>
      </c>
      <c r="AV298" s="12" t="s">
        <v>21</v>
      </c>
      <c r="AW298" s="12" t="s">
        <v>36</v>
      </c>
      <c r="AX298" s="12" t="s">
        <v>75</v>
      </c>
      <c r="AY298" s="154" t="s">
        <v>244</v>
      </c>
    </row>
    <row r="299" spans="2:65" s="12" customFormat="1">
      <c r="B299" s="153"/>
      <c r="D299" s="147" t="s">
        <v>262</v>
      </c>
      <c r="E299" s="154" t="s">
        <v>29</v>
      </c>
      <c r="F299" s="155" t="s">
        <v>2859</v>
      </c>
      <c r="H299" s="156">
        <v>8.64</v>
      </c>
      <c r="I299" s="157"/>
      <c r="L299" s="153"/>
      <c r="M299" s="158"/>
      <c r="T299" s="159"/>
      <c r="AT299" s="154" t="s">
        <v>262</v>
      </c>
      <c r="AU299" s="154" t="s">
        <v>21</v>
      </c>
      <c r="AV299" s="12" t="s">
        <v>21</v>
      </c>
      <c r="AW299" s="12" t="s">
        <v>36</v>
      </c>
      <c r="AX299" s="12" t="s">
        <v>75</v>
      </c>
      <c r="AY299" s="154" t="s">
        <v>244</v>
      </c>
    </row>
    <row r="300" spans="2:65" s="12" customFormat="1">
      <c r="B300" s="153"/>
      <c r="D300" s="147" t="s">
        <v>262</v>
      </c>
      <c r="E300" s="154" t="s">
        <v>29</v>
      </c>
      <c r="F300" s="155" t="s">
        <v>2855</v>
      </c>
      <c r="H300" s="156">
        <v>14.28</v>
      </c>
      <c r="I300" s="157"/>
      <c r="L300" s="153"/>
      <c r="M300" s="158"/>
      <c r="T300" s="159"/>
      <c r="AT300" s="154" t="s">
        <v>262</v>
      </c>
      <c r="AU300" s="154" t="s">
        <v>21</v>
      </c>
      <c r="AV300" s="12" t="s">
        <v>21</v>
      </c>
      <c r="AW300" s="12" t="s">
        <v>36</v>
      </c>
      <c r="AX300" s="12" t="s">
        <v>75</v>
      </c>
      <c r="AY300" s="154" t="s">
        <v>244</v>
      </c>
    </row>
    <row r="301" spans="2:65" s="12" customFormat="1">
      <c r="B301" s="153"/>
      <c r="D301" s="147" t="s">
        <v>262</v>
      </c>
      <c r="E301" s="154" t="s">
        <v>29</v>
      </c>
      <c r="F301" s="155" t="s">
        <v>2856</v>
      </c>
      <c r="H301" s="156">
        <v>5.04</v>
      </c>
      <c r="I301" s="157"/>
      <c r="L301" s="153"/>
      <c r="M301" s="158"/>
      <c r="T301" s="159"/>
      <c r="AT301" s="154" t="s">
        <v>262</v>
      </c>
      <c r="AU301" s="154" t="s">
        <v>21</v>
      </c>
      <c r="AV301" s="12" t="s">
        <v>21</v>
      </c>
      <c r="AW301" s="12" t="s">
        <v>36</v>
      </c>
      <c r="AX301" s="12" t="s">
        <v>75</v>
      </c>
      <c r="AY301" s="154" t="s">
        <v>244</v>
      </c>
    </row>
    <row r="302" spans="2:65" s="12" customFormat="1">
      <c r="B302" s="153"/>
      <c r="D302" s="147" t="s">
        <v>262</v>
      </c>
      <c r="E302" s="154" t="s">
        <v>29</v>
      </c>
      <c r="F302" s="155" t="s">
        <v>2860</v>
      </c>
      <c r="H302" s="156">
        <v>5.63</v>
      </c>
      <c r="I302" s="157"/>
      <c r="L302" s="153"/>
      <c r="M302" s="158"/>
      <c r="T302" s="159"/>
      <c r="AT302" s="154" t="s">
        <v>262</v>
      </c>
      <c r="AU302" s="154" t="s">
        <v>21</v>
      </c>
      <c r="AV302" s="12" t="s">
        <v>21</v>
      </c>
      <c r="AW302" s="12" t="s">
        <v>36</v>
      </c>
      <c r="AX302" s="12" t="s">
        <v>75</v>
      </c>
      <c r="AY302" s="154" t="s">
        <v>244</v>
      </c>
    </row>
    <row r="303" spans="2:65" s="12" customFormat="1">
      <c r="B303" s="153"/>
      <c r="D303" s="147" t="s">
        <v>262</v>
      </c>
      <c r="E303" s="154" t="s">
        <v>29</v>
      </c>
      <c r="F303" s="155" t="s">
        <v>2861</v>
      </c>
      <c r="H303" s="156">
        <v>5.63</v>
      </c>
      <c r="I303" s="157"/>
      <c r="L303" s="153"/>
      <c r="M303" s="158"/>
      <c r="T303" s="159"/>
      <c r="AT303" s="154" t="s">
        <v>262</v>
      </c>
      <c r="AU303" s="154" t="s">
        <v>21</v>
      </c>
      <c r="AV303" s="12" t="s">
        <v>21</v>
      </c>
      <c r="AW303" s="12" t="s">
        <v>36</v>
      </c>
      <c r="AX303" s="12" t="s">
        <v>75</v>
      </c>
      <c r="AY303" s="154" t="s">
        <v>244</v>
      </c>
    </row>
    <row r="304" spans="2:65" s="14" customFormat="1">
      <c r="B304" s="168"/>
      <c r="D304" s="147" t="s">
        <v>262</v>
      </c>
      <c r="E304" s="169" t="s">
        <v>29</v>
      </c>
      <c r="F304" s="170" t="s">
        <v>321</v>
      </c>
      <c r="H304" s="171">
        <v>86.1</v>
      </c>
      <c r="I304" s="172"/>
      <c r="L304" s="168"/>
      <c r="M304" s="173"/>
      <c r="T304" s="174"/>
      <c r="AT304" s="169" t="s">
        <v>262</v>
      </c>
      <c r="AU304" s="169" t="s">
        <v>21</v>
      </c>
      <c r="AV304" s="14" t="s">
        <v>264</v>
      </c>
      <c r="AW304" s="14" t="s">
        <v>36</v>
      </c>
      <c r="AX304" s="14" t="s">
        <v>75</v>
      </c>
      <c r="AY304" s="169" t="s">
        <v>244</v>
      </c>
    </row>
    <row r="305" spans="2:65" s="12" customFormat="1">
      <c r="B305" s="153"/>
      <c r="D305" s="147" t="s">
        <v>262</v>
      </c>
      <c r="E305" s="154" t="s">
        <v>29</v>
      </c>
      <c r="F305" s="155" t="s">
        <v>2862</v>
      </c>
      <c r="H305" s="156">
        <v>9.9</v>
      </c>
      <c r="I305" s="157"/>
      <c r="L305" s="153"/>
      <c r="M305" s="158"/>
      <c r="T305" s="159"/>
      <c r="AT305" s="154" t="s">
        <v>262</v>
      </c>
      <c r="AU305" s="154" t="s">
        <v>21</v>
      </c>
      <c r="AV305" s="12" t="s">
        <v>21</v>
      </c>
      <c r="AW305" s="12" t="s">
        <v>36</v>
      </c>
      <c r="AX305" s="12" t="s">
        <v>75</v>
      </c>
      <c r="AY305" s="154" t="s">
        <v>244</v>
      </c>
    </row>
    <row r="306" spans="2:65" s="14" customFormat="1">
      <c r="B306" s="168"/>
      <c r="D306" s="147" t="s">
        <v>262</v>
      </c>
      <c r="E306" s="169" t="s">
        <v>29</v>
      </c>
      <c r="F306" s="170" t="s">
        <v>321</v>
      </c>
      <c r="H306" s="171">
        <v>9.9</v>
      </c>
      <c r="I306" s="172"/>
      <c r="L306" s="168"/>
      <c r="M306" s="173"/>
      <c r="T306" s="174"/>
      <c r="AT306" s="169" t="s">
        <v>262</v>
      </c>
      <c r="AU306" s="169" t="s">
        <v>21</v>
      </c>
      <c r="AV306" s="14" t="s">
        <v>264</v>
      </c>
      <c r="AW306" s="14" t="s">
        <v>36</v>
      </c>
      <c r="AX306" s="14" t="s">
        <v>75</v>
      </c>
      <c r="AY306" s="169" t="s">
        <v>244</v>
      </c>
    </row>
    <row r="307" spans="2:65" s="13" customFormat="1">
      <c r="B307" s="160"/>
      <c r="D307" s="147" t="s">
        <v>262</v>
      </c>
      <c r="E307" s="161" t="s">
        <v>29</v>
      </c>
      <c r="F307" s="162" t="s">
        <v>271</v>
      </c>
      <c r="H307" s="163">
        <v>96</v>
      </c>
      <c r="I307" s="164"/>
      <c r="L307" s="160"/>
      <c r="M307" s="165"/>
      <c r="T307" s="166"/>
      <c r="AT307" s="161" t="s">
        <v>262</v>
      </c>
      <c r="AU307" s="161" t="s">
        <v>21</v>
      </c>
      <c r="AV307" s="13" t="s">
        <v>251</v>
      </c>
      <c r="AW307" s="13" t="s">
        <v>36</v>
      </c>
      <c r="AX307" s="13" t="s">
        <v>83</v>
      </c>
      <c r="AY307" s="161" t="s">
        <v>244</v>
      </c>
    </row>
    <row r="308" spans="2:65" s="1" customFormat="1" ht="16.5" customHeight="1">
      <c r="B308" s="34"/>
      <c r="C308" s="134" t="s">
        <v>522</v>
      </c>
      <c r="D308" s="134" t="s">
        <v>246</v>
      </c>
      <c r="E308" s="135" t="s">
        <v>2863</v>
      </c>
      <c r="F308" s="136" t="s">
        <v>2864</v>
      </c>
      <c r="G308" s="137" t="s">
        <v>249</v>
      </c>
      <c r="H308" s="138">
        <v>96</v>
      </c>
      <c r="I308" s="139"/>
      <c r="J308" s="140">
        <f>ROUND(I308*H308,2)</f>
        <v>0</v>
      </c>
      <c r="K308" s="136" t="s">
        <v>250</v>
      </c>
      <c r="L308" s="34"/>
      <c r="M308" s="141" t="s">
        <v>29</v>
      </c>
      <c r="N308" s="142" t="s">
        <v>46</v>
      </c>
      <c r="P308" s="143">
        <f>O308*H308</f>
        <v>0</v>
      </c>
      <c r="Q308" s="143">
        <v>4.0000000000000003E-5</v>
      </c>
      <c r="R308" s="143">
        <f>Q308*H308</f>
        <v>3.8400000000000005E-3</v>
      </c>
      <c r="S308" s="143">
        <v>0</v>
      </c>
      <c r="T308" s="144">
        <f>S308*H308</f>
        <v>0</v>
      </c>
      <c r="AR308" s="145" t="s">
        <v>251</v>
      </c>
      <c r="AT308" s="145" t="s">
        <v>246</v>
      </c>
      <c r="AU308" s="145" t="s">
        <v>21</v>
      </c>
      <c r="AY308" s="18" t="s">
        <v>244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83</v>
      </c>
      <c r="BK308" s="146">
        <f>ROUND(I308*H308,2)</f>
        <v>0</v>
      </c>
      <c r="BL308" s="18" t="s">
        <v>251</v>
      </c>
      <c r="BM308" s="145" t="s">
        <v>2865</v>
      </c>
    </row>
    <row r="309" spans="2:65" s="1" customFormat="1">
      <c r="B309" s="34"/>
      <c r="D309" s="147" t="s">
        <v>253</v>
      </c>
      <c r="F309" s="148" t="s">
        <v>2866</v>
      </c>
      <c r="I309" s="149"/>
      <c r="L309" s="34"/>
      <c r="M309" s="150"/>
      <c r="T309" s="55"/>
      <c r="AT309" s="18" t="s">
        <v>253</v>
      </c>
      <c r="AU309" s="18" t="s">
        <v>21</v>
      </c>
    </row>
    <row r="310" spans="2:65" s="1" customFormat="1">
      <c r="B310" s="34"/>
      <c r="D310" s="151" t="s">
        <v>255</v>
      </c>
      <c r="F310" s="152" t="s">
        <v>2867</v>
      </c>
      <c r="I310" s="149"/>
      <c r="L310" s="34"/>
      <c r="M310" s="150"/>
      <c r="T310" s="55"/>
      <c r="AT310" s="18" t="s">
        <v>255</v>
      </c>
      <c r="AU310" s="18" t="s">
        <v>21</v>
      </c>
    </row>
    <row r="311" spans="2:65" s="1" customFormat="1" ht="16.5" customHeight="1">
      <c r="B311" s="34"/>
      <c r="C311" s="134" t="s">
        <v>531</v>
      </c>
      <c r="D311" s="134" t="s">
        <v>246</v>
      </c>
      <c r="E311" s="135" t="s">
        <v>2868</v>
      </c>
      <c r="F311" s="136" t="s">
        <v>2869</v>
      </c>
      <c r="G311" s="137" t="s">
        <v>416</v>
      </c>
      <c r="H311" s="138">
        <v>4.8899999999999997</v>
      </c>
      <c r="I311" s="139"/>
      <c r="J311" s="140">
        <f>ROUND(I311*H311,2)</f>
        <v>0</v>
      </c>
      <c r="K311" s="136" t="s">
        <v>250</v>
      </c>
      <c r="L311" s="34"/>
      <c r="M311" s="141" t="s">
        <v>29</v>
      </c>
      <c r="N311" s="142" t="s">
        <v>46</v>
      </c>
      <c r="P311" s="143">
        <f>O311*H311</f>
        <v>0</v>
      </c>
      <c r="Q311" s="143">
        <v>1.07653</v>
      </c>
      <c r="R311" s="143">
        <f>Q311*H311</f>
        <v>5.2642316999999998</v>
      </c>
      <c r="S311" s="143">
        <v>0</v>
      </c>
      <c r="T311" s="144">
        <f>S311*H311</f>
        <v>0</v>
      </c>
      <c r="AR311" s="145" t="s">
        <v>251</v>
      </c>
      <c r="AT311" s="145" t="s">
        <v>246</v>
      </c>
      <c r="AU311" s="145" t="s">
        <v>21</v>
      </c>
      <c r="AY311" s="18" t="s">
        <v>244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83</v>
      </c>
      <c r="BK311" s="146">
        <f>ROUND(I311*H311,2)</f>
        <v>0</v>
      </c>
      <c r="BL311" s="18" t="s">
        <v>251</v>
      </c>
      <c r="BM311" s="145" t="s">
        <v>2870</v>
      </c>
    </row>
    <row r="312" spans="2:65" s="1" customFormat="1" ht="19.5">
      <c r="B312" s="34"/>
      <c r="D312" s="147" t="s">
        <v>253</v>
      </c>
      <c r="F312" s="148" t="s">
        <v>2871</v>
      </c>
      <c r="I312" s="149"/>
      <c r="L312" s="34"/>
      <c r="M312" s="150"/>
      <c r="T312" s="55"/>
      <c r="AT312" s="18" t="s">
        <v>253</v>
      </c>
      <c r="AU312" s="18" t="s">
        <v>21</v>
      </c>
    </row>
    <row r="313" spans="2:65" s="1" customFormat="1">
      <c r="B313" s="34"/>
      <c r="D313" s="151" t="s">
        <v>255</v>
      </c>
      <c r="F313" s="152" t="s">
        <v>2872</v>
      </c>
      <c r="I313" s="149"/>
      <c r="L313" s="34"/>
      <c r="M313" s="150"/>
      <c r="T313" s="55"/>
      <c r="AT313" s="18" t="s">
        <v>255</v>
      </c>
      <c r="AU313" s="18" t="s">
        <v>21</v>
      </c>
    </row>
    <row r="314" spans="2:65" s="1" customFormat="1" ht="19.5">
      <c r="B314" s="34"/>
      <c r="D314" s="147" t="s">
        <v>284</v>
      </c>
      <c r="F314" s="167" t="s">
        <v>2873</v>
      </c>
      <c r="I314" s="149"/>
      <c r="L314" s="34"/>
      <c r="M314" s="150"/>
      <c r="T314" s="55"/>
      <c r="AT314" s="18" t="s">
        <v>284</v>
      </c>
      <c r="AU314" s="18" t="s">
        <v>21</v>
      </c>
    </row>
    <row r="315" spans="2:65" s="12" customFormat="1">
      <c r="B315" s="153"/>
      <c r="D315" s="147" t="s">
        <v>262</v>
      </c>
      <c r="E315" s="154" t="s">
        <v>29</v>
      </c>
      <c r="F315" s="155" t="s">
        <v>2874</v>
      </c>
      <c r="H315" s="156">
        <v>2.3199999999999998</v>
      </c>
      <c r="I315" s="157"/>
      <c r="L315" s="153"/>
      <c r="M315" s="158"/>
      <c r="T315" s="159"/>
      <c r="AT315" s="154" t="s">
        <v>262</v>
      </c>
      <c r="AU315" s="154" t="s">
        <v>21</v>
      </c>
      <c r="AV315" s="12" t="s">
        <v>21</v>
      </c>
      <c r="AW315" s="12" t="s">
        <v>36</v>
      </c>
      <c r="AX315" s="12" t="s">
        <v>75</v>
      </c>
      <c r="AY315" s="154" t="s">
        <v>244</v>
      </c>
    </row>
    <row r="316" spans="2:65" s="12" customFormat="1">
      <c r="B316" s="153"/>
      <c r="D316" s="147" t="s">
        <v>262</v>
      </c>
      <c r="E316" s="154" t="s">
        <v>29</v>
      </c>
      <c r="F316" s="155" t="s">
        <v>2875</v>
      </c>
      <c r="H316" s="156">
        <v>2.57</v>
      </c>
      <c r="I316" s="157"/>
      <c r="L316" s="153"/>
      <c r="M316" s="158"/>
      <c r="T316" s="159"/>
      <c r="AT316" s="154" t="s">
        <v>262</v>
      </c>
      <c r="AU316" s="154" t="s">
        <v>21</v>
      </c>
      <c r="AV316" s="12" t="s">
        <v>21</v>
      </c>
      <c r="AW316" s="12" t="s">
        <v>36</v>
      </c>
      <c r="AX316" s="12" t="s">
        <v>75</v>
      </c>
      <c r="AY316" s="154" t="s">
        <v>244</v>
      </c>
    </row>
    <row r="317" spans="2:65" s="13" customFormat="1">
      <c r="B317" s="160"/>
      <c r="D317" s="147" t="s">
        <v>262</v>
      </c>
      <c r="E317" s="161" t="s">
        <v>29</v>
      </c>
      <c r="F317" s="162" t="s">
        <v>271</v>
      </c>
      <c r="H317" s="163">
        <v>4.8899999999999997</v>
      </c>
      <c r="I317" s="164"/>
      <c r="L317" s="160"/>
      <c r="M317" s="165"/>
      <c r="T317" s="166"/>
      <c r="AT317" s="161" t="s">
        <v>262</v>
      </c>
      <c r="AU317" s="161" t="s">
        <v>21</v>
      </c>
      <c r="AV317" s="13" t="s">
        <v>251</v>
      </c>
      <c r="AW317" s="13" t="s">
        <v>36</v>
      </c>
      <c r="AX317" s="13" t="s">
        <v>83</v>
      </c>
      <c r="AY317" s="161" t="s">
        <v>244</v>
      </c>
    </row>
    <row r="318" spans="2:65" s="1" customFormat="1" ht="16.5" customHeight="1">
      <c r="B318" s="34"/>
      <c r="C318" s="134" t="s">
        <v>535</v>
      </c>
      <c r="D318" s="134" t="s">
        <v>246</v>
      </c>
      <c r="E318" s="135" t="s">
        <v>2275</v>
      </c>
      <c r="F318" s="136" t="s">
        <v>2276</v>
      </c>
      <c r="G318" s="137" t="s">
        <v>416</v>
      </c>
      <c r="H318" s="138">
        <v>0.45</v>
      </c>
      <c r="I318" s="139"/>
      <c r="J318" s="140">
        <f>ROUND(I318*H318,2)</f>
        <v>0</v>
      </c>
      <c r="K318" s="136" t="s">
        <v>250</v>
      </c>
      <c r="L318" s="34"/>
      <c r="M318" s="141" t="s">
        <v>29</v>
      </c>
      <c r="N318" s="142" t="s">
        <v>46</v>
      </c>
      <c r="P318" s="143">
        <f>O318*H318</f>
        <v>0</v>
      </c>
      <c r="Q318" s="143">
        <v>1.0379400000000001</v>
      </c>
      <c r="R318" s="143">
        <f>Q318*H318</f>
        <v>0.46707300000000007</v>
      </c>
      <c r="S318" s="143">
        <v>0</v>
      </c>
      <c r="T318" s="144">
        <f>S318*H318</f>
        <v>0</v>
      </c>
      <c r="AR318" s="145" t="s">
        <v>251</v>
      </c>
      <c r="AT318" s="145" t="s">
        <v>246</v>
      </c>
      <c r="AU318" s="145" t="s">
        <v>21</v>
      </c>
      <c r="AY318" s="18" t="s">
        <v>244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83</v>
      </c>
      <c r="BK318" s="146">
        <f>ROUND(I318*H318,2)</f>
        <v>0</v>
      </c>
      <c r="BL318" s="18" t="s">
        <v>251</v>
      </c>
      <c r="BM318" s="145" t="s">
        <v>2876</v>
      </c>
    </row>
    <row r="319" spans="2:65" s="1" customFormat="1" ht="19.5">
      <c r="B319" s="34"/>
      <c r="D319" s="147" t="s">
        <v>253</v>
      </c>
      <c r="F319" s="148" t="s">
        <v>2278</v>
      </c>
      <c r="I319" s="149"/>
      <c r="L319" s="34"/>
      <c r="M319" s="150"/>
      <c r="T319" s="55"/>
      <c r="AT319" s="18" t="s">
        <v>253</v>
      </c>
      <c r="AU319" s="18" t="s">
        <v>21</v>
      </c>
    </row>
    <row r="320" spans="2:65" s="1" customFormat="1">
      <c r="B320" s="34"/>
      <c r="D320" s="151" t="s">
        <v>255</v>
      </c>
      <c r="F320" s="152" t="s">
        <v>2279</v>
      </c>
      <c r="I320" s="149"/>
      <c r="L320" s="34"/>
      <c r="M320" s="150"/>
      <c r="T320" s="55"/>
      <c r="AT320" s="18" t="s">
        <v>255</v>
      </c>
      <c r="AU320" s="18" t="s">
        <v>21</v>
      </c>
    </row>
    <row r="321" spans="2:65" s="1" customFormat="1" ht="19.5">
      <c r="B321" s="34"/>
      <c r="D321" s="147" t="s">
        <v>284</v>
      </c>
      <c r="F321" s="167" t="s">
        <v>2877</v>
      </c>
      <c r="I321" s="149"/>
      <c r="L321" s="34"/>
      <c r="M321" s="150"/>
      <c r="T321" s="55"/>
      <c r="AT321" s="18" t="s">
        <v>284</v>
      </c>
      <c r="AU321" s="18" t="s">
        <v>21</v>
      </c>
    </row>
    <row r="322" spans="2:65" s="12" customFormat="1">
      <c r="B322" s="153"/>
      <c r="D322" s="147" t="s">
        <v>262</v>
      </c>
      <c r="E322" s="154" t="s">
        <v>29</v>
      </c>
      <c r="F322" s="155" t="s">
        <v>2878</v>
      </c>
      <c r="H322" s="156">
        <v>0.45</v>
      </c>
      <c r="I322" s="157"/>
      <c r="L322" s="153"/>
      <c r="M322" s="158"/>
      <c r="T322" s="159"/>
      <c r="AT322" s="154" t="s">
        <v>262</v>
      </c>
      <c r="AU322" s="154" t="s">
        <v>21</v>
      </c>
      <c r="AV322" s="12" t="s">
        <v>21</v>
      </c>
      <c r="AW322" s="12" t="s">
        <v>36</v>
      </c>
      <c r="AX322" s="12" t="s">
        <v>83</v>
      </c>
      <c r="AY322" s="154" t="s">
        <v>244</v>
      </c>
    </row>
    <row r="323" spans="2:65" s="11" customFormat="1" ht="22.9" customHeight="1">
      <c r="B323" s="122"/>
      <c r="D323" s="123" t="s">
        <v>74</v>
      </c>
      <c r="E323" s="132" t="s">
        <v>251</v>
      </c>
      <c r="F323" s="132" t="s">
        <v>587</v>
      </c>
      <c r="I323" s="125"/>
      <c r="J323" s="133">
        <f>BK323</f>
        <v>0</v>
      </c>
      <c r="L323" s="122"/>
      <c r="M323" s="127"/>
      <c r="P323" s="128">
        <f>SUM(P324:P397)</f>
        <v>0</v>
      </c>
      <c r="R323" s="128">
        <f>SUM(R324:R397)</f>
        <v>145.28204880000001</v>
      </c>
      <c r="T323" s="129">
        <f>SUM(T324:T397)</f>
        <v>0</v>
      </c>
      <c r="AR323" s="123" t="s">
        <v>83</v>
      </c>
      <c r="AT323" s="130" t="s">
        <v>74</v>
      </c>
      <c r="AU323" s="130" t="s">
        <v>83</v>
      </c>
      <c r="AY323" s="123" t="s">
        <v>244</v>
      </c>
      <c r="BK323" s="131">
        <f>SUM(BK324:BK397)</f>
        <v>0</v>
      </c>
    </row>
    <row r="324" spans="2:65" s="1" customFormat="1" ht="16.5" customHeight="1">
      <c r="B324" s="34"/>
      <c r="C324" s="134" t="s">
        <v>539</v>
      </c>
      <c r="D324" s="134" t="s">
        <v>246</v>
      </c>
      <c r="E324" s="135" t="s">
        <v>2879</v>
      </c>
      <c r="F324" s="136" t="s">
        <v>2880</v>
      </c>
      <c r="G324" s="137" t="s">
        <v>274</v>
      </c>
      <c r="H324" s="138">
        <v>64.866</v>
      </c>
      <c r="I324" s="139"/>
      <c r="J324" s="140">
        <f>ROUND(I324*H324,2)</f>
        <v>0</v>
      </c>
      <c r="K324" s="136" t="s">
        <v>250</v>
      </c>
      <c r="L324" s="34"/>
      <c r="M324" s="141" t="s">
        <v>29</v>
      </c>
      <c r="N324" s="142" t="s">
        <v>46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251</v>
      </c>
      <c r="AT324" s="145" t="s">
        <v>246</v>
      </c>
      <c r="AU324" s="145" t="s">
        <v>21</v>
      </c>
      <c r="AY324" s="18" t="s">
        <v>244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83</v>
      </c>
      <c r="BK324" s="146">
        <f>ROUND(I324*H324,2)</f>
        <v>0</v>
      </c>
      <c r="BL324" s="18" t="s">
        <v>251</v>
      </c>
      <c r="BM324" s="145" t="s">
        <v>2881</v>
      </c>
    </row>
    <row r="325" spans="2:65" s="1" customFormat="1">
      <c r="B325" s="34"/>
      <c r="D325" s="147" t="s">
        <v>253</v>
      </c>
      <c r="F325" s="148" t="s">
        <v>2882</v>
      </c>
      <c r="I325" s="149"/>
      <c r="L325" s="34"/>
      <c r="M325" s="150"/>
      <c r="T325" s="55"/>
      <c r="AT325" s="18" t="s">
        <v>253</v>
      </c>
      <c r="AU325" s="18" t="s">
        <v>21</v>
      </c>
    </row>
    <row r="326" spans="2:65" s="1" customFormat="1">
      <c r="B326" s="34"/>
      <c r="D326" s="151" t="s">
        <v>255</v>
      </c>
      <c r="F326" s="152" t="s">
        <v>2883</v>
      </c>
      <c r="I326" s="149"/>
      <c r="L326" s="34"/>
      <c r="M326" s="150"/>
      <c r="T326" s="55"/>
      <c r="AT326" s="18" t="s">
        <v>255</v>
      </c>
      <c r="AU326" s="18" t="s">
        <v>21</v>
      </c>
    </row>
    <row r="327" spans="2:65" s="15" customFormat="1">
      <c r="B327" s="188"/>
      <c r="D327" s="147" t="s">
        <v>262</v>
      </c>
      <c r="E327" s="189" t="s">
        <v>29</v>
      </c>
      <c r="F327" s="190" t="s">
        <v>2884</v>
      </c>
      <c r="H327" s="189" t="s">
        <v>29</v>
      </c>
      <c r="I327" s="191"/>
      <c r="L327" s="188"/>
      <c r="M327" s="192"/>
      <c r="T327" s="193"/>
      <c r="AT327" s="189" t="s">
        <v>262</v>
      </c>
      <c r="AU327" s="189" t="s">
        <v>21</v>
      </c>
      <c r="AV327" s="15" t="s">
        <v>83</v>
      </c>
      <c r="AW327" s="15" t="s">
        <v>36</v>
      </c>
      <c r="AX327" s="15" t="s">
        <v>75</v>
      </c>
      <c r="AY327" s="189" t="s">
        <v>244</v>
      </c>
    </row>
    <row r="328" spans="2:65" s="12" customFormat="1">
      <c r="B328" s="153"/>
      <c r="D328" s="147" t="s">
        <v>262</v>
      </c>
      <c r="E328" s="154" t="s">
        <v>29</v>
      </c>
      <c r="F328" s="155" t="s">
        <v>2885</v>
      </c>
      <c r="H328" s="156">
        <v>60.287999999999997</v>
      </c>
      <c r="I328" s="157"/>
      <c r="L328" s="153"/>
      <c r="M328" s="158"/>
      <c r="T328" s="159"/>
      <c r="AT328" s="154" t="s">
        <v>262</v>
      </c>
      <c r="AU328" s="154" t="s">
        <v>21</v>
      </c>
      <c r="AV328" s="12" t="s">
        <v>21</v>
      </c>
      <c r="AW328" s="12" t="s">
        <v>36</v>
      </c>
      <c r="AX328" s="12" t="s">
        <v>75</v>
      </c>
      <c r="AY328" s="154" t="s">
        <v>244</v>
      </c>
    </row>
    <row r="329" spans="2:65" s="12" customFormat="1">
      <c r="B329" s="153"/>
      <c r="D329" s="147" t="s">
        <v>262</v>
      </c>
      <c r="E329" s="154" t="s">
        <v>29</v>
      </c>
      <c r="F329" s="155" t="s">
        <v>2886</v>
      </c>
      <c r="H329" s="156">
        <v>3.9420000000000002</v>
      </c>
      <c r="I329" s="157"/>
      <c r="L329" s="153"/>
      <c r="M329" s="158"/>
      <c r="T329" s="159"/>
      <c r="AT329" s="154" t="s">
        <v>262</v>
      </c>
      <c r="AU329" s="154" t="s">
        <v>21</v>
      </c>
      <c r="AV329" s="12" t="s">
        <v>21</v>
      </c>
      <c r="AW329" s="12" t="s">
        <v>36</v>
      </c>
      <c r="AX329" s="12" t="s">
        <v>75</v>
      </c>
      <c r="AY329" s="154" t="s">
        <v>244</v>
      </c>
    </row>
    <row r="330" spans="2:65" s="12" customFormat="1">
      <c r="B330" s="153"/>
      <c r="D330" s="147" t="s">
        <v>262</v>
      </c>
      <c r="E330" s="154" t="s">
        <v>29</v>
      </c>
      <c r="F330" s="155" t="s">
        <v>2887</v>
      </c>
      <c r="H330" s="156">
        <v>0.63600000000000001</v>
      </c>
      <c r="I330" s="157"/>
      <c r="L330" s="153"/>
      <c r="M330" s="158"/>
      <c r="T330" s="159"/>
      <c r="AT330" s="154" t="s">
        <v>262</v>
      </c>
      <c r="AU330" s="154" t="s">
        <v>21</v>
      </c>
      <c r="AV330" s="12" t="s">
        <v>21</v>
      </c>
      <c r="AW330" s="12" t="s">
        <v>36</v>
      </c>
      <c r="AX330" s="12" t="s">
        <v>75</v>
      </c>
      <c r="AY330" s="154" t="s">
        <v>244</v>
      </c>
    </row>
    <row r="331" spans="2:65" s="13" customFormat="1">
      <c r="B331" s="160"/>
      <c r="D331" s="147" t="s">
        <v>262</v>
      </c>
      <c r="E331" s="161" t="s">
        <v>29</v>
      </c>
      <c r="F331" s="162" t="s">
        <v>271</v>
      </c>
      <c r="H331" s="163">
        <v>64.866</v>
      </c>
      <c r="I331" s="164"/>
      <c r="L331" s="160"/>
      <c r="M331" s="165"/>
      <c r="T331" s="166"/>
      <c r="AT331" s="161" t="s">
        <v>262</v>
      </c>
      <c r="AU331" s="161" t="s">
        <v>21</v>
      </c>
      <c r="AV331" s="13" t="s">
        <v>251</v>
      </c>
      <c r="AW331" s="13" t="s">
        <v>36</v>
      </c>
      <c r="AX331" s="13" t="s">
        <v>83</v>
      </c>
      <c r="AY331" s="161" t="s">
        <v>244</v>
      </c>
    </row>
    <row r="332" spans="2:65" s="1" customFormat="1" ht="16.5" customHeight="1">
      <c r="B332" s="34"/>
      <c r="C332" s="134" t="s">
        <v>543</v>
      </c>
      <c r="D332" s="134" t="s">
        <v>246</v>
      </c>
      <c r="E332" s="135" t="s">
        <v>2888</v>
      </c>
      <c r="F332" s="136" t="s">
        <v>2889</v>
      </c>
      <c r="G332" s="137" t="s">
        <v>249</v>
      </c>
      <c r="H332" s="138">
        <v>118.3</v>
      </c>
      <c r="I332" s="139"/>
      <c r="J332" s="140">
        <f>ROUND(I332*H332,2)</f>
        <v>0</v>
      </c>
      <c r="K332" s="136" t="s">
        <v>250</v>
      </c>
      <c r="L332" s="34"/>
      <c r="M332" s="141" t="s">
        <v>29</v>
      </c>
      <c r="N332" s="142" t="s">
        <v>46</v>
      </c>
      <c r="P332" s="143">
        <f>O332*H332</f>
        <v>0</v>
      </c>
      <c r="Q332" s="143">
        <v>1.9550000000000001E-2</v>
      </c>
      <c r="R332" s="143">
        <f>Q332*H332</f>
        <v>2.3127650000000002</v>
      </c>
      <c r="S332" s="143">
        <v>0</v>
      </c>
      <c r="T332" s="144">
        <f>S332*H332</f>
        <v>0</v>
      </c>
      <c r="AR332" s="145" t="s">
        <v>251</v>
      </c>
      <c r="AT332" s="145" t="s">
        <v>246</v>
      </c>
      <c r="AU332" s="145" t="s">
        <v>21</v>
      </c>
      <c r="AY332" s="18" t="s">
        <v>244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83</v>
      </c>
      <c r="BK332" s="146">
        <f>ROUND(I332*H332,2)</f>
        <v>0</v>
      </c>
      <c r="BL332" s="18" t="s">
        <v>251</v>
      </c>
      <c r="BM332" s="145" t="s">
        <v>2890</v>
      </c>
    </row>
    <row r="333" spans="2:65" s="1" customFormat="1">
      <c r="B333" s="34"/>
      <c r="D333" s="147" t="s">
        <v>253</v>
      </c>
      <c r="F333" s="148" t="s">
        <v>2891</v>
      </c>
      <c r="I333" s="149"/>
      <c r="L333" s="34"/>
      <c r="M333" s="150"/>
      <c r="T333" s="55"/>
      <c r="AT333" s="18" t="s">
        <v>253</v>
      </c>
      <c r="AU333" s="18" t="s">
        <v>21</v>
      </c>
    </row>
    <row r="334" spans="2:65" s="1" customFormat="1">
      <c r="B334" s="34"/>
      <c r="D334" s="151" t="s">
        <v>255</v>
      </c>
      <c r="F334" s="152" t="s">
        <v>2892</v>
      </c>
      <c r="I334" s="149"/>
      <c r="L334" s="34"/>
      <c r="M334" s="150"/>
      <c r="T334" s="55"/>
      <c r="AT334" s="18" t="s">
        <v>255</v>
      </c>
      <c r="AU334" s="18" t="s">
        <v>21</v>
      </c>
    </row>
    <row r="335" spans="2:65" s="12" customFormat="1">
      <c r="B335" s="153"/>
      <c r="D335" s="147" t="s">
        <v>262</v>
      </c>
      <c r="E335" s="154" t="s">
        <v>29</v>
      </c>
      <c r="F335" s="155" t="s">
        <v>2893</v>
      </c>
      <c r="H335" s="156">
        <v>18.2</v>
      </c>
      <c r="I335" s="157"/>
      <c r="L335" s="153"/>
      <c r="M335" s="158"/>
      <c r="T335" s="159"/>
      <c r="AT335" s="154" t="s">
        <v>262</v>
      </c>
      <c r="AU335" s="154" t="s">
        <v>21</v>
      </c>
      <c r="AV335" s="12" t="s">
        <v>21</v>
      </c>
      <c r="AW335" s="12" t="s">
        <v>36</v>
      </c>
      <c r="AX335" s="12" t="s">
        <v>75</v>
      </c>
      <c r="AY335" s="154" t="s">
        <v>244</v>
      </c>
    </row>
    <row r="336" spans="2:65" s="12" customFormat="1">
      <c r="B336" s="153"/>
      <c r="D336" s="147" t="s">
        <v>262</v>
      </c>
      <c r="E336" s="154" t="s">
        <v>29</v>
      </c>
      <c r="F336" s="155" t="s">
        <v>2894</v>
      </c>
      <c r="H336" s="156">
        <v>27.3</v>
      </c>
      <c r="I336" s="157"/>
      <c r="L336" s="153"/>
      <c r="M336" s="158"/>
      <c r="T336" s="159"/>
      <c r="AT336" s="154" t="s">
        <v>262</v>
      </c>
      <c r="AU336" s="154" t="s">
        <v>21</v>
      </c>
      <c r="AV336" s="12" t="s">
        <v>21</v>
      </c>
      <c r="AW336" s="12" t="s">
        <v>36</v>
      </c>
      <c r="AX336" s="12" t="s">
        <v>75</v>
      </c>
      <c r="AY336" s="154" t="s">
        <v>244</v>
      </c>
    </row>
    <row r="337" spans="2:65" s="12" customFormat="1">
      <c r="B337" s="153"/>
      <c r="D337" s="147" t="s">
        <v>262</v>
      </c>
      <c r="E337" s="154" t="s">
        <v>29</v>
      </c>
      <c r="F337" s="155" t="s">
        <v>2895</v>
      </c>
      <c r="H337" s="156">
        <v>72.8</v>
      </c>
      <c r="I337" s="157"/>
      <c r="L337" s="153"/>
      <c r="M337" s="158"/>
      <c r="T337" s="159"/>
      <c r="AT337" s="154" t="s">
        <v>262</v>
      </c>
      <c r="AU337" s="154" t="s">
        <v>21</v>
      </c>
      <c r="AV337" s="12" t="s">
        <v>21</v>
      </c>
      <c r="AW337" s="12" t="s">
        <v>36</v>
      </c>
      <c r="AX337" s="12" t="s">
        <v>75</v>
      </c>
      <c r="AY337" s="154" t="s">
        <v>244</v>
      </c>
    </row>
    <row r="338" spans="2:65" s="13" customFormat="1">
      <c r="B338" s="160"/>
      <c r="D338" s="147" t="s">
        <v>262</v>
      </c>
      <c r="E338" s="161" t="s">
        <v>29</v>
      </c>
      <c r="F338" s="162" t="s">
        <v>271</v>
      </c>
      <c r="H338" s="163">
        <v>118.3</v>
      </c>
      <c r="I338" s="164"/>
      <c r="L338" s="160"/>
      <c r="M338" s="165"/>
      <c r="T338" s="166"/>
      <c r="AT338" s="161" t="s">
        <v>262</v>
      </c>
      <c r="AU338" s="161" t="s">
        <v>21</v>
      </c>
      <c r="AV338" s="13" t="s">
        <v>251</v>
      </c>
      <c r="AW338" s="13" t="s">
        <v>36</v>
      </c>
      <c r="AX338" s="13" t="s">
        <v>83</v>
      </c>
      <c r="AY338" s="161" t="s">
        <v>244</v>
      </c>
    </row>
    <row r="339" spans="2:65" s="1" customFormat="1" ht="16.5" customHeight="1">
      <c r="B339" s="34"/>
      <c r="C339" s="134" t="s">
        <v>550</v>
      </c>
      <c r="D339" s="134" t="s">
        <v>246</v>
      </c>
      <c r="E339" s="135" t="s">
        <v>2896</v>
      </c>
      <c r="F339" s="136" t="s">
        <v>2897</v>
      </c>
      <c r="G339" s="137" t="s">
        <v>249</v>
      </c>
      <c r="H339" s="138">
        <v>118.3</v>
      </c>
      <c r="I339" s="139"/>
      <c r="J339" s="140">
        <f>ROUND(I339*H339,2)</f>
        <v>0</v>
      </c>
      <c r="K339" s="136" t="s">
        <v>250</v>
      </c>
      <c r="L339" s="34"/>
      <c r="M339" s="141" t="s">
        <v>29</v>
      </c>
      <c r="N339" s="142" t="s">
        <v>46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251</v>
      </c>
      <c r="AT339" s="145" t="s">
        <v>246</v>
      </c>
      <c r="AU339" s="145" t="s">
        <v>21</v>
      </c>
      <c r="AY339" s="18" t="s">
        <v>244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83</v>
      </c>
      <c r="BK339" s="146">
        <f>ROUND(I339*H339,2)</f>
        <v>0</v>
      </c>
      <c r="BL339" s="18" t="s">
        <v>251</v>
      </c>
      <c r="BM339" s="145" t="s">
        <v>2898</v>
      </c>
    </row>
    <row r="340" spans="2:65" s="1" customFormat="1">
      <c r="B340" s="34"/>
      <c r="D340" s="147" t="s">
        <v>253</v>
      </c>
      <c r="F340" s="148" t="s">
        <v>2899</v>
      </c>
      <c r="I340" s="149"/>
      <c r="L340" s="34"/>
      <c r="M340" s="150"/>
      <c r="T340" s="55"/>
      <c r="AT340" s="18" t="s">
        <v>253</v>
      </c>
      <c r="AU340" s="18" t="s">
        <v>21</v>
      </c>
    </row>
    <row r="341" spans="2:65" s="1" customFormat="1">
      <c r="B341" s="34"/>
      <c r="D341" s="151" t="s">
        <v>255</v>
      </c>
      <c r="F341" s="152" t="s">
        <v>2900</v>
      </c>
      <c r="I341" s="149"/>
      <c r="L341" s="34"/>
      <c r="M341" s="150"/>
      <c r="T341" s="55"/>
      <c r="AT341" s="18" t="s">
        <v>255</v>
      </c>
      <c r="AU341" s="18" t="s">
        <v>21</v>
      </c>
    </row>
    <row r="342" spans="2:65" s="1" customFormat="1" ht="16.5" customHeight="1">
      <c r="B342" s="34"/>
      <c r="C342" s="134" t="s">
        <v>557</v>
      </c>
      <c r="D342" s="134" t="s">
        <v>246</v>
      </c>
      <c r="E342" s="135" t="s">
        <v>2901</v>
      </c>
      <c r="F342" s="136" t="s">
        <v>2902</v>
      </c>
      <c r="G342" s="137" t="s">
        <v>416</v>
      </c>
      <c r="H342" s="138">
        <v>8.7899999999999991</v>
      </c>
      <c r="I342" s="139"/>
      <c r="J342" s="140">
        <f>ROUND(I342*H342,2)</f>
        <v>0</v>
      </c>
      <c r="K342" s="136" t="s">
        <v>250</v>
      </c>
      <c r="L342" s="34"/>
      <c r="M342" s="141" t="s">
        <v>29</v>
      </c>
      <c r="N342" s="142" t="s">
        <v>46</v>
      </c>
      <c r="P342" s="143">
        <f>O342*H342</f>
        <v>0</v>
      </c>
      <c r="Q342" s="143">
        <v>1.0492699999999999</v>
      </c>
      <c r="R342" s="143">
        <f>Q342*H342</f>
        <v>9.223083299999999</v>
      </c>
      <c r="S342" s="143">
        <v>0</v>
      </c>
      <c r="T342" s="144">
        <f>S342*H342</f>
        <v>0</v>
      </c>
      <c r="AR342" s="145" t="s">
        <v>251</v>
      </c>
      <c r="AT342" s="145" t="s">
        <v>246</v>
      </c>
      <c r="AU342" s="145" t="s">
        <v>21</v>
      </c>
      <c r="AY342" s="18" t="s">
        <v>244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83</v>
      </c>
      <c r="BK342" s="146">
        <f>ROUND(I342*H342,2)</f>
        <v>0</v>
      </c>
      <c r="BL342" s="18" t="s">
        <v>251</v>
      </c>
      <c r="BM342" s="145" t="s">
        <v>2903</v>
      </c>
    </row>
    <row r="343" spans="2:65" s="1" customFormat="1">
      <c r="B343" s="34"/>
      <c r="D343" s="147" t="s">
        <v>253</v>
      </c>
      <c r="F343" s="148" t="s">
        <v>2904</v>
      </c>
      <c r="I343" s="149"/>
      <c r="L343" s="34"/>
      <c r="M343" s="150"/>
      <c r="T343" s="55"/>
      <c r="AT343" s="18" t="s">
        <v>253</v>
      </c>
      <c r="AU343" s="18" t="s">
        <v>21</v>
      </c>
    </row>
    <row r="344" spans="2:65" s="1" customFormat="1">
      <c r="B344" s="34"/>
      <c r="D344" s="151" t="s">
        <v>255</v>
      </c>
      <c r="F344" s="152" t="s">
        <v>2905</v>
      </c>
      <c r="I344" s="149"/>
      <c r="L344" s="34"/>
      <c r="M344" s="150"/>
      <c r="T344" s="55"/>
      <c r="AT344" s="18" t="s">
        <v>255</v>
      </c>
      <c r="AU344" s="18" t="s">
        <v>21</v>
      </c>
    </row>
    <row r="345" spans="2:65" s="1" customFormat="1" ht="19.5">
      <c r="B345" s="34"/>
      <c r="D345" s="147" t="s">
        <v>284</v>
      </c>
      <c r="F345" s="167" t="s">
        <v>2797</v>
      </c>
      <c r="I345" s="149"/>
      <c r="L345" s="34"/>
      <c r="M345" s="150"/>
      <c r="T345" s="55"/>
      <c r="AT345" s="18" t="s">
        <v>284</v>
      </c>
      <c r="AU345" s="18" t="s">
        <v>21</v>
      </c>
    </row>
    <row r="346" spans="2:65" s="15" customFormat="1">
      <c r="B346" s="188"/>
      <c r="D346" s="147" t="s">
        <v>262</v>
      </c>
      <c r="E346" s="189" t="s">
        <v>29</v>
      </c>
      <c r="F346" s="190" t="s">
        <v>2906</v>
      </c>
      <c r="H346" s="189" t="s">
        <v>29</v>
      </c>
      <c r="I346" s="191"/>
      <c r="L346" s="188"/>
      <c r="M346" s="192"/>
      <c r="T346" s="193"/>
      <c r="AT346" s="189" t="s">
        <v>262</v>
      </c>
      <c r="AU346" s="189" t="s">
        <v>21</v>
      </c>
      <c r="AV346" s="15" t="s">
        <v>83</v>
      </c>
      <c r="AW346" s="15" t="s">
        <v>36</v>
      </c>
      <c r="AX346" s="15" t="s">
        <v>75</v>
      </c>
      <c r="AY346" s="189" t="s">
        <v>244</v>
      </c>
    </row>
    <row r="347" spans="2:65" s="12" customFormat="1">
      <c r="B347" s="153"/>
      <c r="D347" s="147" t="s">
        <v>262</v>
      </c>
      <c r="E347" s="154" t="s">
        <v>29</v>
      </c>
      <c r="F347" s="155" t="s">
        <v>2907</v>
      </c>
      <c r="H347" s="156">
        <v>8.08</v>
      </c>
      <c r="I347" s="157"/>
      <c r="L347" s="153"/>
      <c r="M347" s="158"/>
      <c r="T347" s="159"/>
      <c r="AT347" s="154" t="s">
        <v>262</v>
      </c>
      <c r="AU347" s="154" t="s">
        <v>21</v>
      </c>
      <c r="AV347" s="12" t="s">
        <v>21</v>
      </c>
      <c r="AW347" s="12" t="s">
        <v>36</v>
      </c>
      <c r="AX347" s="12" t="s">
        <v>75</v>
      </c>
      <c r="AY347" s="154" t="s">
        <v>244</v>
      </c>
    </row>
    <row r="348" spans="2:65" s="12" customFormat="1">
      <c r="B348" s="153"/>
      <c r="D348" s="147" t="s">
        <v>262</v>
      </c>
      <c r="E348" s="154" t="s">
        <v>29</v>
      </c>
      <c r="F348" s="155" t="s">
        <v>2908</v>
      </c>
      <c r="H348" s="156">
        <v>0.36</v>
      </c>
      <c r="I348" s="157"/>
      <c r="L348" s="153"/>
      <c r="M348" s="158"/>
      <c r="T348" s="159"/>
      <c r="AT348" s="154" t="s">
        <v>262</v>
      </c>
      <c r="AU348" s="154" t="s">
        <v>21</v>
      </c>
      <c r="AV348" s="12" t="s">
        <v>21</v>
      </c>
      <c r="AW348" s="12" t="s">
        <v>36</v>
      </c>
      <c r="AX348" s="12" t="s">
        <v>75</v>
      </c>
      <c r="AY348" s="154" t="s">
        <v>244</v>
      </c>
    </row>
    <row r="349" spans="2:65" s="12" customFormat="1">
      <c r="B349" s="153"/>
      <c r="D349" s="147" t="s">
        <v>262</v>
      </c>
      <c r="E349" s="154" t="s">
        <v>29</v>
      </c>
      <c r="F349" s="155" t="s">
        <v>2909</v>
      </c>
      <c r="H349" s="156">
        <v>0.35</v>
      </c>
      <c r="I349" s="157"/>
      <c r="L349" s="153"/>
      <c r="M349" s="158"/>
      <c r="T349" s="159"/>
      <c r="AT349" s="154" t="s">
        <v>262</v>
      </c>
      <c r="AU349" s="154" t="s">
        <v>21</v>
      </c>
      <c r="AV349" s="12" t="s">
        <v>21</v>
      </c>
      <c r="AW349" s="12" t="s">
        <v>36</v>
      </c>
      <c r="AX349" s="12" t="s">
        <v>75</v>
      </c>
      <c r="AY349" s="154" t="s">
        <v>244</v>
      </c>
    </row>
    <row r="350" spans="2:65" s="13" customFormat="1">
      <c r="B350" s="160"/>
      <c r="D350" s="147" t="s">
        <v>262</v>
      </c>
      <c r="E350" s="161" t="s">
        <v>29</v>
      </c>
      <c r="F350" s="162" t="s">
        <v>271</v>
      </c>
      <c r="H350" s="163">
        <v>8.7899999999999991</v>
      </c>
      <c r="I350" s="164"/>
      <c r="L350" s="160"/>
      <c r="M350" s="165"/>
      <c r="T350" s="166"/>
      <c r="AT350" s="161" t="s">
        <v>262</v>
      </c>
      <c r="AU350" s="161" t="s">
        <v>21</v>
      </c>
      <c r="AV350" s="13" t="s">
        <v>251</v>
      </c>
      <c r="AW350" s="13" t="s">
        <v>36</v>
      </c>
      <c r="AX350" s="13" t="s">
        <v>83</v>
      </c>
      <c r="AY350" s="161" t="s">
        <v>244</v>
      </c>
    </row>
    <row r="351" spans="2:65" s="1" customFormat="1" ht="16.5" customHeight="1">
      <c r="B351" s="34"/>
      <c r="C351" s="134" t="s">
        <v>563</v>
      </c>
      <c r="D351" s="134" t="s">
        <v>246</v>
      </c>
      <c r="E351" s="135" t="s">
        <v>2910</v>
      </c>
      <c r="F351" s="136" t="s">
        <v>2911</v>
      </c>
      <c r="G351" s="137" t="s">
        <v>416</v>
      </c>
      <c r="H351" s="138">
        <v>2.766</v>
      </c>
      <c r="I351" s="139"/>
      <c r="J351" s="140">
        <f>ROUND(I351*H351,2)</f>
        <v>0</v>
      </c>
      <c r="K351" s="136" t="s">
        <v>250</v>
      </c>
      <c r="L351" s="34"/>
      <c r="M351" s="141" t="s">
        <v>29</v>
      </c>
      <c r="N351" s="142" t="s">
        <v>46</v>
      </c>
      <c r="P351" s="143">
        <f>O351*H351</f>
        <v>0</v>
      </c>
      <c r="Q351" s="143">
        <v>1.02</v>
      </c>
      <c r="R351" s="143">
        <f>Q351*H351</f>
        <v>2.8213200000000001</v>
      </c>
      <c r="S351" s="143">
        <v>0</v>
      </c>
      <c r="T351" s="144">
        <f>S351*H351</f>
        <v>0</v>
      </c>
      <c r="AR351" s="145" t="s">
        <v>251</v>
      </c>
      <c r="AT351" s="145" t="s">
        <v>246</v>
      </c>
      <c r="AU351" s="145" t="s">
        <v>21</v>
      </c>
      <c r="AY351" s="18" t="s">
        <v>244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83</v>
      </c>
      <c r="BK351" s="146">
        <f>ROUND(I351*H351,2)</f>
        <v>0</v>
      </c>
      <c r="BL351" s="18" t="s">
        <v>251</v>
      </c>
      <c r="BM351" s="145" t="s">
        <v>2912</v>
      </c>
    </row>
    <row r="352" spans="2:65" s="1" customFormat="1">
      <c r="B352" s="34"/>
      <c r="D352" s="147" t="s">
        <v>253</v>
      </c>
      <c r="F352" s="148" t="s">
        <v>2913</v>
      </c>
      <c r="I352" s="149"/>
      <c r="L352" s="34"/>
      <c r="M352" s="150"/>
      <c r="T352" s="55"/>
      <c r="AT352" s="18" t="s">
        <v>253</v>
      </c>
      <c r="AU352" s="18" t="s">
        <v>21</v>
      </c>
    </row>
    <row r="353" spans="2:65" s="1" customFormat="1">
      <c r="B353" s="34"/>
      <c r="D353" s="151" t="s">
        <v>255</v>
      </c>
      <c r="F353" s="152" t="s">
        <v>2914</v>
      </c>
      <c r="I353" s="149"/>
      <c r="L353" s="34"/>
      <c r="M353" s="150"/>
      <c r="T353" s="55"/>
      <c r="AT353" s="18" t="s">
        <v>255</v>
      </c>
      <c r="AU353" s="18" t="s">
        <v>21</v>
      </c>
    </row>
    <row r="354" spans="2:65" s="1" customFormat="1" ht="19.5">
      <c r="B354" s="34"/>
      <c r="D354" s="147" t="s">
        <v>284</v>
      </c>
      <c r="F354" s="167" t="s">
        <v>2797</v>
      </c>
      <c r="I354" s="149"/>
      <c r="L354" s="34"/>
      <c r="M354" s="150"/>
      <c r="T354" s="55"/>
      <c r="AT354" s="18" t="s">
        <v>284</v>
      </c>
      <c r="AU354" s="18" t="s">
        <v>21</v>
      </c>
    </row>
    <row r="355" spans="2:65" s="12" customFormat="1">
      <c r="B355" s="153"/>
      <c r="D355" s="147" t="s">
        <v>262</v>
      </c>
      <c r="E355" s="154" t="s">
        <v>29</v>
      </c>
      <c r="F355" s="155" t="s">
        <v>2915</v>
      </c>
      <c r="H355" s="156">
        <v>2.766</v>
      </c>
      <c r="I355" s="157"/>
      <c r="L355" s="153"/>
      <c r="M355" s="158"/>
      <c r="T355" s="159"/>
      <c r="AT355" s="154" t="s">
        <v>262</v>
      </c>
      <c r="AU355" s="154" t="s">
        <v>21</v>
      </c>
      <c r="AV355" s="12" t="s">
        <v>21</v>
      </c>
      <c r="AW355" s="12" t="s">
        <v>36</v>
      </c>
      <c r="AX355" s="12" t="s">
        <v>83</v>
      </c>
      <c r="AY355" s="154" t="s">
        <v>244</v>
      </c>
    </row>
    <row r="356" spans="2:65" s="1" customFormat="1" ht="24.2" customHeight="1">
      <c r="B356" s="34"/>
      <c r="C356" s="134" t="s">
        <v>570</v>
      </c>
      <c r="D356" s="134" t="s">
        <v>246</v>
      </c>
      <c r="E356" s="135" t="s">
        <v>2916</v>
      </c>
      <c r="F356" s="136" t="s">
        <v>2917</v>
      </c>
      <c r="G356" s="137" t="s">
        <v>591</v>
      </c>
      <c r="H356" s="138">
        <v>182.08</v>
      </c>
      <c r="I356" s="139"/>
      <c r="J356" s="140">
        <f>ROUND(I356*H356,2)</f>
        <v>0</v>
      </c>
      <c r="K356" s="136" t="s">
        <v>250</v>
      </c>
      <c r="L356" s="34"/>
      <c r="M356" s="141" t="s">
        <v>29</v>
      </c>
      <c r="N356" s="142" t="s">
        <v>46</v>
      </c>
      <c r="P356" s="143">
        <f>O356*H356</f>
        <v>0</v>
      </c>
      <c r="Q356" s="143">
        <v>1.4300000000000001E-3</v>
      </c>
      <c r="R356" s="143">
        <f>Q356*H356</f>
        <v>0.26037440000000001</v>
      </c>
      <c r="S356" s="143">
        <v>0</v>
      </c>
      <c r="T356" s="144">
        <f>S356*H356</f>
        <v>0</v>
      </c>
      <c r="AR356" s="145" t="s">
        <v>251</v>
      </c>
      <c r="AT356" s="145" t="s">
        <v>246</v>
      </c>
      <c r="AU356" s="145" t="s">
        <v>21</v>
      </c>
      <c r="AY356" s="18" t="s">
        <v>244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83</v>
      </c>
      <c r="BK356" s="146">
        <f>ROUND(I356*H356,2)</f>
        <v>0</v>
      </c>
      <c r="BL356" s="18" t="s">
        <v>251</v>
      </c>
      <c r="BM356" s="145" t="s">
        <v>2918</v>
      </c>
    </row>
    <row r="357" spans="2:65" s="1" customFormat="1">
      <c r="B357" s="34"/>
      <c r="D357" s="147" t="s">
        <v>253</v>
      </c>
      <c r="F357" s="148" t="s">
        <v>2919</v>
      </c>
      <c r="I357" s="149"/>
      <c r="L357" s="34"/>
      <c r="M357" s="150"/>
      <c r="T357" s="55"/>
      <c r="AT357" s="18" t="s">
        <v>253</v>
      </c>
      <c r="AU357" s="18" t="s">
        <v>21</v>
      </c>
    </row>
    <row r="358" spans="2:65" s="1" customFormat="1">
      <c r="B358" s="34"/>
      <c r="D358" s="151" t="s">
        <v>255</v>
      </c>
      <c r="F358" s="152" t="s">
        <v>2920</v>
      </c>
      <c r="I358" s="149"/>
      <c r="L358" s="34"/>
      <c r="M358" s="150"/>
      <c r="T358" s="55"/>
      <c r="AT358" s="18" t="s">
        <v>255</v>
      </c>
      <c r="AU358" s="18" t="s">
        <v>21</v>
      </c>
    </row>
    <row r="359" spans="2:65" s="12" customFormat="1">
      <c r="B359" s="153"/>
      <c r="D359" s="147" t="s">
        <v>262</v>
      </c>
      <c r="E359" s="154" t="s">
        <v>29</v>
      </c>
      <c r="F359" s="155" t="s">
        <v>2921</v>
      </c>
      <c r="H359" s="156">
        <v>182.08</v>
      </c>
      <c r="I359" s="157"/>
      <c r="L359" s="153"/>
      <c r="M359" s="158"/>
      <c r="T359" s="159"/>
      <c r="AT359" s="154" t="s">
        <v>262</v>
      </c>
      <c r="AU359" s="154" t="s">
        <v>21</v>
      </c>
      <c r="AV359" s="12" t="s">
        <v>21</v>
      </c>
      <c r="AW359" s="12" t="s">
        <v>36</v>
      </c>
      <c r="AX359" s="12" t="s">
        <v>83</v>
      </c>
      <c r="AY359" s="154" t="s">
        <v>244</v>
      </c>
    </row>
    <row r="360" spans="2:65" s="1" customFormat="1" ht="16.5" customHeight="1">
      <c r="B360" s="34"/>
      <c r="C360" s="134" t="s">
        <v>577</v>
      </c>
      <c r="D360" s="134" t="s">
        <v>246</v>
      </c>
      <c r="E360" s="135" t="s">
        <v>2922</v>
      </c>
      <c r="F360" s="136" t="s">
        <v>2923</v>
      </c>
      <c r="G360" s="137" t="s">
        <v>507</v>
      </c>
      <c r="H360" s="138">
        <v>8</v>
      </c>
      <c r="I360" s="139"/>
      <c r="J360" s="140">
        <f>ROUND(I360*H360,2)</f>
        <v>0</v>
      </c>
      <c r="K360" s="136" t="s">
        <v>250</v>
      </c>
      <c r="L360" s="34"/>
      <c r="M360" s="141" t="s">
        <v>29</v>
      </c>
      <c r="N360" s="142" t="s">
        <v>46</v>
      </c>
      <c r="P360" s="143">
        <f>O360*H360</f>
        <v>0</v>
      </c>
      <c r="Q360" s="143">
        <v>2.835E-2</v>
      </c>
      <c r="R360" s="143">
        <f>Q360*H360</f>
        <v>0.2268</v>
      </c>
      <c r="S360" s="143">
        <v>0</v>
      </c>
      <c r="T360" s="144">
        <f>S360*H360</f>
        <v>0</v>
      </c>
      <c r="AR360" s="145" t="s">
        <v>251</v>
      </c>
      <c r="AT360" s="145" t="s">
        <v>246</v>
      </c>
      <c r="AU360" s="145" t="s">
        <v>21</v>
      </c>
      <c r="AY360" s="18" t="s">
        <v>244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83</v>
      </c>
      <c r="BK360" s="146">
        <f>ROUND(I360*H360,2)</f>
        <v>0</v>
      </c>
      <c r="BL360" s="18" t="s">
        <v>251</v>
      </c>
      <c r="BM360" s="145" t="s">
        <v>2924</v>
      </c>
    </row>
    <row r="361" spans="2:65" s="1" customFormat="1">
      <c r="B361" s="34"/>
      <c r="D361" s="147" t="s">
        <v>253</v>
      </c>
      <c r="F361" s="148" t="s">
        <v>2925</v>
      </c>
      <c r="I361" s="149"/>
      <c r="L361" s="34"/>
      <c r="M361" s="150"/>
      <c r="T361" s="55"/>
      <c r="AT361" s="18" t="s">
        <v>253</v>
      </c>
      <c r="AU361" s="18" t="s">
        <v>21</v>
      </c>
    </row>
    <row r="362" spans="2:65" s="1" customFormat="1">
      <c r="B362" s="34"/>
      <c r="D362" s="151" t="s">
        <v>255</v>
      </c>
      <c r="F362" s="152" t="s">
        <v>2926</v>
      </c>
      <c r="I362" s="149"/>
      <c r="L362" s="34"/>
      <c r="M362" s="150"/>
      <c r="T362" s="55"/>
      <c r="AT362" s="18" t="s">
        <v>255</v>
      </c>
      <c r="AU362" s="18" t="s">
        <v>21</v>
      </c>
    </row>
    <row r="363" spans="2:65" s="12" customFormat="1">
      <c r="B363" s="153"/>
      <c r="D363" s="147" t="s">
        <v>262</v>
      </c>
      <c r="E363" s="154" t="s">
        <v>29</v>
      </c>
      <c r="F363" s="155" t="s">
        <v>2927</v>
      </c>
      <c r="H363" s="156">
        <v>8</v>
      </c>
      <c r="I363" s="157"/>
      <c r="L363" s="153"/>
      <c r="M363" s="158"/>
      <c r="T363" s="159"/>
      <c r="AT363" s="154" t="s">
        <v>262</v>
      </c>
      <c r="AU363" s="154" t="s">
        <v>21</v>
      </c>
      <c r="AV363" s="12" t="s">
        <v>21</v>
      </c>
      <c r="AW363" s="12" t="s">
        <v>36</v>
      </c>
      <c r="AX363" s="12" t="s">
        <v>83</v>
      </c>
      <c r="AY363" s="154" t="s">
        <v>244</v>
      </c>
    </row>
    <row r="364" spans="2:65" s="1" customFormat="1" ht="24.2" customHeight="1">
      <c r="B364" s="34"/>
      <c r="C364" s="134" t="s">
        <v>582</v>
      </c>
      <c r="D364" s="134" t="s">
        <v>246</v>
      </c>
      <c r="E364" s="135" t="s">
        <v>2928</v>
      </c>
      <c r="F364" s="136" t="s">
        <v>2929</v>
      </c>
      <c r="G364" s="137" t="s">
        <v>507</v>
      </c>
      <c r="H364" s="138">
        <v>8</v>
      </c>
      <c r="I364" s="139"/>
      <c r="J364" s="140">
        <f>ROUND(I364*H364,2)</f>
        <v>0</v>
      </c>
      <c r="K364" s="136" t="s">
        <v>250</v>
      </c>
      <c r="L364" s="34"/>
      <c r="M364" s="141" t="s">
        <v>29</v>
      </c>
      <c r="N364" s="142" t="s">
        <v>46</v>
      </c>
      <c r="P364" s="143">
        <f>O364*H364</f>
        <v>0</v>
      </c>
      <c r="Q364" s="143">
        <v>4.0000000000000003E-5</v>
      </c>
      <c r="R364" s="143">
        <f>Q364*H364</f>
        <v>3.2000000000000003E-4</v>
      </c>
      <c r="S364" s="143">
        <v>0</v>
      </c>
      <c r="T364" s="144">
        <f>S364*H364</f>
        <v>0</v>
      </c>
      <c r="AR364" s="145" t="s">
        <v>251</v>
      </c>
      <c r="AT364" s="145" t="s">
        <v>246</v>
      </c>
      <c r="AU364" s="145" t="s">
        <v>21</v>
      </c>
      <c r="AY364" s="18" t="s">
        <v>244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83</v>
      </c>
      <c r="BK364" s="146">
        <f>ROUND(I364*H364,2)</f>
        <v>0</v>
      </c>
      <c r="BL364" s="18" t="s">
        <v>251</v>
      </c>
      <c r="BM364" s="145" t="s">
        <v>2930</v>
      </c>
    </row>
    <row r="365" spans="2:65" s="1" customFormat="1">
      <c r="B365" s="34"/>
      <c r="D365" s="147" t="s">
        <v>253</v>
      </c>
      <c r="F365" s="148" t="s">
        <v>2931</v>
      </c>
      <c r="I365" s="149"/>
      <c r="L365" s="34"/>
      <c r="M365" s="150"/>
      <c r="T365" s="55"/>
      <c r="AT365" s="18" t="s">
        <v>253</v>
      </c>
      <c r="AU365" s="18" t="s">
        <v>21</v>
      </c>
    </row>
    <row r="366" spans="2:65" s="1" customFormat="1">
      <c r="B366" s="34"/>
      <c r="D366" s="151" t="s">
        <v>255</v>
      </c>
      <c r="F366" s="152" t="s">
        <v>2932</v>
      </c>
      <c r="I366" s="149"/>
      <c r="L366" s="34"/>
      <c r="M366" s="150"/>
      <c r="T366" s="55"/>
      <c r="AT366" s="18" t="s">
        <v>255</v>
      </c>
      <c r="AU366" s="18" t="s">
        <v>21</v>
      </c>
    </row>
    <row r="367" spans="2:65" s="1" customFormat="1" ht="16.5" customHeight="1">
      <c r="B367" s="34"/>
      <c r="C367" s="175" t="s">
        <v>588</v>
      </c>
      <c r="D367" s="175" t="s">
        <v>373</v>
      </c>
      <c r="E367" s="176" t="s">
        <v>2933</v>
      </c>
      <c r="F367" s="177" t="s">
        <v>2934</v>
      </c>
      <c r="G367" s="178" t="s">
        <v>507</v>
      </c>
      <c r="H367" s="179">
        <v>8</v>
      </c>
      <c r="I367" s="180"/>
      <c r="J367" s="181">
        <f>ROUND(I367*H367,2)</f>
        <v>0</v>
      </c>
      <c r="K367" s="177" t="s">
        <v>250</v>
      </c>
      <c r="L367" s="182"/>
      <c r="M367" s="183" t="s">
        <v>29</v>
      </c>
      <c r="N367" s="184" t="s">
        <v>46</v>
      </c>
      <c r="P367" s="143">
        <f>O367*H367</f>
        <v>0</v>
      </c>
      <c r="Q367" s="143">
        <v>2.5000000000000001E-2</v>
      </c>
      <c r="R367" s="143">
        <f>Q367*H367</f>
        <v>0.2</v>
      </c>
      <c r="S367" s="143">
        <v>0</v>
      </c>
      <c r="T367" s="144">
        <f>S367*H367</f>
        <v>0</v>
      </c>
      <c r="AR367" s="145" t="s">
        <v>300</v>
      </c>
      <c r="AT367" s="145" t="s">
        <v>373</v>
      </c>
      <c r="AU367" s="145" t="s">
        <v>21</v>
      </c>
      <c r="AY367" s="18" t="s">
        <v>244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83</v>
      </c>
      <c r="BK367" s="146">
        <f>ROUND(I367*H367,2)</f>
        <v>0</v>
      </c>
      <c r="BL367" s="18" t="s">
        <v>251</v>
      </c>
      <c r="BM367" s="145" t="s">
        <v>2935</v>
      </c>
    </row>
    <row r="368" spans="2:65" s="1" customFormat="1">
      <c r="B368" s="34"/>
      <c r="D368" s="147" t="s">
        <v>253</v>
      </c>
      <c r="F368" s="148" t="s">
        <v>2934</v>
      </c>
      <c r="I368" s="149"/>
      <c r="L368" s="34"/>
      <c r="M368" s="150"/>
      <c r="T368" s="55"/>
      <c r="AT368" s="18" t="s">
        <v>253</v>
      </c>
      <c r="AU368" s="18" t="s">
        <v>21</v>
      </c>
    </row>
    <row r="369" spans="2:65" s="1" customFormat="1" ht="16.5" customHeight="1">
      <c r="B369" s="34"/>
      <c r="C369" s="175" t="s">
        <v>596</v>
      </c>
      <c r="D369" s="175" t="s">
        <v>373</v>
      </c>
      <c r="E369" s="176" t="s">
        <v>2936</v>
      </c>
      <c r="F369" s="177" t="s">
        <v>2937</v>
      </c>
      <c r="G369" s="178" t="s">
        <v>591</v>
      </c>
      <c r="H369" s="179">
        <v>182</v>
      </c>
      <c r="I369" s="180"/>
      <c r="J369" s="181">
        <f>ROUND(I369*H369,2)</f>
        <v>0</v>
      </c>
      <c r="K369" s="177" t="s">
        <v>250</v>
      </c>
      <c r="L369" s="182"/>
      <c r="M369" s="183" t="s">
        <v>29</v>
      </c>
      <c r="N369" s="184" t="s">
        <v>46</v>
      </c>
      <c r="P369" s="143">
        <f>O369*H369</f>
        <v>0</v>
      </c>
      <c r="Q369" s="143">
        <v>1.34E-3</v>
      </c>
      <c r="R369" s="143">
        <f>Q369*H369</f>
        <v>0.24388000000000001</v>
      </c>
      <c r="S369" s="143">
        <v>0</v>
      </c>
      <c r="T369" s="144">
        <f>S369*H369</f>
        <v>0</v>
      </c>
      <c r="AR369" s="145" t="s">
        <v>300</v>
      </c>
      <c r="AT369" s="145" t="s">
        <v>373</v>
      </c>
      <c r="AU369" s="145" t="s">
        <v>21</v>
      </c>
      <c r="AY369" s="18" t="s">
        <v>244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83</v>
      </c>
      <c r="BK369" s="146">
        <f>ROUND(I369*H369,2)</f>
        <v>0</v>
      </c>
      <c r="BL369" s="18" t="s">
        <v>251</v>
      </c>
      <c r="BM369" s="145" t="s">
        <v>2938</v>
      </c>
    </row>
    <row r="370" spans="2:65" s="1" customFormat="1">
      <c r="B370" s="34"/>
      <c r="D370" s="147" t="s">
        <v>253</v>
      </c>
      <c r="F370" s="148" t="s">
        <v>2937</v>
      </c>
      <c r="I370" s="149"/>
      <c r="L370" s="34"/>
      <c r="M370" s="150"/>
      <c r="T370" s="55"/>
      <c r="AT370" s="18" t="s">
        <v>253</v>
      </c>
      <c r="AU370" s="18" t="s">
        <v>21</v>
      </c>
    </row>
    <row r="371" spans="2:65" s="1" customFormat="1" ht="21.75" customHeight="1">
      <c r="B371" s="34"/>
      <c r="C371" s="134" t="s">
        <v>602</v>
      </c>
      <c r="D371" s="134" t="s">
        <v>246</v>
      </c>
      <c r="E371" s="135" t="s">
        <v>2939</v>
      </c>
      <c r="F371" s="136" t="s">
        <v>2940</v>
      </c>
      <c r="G371" s="137" t="s">
        <v>591</v>
      </c>
      <c r="H371" s="138">
        <v>182</v>
      </c>
      <c r="I371" s="139"/>
      <c r="J371" s="140">
        <f>ROUND(I371*H371,2)</f>
        <v>0</v>
      </c>
      <c r="K371" s="136" t="s">
        <v>250</v>
      </c>
      <c r="L371" s="34"/>
      <c r="M371" s="141" t="s">
        <v>29</v>
      </c>
      <c r="N371" s="142" t="s">
        <v>46</v>
      </c>
      <c r="P371" s="143">
        <f>O371*H371</f>
        <v>0</v>
      </c>
      <c r="Q371" s="143">
        <v>1.0489999999999999E-2</v>
      </c>
      <c r="R371" s="143">
        <f>Q371*H371</f>
        <v>1.9091799999999999</v>
      </c>
      <c r="S371" s="143">
        <v>0</v>
      </c>
      <c r="T371" s="144">
        <f>S371*H371</f>
        <v>0</v>
      </c>
      <c r="AR371" s="145" t="s">
        <v>251</v>
      </c>
      <c r="AT371" s="145" t="s">
        <v>246</v>
      </c>
      <c r="AU371" s="145" t="s">
        <v>21</v>
      </c>
      <c r="AY371" s="18" t="s">
        <v>244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83</v>
      </c>
      <c r="BK371" s="146">
        <f>ROUND(I371*H371,2)</f>
        <v>0</v>
      </c>
      <c r="BL371" s="18" t="s">
        <v>251</v>
      </c>
      <c r="BM371" s="145" t="s">
        <v>2941</v>
      </c>
    </row>
    <row r="372" spans="2:65" s="1" customFormat="1">
      <c r="B372" s="34"/>
      <c r="D372" s="147" t="s">
        <v>253</v>
      </c>
      <c r="F372" s="148" t="s">
        <v>2942</v>
      </c>
      <c r="I372" s="149"/>
      <c r="L372" s="34"/>
      <c r="M372" s="150"/>
      <c r="T372" s="55"/>
      <c r="AT372" s="18" t="s">
        <v>253</v>
      </c>
      <c r="AU372" s="18" t="s">
        <v>21</v>
      </c>
    </row>
    <row r="373" spans="2:65" s="1" customFormat="1">
      <c r="B373" s="34"/>
      <c r="D373" s="151" t="s">
        <v>255</v>
      </c>
      <c r="F373" s="152" t="s">
        <v>2943</v>
      </c>
      <c r="I373" s="149"/>
      <c r="L373" s="34"/>
      <c r="M373" s="150"/>
      <c r="T373" s="55"/>
      <c r="AT373" s="18" t="s">
        <v>255</v>
      </c>
      <c r="AU373" s="18" t="s">
        <v>21</v>
      </c>
    </row>
    <row r="374" spans="2:65" s="1" customFormat="1" ht="16.5" customHeight="1">
      <c r="B374" s="34"/>
      <c r="C374" s="134" t="s">
        <v>609</v>
      </c>
      <c r="D374" s="134" t="s">
        <v>246</v>
      </c>
      <c r="E374" s="135" t="s">
        <v>2944</v>
      </c>
      <c r="F374" s="136" t="s">
        <v>2945</v>
      </c>
      <c r="G374" s="137" t="s">
        <v>507</v>
      </c>
      <c r="H374" s="138">
        <v>4</v>
      </c>
      <c r="I374" s="139"/>
      <c r="J374" s="140">
        <f>ROUND(I374*H374,2)</f>
        <v>0</v>
      </c>
      <c r="K374" s="136" t="s">
        <v>250</v>
      </c>
      <c r="L374" s="34"/>
      <c r="M374" s="141" t="s">
        <v>29</v>
      </c>
      <c r="N374" s="142" t="s">
        <v>46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251</v>
      </c>
      <c r="AT374" s="145" t="s">
        <v>246</v>
      </c>
      <c r="AU374" s="145" t="s">
        <v>21</v>
      </c>
      <c r="AY374" s="18" t="s">
        <v>244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83</v>
      </c>
      <c r="BK374" s="146">
        <f>ROUND(I374*H374,2)</f>
        <v>0</v>
      </c>
      <c r="BL374" s="18" t="s">
        <v>251</v>
      </c>
      <c r="BM374" s="145" t="s">
        <v>2946</v>
      </c>
    </row>
    <row r="375" spans="2:65" s="1" customFormat="1">
      <c r="B375" s="34"/>
      <c r="D375" s="147" t="s">
        <v>253</v>
      </c>
      <c r="F375" s="148" t="s">
        <v>2945</v>
      </c>
      <c r="I375" s="149"/>
      <c r="L375" s="34"/>
      <c r="M375" s="150"/>
      <c r="T375" s="55"/>
      <c r="AT375" s="18" t="s">
        <v>253</v>
      </c>
      <c r="AU375" s="18" t="s">
        <v>21</v>
      </c>
    </row>
    <row r="376" spans="2:65" s="1" customFormat="1">
      <c r="B376" s="34"/>
      <c r="D376" s="151" t="s">
        <v>255</v>
      </c>
      <c r="F376" s="152" t="s">
        <v>2947</v>
      </c>
      <c r="I376" s="149"/>
      <c r="L376" s="34"/>
      <c r="M376" s="150"/>
      <c r="T376" s="55"/>
      <c r="AT376" s="18" t="s">
        <v>255</v>
      </c>
      <c r="AU376" s="18" t="s">
        <v>21</v>
      </c>
    </row>
    <row r="377" spans="2:65" s="12" customFormat="1">
      <c r="B377" s="153"/>
      <c r="D377" s="147" t="s">
        <v>262</v>
      </c>
      <c r="E377" s="154" t="s">
        <v>29</v>
      </c>
      <c r="F377" s="155" t="s">
        <v>2948</v>
      </c>
      <c r="H377" s="156">
        <v>4</v>
      </c>
      <c r="I377" s="157"/>
      <c r="L377" s="153"/>
      <c r="M377" s="158"/>
      <c r="T377" s="159"/>
      <c r="AT377" s="154" t="s">
        <v>262</v>
      </c>
      <c r="AU377" s="154" t="s">
        <v>21</v>
      </c>
      <c r="AV377" s="12" t="s">
        <v>21</v>
      </c>
      <c r="AW377" s="12" t="s">
        <v>36</v>
      </c>
      <c r="AX377" s="12" t="s">
        <v>83</v>
      </c>
      <c r="AY377" s="154" t="s">
        <v>244</v>
      </c>
    </row>
    <row r="378" spans="2:65" s="1" customFormat="1" ht="16.5" customHeight="1">
      <c r="B378" s="34"/>
      <c r="C378" s="134" t="s">
        <v>614</v>
      </c>
      <c r="D378" s="134" t="s">
        <v>246</v>
      </c>
      <c r="E378" s="135" t="s">
        <v>2949</v>
      </c>
      <c r="F378" s="136" t="s">
        <v>2950</v>
      </c>
      <c r="G378" s="137" t="s">
        <v>507</v>
      </c>
      <c r="H378" s="138">
        <v>4</v>
      </c>
      <c r="I378" s="139"/>
      <c r="J378" s="140">
        <f>ROUND(I378*H378,2)</f>
        <v>0</v>
      </c>
      <c r="K378" s="136" t="s">
        <v>29</v>
      </c>
      <c r="L378" s="34"/>
      <c r="M378" s="141" t="s">
        <v>29</v>
      </c>
      <c r="N378" s="142" t="s">
        <v>46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251</v>
      </c>
      <c r="AT378" s="145" t="s">
        <v>246</v>
      </c>
      <c r="AU378" s="145" t="s">
        <v>21</v>
      </c>
      <c r="AY378" s="18" t="s">
        <v>244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83</v>
      </c>
      <c r="BK378" s="146">
        <f>ROUND(I378*H378,2)</f>
        <v>0</v>
      </c>
      <c r="BL378" s="18" t="s">
        <v>251</v>
      </c>
      <c r="BM378" s="145" t="s">
        <v>2951</v>
      </c>
    </row>
    <row r="379" spans="2:65" s="1" customFormat="1">
      <c r="B379" s="34"/>
      <c r="D379" s="147" t="s">
        <v>253</v>
      </c>
      <c r="F379" s="148" t="s">
        <v>2950</v>
      </c>
      <c r="I379" s="149"/>
      <c r="L379" s="34"/>
      <c r="M379" s="150"/>
      <c r="T379" s="55"/>
      <c r="AT379" s="18" t="s">
        <v>253</v>
      </c>
      <c r="AU379" s="18" t="s">
        <v>21</v>
      </c>
    </row>
    <row r="380" spans="2:65" s="1" customFormat="1" ht="16.5" customHeight="1">
      <c r="B380" s="34"/>
      <c r="C380" s="134" t="s">
        <v>621</v>
      </c>
      <c r="D380" s="134" t="s">
        <v>246</v>
      </c>
      <c r="E380" s="135" t="s">
        <v>2952</v>
      </c>
      <c r="F380" s="136" t="s">
        <v>2953</v>
      </c>
      <c r="G380" s="137" t="s">
        <v>591</v>
      </c>
      <c r="H380" s="138">
        <v>30</v>
      </c>
      <c r="I380" s="139"/>
      <c r="J380" s="140">
        <f>ROUND(I380*H380,2)</f>
        <v>0</v>
      </c>
      <c r="K380" s="136" t="s">
        <v>250</v>
      </c>
      <c r="L380" s="34"/>
      <c r="M380" s="141" t="s">
        <v>29</v>
      </c>
      <c r="N380" s="142" t="s">
        <v>46</v>
      </c>
      <c r="P380" s="143">
        <f>O380*H380</f>
        <v>0</v>
      </c>
      <c r="Q380" s="143">
        <v>0.39895000000000003</v>
      </c>
      <c r="R380" s="143">
        <f>Q380*H380</f>
        <v>11.968500000000001</v>
      </c>
      <c r="S380" s="143">
        <v>0</v>
      </c>
      <c r="T380" s="144">
        <f>S380*H380</f>
        <v>0</v>
      </c>
      <c r="AR380" s="145" t="s">
        <v>251</v>
      </c>
      <c r="AT380" s="145" t="s">
        <v>246</v>
      </c>
      <c r="AU380" s="145" t="s">
        <v>21</v>
      </c>
      <c r="AY380" s="18" t="s">
        <v>244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83</v>
      </c>
      <c r="BK380" s="146">
        <f>ROUND(I380*H380,2)</f>
        <v>0</v>
      </c>
      <c r="BL380" s="18" t="s">
        <v>251</v>
      </c>
      <c r="BM380" s="145" t="s">
        <v>2954</v>
      </c>
    </row>
    <row r="381" spans="2:65" s="1" customFormat="1">
      <c r="B381" s="34"/>
      <c r="D381" s="147" t="s">
        <v>253</v>
      </c>
      <c r="F381" s="148" t="s">
        <v>2955</v>
      </c>
      <c r="I381" s="149"/>
      <c r="L381" s="34"/>
      <c r="M381" s="150"/>
      <c r="T381" s="55"/>
      <c r="AT381" s="18" t="s">
        <v>253</v>
      </c>
      <c r="AU381" s="18" t="s">
        <v>21</v>
      </c>
    </row>
    <row r="382" spans="2:65" s="1" customFormat="1">
      <c r="B382" s="34"/>
      <c r="D382" s="151" t="s">
        <v>255</v>
      </c>
      <c r="F382" s="152" t="s">
        <v>2956</v>
      </c>
      <c r="I382" s="149"/>
      <c r="L382" s="34"/>
      <c r="M382" s="150"/>
      <c r="T382" s="55"/>
      <c r="AT382" s="18" t="s">
        <v>255</v>
      </c>
      <c r="AU382" s="18" t="s">
        <v>21</v>
      </c>
    </row>
    <row r="383" spans="2:65" s="12" customFormat="1">
      <c r="B383" s="153"/>
      <c r="D383" s="147" t="s">
        <v>262</v>
      </c>
      <c r="E383" s="154" t="s">
        <v>29</v>
      </c>
      <c r="F383" s="155" t="s">
        <v>2957</v>
      </c>
      <c r="H383" s="156">
        <v>30</v>
      </c>
      <c r="I383" s="157"/>
      <c r="L383" s="153"/>
      <c r="M383" s="158"/>
      <c r="T383" s="159"/>
      <c r="AT383" s="154" t="s">
        <v>262</v>
      </c>
      <c r="AU383" s="154" t="s">
        <v>21</v>
      </c>
      <c r="AV383" s="12" t="s">
        <v>21</v>
      </c>
      <c r="AW383" s="12" t="s">
        <v>36</v>
      </c>
      <c r="AX383" s="12" t="s">
        <v>83</v>
      </c>
      <c r="AY383" s="154" t="s">
        <v>244</v>
      </c>
    </row>
    <row r="384" spans="2:65" s="1" customFormat="1" ht="16.5" customHeight="1">
      <c r="B384" s="34"/>
      <c r="C384" s="175" t="s">
        <v>626</v>
      </c>
      <c r="D384" s="175" t="s">
        <v>373</v>
      </c>
      <c r="E384" s="176" t="s">
        <v>2958</v>
      </c>
      <c r="F384" s="177" t="s">
        <v>2959</v>
      </c>
      <c r="G384" s="178" t="s">
        <v>507</v>
      </c>
      <c r="H384" s="179">
        <v>35</v>
      </c>
      <c r="I384" s="180"/>
      <c r="J384" s="181">
        <f>ROUND(I384*H384,2)</f>
        <v>0</v>
      </c>
      <c r="K384" s="177" t="s">
        <v>29</v>
      </c>
      <c r="L384" s="182"/>
      <c r="M384" s="183" t="s">
        <v>29</v>
      </c>
      <c r="N384" s="184" t="s">
        <v>46</v>
      </c>
      <c r="P384" s="143">
        <f>O384*H384</f>
        <v>0</v>
      </c>
      <c r="Q384" s="143">
        <v>0.17</v>
      </c>
      <c r="R384" s="143">
        <f>Q384*H384</f>
        <v>5.95</v>
      </c>
      <c r="S384" s="143">
        <v>0</v>
      </c>
      <c r="T384" s="144">
        <f>S384*H384</f>
        <v>0</v>
      </c>
      <c r="AR384" s="145" t="s">
        <v>300</v>
      </c>
      <c r="AT384" s="145" t="s">
        <v>373</v>
      </c>
      <c r="AU384" s="145" t="s">
        <v>21</v>
      </c>
      <c r="AY384" s="18" t="s">
        <v>244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83</v>
      </c>
      <c r="BK384" s="146">
        <f>ROUND(I384*H384,2)</f>
        <v>0</v>
      </c>
      <c r="BL384" s="18" t="s">
        <v>251</v>
      </c>
      <c r="BM384" s="145" t="s">
        <v>2960</v>
      </c>
    </row>
    <row r="385" spans="2:65" s="1" customFormat="1">
      <c r="B385" s="34"/>
      <c r="D385" s="147" t="s">
        <v>253</v>
      </c>
      <c r="F385" s="148" t="s">
        <v>2959</v>
      </c>
      <c r="I385" s="149"/>
      <c r="L385" s="34"/>
      <c r="M385" s="150"/>
      <c r="T385" s="55"/>
      <c r="AT385" s="18" t="s">
        <v>253</v>
      </c>
      <c r="AU385" s="18" t="s">
        <v>21</v>
      </c>
    </row>
    <row r="386" spans="2:65" s="1" customFormat="1" ht="16.5" customHeight="1">
      <c r="B386" s="34"/>
      <c r="C386" s="134" t="s">
        <v>632</v>
      </c>
      <c r="D386" s="134" t="s">
        <v>246</v>
      </c>
      <c r="E386" s="135" t="s">
        <v>2961</v>
      </c>
      <c r="F386" s="136" t="s">
        <v>2962</v>
      </c>
      <c r="G386" s="137" t="s">
        <v>274</v>
      </c>
      <c r="H386" s="138">
        <v>7.88</v>
      </c>
      <c r="I386" s="139"/>
      <c r="J386" s="140">
        <f>ROUND(I386*H386,2)</f>
        <v>0</v>
      </c>
      <c r="K386" s="136" t="s">
        <v>250</v>
      </c>
      <c r="L386" s="34"/>
      <c r="M386" s="141" t="s">
        <v>29</v>
      </c>
      <c r="N386" s="142" t="s">
        <v>46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251</v>
      </c>
      <c r="AT386" s="145" t="s">
        <v>246</v>
      </c>
      <c r="AU386" s="145" t="s">
        <v>21</v>
      </c>
      <c r="AY386" s="18" t="s">
        <v>244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83</v>
      </c>
      <c r="BK386" s="146">
        <f>ROUND(I386*H386,2)</f>
        <v>0</v>
      </c>
      <c r="BL386" s="18" t="s">
        <v>251</v>
      </c>
      <c r="BM386" s="145" t="s">
        <v>2963</v>
      </c>
    </row>
    <row r="387" spans="2:65" s="1" customFormat="1">
      <c r="B387" s="34"/>
      <c r="D387" s="147" t="s">
        <v>253</v>
      </c>
      <c r="F387" s="148" t="s">
        <v>2964</v>
      </c>
      <c r="I387" s="149"/>
      <c r="L387" s="34"/>
      <c r="M387" s="150"/>
      <c r="T387" s="55"/>
      <c r="AT387" s="18" t="s">
        <v>253</v>
      </c>
      <c r="AU387" s="18" t="s">
        <v>21</v>
      </c>
    </row>
    <row r="388" spans="2:65" s="1" customFormat="1">
      <c r="B388" s="34"/>
      <c r="D388" s="151" t="s">
        <v>255</v>
      </c>
      <c r="F388" s="152" t="s">
        <v>2965</v>
      </c>
      <c r="I388" s="149"/>
      <c r="L388" s="34"/>
      <c r="M388" s="150"/>
      <c r="T388" s="55"/>
      <c r="AT388" s="18" t="s">
        <v>255</v>
      </c>
      <c r="AU388" s="18" t="s">
        <v>21</v>
      </c>
    </row>
    <row r="389" spans="2:65" s="12" customFormat="1">
      <c r="B389" s="153"/>
      <c r="D389" s="147" t="s">
        <v>262</v>
      </c>
      <c r="E389" s="154" t="s">
        <v>29</v>
      </c>
      <c r="F389" s="155" t="s">
        <v>2966</v>
      </c>
      <c r="H389" s="156">
        <v>7.88</v>
      </c>
      <c r="I389" s="157"/>
      <c r="L389" s="153"/>
      <c r="M389" s="158"/>
      <c r="T389" s="159"/>
      <c r="AT389" s="154" t="s">
        <v>262</v>
      </c>
      <c r="AU389" s="154" t="s">
        <v>21</v>
      </c>
      <c r="AV389" s="12" t="s">
        <v>21</v>
      </c>
      <c r="AW389" s="12" t="s">
        <v>36</v>
      </c>
      <c r="AX389" s="12" t="s">
        <v>83</v>
      </c>
      <c r="AY389" s="154" t="s">
        <v>244</v>
      </c>
    </row>
    <row r="390" spans="2:65" s="1" customFormat="1" ht="16.5" customHeight="1">
      <c r="B390" s="34"/>
      <c r="C390" s="134" t="s">
        <v>640</v>
      </c>
      <c r="D390" s="134" t="s">
        <v>246</v>
      </c>
      <c r="E390" s="135" t="s">
        <v>1656</v>
      </c>
      <c r="F390" s="136" t="s">
        <v>1657</v>
      </c>
      <c r="G390" s="137" t="s">
        <v>274</v>
      </c>
      <c r="H390" s="138">
        <v>44.42</v>
      </c>
      <c r="I390" s="139"/>
      <c r="J390" s="140">
        <f>ROUND(I390*H390,2)</f>
        <v>0</v>
      </c>
      <c r="K390" s="136" t="s">
        <v>250</v>
      </c>
      <c r="L390" s="34"/>
      <c r="M390" s="141" t="s">
        <v>29</v>
      </c>
      <c r="N390" s="142" t="s">
        <v>46</v>
      </c>
      <c r="P390" s="143">
        <f>O390*H390</f>
        <v>0</v>
      </c>
      <c r="Q390" s="143">
        <v>2.4340799999999998</v>
      </c>
      <c r="R390" s="143">
        <f>Q390*H390</f>
        <v>108.1218336</v>
      </c>
      <c r="S390" s="143">
        <v>0</v>
      </c>
      <c r="T390" s="144">
        <f>S390*H390</f>
        <v>0</v>
      </c>
      <c r="AR390" s="145" t="s">
        <v>251</v>
      </c>
      <c r="AT390" s="145" t="s">
        <v>246</v>
      </c>
      <c r="AU390" s="145" t="s">
        <v>21</v>
      </c>
      <c r="AY390" s="18" t="s">
        <v>244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83</v>
      </c>
      <c r="BK390" s="146">
        <f>ROUND(I390*H390,2)</f>
        <v>0</v>
      </c>
      <c r="BL390" s="18" t="s">
        <v>251</v>
      </c>
      <c r="BM390" s="145" t="s">
        <v>2967</v>
      </c>
    </row>
    <row r="391" spans="2:65" s="1" customFormat="1">
      <c r="B391" s="34"/>
      <c r="D391" s="147" t="s">
        <v>253</v>
      </c>
      <c r="F391" s="148" t="s">
        <v>1659</v>
      </c>
      <c r="I391" s="149"/>
      <c r="L391" s="34"/>
      <c r="M391" s="150"/>
      <c r="T391" s="55"/>
      <c r="AT391" s="18" t="s">
        <v>253</v>
      </c>
      <c r="AU391" s="18" t="s">
        <v>21</v>
      </c>
    </row>
    <row r="392" spans="2:65" s="1" customFormat="1">
      <c r="B392" s="34"/>
      <c r="D392" s="151" t="s">
        <v>255</v>
      </c>
      <c r="F392" s="152" t="s">
        <v>1660</v>
      </c>
      <c r="I392" s="149"/>
      <c r="L392" s="34"/>
      <c r="M392" s="150"/>
      <c r="T392" s="55"/>
      <c r="AT392" s="18" t="s">
        <v>255</v>
      </c>
      <c r="AU392" s="18" t="s">
        <v>21</v>
      </c>
    </row>
    <row r="393" spans="2:65" s="12" customFormat="1">
      <c r="B393" s="153"/>
      <c r="D393" s="147" t="s">
        <v>262</v>
      </c>
      <c r="E393" s="154" t="s">
        <v>29</v>
      </c>
      <c r="F393" s="155" t="s">
        <v>2968</v>
      </c>
      <c r="H393" s="156">
        <v>44.42</v>
      </c>
      <c r="I393" s="157"/>
      <c r="L393" s="153"/>
      <c r="M393" s="158"/>
      <c r="T393" s="159"/>
      <c r="AT393" s="154" t="s">
        <v>262</v>
      </c>
      <c r="AU393" s="154" t="s">
        <v>21</v>
      </c>
      <c r="AV393" s="12" t="s">
        <v>21</v>
      </c>
      <c r="AW393" s="12" t="s">
        <v>36</v>
      </c>
      <c r="AX393" s="12" t="s">
        <v>83</v>
      </c>
      <c r="AY393" s="154" t="s">
        <v>244</v>
      </c>
    </row>
    <row r="394" spans="2:65" s="1" customFormat="1" ht="16.5" customHeight="1">
      <c r="B394" s="34"/>
      <c r="C394" s="134" t="s">
        <v>647</v>
      </c>
      <c r="D394" s="134" t="s">
        <v>246</v>
      </c>
      <c r="E394" s="135" t="s">
        <v>2969</v>
      </c>
      <c r="F394" s="136" t="s">
        <v>2970</v>
      </c>
      <c r="G394" s="137" t="s">
        <v>249</v>
      </c>
      <c r="H394" s="138">
        <v>2.75</v>
      </c>
      <c r="I394" s="139"/>
      <c r="J394" s="140">
        <f>ROUND(I394*H394,2)</f>
        <v>0</v>
      </c>
      <c r="K394" s="136" t="s">
        <v>250</v>
      </c>
      <c r="L394" s="34"/>
      <c r="M394" s="141" t="s">
        <v>29</v>
      </c>
      <c r="N394" s="142" t="s">
        <v>46</v>
      </c>
      <c r="P394" s="143">
        <f>O394*H394</f>
        <v>0</v>
      </c>
      <c r="Q394" s="143">
        <v>0.74326999999999999</v>
      </c>
      <c r="R394" s="143">
        <f>Q394*H394</f>
        <v>2.0439924999999999</v>
      </c>
      <c r="S394" s="143">
        <v>0</v>
      </c>
      <c r="T394" s="144">
        <f>S394*H394</f>
        <v>0</v>
      </c>
      <c r="AR394" s="145" t="s">
        <v>251</v>
      </c>
      <c r="AT394" s="145" t="s">
        <v>246</v>
      </c>
      <c r="AU394" s="145" t="s">
        <v>21</v>
      </c>
      <c r="AY394" s="18" t="s">
        <v>244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83</v>
      </c>
      <c r="BK394" s="146">
        <f>ROUND(I394*H394,2)</f>
        <v>0</v>
      </c>
      <c r="BL394" s="18" t="s">
        <v>251</v>
      </c>
      <c r="BM394" s="145" t="s">
        <v>2971</v>
      </c>
    </row>
    <row r="395" spans="2:65" s="1" customFormat="1">
      <c r="B395" s="34"/>
      <c r="D395" s="147" t="s">
        <v>253</v>
      </c>
      <c r="F395" s="148" t="s">
        <v>2972</v>
      </c>
      <c r="I395" s="149"/>
      <c r="L395" s="34"/>
      <c r="M395" s="150"/>
      <c r="T395" s="55"/>
      <c r="AT395" s="18" t="s">
        <v>253</v>
      </c>
      <c r="AU395" s="18" t="s">
        <v>21</v>
      </c>
    </row>
    <row r="396" spans="2:65" s="1" customFormat="1">
      <c r="B396" s="34"/>
      <c r="D396" s="151" t="s">
        <v>255</v>
      </c>
      <c r="F396" s="152" t="s">
        <v>2973</v>
      </c>
      <c r="I396" s="149"/>
      <c r="L396" s="34"/>
      <c r="M396" s="150"/>
      <c r="T396" s="55"/>
      <c r="AT396" s="18" t="s">
        <v>255</v>
      </c>
      <c r="AU396" s="18" t="s">
        <v>21</v>
      </c>
    </row>
    <row r="397" spans="2:65" s="12" customFormat="1">
      <c r="B397" s="153"/>
      <c r="D397" s="147" t="s">
        <v>262</v>
      </c>
      <c r="E397" s="154" t="s">
        <v>29</v>
      </c>
      <c r="F397" s="155" t="s">
        <v>2974</v>
      </c>
      <c r="H397" s="156">
        <v>2.75</v>
      </c>
      <c r="I397" s="157"/>
      <c r="L397" s="153"/>
      <c r="M397" s="158"/>
      <c r="T397" s="159"/>
      <c r="AT397" s="154" t="s">
        <v>262</v>
      </c>
      <c r="AU397" s="154" t="s">
        <v>21</v>
      </c>
      <c r="AV397" s="12" t="s">
        <v>21</v>
      </c>
      <c r="AW397" s="12" t="s">
        <v>36</v>
      </c>
      <c r="AX397" s="12" t="s">
        <v>83</v>
      </c>
      <c r="AY397" s="154" t="s">
        <v>244</v>
      </c>
    </row>
    <row r="398" spans="2:65" s="11" customFormat="1" ht="22.9" customHeight="1">
      <c r="B398" s="122"/>
      <c r="D398" s="123" t="s">
        <v>74</v>
      </c>
      <c r="E398" s="132" t="s">
        <v>286</v>
      </c>
      <c r="F398" s="132" t="s">
        <v>2975</v>
      </c>
      <c r="I398" s="125"/>
      <c r="J398" s="133">
        <f>BK398</f>
        <v>0</v>
      </c>
      <c r="L398" s="122"/>
      <c r="M398" s="127"/>
      <c r="P398" s="128">
        <f>SUM(P399:P402)</f>
        <v>0</v>
      </c>
      <c r="R398" s="128">
        <f>SUM(R399:R402)</f>
        <v>4.428E-2</v>
      </c>
      <c r="T398" s="129">
        <f>SUM(T399:T402)</f>
        <v>0</v>
      </c>
      <c r="AR398" s="123" t="s">
        <v>83</v>
      </c>
      <c r="AT398" s="130" t="s">
        <v>74</v>
      </c>
      <c r="AU398" s="130" t="s">
        <v>83</v>
      </c>
      <c r="AY398" s="123" t="s">
        <v>244</v>
      </c>
      <c r="BK398" s="131">
        <f>SUM(BK399:BK402)</f>
        <v>0</v>
      </c>
    </row>
    <row r="399" spans="2:65" s="1" customFormat="1" ht="16.5" customHeight="1">
      <c r="B399" s="34"/>
      <c r="C399" s="134" t="s">
        <v>653</v>
      </c>
      <c r="D399" s="134" t="s">
        <v>246</v>
      </c>
      <c r="E399" s="135" t="s">
        <v>2976</v>
      </c>
      <c r="F399" s="136" t="s">
        <v>2977</v>
      </c>
      <c r="G399" s="137" t="s">
        <v>249</v>
      </c>
      <c r="H399" s="138">
        <v>54</v>
      </c>
      <c r="I399" s="139"/>
      <c r="J399" s="140">
        <f>ROUND(I399*H399,2)</f>
        <v>0</v>
      </c>
      <c r="K399" s="136" t="s">
        <v>250</v>
      </c>
      <c r="L399" s="34"/>
      <c r="M399" s="141" t="s">
        <v>29</v>
      </c>
      <c r="N399" s="142" t="s">
        <v>46</v>
      </c>
      <c r="P399" s="143">
        <f>O399*H399</f>
        <v>0</v>
      </c>
      <c r="Q399" s="143">
        <v>8.1999999999999998E-4</v>
      </c>
      <c r="R399" s="143">
        <f>Q399*H399</f>
        <v>4.428E-2</v>
      </c>
      <c r="S399" s="143">
        <v>0</v>
      </c>
      <c r="T399" s="144">
        <f>S399*H399</f>
        <v>0</v>
      </c>
      <c r="AR399" s="145" t="s">
        <v>251</v>
      </c>
      <c r="AT399" s="145" t="s">
        <v>246</v>
      </c>
      <c r="AU399" s="145" t="s">
        <v>21</v>
      </c>
      <c r="AY399" s="18" t="s">
        <v>244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83</v>
      </c>
      <c r="BK399" s="146">
        <f>ROUND(I399*H399,2)</f>
        <v>0</v>
      </c>
      <c r="BL399" s="18" t="s">
        <v>251</v>
      </c>
      <c r="BM399" s="145" t="s">
        <v>2978</v>
      </c>
    </row>
    <row r="400" spans="2:65" s="1" customFormat="1">
      <c r="B400" s="34"/>
      <c r="D400" s="147" t="s">
        <v>253</v>
      </c>
      <c r="F400" s="148" t="s">
        <v>2979</v>
      </c>
      <c r="I400" s="149"/>
      <c r="L400" s="34"/>
      <c r="M400" s="150"/>
      <c r="T400" s="55"/>
      <c r="AT400" s="18" t="s">
        <v>253</v>
      </c>
      <c r="AU400" s="18" t="s">
        <v>21</v>
      </c>
    </row>
    <row r="401" spans="2:65" s="1" customFormat="1">
      <c r="B401" s="34"/>
      <c r="D401" s="151" t="s">
        <v>255</v>
      </c>
      <c r="F401" s="152" t="s">
        <v>2980</v>
      </c>
      <c r="I401" s="149"/>
      <c r="L401" s="34"/>
      <c r="M401" s="150"/>
      <c r="T401" s="55"/>
      <c r="AT401" s="18" t="s">
        <v>255</v>
      </c>
      <c r="AU401" s="18" t="s">
        <v>21</v>
      </c>
    </row>
    <row r="402" spans="2:65" s="12" customFormat="1">
      <c r="B402" s="153"/>
      <c r="D402" s="147" t="s">
        <v>262</v>
      </c>
      <c r="E402" s="154" t="s">
        <v>29</v>
      </c>
      <c r="F402" s="155" t="s">
        <v>2981</v>
      </c>
      <c r="H402" s="156">
        <v>54</v>
      </c>
      <c r="I402" s="157"/>
      <c r="L402" s="153"/>
      <c r="M402" s="158"/>
      <c r="T402" s="159"/>
      <c r="AT402" s="154" t="s">
        <v>262</v>
      </c>
      <c r="AU402" s="154" t="s">
        <v>21</v>
      </c>
      <c r="AV402" s="12" t="s">
        <v>21</v>
      </c>
      <c r="AW402" s="12" t="s">
        <v>36</v>
      </c>
      <c r="AX402" s="12" t="s">
        <v>83</v>
      </c>
      <c r="AY402" s="154" t="s">
        <v>244</v>
      </c>
    </row>
    <row r="403" spans="2:65" s="11" customFormat="1" ht="22.9" customHeight="1">
      <c r="B403" s="122"/>
      <c r="D403" s="123" t="s">
        <v>74</v>
      </c>
      <c r="E403" s="132" t="s">
        <v>307</v>
      </c>
      <c r="F403" s="132" t="s">
        <v>672</v>
      </c>
      <c r="I403" s="125"/>
      <c r="J403" s="133">
        <f>BK403</f>
        <v>0</v>
      </c>
      <c r="L403" s="122"/>
      <c r="M403" s="127"/>
      <c r="P403" s="128">
        <f>SUM(P404:P470)</f>
        <v>0</v>
      </c>
      <c r="R403" s="128">
        <f>SUM(R404:R470)</f>
        <v>5.0951657999999993</v>
      </c>
      <c r="T403" s="129">
        <f>SUM(T404:T470)</f>
        <v>75.760000000000005</v>
      </c>
      <c r="AR403" s="123" t="s">
        <v>83</v>
      </c>
      <c r="AT403" s="130" t="s">
        <v>74</v>
      </c>
      <c r="AU403" s="130" t="s">
        <v>83</v>
      </c>
      <c r="AY403" s="123" t="s">
        <v>244</v>
      </c>
      <c r="BK403" s="131">
        <f>SUM(BK404:BK470)</f>
        <v>0</v>
      </c>
    </row>
    <row r="404" spans="2:65" s="1" customFormat="1" ht="16.5" customHeight="1">
      <c r="B404" s="34"/>
      <c r="C404" s="134" t="s">
        <v>658</v>
      </c>
      <c r="D404" s="134" t="s">
        <v>246</v>
      </c>
      <c r="E404" s="135" t="s">
        <v>2982</v>
      </c>
      <c r="F404" s="136" t="s">
        <v>2983</v>
      </c>
      <c r="G404" s="137" t="s">
        <v>249</v>
      </c>
      <c r="H404" s="138">
        <v>141.05000000000001</v>
      </c>
      <c r="I404" s="139"/>
      <c r="J404" s="140">
        <f>ROUND(I404*H404,2)</f>
        <v>0</v>
      </c>
      <c r="K404" s="136" t="s">
        <v>250</v>
      </c>
      <c r="L404" s="34"/>
      <c r="M404" s="141" t="s">
        <v>29</v>
      </c>
      <c r="N404" s="142" t="s">
        <v>46</v>
      </c>
      <c r="P404" s="143">
        <f>O404*H404</f>
        <v>0</v>
      </c>
      <c r="Q404" s="143">
        <v>2.0000000000000001E-4</v>
      </c>
      <c r="R404" s="143">
        <f>Q404*H404</f>
        <v>2.8210000000000002E-2</v>
      </c>
      <c r="S404" s="143">
        <v>0</v>
      </c>
      <c r="T404" s="144">
        <f>S404*H404</f>
        <v>0</v>
      </c>
      <c r="AR404" s="145" t="s">
        <v>251</v>
      </c>
      <c r="AT404" s="145" t="s">
        <v>246</v>
      </c>
      <c r="AU404" s="145" t="s">
        <v>21</v>
      </c>
      <c r="AY404" s="18" t="s">
        <v>244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83</v>
      </c>
      <c r="BK404" s="146">
        <f>ROUND(I404*H404,2)</f>
        <v>0</v>
      </c>
      <c r="BL404" s="18" t="s">
        <v>251</v>
      </c>
      <c r="BM404" s="145" t="s">
        <v>2984</v>
      </c>
    </row>
    <row r="405" spans="2:65" s="1" customFormat="1">
      <c r="B405" s="34"/>
      <c r="D405" s="147" t="s">
        <v>253</v>
      </c>
      <c r="F405" s="148" t="s">
        <v>2985</v>
      </c>
      <c r="I405" s="149"/>
      <c r="L405" s="34"/>
      <c r="M405" s="150"/>
      <c r="T405" s="55"/>
      <c r="AT405" s="18" t="s">
        <v>253</v>
      </c>
      <c r="AU405" s="18" t="s">
        <v>21</v>
      </c>
    </row>
    <row r="406" spans="2:65" s="1" customFormat="1">
      <c r="B406" s="34"/>
      <c r="D406" s="151" t="s">
        <v>255</v>
      </c>
      <c r="F406" s="152" t="s">
        <v>2986</v>
      </c>
      <c r="I406" s="149"/>
      <c r="L406" s="34"/>
      <c r="M406" s="150"/>
      <c r="T406" s="55"/>
      <c r="AT406" s="18" t="s">
        <v>255</v>
      </c>
      <c r="AU406" s="18" t="s">
        <v>21</v>
      </c>
    </row>
    <row r="407" spans="2:65" s="12" customFormat="1">
      <c r="B407" s="153"/>
      <c r="D407" s="147" t="s">
        <v>262</v>
      </c>
      <c r="E407" s="154" t="s">
        <v>29</v>
      </c>
      <c r="F407" s="155" t="s">
        <v>2987</v>
      </c>
      <c r="H407" s="156">
        <v>141.05000000000001</v>
      </c>
      <c r="I407" s="157"/>
      <c r="L407" s="153"/>
      <c r="M407" s="158"/>
      <c r="T407" s="159"/>
      <c r="AT407" s="154" t="s">
        <v>262</v>
      </c>
      <c r="AU407" s="154" t="s">
        <v>21</v>
      </c>
      <c r="AV407" s="12" t="s">
        <v>21</v>
      </c>
      <c r="AW407" s="12" t="s">
        <v>36</v>
      </c>
      <c r="AX407" s="12" t="s">
        <v>83</v>
      </c>
      <c r="AY407" s="154" t="s">
        <v>244</v>
      </c>
    </row>
    <row r="408" spans="2:65" s="1" customFormat="1" ht="16.5" customHeight="1">
      <c r="B408" s="34"/>
      <c r="C408" s="134" t="s">
        <v>665</v>
      </c>
      <c r="D408" s="134" t="s">
        <v>246</v>
      </c>
      <c r="E408" s="135" t="s">
        <v>995</v>
      </c>
      <c r="F408" s="136" t="s">
        <v>996</v>
      </c>
      <c r="G408" s="137" t="s">
        <v>591</v>
      </c>
      <c r="H408" s="138">
        <v>2</v>
      </c>
      <c r="I408" s="139"/>
      <c r="J408" s="140">
        <f>ROUND(I408*H408,2)</f>
        <v>0</v>
      </c>
      <c r="K408" s="136" t="s">
        <v>250</v>
      </c>
      <c r="L408" s="34"/>
      <c r="M408" s="141" t="s">
        <v>29</v>
      </c>
      <c r="N408" s="142" t="s">
        <v>46</v>
      </c>
      <c r="P408" s="143">
        <f>O408*H408</f>
        <v>0</v>
      </c>
      <c r="Q408" s="143">
        <v>0.15540000000000001</v>
      </c>
      <c r="R408" s="143">
        <f>Q408*H408</f>
        <v>0.31080000000000002</v>
      </c>
      <c r="S408" s="143">
        <v>0</v>
      </c>
      <c r="T408" s="144">
        <f>S408*H408</f>
        <v>0</v>
      </c>
      <c r="AR408" s="145" t="s">
        <v>251</v>
      </c>
      <c r="AT408" s="145" t="s">
        <v>246</v>
      </c>
      <c r="AU408" s="145" t="s">
        <v>21</v>
      </c>
      <c r="AY408" s="18" t="s">
        <v>244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83</v>
      </c>
      <c r="BK408" s="146">
        <f>ROUND(I408*H408,2)</f>
        <v>0</v>
      </c>
      <c r="BL408" s="18" t="s">
        <v>251</v>
      </c>
      <c r="BM408" s="145" t="s">
        <v>2988</v>
      </c>
    </row>
    <row r="409" spans="2:65" s="1" customFormat="1" ht="19.5">
      <c r="B409" s="34"/>
      <c r="D409" s="147" t="s">
        <v>253</v>
      </c>
      <c r="F409" s="148" t="s">
        <v>998</v>
      </c>
      <c r="I409" s="149"/>
      <c r="L409" s="34"/>
      <c r="M409" s="150"/>
      <c r="T409" s="55"/>
      <c r="AT409" s="18" t="s">
        <v>253</v>
      </c>
      <c r="AU409" s="18" t="s">
        <v>21</v>
      </c>
    </row>
    <row r="410" spans="2:65" s="1" customFormat="1">
      <c r="B410" s="34"/>
      <c r="D410" s="151" t="s">
        <v>255</v>
      </c>
      <c r="F410" s="152" t="s">
        <v>999</v>
      </c>
      <c r="I410" s="149"/>
      <c r="L410" s="34"/>
      <c r="M410" s="150"/>
      <c r="T410" s="55"/>
      <c r="AT410" s="18" t="s">
        <v>255</v>
      </c>
      <c r="AU410" s="18" t="s">
        <v>21</v>
      </c>
    </row>
    <row r="411" spans="2:65" s="1" customFormat="1" ht="16.5" customHeight="1">
      <c r="B411" s="34"/>
      <c r="C411" s="175" t="s">
        <v>673</v>
      </c>
      <c r="D411" s="175" t="s">
        <v>373</v>
      </c>
      <c r="E411" s="176" t="s">
        <v>2989</v>
      </c>
      <c r="F411" s="177" t="s">
        <v>2990</v>
      </c>
      <c r="G411" s="178" t="s">
        <v>591</v>
      </c>
      <c r="H411" s="179">
        <v>2.04</v>
      </c>
      <c r="I411" s="180"/>
      <c r="J411" s="181">
        <f>ROUND(I411*H411,2)</f>
        <v>0</v>
      </c>
      <c r="K411" s="177" t="s">
        <v>250</v>
      </c>
      <c r="L411" s="182"/>
      <c r="M411" s="183" t="s">
        <v>29</v>
      </c>
      <c r="N411" s="184" t="s">
        <v>46</v>
      </c>
      <c r="P411" s="143">
        <f>O411*H411</f>
        <v>0</v>
      </c>
      <c r="Q411" s="143">
        <v>0.08</v>
      </c>
      <c r="R411" s="143">
        <f>Q411*H411</f>
        <v>0.16320000000000001</v>
      </c>
      <c r="S411" s="143">
        <v>0</v>
      </c>
      <c r="T411" s="144">
        <f>S411*H411</f>
        <v>0</v>
      </c>
      <c r="AR411" s="145" t="s">
        <v>300</v>
      </c>
      <c r="AT411" s="145" t="s">
        <v>373</v>
      </c>
      <c r="AU411" s="145" t="s">
        <v>21</v>
      </c>
      <c r="AY411" s="18" t="s">
        <v>244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83</v>
      </c>
      <c r="BK411" s="146">
        <f>ROUND(I411*H411,2)</f>
        <v>0</v>
      </c>
      <c r="BL411" s="18" t="s">
        <v>251</v>
      </c>
      <c r="BM411" s="145" t="s">
        <v>2991</v>
      </c>
    </row>
    <row r="412" spans="2:65" s="1" customFormat="1">
      <c r="B412" s="34"/>
      <c r="D412" s="147" t="s">
        <v>253</v>
      </c>
      <c r="F412" s="148" t="s">
        <v>2990</v>
      </c>
      <c r="I412" s="149"/>
      <c r="L412" s="34"/>
      <c r="M412" s="150"/>
      <c r="T412" s="55"/>
      <c r="AT412" s="18" t="s">
        <v>253</v>
      </c>
      <c r="AU412" s="18" t="s">
        <v>21</v>
      </c>
    </row>
    <row r="413" spans="2:65" s="12" customFormat="1">
      <c r="B413" s="153"/>
      <c r="D413" s="147" t="s">
        <v>262</v>
      </c>
      <c r="F413" s="155" t="s">
        <v>2992</v>
      </c>
      <c r="H413" s="156">
        <v>2.04</v>
      </c>
      <c r="I413" s="157"/>
      <c r="L413" s="153"/>
      <c r="M413" s="158"/>
      <c r="T413" s="159"/>
      <c r="AT413" s="154" t="s">
        <v>262</v>
      </c>
      <c r="AU413" s="154" t="s">
        <v>21</v>
      </c>
      <c r="AV413" s="12" t="s">
        <v>21</v>
      </c>
      <c r="AW413" s="12" t="s">
        <v>4</v>
      </c>
      <c r="AX413" s="12" t="s">
        <v>83</v>
      </c>
      <c r="AY413" s="154" t="s">
        <v>244</v>
      </c>
    </row>
    <row r="414" spans="2:65" s="1" customFormat="1" ht="16.5" customHeight="1">
      <c r="B414" s="34"/>
      <c r="C414" s="134" t="s">
        <v>680</v>
      </c>
      <c r="D414" s="134" t="s">
        <v>246</v>
      </c>
      <c r="E414" s="135" t="s">
        <v>674</v>
      </c>
      <c r="F414" s="136" t="s">
        <v>675</v>
      </c>
      <c r="G414" s="137" t="s">
        <v>591</v>
      </c>
      <c r="H414" s="138">
        <v>6.35</v>
      </c>
      <c r="I414" s="139"/>
      <c r="J414" s="140">
        <f>ROUND(I414*H414,2)</f>
        <v>0</v>
      </c>
      <c r="K414" s="136" t="s">
        <v>250</v>
      </c>
      <c r="L414" s="34"/>
      <c r="M414" s="141" t="s">
        <v>29</v>
      </c>
      <c r="N414" s="142" t="s">
        <v>46</v>
      </c>
      <c r="P414" s="143">
        <f>O414*H414</f>
        <v>0</v>
      </c>
      <c r="Q414" s="143">
        <v>0.1295</v>
      </c>
      <c r="R414" s="143">
        <f>Q414*H414</f>
        <v>0.82232499999999997</v>
      </c>
      <c r="S414" s="143">
        <v>0</v>
      </c>
      <c r="T414" s="144">
        <f>S414*H414</f>
        <v>0</v>
      </c>
      <c r="AR414" s="145" t="s">
        <v>251</v>
      </c>
      <c r="AT414" s="145" t="s">
        <v>246</v>
      </c>
      <c r="AU414" s="145" t="s">
        <v>21</v>
      </c>
      <c r="AY414" s="18" t="s">
        <v>244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83</v>
      </c>
      <c r="BK414" s="146">
        <f>ROUND(I414*H414,2)</f>
        <v>0</v>
      </c>
      <c r="BL414" s="18" t="s">
        <v>251</v>
      </c>
      <c r="BM414" s="145" t="s">
        <v>2993</v>
      </c>
    </row>
    <row r="415" spans="2:65" s="1" customFormat="1" ht="19.5">
      <c r="B415" s="34"/>
      <c r="D415" s="147" t="s">
        <v>253</v>
      </c>
      <c r="F415" s="148" t="s">
        <v>677</v>
      </c>
      <c r="I415" s="149"/>
      <c r="L415" s="34"/>
      <c r="M415" s="150"/>
      <c r="T415" s="55"/>
      <c r="AT415" s="18" t="s">
        <v>253</v>
      </c>
      <c r="AU415" s="18" t="s">
        <v>21</v>
      </c>
    </row>
    <row r="416" spans="2:65" s="1" customFormat="1">
      <c r="B416" s="34"/>
      <c r="D416" s="151" t="s">
        <v>255</v>
      </c>
      <c r="F416" s="152" t="s">
        <v>678</v>
      </c>
      <c r="I416" s="149"/>
      <c r="L416" s="34"/>
      <c r="M416" s="150"/>
      <c r="T416" s="55"/>
      <c r="AT416" s="18" t="s">
        <v>255</v>
      </c>
      <c r="AU416" s="18" t="s">
        <v>21</v>
      </c>
    </row>
    <row r="417" spans="2:65" s="12" customFormat="1">
      <c r="B417" s="153"/>
      <c r="D417" s="147" t="s">
        <v>262</v>
      </c>
      <c r="E417" s="154" t="s">
        <v>29</v>
      </c>
      <c r="F417" s="155" t="s">
        <v>2994</v>
      </c>
      <c r="H417" s="156">
        <v>6.35</v>
      </c>
      <c r="I417" s="157"/>
      <c r="L417" s="153"/>
      <c r="M417" s="158"/>
      <c r="T417" s="159"/>
      <c r="AT417" s="154" t="s">
        <v>262</v>
      </c>
      <c r="AU417" s="154" t="s">
        <v>21</v>
      </c>
      <c r="AV417" s="12" t="s">
        <v>21</v>
      </c>
      <c r="AW417" s="12" t="s">
        <v>36</v>
      </c>
      <c r="AX417" s="12" t="s">
        <v>83</v>
      </c>
      <c r="AY417" s="154" t="s">
        <v>244</v>
      </c>
    </row>
    <row r="418" spans="2:65" s="1" customFormat="1" ht="16.5" customHeight="1">
      <c r="B418" s="34"/>
      <c r="C418" s="175" t="s">
        <v>685</v>
      </c>
      <c r="D418" s="175" t="s">
        <v>373</v>
      </c>
      <c r="E418" s="176" t="s">
        <v>2995</v>
      </c>
      <c r="F418" s="177" t="s">
        <v>2996</v>
      </c>
      <c r="G418" s="178" t="s">
        <v>591</v>
      </c>
      <c r="H418" s="179">
        <v>6.4770000000000003</v>
      </c>
      <c r="I418" s="180"/>
      <c r="J418" s="181">
        <f>ROUND(I418*H418,2)</f>
        <v>0</v>
      </c>
      <c r="K418" s="177" t="s">
        <v>250</v>
      </c>
      <c r="L418" s="182"/>
      <c r="M418" s="183" t="s">
        <v>29</v>
      </c>
      <c r="N418" s="184" t="s">
        <v>46</v>
      </c>
      <c r="P418" s="143">
        <f>O418*H418</f>
        <v>0</v>
      </c>
      <c r="Q418" s="143">
        <v>4.5999999999999999E-2</v>
      </c>
      <c r="R418" s="143">
        <f>Q418*H418</f>
        <v>0.29794199999999998</v>
      </c>
      <c r="S418" s="143">
        <v>0</v>
      </c>
      <c r="T418" s="144">
        <f>S418*H418</f>
        <v>0</v>
      </c>
      <c r="AR418" s="145" t="s">
        <v>300</v>
      </c>
      <c r="AT418" s="145" t="s">
        <v>373</v>
      </c>
      <c r="AU418" s="145" t="s">
        <v>21</v>
      </c>
      <c r="AY418" s="18" t="s">
        <v>244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83</v>
      </c>
      <c r="BK418" s="146">
        <f>ROUND(I418*H418,2)</f>
        <v>0</v>
      </c>
      <c r="BL418" s="18" t="s">
        <v>251</v>
      </c>
      <c r="BM418" s="145" t="s">
        <v>2997</v>
      </c>
    </row>
    <row r="419" spans="2:65" s="1" customFormat="1">
      <c r="B419" s="34"/>
      <c r="D419" s="147" t="s">
        <v>253</v>
      </c>
      <c r="F419" s="148" t="s">
        <v>2996</v>
      </c>
      <c r="I419" s="149"/>
      <c r="L419" s="34"/>
      <c r="M419" s="150"/>
      <c r="T419" s="55"/>
      <c r="AT419" s="18" t="s">
        <v>253</v>
      </c>
      <c r="AU419" s="18" t="s">
        <v>21</v>
      </c>
    </row>
    <row r="420" spans="2:65" s="12" customFormat="1">
      <c r="B420" s="153"/>
      <c r="D420" s="147" t="s">
        <v>262</v>
      </c>
      <c r="F420" s="155" t="s">
        <v>2998</v>
      </c>
      <c r="H420" s="156">
        <v>6.4770000000000003</v>
      </c>
      <c r="I420" s="157"/>
      <c r="L420" s="153"/>
      <c r="M420" s="158"/>
      <c r="T420" s="159"/>
      <c r="AT420" s="154" t="s">
        <v>262</v>
      </c>
      <c r="AU420" s="154" t="s">
        <v>21</v>
      </c>
      <c r="AV420" s="12" t="s">
        <v>21</v>
      </c>
      <c r="AW420" s="12" t="s">
        <v>4</v>
      </c>
      <c r="AX420" s="12" t="s">
        <v>83</v>
      </c>
      <c r="AY420" s="154" t="s">
        <v>244</v>
      </c>
    </row>
    <row r="421" spans="2:65" s="1" customFormat="1" ht="16.5" customHeight="1">
      <c r="B421" s="34"/>
      <c r="C421" s="134" t="s">
        <v>692</v>
      </c>
      <c r="D421" s="134" t="s">
        <v>246</v>
      </c>
      <c r="E421" s="135" t="s">
        <v>2999</v>
      </c>
      <c r="F421" s="136" t="s">
        <v>3000</v>
      </c>
      <c r="G421" s="137" t="s">
        <v>591</v>
      </c>
      <c r="H421" s="138">
        <v>12.4</v>
      </c>
      <c r="I421" s="139"/>
      <c r="J421" s="140">
        <f>ROUND(I421*H421,2)</f>
        <v>0</v>
      </c>
      <c r="K421" s="136" t="s">
        <v>250</v>
      </c>
      <c r="L421" s="34"/>
      <c r="M421" s="141" t="s">
        <v>29</v>
      </c>
      <c r="N421" s="142" t="s">
        <v>46</v>
      </c>
      <c r="P421" s="143">
        <f>O421*H421</f>
        <v>0</v>
      </c>
      <c r="Q421" s="143">
        <v>4.3E-3</v>
      </c>
      <c r="R421" s="143">
        <f>Q421*H421</f>
        <v>5.3319999999999999E-2</v>
      </c>
      <c r="S421" s="143">
        <v>0</v>
      </c>
      <c r="T421" s="144">
        <f>S421*H421</f>
        <v>0</v>
      </c>
      <c r="AR421" s="145" t="s">
        <v>251</v>
      </c>
      <c r="AT421" s="145" t="s">
        <v>246</v>
      </c>
      <c r="AU421" s="145" t="s">
        <v>21</v>
      </c>
      <c r="AY421" s="18" t="s">
        <v>244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8" t="s">
        <v>83</v>
      </c>
      <c r="BK421" s="146">
        <f>ROUND(I421*H421,2)</f>
        <v>0</v>
      </c>
      <c r="BL421" s="18" t="s">
        <v>251</v>
      </c>
      <c r="BM421" s="145" t="s">
        <v>3001</v>
      </c>
    </row>
    <row r="422" spans="2:65" s="1" customFormat="1">
      <c r="B422" s="34"/>
      <c r="D422" s="147" t="s">
        <v>253</v>
      </c>
      <c r="F422" s="148" t="s">
        <v>3002</v>
      </c>
      <c r="I422" s="149"/>
      <c r="L422" s="34"/>
      <c r="M422" s="150"/>
      <c r="T422" s="55"/>
      <c r="AT422" s="18" t="s">
        <v>253</v>
      </c>
      <c r="AU422" s="18" t="s">
        <v>21</v>
      </c>
    </row>
    <row r="423" spans="2:65" s="1" customFormat="1">
      <c r="B423" s="34"/>
      <c r="D423" s="151" t="s">
        <v>255</v>
      </c>
      <c r="F423" s="152" t="s">
        <v>3003</v>
      </c>
      <c r="I423" s="149"/>
      <c r="L423" s="34"/>
      <c r="M423" s="150"/>
      <c r="T423" s="55"/>
      <c r="AT423" s="18" t="s">
        <v>255</v>
      </c>
      <c r="AU423" s="18" t="s">
        <v>21</v>
      </c>
    </row>
    <row r="424" spans="2:65" s="12" customFormat="1">
      <c r="B424" s="153"/>
      <c r="D424" s="147" t="s">
        <v>262</v>
      </c>
      <c r="E424" s="154" t="s">
        <v>29</v>
      </c>
      <c r="F424" s="155" t="s">
        <v>3004</v>
      </c>
      <c r="H424" s="156">
        <v>12.4</v>
      </c>
      <c r="I424" s="157"/>
      <c r="L424" s="153"/>
      <c r="M424" s="158"/>
      <c r="T424" s="159"/>
      <c r="AT424" s="154" t="s">
        <v>262</v>
      </c>
      <c r="AU424" s="154" t="s">
        <v>21</v>
      </c>
      <c r="AV424" s="12" t="s">
        <v>21</v>
      </c>
      <c r="AW424" s="12" t="s">
        <v>36</v>
      </c>
      <c r="AX424" s="12" t="s">
        <v>83</v>
      </c>
      <c r="AY424" s="154" t="s">
        <v>244</v>
      </c>
    </row>
    <row r="425" spans="2:65" s="1" customFormat="1" ht="16.5" customHeight="1">
      <c r="B425" s="34"/>
      <c r="C425" s="134" t="s">
        <v>699</v>
      </c>
      <c r="D425" s="134" t="s">
        <v>246</v>
      </c>
      <c r="E425" s="135" t="s">
        <v>3005</v>
      </c>
      <c r="F425" s="136" t="s">
        <v>3006</v>
      </c>
      <c r="G425" s="137" t="s">
        <v>249</v>
      </c>
      <c r="H425" s="138">
        <v>216.79</v>
      </c>
      <c r="I425" s="139"/>
      <c r="J425" s="140">
        <f>ROUND(I425*H425,2)</f>
        <v>0</v>
      </c>
      <c r="K425" s="136" t="s">
        <v>250</v>
      </c>
      <c r="L425" s="34"/>
      <c r="M425" s="141" t="s">
        <v>29</v>
      </c>
      <c r="N425" s="142" t="s">
        <v>46</v>
      </c>
      <c r="P425" s="143">
        <f>O425*H425</f>
        <v>0</v>
      </c>
      <c r="Q425" s="143">
        <v>1.0200000000000001E-3</v>
      </c>
      <c r="R425" s="143">
        <f>Q425*H425</f>
        <v>0.22112580000000001</v>
      </c>
      <c r="S425" s="143">
        <v>0</v>
      </c>
      <c r="T425" s="144">
        <f>S425*H425</f>
        <v>0</v>
      </c>
      <c r="AR425" s="145" t="s">
        <v>251</v>
      </c>
      <c r="AT425" s="145" t="s">
        <v>246</v>
      </c>
      <c r="AU425" s="145" t="s">
        <v>21</v>
      </c>
      <c r="AY425" s="18" t="s">
        <v>244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83</v>
      </c>
      <c r="BK425" s="146">
        <f>ROUND(I425*H425,2)</f>
        <v>0</v>
      </c>
      <c r="BL425" s="18" t="s">
        <v>251</v>
      </c>
      <c r="BM425" s="145" t="s">
        <v>3007</v>
      </c>
    </row>
    <row r="426" spans="2:65" s="1" customFormat="1">
      <c r="B426" s="34"/>
      <c r="D426" s="147" t="s">
        <v>253</v>
      </c>
      <c r="F426" s="148" t="s">
        <v>3008</v>
      </c>
      <c r="I426" s="149"/>
      <c r="L426" s="34"/>
      <c r="M426" s="150"/>
      <c r="T426" s="55"/>
      <c r="AT426" s="18" t="s">
        <v>253</v>
      </c>
      <c r="AU426" s="18" t="s">
        <v>21</v>
      </c>
    </row>
    <row r="427" spans="2:65" s="1" customFormat="1">
      <c r="B427" s="34"/>
      <c r="D427" s="151" t="s">
        <v>255</v>
      </c>
      <c r="F427" s="152" t="s">
        <v>3009</v>
      </c>
      <c r="I427" s="149"/>
      <c r="L427" s="34"/>
      <c r="M427" s="150"/>
      <c r="T427" s="55"/>
      <c r="AT427" s="18" t="s">
        <v>255</v>
      </c>
      <c r="AU427" s="18" t="s">
        <v>21</v>
      </c>
    </row>
    <row r="428" spans="2:65" s="15" customFormat="1">
      <c r="B428" s="188"/>
      <c r="D428" s="147" t="s">
        <v>262</v>
      </c>
      <c r="E428" s="189" t="s">
        <v>29</v>
      </c>
      <c r="F428" s="190" t="s">
        <v>3010</v>
      </c>
      <c r="H428" s="189" t="s">
        <v>29</v>
      </c>
      <c r="I428" s="191"/>
      <c r="L428" s="188"/>
      <c r="M428" s="192"/>
      <c r="T428" s="193"/>
      <c r="AT428" s="189" t="s">
        <v>262</v>
      </c>
      <c r="AU428" s="189" t="s">
        <v>21</v>
      </c>
      <c r="AV428" s="15" t="s">
        <v>83</v>
      </c>
      <c r="AW428" s="15" t="s">
        <v>36</v>
      </c>
      <c r="AX428" s="15" t="s">
        <v>75</v>
      </c>
      <c r="AY428" s="189" t="s">
        <v>244</v>
      </c>
    </row>
    <row r="429" spans="2:65" s="12" customFormat="1">
      <c r="B429" s="153"/>
      <c r="D429" s="147" t="s">
        <v>262</v>
      </c>
      <c r="E429" s="154" t="s">
        <v>29</v>
      </c>
      <c r="F429" s="155" t="s">
        <v>3011</v>
      </c>
      <c r="H429" s="156">
        <v>17</v>
      </c>
      <c r="I429" s="157"/>
      <c r="L429" s="153"/>
      <c r="M429" s="158"/>
      <c r="T429" s="159"/>
      <c r="AT429" s="154" t="s">
        <v>262</v>
      </c>
      <c r="AU429" s="154" t="s">
        <v>21</v>
      </c>
      <c r="AV429" s="12" t="s">
        <v>21</v>
      </c>
      <c r="AW429" s="12" t="s">
        <v>36</v>
      </c>
      <c r="AX429" s="12" t="s">
        <v>75</v>
      </c>
      <c r="AY429" s="154" t="s">
        <v>244</v>
      </c>
    </row>
    <row r="430" spans="2:65" s="12" customFormat="1">
      <c r="B430" s="153"/>
      <c r="D430" s="147" t="s">
        <v>262</v>
      </c>
      <c r="E430" s="154" t="s">
        <v>29</v>
      </c>
      <c r="F430" s="155" t="s">
        <v>3012</v>
      </c>
      <c r="H430" s="156">
        <v>17</v>
      </c>
      <c r="I430" s="157"/>
      <c r="L430" s="153"/>
      <c r="M430" s="158"/>
      <c r="T430" s="159"/>
      <c r="AT430" s="154" t="s">
        <v>262</v>
      </c>
      <c r="AU430" s="154" t="s">
        <v>21</v>
      </c>
      <c r="AV430" s="12" t="s">
        <v>21</v>
      </c>
      <c r="AW430" s="12" t="s">
        <v>36</v>
      </c>
      <c r="AX430" s="12" t="s">
        <v>75</v>
      </c>
      <c r="AY430" s="154" t="s">
        <v>244</v>
      </c>
    </row>
    <row r="431" spans="2:65" s="14" customFormat="1">
      <c r="B431" s="168"/>
      <c r="D431" s="147" t="s">
        <v>262</v>
      </c>
      <c r="E431" s="169" t="s">
        <v>29</v>
      </c>
      <c r="F431" s="170" t="s">
        <v>321</v>
      </c>
      <c r="H431" s="171">
        <v>34</v>
      </c>
      <c r="I431" s="172"/>
      <c r="L431" s="168"/>
      <c r="M431" s="173"/>
      <c r="T431" s="174"/>
      <c r="AT431" s="169" t="s">
        <v>262</v>
      </c>
      <c r="AU431" s="169" t="s">
        <v>21</v>
      </c>
      <c r="AV431" s="14" t="s">
        <v>264</v>
      </c>
      <c r="AW431" s="14" t="s">
        <v>36</v>
      </c>
      <c r="AX431" s="14" t="s">
        <v>75</v>
      </c>
      <c r="AY431" s="169" t="s">
        <v>244</v>
      </c>
    </row>
    <row r="432" spans="2:65" s="12" customFormat="1">
      <c r="B432" s="153"/>
      <c r="D432" s="147" t="s">
        <v>262</v>
      </c>
      <c r="E432" s="154" t="s">
        <v>29</v>
      </c>
      <c r="F432" s="155" t="s">
        <v>3013</v>
      </c>
      <c r="H432" s="156">
        <v>98.26</v>
      </c>
      <c r="I432" s="157"/>
      <c r="L432" s="153"/>
      <c r="M432" s="158"/>
      <c r="T432" s="159"/>
      <c r="AT432" s="154" t="s">
        <v>262</v>
      </c>
      <c r="AU432" s="154" t="s">
        <v>21</v>
      </c>
      <c r="AV432" s="12" t="s">
        <v>21</v>
      </c>
      <c r="AW432" s="12" t="s">
        <v>36</v>
      </c>
      <c r="AX432" s="12" t="s">
        <v>75</v>
      </c>
      <c r="AY432" s="154" t="s">
        <v>244</v>
      </c>
    </row>
    <row r="433" spans="2:65" s="12" customFormat="1">
      <c r="B433" s="153"/>
      <c r="D433" s="147" t="s">
        <v>262</v>
      </c>
      <c r="E433" s="154" t="s">
        <v>29</v>
      </c>
      <c r="F433" s="155" t="s">
        <v>3014</v>
      </c>
      <c r="H433" s="156">
        <v>84.53</v>
      </c>
      <c r="I433" s="157"/>
      <c r="L433" s="153"/>
      <c r="M433" s="158"/>
      <c r="T433" s="159"/>
      <c r="AT433" s="154" t="s">
        <v>262</v>
      </c>
      <c r="AU433" s="154" t="s">
        <v>21</v>
      </c>
      <c r="AV433" s="12" t="s">
        <v>21</v>
      </c>
      <c r="AW433" s="12" t="s">
        <v>36</v>
      </c>
      <c r="AX433" s="12" t="s">
        <v>75</v>
      </c>
      <c r="AY433" s="154" t="s">
        <v>244</v>
      </c>
    </row>
    <row r="434" spans="2:65" s="14" customFormat="1">
      <c r="B434" s="168"/>
      <c r="D434" s="147" t="s">
        <v>262</v>
      </c>
      <c r="E434" s="169" t="s">
        <v>29</v>
      </c>
      <c r="F434" s="170" t="s">
        <v>321</v>
      </c>
      <c r="H434" s="171">
        <v>182.79</v>
      </c>
      <c r="I434" s="172"/>
      <c r="L434" s="168"/>
      <c r="M434" s="173"/>
      <c r="T434" s="174"/>
      <c r="AT434" s="169" t="s">
        <v>262</v>
      </c>
      <c r="AU434" s="169" t="s">
        <v>21</v>
      </c>
      <c r="AV434" s="14" t="s">
        <v>264</v>
      </c>
      <c r="AW434" s="14" t="s">
        <v>36</v>
      </c>
      <c r="AX434" s="14" t="s">
        <v>75</v>
      </c>
      <c r="AY434" s="169" t="s">
        <v>244</v>
      </c>
    </row>
    <row r="435" spans="2:65" s="13" customFormat="1">
      <c r="B435" s="160"/>
      <c r="D435" s="147" t="s">
        <v>262</v>
      </c>
      <c r="E435" s="161" t="s">
        <v>29</v>
      </c>
      <c r="F435" s="162" t="s">
        <v>271</v>
      </c>
      <c r="H435" s="163">
        <v>216.79</v>
      </c>
      <c r="I435" s="164"/>
      <c r="L435" s="160"/>
      <c r="M435" s="165"/>
      <c r="T435" s="166"/>
      <c r="AT435" s="161" t="s">
        <v>262</v>
      </c>
      <c r="AU435" s="161" t="s">
        <v>21</v>
      </c>
      <c r="AV435" s="13" t="s">
        <v>251</v>
      </c>
      <c r="AW435" s="13" t="s">
        <v>36</v>
      </c>
      <c r="AX435" s="13" t="s">
        <v>83</v>
      </c>
      <c r="AY435" s="161" t="s">
        <v>244</v>
      </c>
    </row>
    <row r="436" spans="2:65" s="1" customFormat="1" ht="16.5" customHeight="1">
      <c r="B436" s="34"/>
      <c r="C436" s="134" t="s">
        <v>704</v>
      </c>
      <c r="D436" s="134" t="s">
        <v>246</v>
      </c>
      <c r="E436" s="135" t="s">
        <v>3015</v>
      </c>
      <c r="F436" s="136" t="s">
        <v>3016</v>
      </c>
      <c r="G436" s="137" t="s">
        <v>591</v>
      </c>
      <c r="H436" s="138">
        <v>6.2</v>
      </c>
      <c r="I436" s="139"/>
      <c r="J436" s="140">
        <f>ROUND(I436*H436,2)</f>
        <v>0</v>
      </c>
      <c r="K436" s="136" t="s">
        <v>250</v>
      </c>
      <c r="L436" s="34"/>
      <c r="M436" s="141" t="s">
        <v>29</v>
      </c>
      <c r="N436" s="142" t="s">
        <v>46</v>
      </c>
      <c r="P436" s="143">
        <f>O436*H436</f>
        <v>0</v>
      </c>
      <c r="Q436" s="143">
        <v>6.8700000000000002E-3</v>
      </c>
      <c r="R436" s="143">
        <f>Q436*H436</f>
        <v>4.2594E-2</v>
      </c>
      <c r="S436" s="143">
        <v>0</v>
      </c>
      <c r="T436" s="144">
        <f>S436*H436</f>
        <v>0</v>
      </c>
      <c r="AR436" s="145" t="s">
        <v>251</v>
      </c>
      <c r="AT436" s="145" t="s">
        <v>246</v>
      </c>
      <c r="AU436" s="145" t="s">
        <v>21</v>
      </c>
      <c r="AY436" s="18" t="s">
        <v>244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83</v>
      </c>
      <c r="BK436" s="146">
        <f>ROUND(I436*H436,2)</f>
        <v>0</v>
      </c>
      <c r="BL436" s="18" t="s">
        <v>251</v>
      </c>
      <c r="BM436" s="145" t="s">
        <v>3017</v>
      </c>
    </row>
    <row r="437" spans="2:65" s="1" customFormat="1">
      <c r="B437" s="34"/>
      <c r="D437" s="147" t="s">
        <v>253</v>
      </c>
      <c r="F437" s="148" t="s">
        <v>3018</v>
      </c>
      <c r="I437" s="149"/>
      <c r="L437" s="34"/>
      <c r="M437" s="150"/>
      <c r="T437" s="55"/>
      <c r="AT437" s="18" t="s">
        <v>253</v>
      </c>
      <c r="AU437" s="18" t="s">
        <v>21</v>
      </c>
    </row>
    <row r="438" spans="2:65" s="1" customFormat="1">
      <c r="B438" s="34"/>
      <c r="D438" s="151" t="s">
        <v>255</v>
      </c>
      <c r="F438" s="152" t="s">
        <v>3019</v>
      </c>
      <c r="I438" s="149"/>
      <c r="L438" s="34"/>
      <c r="M438" s="150"/>
      <c r="T438" s="55"/>
      <c r="AT438" s="18" t="s">
        <v>255</v>
      </c>
      <c r="AU438" s="18" t="s">
        <v>21</v>
      </c>
    </row>
    <row r="439" spans="2:65" s="12" customFormat="1">
      <c r="B439" s="153"/>
      <c r="D439" s="147" t="s">
        <v>262</v>
      </c>
      <c r="E439" s="154" t="s">
        <v>29</v>
      </c>
      <c r="F439" s="155" t="s">
        <v>3020</v>
      </c>
      <c r="H439" s="156">
        <v>6.2</v>
      </c>
      <c r="I439" s="157"/>
      <c r="L439" s="153"/>
      <c r="M439" s="158"/>
      <c r="T439" s="159"/>
      <c r="AT439" s="154" t="s">
        <v>262</v>
      </c>
      <c r="AU439" s="154" t="s">
        <v>21</v>
      </c>
      <c r="AV439" s="12" t="s">
        <v>21</v>
      </c>
      <c r="AW439" s="12" t="s">
        <v>36</v>
      </c>
      <c r="AX439" s="12" t="s">
        <v>83</v>
      </c>
      <c r="AY439" s="154" t="s">
        <v>244</v>
      </c>
    </row>
    <row r="440" spans="2:65" s="1" customFormat="1" ht="16.5" customHeight="1">
      <c r="B440" s="34"/>
      <c r="C440" s="175" t="s">
        <v>711</v>
      </c>
      <c r="D440" s="175" t="s">
        <v>373</v>
      </c>
      <c r="E440" s="176" t="s">
        <v>3021</v>
      </c>
      <c r="F440" s="177" t="s">
        <v>3022</v>
      </c>
      <c r="G440" s="178" t="s">
        <v>591</v>
      </c>
      <c r="H440" s="179">
        <v>6.2</v>
      </c>
      <c r="I440" s="180"/>
      <c r="J440" s="181">
        <f>ROUND(I440*H440,2)</f>
        <v>0</v>
      </c>
      <c r="K440" s="177" t="s">
        <v>29</v>
      </c>
      <c r="L440" s="182"/>
      <c r="M440" s="183" t="s">
        <v>29</v>
      </c>
      <c r="N440" s="184" t="s">
        <v>46</v>
      </c>
      <c r="P440" s="143">
        <f>O440*H440</f>
        <v>0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300</v>
      </c>
      <c r="AT440" s="145" t="s">
        <v>373</v>
      </c>
      <c r="AU440" s="145" t="s">
        <v>21</v>
      </c>
      <c r="AY440" s="18" t="s">
        <v>244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83</v>
      </c>
      <c r="BK440" s="146">
        <f>ROUND(I440*H440,2)</f>
        <v>0</v>
      </c>
      <c r="BL440" s="18" t="s">
        <v>251</v>
      </c>
      <c r="BM440" s="145" t="s">
        <v>3023</v>
      </c>
    </row>
    <row r="441" spans="2:65" s="1" customFormat="1">
      <c r="B441" s="34"/>
      <c r="D441" s="147" t="s">
        <v>253</v>
      </c>
      <c r="F441" s="148" t="s">
        <v>3022</v>
      </c>
      <c r="I441" s="149"/>
      <c r="L441" s="34"/>
      <c r="M441" s="150"/>
      <c r="T441" s="55"/>
      <c r="AT441" s="18" t="s">
        <v>253</v>
      </c>
      <c r="AU441" s="18" t="s">
        <v>21</v>
      </c>
    </row>
    <row r="442" spans="2:65" s="12" customFormat="1">
      <c r="B442" s="153"/>
      <c r="D442" s="147" t="s">
        <v>262</v>
      </c>
      <c r="E442" s="154" t="s">
        <v>29</v>
      </c>
      <c r="F442" s="155" t="s">
        <v>3024</v>
      </c>
      <c r="H442" s="156">
        <v>6.2</v>
      </c>
      <c r="I442" s="157"/>
      <c r="L442" s="153"/>
      <c r="M442" s="158"/>
      <c r="T442" s="159"/>
      <c r="AT442" s="154" t="s">
        <v>262</v>
      </c>
      <c r="AU442" s="154" t="s">
        <v>21</v>
      </c>
      <c r="AV442" s="12" t="s">
        <v>21</v>
      </c>
      <c r="AW442" s="12" t="s">
        <v>36</v>
      </c>
      <c r="AX442" s="12" t="s">
        <v>83</v>
      </c>
      <c r="AY442" s="154" t="s">
        <v>244</v>
      </c>
    </row>
    <row r="443" spans="2:65" s="1" customFormat="1" ht="16.5" customHeight="1">
      <c r="B443" s="34"/>
      <c r="C443" s="134" t="s">
        <v>715</v>
      </c>
      <c r="D443" s="134" t="s">
        <v>246</v>
      </c>
      <c r="E443" s="135" t="s">
        <v>2312</v>
      </c>
      <c r="F443" s="136" t="s">
        <v>2313</v>
      </c>
      <c r="G443" s="137" t="s">
        <v>274</v>
      </c>
      <c r="H443" s="138">
        <v>25.9</v>
      </c>
      <c r="I443" s="139"/>
      <c r="J443" s="140">
        <f>ROUND(I443*H443,2)</f>
        <v>0</v>
      </c>
      <c r="K443" s="136" t="s">
        <v>250</v>
      </c>
      <c r="L443" s="34"/>
      <c r="M443" s="141" t="s">
        <v>29</v>
      </c>
      <c r="N443" s="142" t="s">
        <v>46</v>
      </c>
      <c r="P443" s="143">
        <f>O443*H443</f>
        <v>0</v>
      </c>
      <c r="Q443" s="143">
        <v>0.12171</v>
      </c>
      <c r="R443" s="143">
        <f>Q443*H443</f>
        <v>3.1522889999999997</v>
      </c>
      <c r="S443" s="143">
        <v>2.4</v>
      </c>
      <c r="T443" s="144">
        <f>S443*H443</f>
        <v>62.16</v>
      </c>
      <c r="AR443" s="145" t="s">
        <v>251</v>
      </c>
      <c r="AT443" s="145" t="s">
        <v>246</v>
      </c>
      <c r="AU443" s="145" t="s">
        <v>21</v>
      </c>
      <c r="AY443" s="18" t="s">
        <v>244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83</v>
      </c>
      <c r="BK443" s="146">
        <f>ROUND(I443*H443,2)</f>
        <v>0</v>
      </c>
      <c r="BL443" s="18" t="s">
        <v>251</v>
      </c>
      <c r="BM443" s="145" t="s">
        <v>3025</v>
      </c>
    </row>
    <row r="444" spans="2:65" s="1" customFormat="1">
      <c r="B444" s="34"/>
      <c r="D444" s="147" t="s">
        <v>253</v>
      </c>
      <c r="F444" s="148" t="s">
        <v>2315</v>
      </c>
      <c r="I444" s="149"/>
      <c r="L444" s="34"/>
      <c r="M444" s="150"/>
      <c r="T444" s="55"/>
      <c r="AT444" s="18" t="s">
        <v>253</v>
      </c>
      <c r="AU444" s="18" t="s">
        <v>21</v>
      </c>
    </row>
    <row r="445" spans="2:65" s="1" customFormat="1">
      <c r="B445" s="34"/>
      <c r="D445" s="151" t="s">
        <v>255</v>
      </c>
      <c r="F445" s="152" t="s">
        <v>2316</v>
      </c>
      <c r="I445" s="149"/>
      <c r="L445" s="34"/>
      <c r="M445" s="150"/>
      <c r="T445" s="55"/>
      <c r="AT445" s="18" t="s">
        <v>255</v>
      </c>
      <c r="AU445" s="18" t="s">
        <v>21</v>
      </c>
    </row>
    <row r="446" spans="2:65" s="12" customFormat="1">
      <c r="B446" s="153"/>
      <c r="D446" s="147" t="s">
        <v>262</v>
      </c>
      <c r="E446" s="154" t="s">
        <v>29</v>
      </c>
      <c r="F446" s="155" t="s">
        <v>3026</v>
      </c>
      <c r="H446" s="156">
        <v>25.9</v>
      </c>
      <c r="I446" s="157"/>
      <c r="L446" s="153"/>
      <c r="M446" s="158"/>
      <c r="T446" s="159"/>
      <c r="AT446" s="154" t="s">
        <v>262</v>
      </c>
      <c r="AU446" s="154" t="s">
        <v>21</v>
      </c>
      <c r="AV446" s="12" t="s">
        <v>21</v>
      </c>
      <c r="AW446" s="12" t="s">
        <v>36</v>
      </c>
      <c r="AX446" s="12" t="s">
        <v>83</v>
      </c>
      <c r="AY446" s="154" t="s">
        <v>244</v>
      </c>
    </row>
    <row r="447" spans="2:65" s="1" customFormat="1" ht="16.5" customHeight="1">
      <c r="B447" s="34"/>
      <c r="C447" s="134" t="s">
        <v>722</v>
      </c>
      <c r="D447" s="134" t="s">
        <v>246</v>
      </c>
      <c r="E447" s="135" t="s">
        <v>2324</v>
      </c>
      <c r="F447" s="136" t="s">
        <v>2325</v>
      </c>
      <c r="G447" s="137" t="s">
        <v>464</v>
      </c>
      <c r="H447" s="138">
        <v>12680</v>
      </c>
      <c r="I447" s="139"/>
      <c r="J447" s="140">
        <f>ROUND(I447*H447,2)</f>
        <v>0</v>
      </c>
      <c r="K447" s="136" t="s">
        <v>250</v>
      </c>
      <c r="L447" s="34"/>
      <c r="M447" s="141" t="s">
        <v>29</v>
      </c>
      <c r="N447" s="142" t="s">
        <v>46</v>
      </c>
      <c r="P447" s="143">
        <f>O447*H447</f>
        <v>0</v>
      </c>
      <c r="Q447" s="143">
        <v>0</v>
      </c>
      <c r="R447" s="143">
        <f>Q447*H447</f>
        <v>0</v>
      </c>
      <c r="S447" s="143">
        <v>1E-3</v>
      </c>
      <c r="T447" s="144">
        <f>S447*H447</f>
        <v>12.68</v>
      </c>
      <c r="AR447" s="145" t="s">
        <v>251</v>
      </c>
      <c r="AT447" s="145" t="s">
        <v>246</v>
      </c>
      <c r="AU447" s="145" t="s">
        <v>21</v>
      </c>
      <c r="AY447" s="18" t="s">
        <v>244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83</v>
      </c>
      <c r="BK447" s="146">
        <f>ROUND(I447*H447,2)</f>
        <v>0</v>
      </c>
      <c r="BL447" s="18" t="s">
        <v>251</v>
      </c>
      <c r="BM447" s="145" t="s">
        <v>3027</v>
      </c>
    </row>
    <row r="448" spans="2:65" s="1" customFormat="1" ht="29.25">
      <c r="B448" s="34"/>
      <c r="D448" s="147" t="s">
        <v>253</v>
      </c>
      <c r="F448" s="148" t="s">
        <v>2327</v>
      </c>
      <c r="I448" s="149"/>
      <c r="L448" s="34"/>
      <c r="M448" s="150"/>
      <c r="T448" s="55"/>
      <c r="AT448" s="18" t="s">
        <v>253</v>
      </c>
      <c r="AU448" s="18" t="s">
        <v>21</v>
      </c>
    </row>
    <row r="449" spans="2:65" s="1" customFormat="1">
      <c r="B449" s="34"/>
      <c r="D449" s="151" t="s">
        <v>255</v>
      </c>
      <c r="F449" s="152" t="s">
        <v>2328</v>
      </c>
      <c r="I449" s="149"/>
      <c r="L449" s="34"/>
      <c r="M449" s="150"/>
      <c r="T449" s="55"/>
      <c r="AT449" s="18" t="s">
        <v>255</v>
      </c>
      <c r="AU449" s="18" t="s">
        <v>21</v>
      </c>
    </row>
    <row r="450" spans="2:65" s="12" customFormat="1">
      <c r="B450" s="153"/>
      <c r="D450" s="147" t="s">
        <v>262</v>
      </c>
      <c r="E450" s="154" t="s">
        <v>29</v>
      </c>
      <c r="F450" s="155" t="s">
        <v>3028</v>
      </c>
      <c r="H450" s="156">
        <v>12680</v>
      </c>
      <c r="I450" s="157"/>
      <c r="L450" s="153"/>
      <c r="M450" s="158"/>
      <c r="T450" s="159"/>
      <c r="AT450" s="154" t="s">
        <v>262</v>
      </c>
      <c r="AU450" s="154" t="s">
        <v>21</v>
      </c>
      <c r="AV450" s="12" t="s">
        <v>21</v>
      </c>
      <c r="AW450" s="12" t="s">
        <v>36</v>
      </c>
      <c r="AX450" s="12" t="s">
        <v>83</v>
      </c>
      <c r="AY450" s="154" t="s">
        <v>244</v>
      </c>
    </row>
    <row r="451" spans="2:65" s="1" customFormat="1" ht="16.5" customHeight="1">
      <c r="B451" s="34"/>
      <c r="C451" s="134" t="s">
        <v>729</v>
      </c>
      <c r="D451" s="134" t="s">
        <v>246</v>
      </c>
      <c r="E451" s="135" t="s">
        <v>3029</v>
      </c>
      <c r="F451" s="136" t="s">
        <v>3030</v>
      </c>
      <c r="G451" s="137" t="s">
        <v>507</v>
      </c>
      <c r="H451" s="138">
        <v>2</v>
      </c>
      <c r="I451" s="139"/>
      <c r="J451" s="140">
        <f>ROUND(I451*H451,2)</f>
        <v>0</v>
      </c>
      <c r="K451" s="136" t="s">
        <v>250</v>
      </c>
      <c r="L451" s="34"/>
      <c r="M451" s="141" t="s">
        <v>29</v>
      </c>
      <c r="N451" s="142" t="s">
        <v>46</v>
      </c>
      <c r="P451" s="143">
        <f>O451*H451</f>
        <v>0</v>
      </c>
      <c r="Q451" s="143">
        <v>0</v>
      </c>
      <c r="R451" s="143">
        <f>Q451*H451</f>
        <v>0</v>
      </c>
      <c r="S451" s="143">
        <v>8.2000000000000003E-2</v>
      </c>
      <c r="T451" s="144">
        <f>S451*H451</f>
        <v>0.16400000000000001</v>
      </c>
      <c r="AR451" s="145" t="s">
        <v>251</v>
      </c>
      <c r="AT451" s="145" t="s">
        <v>246</v>
      </c>
      <c r="AU451" s="145" t="s">
        <v>21</v>
      </c>
      <c r="AY451" s="18" t="s">
        <v>244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83</v>
      </c>
      <c r="BK451" s="146">
        <f>ROUND(I451*H451,2)</f>
        <v>0</v>
      </c>
      <c r="BL451" s="18" t="s">
        <v>251</v>
      </c>
      <c r="BM451" s="145" t="s">
        <v>3031</v>
      </c>
    </row>
    <row r="452" spans="2:65" s="1" customFormat="1" ht="19.5">
      <c r="B452" s="34"/>
      <c r="D452" s="147" t="s">
        <v>253</v>
      </c>
      <c r="F452" s="148" t="s">
        <v>3032</v>
      </c>
      <c r="I452" s="149"/>
      <c r="L452" s="34"/>
      <c r="M452" s="150"/>
      <c r="T452" s="55"/>
      <c r="AT452" s="18" t="s">
        <v>253</v>
      </c>
      <c r="AU452" s="18" t="s">
        <v>21</v>
      </c>
    </row>
    <row r="453" spans="2:65" s="1" customFormat="1">
      <c r="B453" s="34"/>
      <c r="D453" s="151" t="s">
        <v>255</v>
      </c>
      <c r="F453" s="152" t="s">
        <v>3033</v>
      </c>
      <c r="I453" s="149"/>
      <c r="L453" s="34"/>
      <c r="M453" s="150"/>
      <c r="T453" s="55"/>
      <c r="AT453" s="18" t="s">
        <v>255</v>
      </c>
      <c r="AU453" s="18" t="s">
        <v>21</v>
      </c>
    </row>
    <row r="454" spans="2:65" s="12" customFormat="1">
      <c r="B454" s="153"/>
      <c r="D454" s="147" t="s">
        <v>262</v>
      </c>
      <c r="E454" s="154" t="s">
        <v>29</v>
      </c>
      <c r="F454" s="155" t="s">
        <v>3034</v>
      </c>
      <c r="H454" s="156">
        <v>2</v>
      </c>
      <c r="I454" s="157"/>
      <c r="L454" s="153"/>
      <c r="M454" s="158"/>
      <c r="T454" s="159"/>
      <c r="AT454" s="154" t="s">
        <v>262</v>
      </c>
      <c r="AU454" s="154" t="s">
        <v>21</v>
      </c>
      <c r="AV454" s="12" t="s">
        <v>21</v>
      </c>
      <c r="AW454" s="12" t="s">
        <v>36</v>
      </c>
      <c r="AX454" s="12" t="s">
        <v>83</v>
      </c>
      <c r="AY454" s="154" t="s">
        <v>244</v>
      </c>
    </row>
    <row r="455" spans="2:65" s="1" customFormat="1" ht="16.5" customHeight="1">
      <c r="B455" s="34"/>
      <c r="C455" s="134" t="s">
        <v>736</v>
      </c>
      <c r="D455" s="134" t="s">
        <v>246</v>
      </c>
      <c r="E455" s="135" t="s">
        <v>3035</v>
      </c>
      <c r="F455" s="136" t="s">
        <v>3036</v>
      </c>
      <c r="G455" s="137" t="s">
        <v>591</v>
      </c>
      <c r="H455" s="138">
        <v>42</v>
      </c>
      <c r="I455" s="139"/>
      <c r="J455" s="140">
        <f>ROUND(I455*H455,2)</f>
        <v>0</v>
      </c>
      <c r="K455" s="136" t="s">
        <v>250</v>
      </c>
      <c r="L455" s="34"/>
      <c r="M455" s="141" t="s">
        <v>29</v>
      </c>
      <c r="N455" s="142" t="s">
        <v>46</v>
      </c>
      <c r="P455" s="143">
        <f>O455*H455</f>
        <v>0</v>
      </c>
      <c r="Q455" s="143">
        <v>8.0000000000000007E-5</v>
      </c>
      <c r="R455" s="143">
        <f>Q455*H455</f>
        <v>3.3600000000000001E-3</v>
      </c>
      <c r="S455" s="143">
        <v>1.7999999999999999E-2</v>
      </c>
      <c r="T455" s="144">
        <f>S455*H455</f>
        <v>0.75599999999999989</v>
      </c>
      <c r="AR455" s="145" t="s">
        <v>251</v>
      </c>
      <c r="AT455" s="145" t="s">
        <v>246</v>
      </c>
      <c r="AU455" s="145" t="s">
        <v>21</v>
      </c>
      <c r="AY455" s="18" t="s">
        <v>244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83</v>
      </c>
      <c r="BK455" s="146">
        <f>ROUND(I455*H455,2)</f>
        <v>0</v>
      </c>
      <c r="BL455" s="18" t="s">
        <v>251</v>
      </c>
      <c r="BM455" s="145" t="s">
        <v>3037</v>
      </c>
    </row>
    <row r="456" spans="2:65" s="1" customFormat="1">
      <c r="B456" s="34"/>
      <c r="D456" s="147" t="s">
        <v>253</v>
      </c>
      <c r="F456" s="148" t="s">
        <v>3038</v>
      </c>
      <c r="I456" s="149"/>
      <c r="L456" s="34"/>
      <c r="M456" s="150"/>
      <c r="T456" s="55"/>
      <c r="AT456" s="18" t="s">
        <v>253</v>
      </c>
      <c r="AU456" s="18" t="s">
        <v>21</v>
      </c>
    </row>
    <row r="457" spans="2:65" s="1" customFormat="1">
      <c r="B457" s="34"/>
      <c r="D457" s="151" t="s">
        <v>255</v>
      </c>
      <c r="F457" s="152" t="s">
        <v>3039</v>
      </c>
      <c r="I457" s="149"/>
      <c r="L457" s="34"/>
      <c r="M457" s="150"/>
      <c r="T457" s="55"/>
      <c r="AT457" s="18" t="s">
        <v>255</v>
      </c>
      <c r="AU457" s="18" t="s">
        <v>21</v>
      </c>
    </row>
    <row r="458" spans="2:65" s="12" customFormat="1">
      <c r="B458" s="153"/>
      <c r="D458" s="147" t="s">
        <v>262</v>
      </c>
      <c r="E458" s="154" t="s">
        <v>29</v>
      </c>
      <c r="F458" s="155" t="s">
        <v>3040</v>
      </c>
      <c r="H458" s="156">
        <v>42</v>
      </c>
      <c r="I458" s="157"/>
      <c r="L458" s="153"/>
      <c r="M458" s="158"/>
      <c r="T458" s="159"/>
      <c r="AT458" s="154" t="s">
        <v>262</v>
      </c>
      <c r="AU458" s="154" t="s">
        <v>21</v>
      </c>
      <c r="AV458" s="12" t="s">
        <v>21</v>
      </c>
      <c r="AW458" s="12" t="s">
        <v>36</v>
      </c>
      <c r="AX458" s="12" t="s">
        <v>83</v>
      </c>
      <c r="AY458" s="154" t="s">
        <v>244</v>
      </c>
    </row>
    <row r="459" spans="2:65" s="1" customFormat="1" ht="16.5" customHeight="1">
      <c r="B459" s="34"/>
      <c r="C459" s="134" t="s">
        <v>745</v>
      </c>
      <c r="D459" s="134" t="s">
        <v>246</v>
      </c>
      <c r="E459" s="135" t="s">
        <v>3041</v>
      </c>
      <c r="F459" s="136" t="s">
        <v>3042</v>
      </c>
      <c r="G459" s="137" t="s">
        <v>507</v>
      </c>
      <c r="H459" s="138">
        <v>10</v>
      </c>
      <c r="I459" s="139"/>
      <c r="J459" s="140">
        <f>ROUND(I459*H459,2)</f>
        <v>0</v>
      </c>
      <c r="K459" s="136" t="s">
        <v>29</v>
      </c>
      <c r="L459" s="34"/>
      <c r="M459" s="141" t="s">
        <v>29</v>
      </c>
      <c r="N459" s="142" t="s">
        <v>46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251</v>
      </c>
      <c r="AT459" s="145" t="s">
        <v>246</v>
      </c>
      <c r="AU459" s="145" t="s">
        <v>21</v>
      </c>
      <c r="AY459" s="18" t="s">
        <v>244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83</v>
      </c>
      <c r="BK459" s="146">
        <f>ROUND(I459*H459,2)</f>
        <v>0</v>
      </c>
      <c r="BL459" s="18" t="s">
        <v>251</v>
      </c>
      <c r="BM459" s="145" t="s">
        <v>3043</v>
      </c>
    </row>
    <row r="460" spans="2:65" s="1" customFormat="1">
      <c r="B460" s="34"/>
      <c r="D460" s="147" t="s">
        <v>253</v>
      </c>
      <c r="F460" s="148" t="s">
        <v>3042</v>
      </c>
      <c r="I460" s="149"/>
      <c r="L460" s="34"/>
      <c r="M460" s="150"/>
      <c r="T460" s="55"/>
      <c r="AT460" s="18" t="s">
        <v>253</v>
      </c>
      <c r="AU460" s="18" t="s">
        <v>21</v>
      </c>
    </row>
    <row r="461" spans="2:65" s="1" customFormat="1" ht="19.5">
      <c r="B461" s="34"/>
      <c r="D461" s="147" t="s">
        <v>284</v>
      </c>
      <c r="F461" s="167" t="s">
        <v>3044</v>
      </c>
      <c r="I461" s="149"/>
      <c r="L461" s="34"/>
      <c r="M461" s="150"/>
      <c r="T461" s="55"/>
      <c r="AT461" s="18" t="s">
        <v>284</v>
      </c>
      <c r="AU461" s="18" t="s">
        <v>21</v>
      </c>
    </row>
    <row r="462" spans="2:65" s="1" customFormat="1" ht="16.5" customHeight="1">
      <c r="B462" s="34"/>
      <c r="C462" s="134" t="s">
        <v>751</v>
      </c>
      <c r="D462" s="134" t="s">
        <v>246</v>
      </c>
      <c r="E462" s="135" t="s">
        <v>3045</v>
      </c>
      <c r="F462" s="136" t="s">
        <v>3046</v>
      </c>
      <c r="G462" s="137" t="s">
        <v>282</v>
      </c>
      <c r="H462" s="138">
        <v>10</v>
      </c>
      <c r="I462" s="139"/>
      <c r="J462" s="140">
        <f>ROUND(I462*H462,2)</f>
        <v>0</v>
      </c>
      <c r="K462" s="136" t="s">
        <v>29</v>
      </c>
      <c r="L462" s="34"/>
      <c r="M462" s="141" t="s">
        <v>29</v>
      </c>
      <c r="N462" s="142" t="s">
        <v>46</v>
      </c>
      <c r="P462" s="143">
        <f>O462*H462</f>
        <v>0</v>
      </c>
      <c r="Q462" s="143">
        <v>0</v>
      </c>
      <c r="R462" s="143">
        <f>Q462*H462</f>
        <v>0</v>
      </c>
      <c r="S462" s="143">
        <v>0</v>
      </c>
      <c r="T462" s="144">
        <f>S462*H462</f>
        <v>0</v>
      </c>
      <c r="AR462" s="145" t="s">
        <v>251</v>
      </c>
      <c r="AT462" s="145" t="s">
        <v>246</v>
      </c>
      <c r="AU462" s="145" t="s">
        <v>21</v>
      </c>
      <c r="AY462" s="18" t="s">
        <v>244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83</v>
      </c>
      <c r="BK462" s="146">
        <f>ROUND(I462*H462,2)</f>
        <v>0</v>
      </c>
      <c r="BL462" s="18" t="s">
        <v>251</v>
      </c>
      <c r="BM462" s="145" t="s">
        <v>3047</v>
      </c>
    </row>
    <row r="463" spans="2:65" s="1" customFormat="1">
      <c r="B463" s="34"/>
      <c r="D463" s="147" t="s">
        <v>253</v>
      </c>
      <c r="F463" s="148" t="s">
        <v>3046</v>
      </c>
      <c r="I463" s="149"/>
      <c r="L463" s="34"/>
      <c r="M463" s="150"/>
      <c r="T463" s="55"/>
      <c r="AT463" s="18" t="s">
        <v>253</v>
      </c>
      <c r="AU463" s="18" t="s">
        <v>21</v>
      </c>
    </row>
    <row r="464" spans="2:65" s="1" customFormat="1" ht="19.5">
      <c r="B464" s="34"/>
      <c r="D464" s="147" t="s">
        <v>284</v>
      </c>
      <c r="F464" s="167" t="s">
        <v>3048</v>
      </c>
      <c r="I464" s="149"/>
      <c r="L464" s="34"/>
      <c r="M464" s="150"/>
      <c r="T464" s="55"/>
      <c r="AT464" s="18" t="s">
        <v>284</v>
      </c>
      <c r="AU464" s="18" t="s">
        <v>21</v>
      </c>
    </row>
    <row r="465" spans="2:65" s="1" customFormat="1" ht="16.5" customHeight="1">
      <c r="B465" s="34"/>
      <c r="C465" s="134" t="s">
        <v>758</v>
      </c>
      <c r="D465" s="134" t="s">
        <v>246</v>
      </c>
      <c r="E465" s="135" t="s">
        <v>3049</v>
      </c>
      <c r="F465" s="136" t="s">
        <v>3050</v>
      </c>
      <c r="G465" s="137" t="s">
        <v>507</v>
      </c>
      <c r="H465" s="138">
        <v>2</v>
      </c>
      <c r="I465" s="139"/>
      <c r="J465" s="140">
        <f>ROUND(I465*H465,2)</f>
        <v>0</v>
      </c>
      <c r="K465" s="136" t="s">
        <v>29</v>
      </c>
      <c r="L465" s="34"/>
      <c r="M465" s="141" t="s">
        <v>29</v>
      </c>
      <c r="N465" s="142" t="s">
        <v>46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251</v>
      </c>
      <c r="AT465" s="145" t="s">
        <v>246</v>
      </c>
      <c r="AU465" s="145" t="s">
        <v>21</v>
      </c>
      <c r="AY465" s="18" t="s">
        <v>244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83</v>
      </c>
      <c r="BK465" s="146">
        <f>ROUND(I465*H465,2)</f>
        <v>0</v>
      </c>
      <c r="BL465" s="18" t="s">
        <v>251</v>
      </c>
      <c r="BM465" s="145" t="s">
        <v>3051</v>
      </c>
    </row>
    <row r="466" spans="2:65" s="1" customFormat="1">
      <c r="B466" s="34"/>
      <c r="D466" s="147" t="s">
        <v>253</v>
      </c>
      <c r="F466" s="148" t="s">
        <v>3050</v>
      </c>
      <c r="I466" s="149"/>
      <c r="L466" s="34"/>
      <c r="M466" s="150"/>
      <c r="T466" s="55"/>
      <c r="AT466" s="18" t="s">
        <v>253</v>
      </c>
      <c r="AU466" s="18" t="s">
        <v>21</v>
      </c>
    </row>
    <row r="467" spans="2:65" s="1" customFormat="1" ht="19.5">
      <c r="B467" s="34"/>
      <c r="D467" s="147" t="s">
        <v>284</v>
      </c>
      <c r="F467" s="167" t="s">
        <v>3052</v>
      </c>
      <c r="I467" s="149"/>
      <c r="L467" s="34"/>
      <c r="M467" s="150"/>
      <c r="T467" s="55"/>
      <c r="AT467" s="18" t="s">
        <v>284</v>
      </c>
      <c r="AU467" s="18" t="s">
        <v>21</v>
      </c>
    </row>
    <row r="468" spans="2:65" s="1" customFormat="1" ht="16.5" customHeight="1">
      <c r="B468" s="34"/>
      <c r="C468" s="134" t="s">
        <v>764</v>
      </c>
      <c r="D468" s="134" t="s">
        <v>246</v>
      </c>
      <c r="E468" s="135" t="s">
        <v>3053</v>
      </c>
      <c r="F468" s="136" t="s">
        <v>3054</v>
      </c>
      <c r="G468" s="137" t="s">
        <v>274</v>
      </c>
      <c r="H468" s="138">
        <v>811</v>
      </c>
      <c r="I468" s="139"/>
      <c r="J468" s="140">
        <f>ROUND(I468*H468,2)</f>
        <v>0</v>
      </c>
      <c r="K468" s="136" t="s">
        <v>29</v>
      </c>
      <c r="L468" s="34"/>
      <c r="M468" s="141" t="s">
        <v>29</v>
      </c>
      <c r="N468" s="142" t="s">
        <v>46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251</v>
      </c>
      <c r="AT468" s="145" t="s">
        <v>246</v>
      </c>
      <c r="AU468" s="145" t="s">
        <v>21</v>
      </c>
      <c r="AY468" s="18" t="s">
        <v>244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83</v>
      </c>
      <c r="BK468" s="146">
        <f>ROUND(I468*H468,2)</f>
        <v>0</v>
      </c>
      <c r="BL468" s="18" t="s">
        <v>251</v>
      </c>
      <c r="BM468" s="145" t="s">
        <v>3055</v>
      </c>
    </row>
    <row r="469" spans="2:65" s="1" customFormat="1">
      <c r="B469" s="34"/>
      <c r="D469" s="147" t="s">
        <v>253</v>
      </c>
      <c r="F469" s="148" t="s">
        <v>3054</v>
      </c>
      <c r="I469" s="149"/>
      <c r="L469" s="34"/>
      <c r="M469" s="150"/>
      <c r="T469" s="55"/>
      <c r="AT469" s="18" t="s">
        <v>253</v>
      </c>
      <c r="AU469" s="18" t="s">
        <v>21</v>
      </c>
    </row>
    <row r="470" spans="2:65" s="1" customFormat="1" ht="19.5">
      <c r="B470" s="34"/>
      <c r="D470" s="147" t="s">
        <v>284</v>
      </c>
      <c r="F470" s="167" t="s">
        <v>3056</v>
      </c>
      <c r="I470" s="149"/>
      <c r="L470" s="34"/>
      <c r="M470" s="150"/>
      <c r="T470" s="55"/>
      <c r="AT470" s="18" t="s">
        <v>284</v>
      </c>
      <c r="AU470" s="18" t="s">
        <v>21</v>
      </c>
    </row>
    <row r="471" spans="2:65" s="11" customFormat="1" ht="22.9" customHeight="1">
      <c r="B471" s="122"/>
      <c r="D471" s="123" t="s">
        <v>74</v>
      </c>
      <c r="E471" s="132" t="s">
        <v>743</v>
      </c>
      <c r="F471" s="132" t="s">
        <v>744</v>
      </c>
      <c r="I471" s="125"/>
      <c r="J471" s="133">
        <f>BK471</f>
        <v>0</v>
      </c>
      <c r="L471" s="122"/>
      <c r="M471" s="127"/>
      <c r="P471" s="128">
        <f>SUM(P472:P490)</f>
        <v>0</v>
      </c>
      <c r="R471" s="128">
        <f>SUM(R472:R490)</f>
        <v>0</v>
      </c>
      <c r="T471" s="129">
        <f>SUM(T472:T490)</f>
        <v>0</v>
      </c>
      <c r="AR471" s="123" t="s">
        <v>83</v>
      </c>
      <c r="AT471" s="130" t="s">
        <v>74</v>
      </c>
      <c r="AU471" s="130" t="s">
        <v>83</v>
      </c>
      <c r="AY471" s="123" t="s">
        <v>244</v>
      </c>
      <c r="BK471" s="131">
        <f>SUM(BK472:BK490)</f>
        <v>0</v>
      </c>
    </row>
    <row r="472" spans="2:65" s="1" customFormat="1" ht="21.75" customHeight="1">
      <c r="B472" s="34"/>
      <c r="C472" s="134" t="s">
        <v>769</v>
      </c>
      <c r="D472" s="134" t="s">
        <v>246</v>
      </c>
      <c r="E472" s="135" t="s">
        <v>1139</v>
      </c>
      <c r="F472" s="136" t="s">
        <v>1140</v>
      </c>
      <c r="G472" s="137" t="s">
        <v>416</v>
      </c>
      <c r="H472" s="138">
        <v>62.16</v>
      </c>
      <c r="I472" s="139"/>
      <c r="J472" s="140">
        <f>ROUND(I472*H472,2)</f>
        <v>0</v>
      </c>
      <c r="K472" s="136" t="s">
        <v>250</v>
      </c>
      <c r="L472" s="34"/>
      <c r="M472" s="141" t="s">
        <v>29</v>
      </c>
      <c r="N472" s="142" t="s">
        <v>46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251</v>
      </c>
      <c r="AT472" s="145" t="s">
        <v>246</v>
      </c>
      <c r="AU472" s="145" t="s">
        <v>21</v>
      </c>
      <c r="AY472" s="18" t="s">
        <v>244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83</v>
      </c>
      <c r="BK472" s="146">
        <f>ROUND(I472*H472,2)</f>
        <v>0</v>
      </c>
      <c r="BL472" s="18" t="s">
        <v>251</v>
      </c>
      <c r="BM472" s="145" t="s">
        <v>3057</v>
      </c>
    </row>
    <row r="473" spans="2:65" s="1" customFormat="1" ht="19.5">
      <c r="B473" s="34"/>
      <c r="D473" s="147" t="s">
        <v>253</v>
      </c>
      <c r="F473" s="148" t="s">
        <v>1142</v>
      </c>
      <c r="I473" s="149"/>
      <c r="L473" s="34"/>
      <c r="M473" s="150"/>
      <c r="T473" s="55"/>
      <c r="AT473" s="18" t="s">
        <v>253</v>
      </c>
      <c r="AU473" s="18" t="s">
        <v>21</v>
      </c>
    </row>
    <row r="474" spans="2:65" s="1" customFormat="1">
      <c r="B474" s="34"/>
      <c r="D474" s="151" t="s">
        <v>255</v>
      </c>
      <c r="F474" s="152" t="s">
        <v>1143</v>
      </c>
      <c r="I474" s="149"/>
      <c r="L474" s="34"/>
      <c r="M474" s="150"/>
      <c r="T474" s="55"/>
      <c r="AT474" s="18" t="s">
        <v>255</v>
      </c>
      <c r="AU474" s="18" t="s">
        <v>21</v>
      </c>
    </row>
    <row r="475" spans="2:65" s="1" customFormat="1" ht="16.5" customHeight="1">
      <c r="B475" s="34"/>
      <c r="C475" s="134" t="s">
        <v>777</v>
      </c>
      <c r="D475" s="134" t="s">
        <v>246</v>
      </c>
      <c r="E475" s="135" t="s">
        <v>1241</v>
      </c>
      <c r="F475" s="136" t="s">
        <v>1027</v>
      </c>
      <c r="G475" s="137" t="s">
        <v>416</v>
      </c>
      <c r="H475" s="138">
        <v>49.067</v>
      </c>
      <c r="I475" s="139"/>
      <c r="J475" s="140">
        <f>ROUND(I475*H475,2)</f>
        <v>0</v>
      </c>
      <c r="K475" s="136" t="s">
        <v>250</v>
      </c>
      <c r="L475" s="34"/>
      <c r="M475" s="141" t="s">
        <v>29</v>
      </c>
      <c r="N475" s="142" t="s">
        <v>46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251</v>
      </c>
      <c r="AT475" s="145" t="s">
        <v>246</v>
      </c>
      <c r="AU475" s="145" t="s">
        <v>21</v>
      </c>
      <c r="AY475" s="18" t="s">
        <v>244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83</v>
      </c>
      <c r="BK475" s="146">
        <f>ROUND(I475*H475,2)</f>
        <v>0</v>
      </c>
      <c r="BL475" s="18" t="s">
        <v>251</v>
      </c>
      <c r="BM475" s="145" t="s">
        <v>3058</v>
      </c>
    </row>
    <row r="476" spans="2:65" s="1" customFormat="1">
      <c r="B476" s="34"/>
      <c r="D476" s="147" t="s">
        <v>253</v>
      </c>
      <c r="F476" s="148" t="s">
        <v>1029</v>
      </c>
      <c r="I476" s="149"/>
      <c r="L476" s="34"/>
      <c r="M476" s="150"/>
      <c r="T476" s="55"/>
      <c r="AT476" s="18" t="s">
        <v>253</v>
      </c>
      <c r="AU476" s="18" t="s">
        <v>21</v>
      </c>
    </row>
    <row r="477" spans="2:65" s="1" customFormat="1">
      <c r="B477" s="34"/>
      <c r="D477" s="151" t="s">
        <v>255</v>
      </c>
      <c r="F477" s="152" t="s">
        <v>1243</v>
      </c>
      <c r="I477" s="149"/>
      <c r="L477" s="34"/>
      <c r="M477" s="150"/>
      <c r="T477" s="55"/>
      <c r="AT477" s="18" t="s">
        <v>255</v>
      </c>
      <c r="AU477" s="18" t="s">
        <v>21</v>
      </c>
    </row>
    <row r="478" spans="2:65" s="1" customFormat="1" ht="21.75" customHeight="1">
      <c r="B478" s="34"/>
      <c r="C478" s="134" t="s">
        <v>787</v>
      </c>
      <c r="D478" s="134" t="s">
        <v>246</v>
      </c>
      <c r="E478" s="135" t="s">
        <v>3059</v>
      </c>
      <c r="F478" s="136" t="s">
        <v>1032</v>
      </c>
      <c r="G478" s="137" t="s">
        <v>416</v>
      </c>
      <c r="H478" s="138">
        <v>3.6339999999999999</v>
      </c>
      <c r="I478" s="139"/>
      <c r="J478" s="140">
        <f>ROUND(I478*H478,2)</f>
        <v>0</v>
      </c>
      <c r="K478" s="136" t="s">
        <v>250</v>
      </c>
      <c r="L478" s="34"/>
      <c r="M478" s="141" t="s">
        <v>29</v>
      </c>
      <c r="N478" s="142" t="s">
        <v>46</v>
      </c>
      <c r="P478" s="143">
        <f>O478*H478</f>
        <v>0</v>
      </c>
      <c r="Q478" s="143">
        <v>0</v>
      </c>
      <c r="R478" s="143">
        <f>Q478*H478</f>
        <v>0</v>
      </c>
      <c r="S478" s="143">
        <v>0</v>
      </c>
      <c r="T478" s="144">
        <f>S478*H478</f>
        <v>0</v>
      </c>
      <c r="AR478" s="145" t="s">
        <v>251</v>
      </c>
      <c r="AT478" s="145" t="s">
        <v>246</v>
      </c>
      <c r="AU478" s="145" t="s">
        <v>21</v>
      </c>
      <c r="AY478" s="18" t="s">
        <v>244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83</v>
      </c>
      <c r="BK478" s="146">
        <f>ROUND(I478*H478,2)</f>
        <v>0</v>
      </c>
      <c r="BL478" s="18" t="s">
        <v>251</v>
      </c>
      <c r="BM478" s="145" t="s">
        <v>3060</v>
      </c>
    </row>
    <row r="479" spans="2:65" s="1" customFormat="1" ht="19.5">
      <c r="B479" s="34"/>
      <c r="D479" s="147" t="s">
        <v>253</v>
      </c>
      <c r="F479" s="148" t="s">
        <v>1034</v>
      </c>
      <c r="I479" s="149"/>
      <c r="L479" s="34"/>
      <c r="M479" s="150"/>
      <c r="T479" s="55"/>
      <c r="AT479" s="18" t="s">
        <v>253</v>
      </c>
      <c r="AU479" s="18" t="s">
        <v>21</v>
      </c>
    </row>
    <row r="480" spans="2:65" s="1" customFormat="1">
      <c r="B480" s="34"/>
      <c r="D480" s="151" t="s">
        <v>255</v>
      </c>
      <c r="F480" s="152" t="s">
        <v>3061</v>
      </c>
      <c r="I480" s="149"/>
      <c r="L480" s="34"/>
      <c r="M480" s="150"/>
      <c r="T480" s="55"/>
      <c r="AT480" s="18" t="s">
        <v>255</v>
      </c>
      <c r="AU480" s="18" t="s">
        <v>21</v>
      </c>
    </row>
    <row r="481" spans="2:65" s="1" customFormat="1" ht="16.5" customHeight="1">
      <c r="B481" s="34"/>
      <c r="C481" s="134" t="s">
        <v>794</v>
      </c>
      <c r="D481" s="134" t="s">
        <v>246</v>
      </c>
      <c r="E481" s="135" t="s">
        <v>3062</v>
      </c>
      <c r="F481" s="136" t="s">
        <v>3063</v>
      </c>
      <c r="G481" s="137" t="s">
        <v>416</v>
      </c>
      <c r="H481" s="138">
        <v>128.46100000000001</v>
      </c>
      <c r="I481" s="139"/>
      <c r="J481" s="140">
        <f>ROUND(I481*H481,2)</f>
        <v>0</v>
      </c>
      <c r="K481" s="136" t="s">
        <v>250</v>
      </c>
      <c r="L481" s="34"/>
      <c r="M481" s="141" t="s">
        <v>29</v>
      </c>
      <c r="N481" s="142" t="s">
        <v>46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251</v>
      </c>
      <c r="AT481" s="145" t="s">
        <v>246</v>
      </c>
      <c r="AU481" s="145" t="s">
        <v>21</v>
      </c>
      <c r="AY481" s="18" t="s">
        <v>244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83</v>
      </c>
      <c r="BK481" s="146">
        <f>ROUND(I481*H481,2)</f>
        <v>0</v>
      </c>
      <c r="BL481" s="18" t="s">
        <v>251</v>
      </c>
      <c r="BM481" s="145" t="s">
        <v>3064</v>
      </c>
    </row>
    <row r="482" spans="2:65" s="1" customFormat="1" ht="19.5">
      <c r="B482" s="34"/>
      <c r="D482" s="147" t="s">
        <v>253</v>
      </c>
      <c r="F482" s="148" t="s">
        <v>3065</v>
      </c>
      <c r="I482" s="149"/>
      <c r="L482" s="34"/>
      <c r="M482" s="150"/>
      <c r="T482" s="55"/>
      <c r="AT482" s="18" t="s">
        <v>253</v>
      </c>
      <c r="AU482" s="18" t="s">
        <v>21</v>
      </c>
    </row>
    <row r="483" spans="2:65" s="1" customFormat="1">
      <c r="B483" s="34"/>
      <c r="D483" s="151" t="s">
        <v>255</v>
      </c>
      <c r="F483" s="152" t="s">
        <v>3066</v>
      </c>
      <c r="I483" s="149"/>
      <c r="L483" s="34"/>
      <c r="M483" s="150"/>
      <c r="T483" s="55"/>
      <c r="AT483" s="18" t="s">
        <v>255</v>
      </c>
      <c r="AU483" s="18" t="s">
        <v>21</v>
      </c>
    </row>
    <row r="484" spans="2:65" s="1" customFormat="1" ht="16.5" customHeight="1">
      <c r="B484" s="34"/>
      <c r="C484" s="134" t="s">
        <v>799</v>
      </c>
      <c r="D484" s="134" t="s">
        <v>246</v>
      </c>
      <c r="E484" s="135" t="s">
        <v>2336</v>
      </c>
      <c r="F484" s="136" t="s">
        <v>2337</v>
      </c>
      <c r="G484" s="137" t="s">
        <v>416</v>
      </c>
      <c r="H484" s="138">
        <v>128.46100000000001</v>
      </c>
      <c r="I484" s="139"/>
      <c r="J484" s="140">
        <f>ROUND(I484*H484,2)</f>
        <v>0</v>
      </c>
      <c r="K484" s="136" t="s">
        <v>250</v>
      </c>
      <c r="L484" s="34"/>
      <c r="M484" s="141" t="s">
        <v>29</v>
      </c>
      <c r="N484" s="142" t="s">
        <v>46</v>
      </c>
      <c r="P484" s="143">
        <f>O484*H484</f>
        <v>0</v>
      </c>
      <c r="Q484" s="143">
        <v>0</v>
      </c>
      <c r="R484" s="143">
        <f>Q484*H484</f>
        <v>0</v>
      </c>
      <c r="S484" s="143">
        <v>0</v>
      </c>
      <c r="T484" s="144">
        <f>S484*H484</f>
        <v>0</v>
      </c>
      <c r="AR484" s="145" t="s">
        <v>251</v>
      </c>
      <c r="AT484" s="145" t="s">
        <v>246</v>
      </c>
      <c r="AU484" s="145" t="s">
        <v>21</v>
      </c>
      <c r="AY484" s="18" t="s">
        <v>244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8" t="s">
        <v>83</v>
      </c>
      <c r="BK484" s="146">
        <f>ROUND(I484*H484,2)</f>
        <v>0</v>
      </c>
      <c r="BL484" s="18" t="s">
        <v>251</v>
      </c>
      <c r="BM484" s="145" t="s">
        <v>3067</v>
      </c>
    </row>
    <row r="485" spans="2:65" s="1" customFormat="1">
      <c r="B485" s="34"/>
      <c r="D485" s="147" t="s">
        <v>253</v>
      </c>
      <c r="F485" s="148" t="s">
        <v>2339</v>
      </c>
      <c r="I485" s="149"/>
      <c r="L485" s="34"/>
      <c r="M485" s="150"/>
      <c r="T485" s="55"/>
      <c r="AT485" s="18" t="s">
        <v>253</v>
      </c>
      <c r="AU485" s="18" t="s">
        <v>21</v>
      </c>
    </row>
    <row r="486" spans="2:65" s="1" customFormat="1">
      <c r="B486" s="34"/>
      <c r="D486" s="151" t="s">
        <v>255</v>
      </c>
      <c r="F486" s="152" t="s">
        <v>2340</v>
      </c>
      <c r="I486" s="149"/>
      <c r="L486" s="34"/>
      <c r="M486" s="150"/>
      <c r="T486" s="55"/>
      <c r="AT486" s="18" t="s">
        <v>255</v>
      </c>
      <c r="AU486" s="18" t="s">
        <v>21</v>
      </c>
    </row>
    <row r="487" spans="2:65" s="1" customFormat="1" ht="16.5" customHeight="1">
      <c r="B487" s="34"/>
      <c r="C487" s="134" t="s">
        <v>807</v>
      </c>
      <c r="D487" s="134" t="s">
        <v>246</v>
      </c>
      <c r="E487" s="135" t="s">
        <v>2341</v>
      </c>
      <c r="F487" s="136" t="s">
        <v>2342</v>
      </c>
      <c r="G487" s="137" t="s">
        <v>416</v>
      </c>
      <c r="H487" s="138">
        <v>2569.2199999999998</v>
      </c>
      <c r="I487" s="139"/>
      <c r="J487" s="140">
        <f>ROUND(I487*H487,2)</f>
        <v>0</v>
      </c>
      <c r="K487" s="136" t="s">
        <v>250</v>
      </c>
      <c r="L487" s="34"/>
      <c r="M487" s="141" t="s">
        <v>29</v>
      </c>
      <c r="N487" s="142" t="s">
        <v>46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251</v>
      </c>
      <c r="AT487" s="145" t="s">
        <v>246</v>
      </c>
      <c r="AU487" s="145" t="s">
        <v>21</v>
      </c>
      <c r="AY487" s="18" t="s">
        <v>244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83</v>
      </c>
      <c r="BK487" s="146">
        <f>ROUND(I487*H487,2)</f>
        <v>0</v>
      </c>
      <c r="BL487" s="18" t="s">
        <v>251</v>
      </c>
      <c r="BM487" s="145" t="s">
        <v>3068</v>
      </c>
    </row>
    <row r="488" spans="2:65" s="1" customFormat="1" ht="19.5">
      <c r="B488" s="34"/>
      <c r="D488" s="147" t="s">
        <v>253</v>
      </c>
      <c r="F488" s="148" t="s">
        <v>2344</v>
      </c>
      <c r="I488" s="149"/>
      <c r="L488" s="34"/>
      <c r="M488" s="150"/>
      <c r="T488" s="55"/>
      <c r="AT488" s="18" t="s">
        <v>253</v>
      </c>
      <c r="AU488" s="18" t="s">
        <v>21</v>
      </c>
    </row>
    <row r="489" spans="2:65" s="1" customFormat="1">
      <c r="B489" s="34"/>
      <c r="D489" s="151" t="s">
        <v>255</v>
      </c>
      <c r="F489" s="152" t="s">
        <v>2345</v>
      </c>
      <c r="I489" s="149"/>
      <c r="L489" s="34"/>
      <c r="M489" s="150"/>
      <c r="T489" s="55"/>
      <c r="AT489" s="18" t="s">
        <v>255</v>
      </c>
      <c r="AU489" s="18" t="s">
        <v>21</v>
      </c>
    </row>
    <row r="490" spans="2:65" s="12" customFormat="1">
      <c r="B490" s="153"/>
      <c r="D490" s="147" t="s">
        <v>262</v>
      </c>
      <c r="E490" s="154" t="s">
        <v>29</v>
      </c>
      <c r="F490" s="155" t="s">
        <v>3069</v>
      </c>
      <c r="H490" s="156">
        <v>2569.2199999999998</v>
      </c>
      <c r="I490" s="157"/>
      <c r="L490" s="153"/>
      <c r="M490" s="158"/>
      <c r="T490" s="159"/>
      <c r="AT490" s="154" t="s">
        <v>262</v>
      </c>
      <c r="AU490" s="154" t="s">
        <v>21</v>
      </c>
      <c r="AV490" s="12" t="s">
        <v>21</v>
      </c>
      <c r="AW490" s="12" t="s">
        <v>36</v>
      </c>
      <c r="AX490" s="12" t="s">
        <v>83</v>
      </c>
      <c r="AY490" s="154" t="s">
        <v>244</v>
      </c>
    </row>
    <row r="491" spans="2:65" s="11" customFormat="1" ht="22.9" customHeight="1">
      <c r="B491" s="122"/>
      <c r="D491" s="123" t="s">
        <v>74</v>
      </c>
      <c r="E491" s="132" t="s">
        <v>775</v>
      </c>
      <c r="F491" s="132" t="s">
        <v>776</v>
      </c>
      <c r="I491" s="125"/>
      <c r="J491" s="133">
        <f>BK491</f>
        <v>0</v>
      </c>
      <c r="L491" s="122"/>
      <c r="M491" s="127"/>
      <c r="P491" s="128">
        <f>SUM(P492:P494)</f>
        <v>0</v>
      </c>
      <c r="R491" s="128">
        <f>SUM(R492:R494)</f>
        <v>0</v>
      </c>
      <c r="T491" s="129">
        <f>SUM(T492:T494)</f>
        <v>0</v>
      </c>
      <c r="AR491" s="123" t="s">
        <v>83</v>
      </c>
      <c r="AT491" s="130" t="s">
        <v>74</v>
      </c>
      <c r="AU491" s="130" t="s">
        <v>83</v>
      </c>
      <c r="AY491" s="123" t="s">
        <v>244</v>
      </c>
      <c r="BK491" s="131">
        <f>SUM(BK492:BK494)</f>
        <v>0</v>
      </c>
    </row>
    <row r="492" spans="2:65" s="1" customFormat="1" ht="16.5" customHeight="1">
      <c r="B492" s="34"/>
      <c r="C492" s="134" t="s">
        <v>814</v>
      </c>
      <c r="D492" s="134" t="s">
        <v>246</v>
      </c>
      <c r="E492" s="135" t="s">
        <v>2347</v>
      </c>
      <c r="F492" s="136" t="s">
        <v>2348</v>
      </c>
      <c r="G492" s="137" t="s">
        <v>416</v>
      </c>
      <c r="H492" s="138">
        <v>376.32400000000001</v>
      </c>
      <c r="I492" s="139"/>
      <c r="J492" s="140">
        <f>ROUND(I492*H492,2)</f>
        <v>0</v>
      </c>
      <c r="K492" s="136" t="s">
        <v>250</v>
      </c>
      <c r="L492" s="34"/>
      <c r="M492" s="141" t="s">
        <v>29</v>
      </c>
      <c r="N492" s="142" t="s">
        <v>46</v>
      </c>
      <c r="P492" s="143">
        <f>O492*H492</f>
        <v>0</v>
      </c>
      <c r="Q492" s="143">
        <v>0</v>
      </c>
      <c r="R492" s="143">
        <f>Q492*H492</f>
        <v>0</v>
      </c>
      <c r="S492" s="143">
        <v>0</v>
      </c>
      <c r="T492" s="144">
        <f>S492*H492</f>
        <v>0</v>
      </c>
      <c r="AR492" s="145" t="s">
        <v>251</v>
      </c>
      <c r="AT492" s="145" t="s">
        <v>246</v>
      </c>
      <c r="AU492" s="145" t="s">
        <v>21</v>
      </c>
      <c r="AY492" s="18" t="s">
        <v>244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8" t="s">
        <v>83</v>
      </c>
      <c r="BK492" s="146">
        <f>ROUND(I492*H492,2)</f>
        <v>0</v>
      </c>
      <c r="BL492" s="18" t="s">
        <v>251</v>
      </c>
      <c r="BM492" s="145" t="s">
        <v>3070</v>
      </c>
    </row>
    <row r="493" spans="2:65" s="1" customFormat="1" ht="19.5">
      <c r="B493" s="34"/>
      <c r="D493" s="147" t="s">
        <v>253</v>
      </c>
      <c r="F493" s="148" t="s">
        <v>2350</v>
      </c>
      <c r="I493" s="149"/>
      <c r="L493" s="34"/>
      <c r="M493" s="150"/>
      <c r="T493" s="55"/>
      <c r="AT493" s="18" t="s">
        <v>253</v>
      </c>
      <c r="AU493" s="18" t="s">
        <v>21</v>
      </c>
    </row>
    <row r="494" spans="2:65" s="1" customFormat="1">
      <c r="B494" s="34"/>
      <c r="D494" s="151" t="s">
        <v>255</v>
      </c>
      <c r="F494" s="152" t="s">
        <v>2351</v>
      </c>
      <c r="I494" s="149"/>
      <c r="L494" s="34"/>
      <c r="M494" s="150"/>
      <c r="T494" s="55"/>
      <c r="AT494" s="18" t="s">
        <v>255</v>
      </c>
      <c r="AU494" s="18" t="s">
        <v>21</v>
      </c>
    </row>
    <row r="495" spans="2:65" s="11" customFormat="1" ht="25.9" customHeight="1">
      <c r="B495" s="122"/>
      <c r="D495" s="123" t="s">
        <v>74</v>
      </c>
      <c r="E495" s="124" t="s">
        <v>783</v>
      </c>
      <c r="F495" s="124" t="s">
        <v>784</v>
      </c>
      <c r="I495" s="125"/>
      <c r="J495" s="126">
        <f>BK495</f>
        <v>0</v>
      </c>
      <c r="L495" s="122"/>
      <c r="M495" s="127"/>
      <c r="P495" s="128">
        <f>P496+P531</f>
        <v>0</v>
      </c>
      <c r="R495" s="128">
        <f>R496+R531</f>
        <v>6.8514939999999998</v>
      </c>
      <c r="T495" s="129">
        <f>T496+T531</f>
        <v>0</v>
      </c>
      <c r="AR495" s="123" t="s">
        <v>21</v>
      </c>
      <c r="AT495" s="130" t="s">
        <v>74</v>
      </c>
      <c r="AU495" s="130" t="s">
        <v>75</v>
      </c>
      <c r="AY495" s="123" t="s">
        <v>244</v>
      </c>
      <c r="BK495" s="131">
        <f>BK496+BK531</f>
        <v>0</v>
      </c>
    </row>
    <row r="496" spans="2:65" s="11" customFormat="1" ht="22.9" customHeight="1">
      <c r="B496" s="122"/>
      <c r="D496" s="123" t="s">
        <v>74</v>
      </c>
      <c r="E496" s="132" t="s">
        <v>1886</v>
      </c>
      <c r="F496" s="132" t="s">
        <v>1887</v>
      </c>
      <c r="I496" s="125"/>
      <c r="J496" s="133">
        <f>BK496</f>
        <v>0</v>
      </c>
      <c r="L496" s="122"/>
      <c r="M496" s="127"/>
      <c r="P496" s="128">
        <f>SUM(P497:P530)</f>
        <v>0</v>
      </c>
      <c r="R496" s="128">
        <f>SUM(R497:R530)</f>
        <v>1.2454940000000001</v>
      </c>
      <c r="T496" s="129">
        <f>SUM(T497:T530)</f>
        <v>0</v>
      </c>
      <c r="AR496" s="123" t="s">
        <v>21</v>
      </c>
      <c r="AT496" s="130" t="s">
        <v>74</v>
      </c>
      <c r="AU496" s="130" t="s">
        <v>83</v>
      </c>
      <c r="AY496" s="123" t="s">
        <v>244</v>
      </c>
      <c r="BK496" s="131">
        <f>SUM(BK497:BK530)</f>
        <v>0</v>
      </c>
    </row>
    <row r="497" spans="2:65" s="1" customFormat="1" ht="16.5" customHeight="1">
      <c r="B497" s="34"/>
      <c r="C497" s="134" t="s">
        <v>1721</v>
      </c>
      <c r="D497" s="134" t="s">
        <v>246</v>
      </c>
      <c r="E497" s="135" t="s">
        <v>2352</v>
      </c>
      <c r="F497" s="136" t="s">
        <v>2353</v>
      </c>
      <c r="G497" s="137" t="s">
        <v>249</v>
      </c>
      <c r="H497" s="138">
        <v>170.63</v>
      </c>
      <c r="I497" s="139"/>
      <c r="J497" s="140">
        <f>ROUND(I497*H497,2)</f>
        <v>0</v>
      </c>
      <c r="K497" s="136" t="s">
        <v>250</v>
      </c>
      <c r="L497" s="34"/>
      <c r="M497" s="141" t="s">
        <v>29</v>
      </c>
      <c r="N497" s="142" t="s">
        <v>46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359</v>
      </c>
      <c r="AT497" s="145" t="s">
        <v>246</v>
      </c>
      <c r="AU497" s="145" t="s">
        <v>21</v>
      </c>
      <c r="AY497" s="18" t="s">
        <v>244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83</v>
      </c>
      <c r="BK497" s="146">
        <f>ROUND(I497*H497,2)</f>
        <v>0</v>
      </c>
      <c r="BL497" s="18" t="s">
        <v>359</v>
      </c>
      <c r="BM497" s="145" t="s">
        <v>3071</v>
      </c>
    </row>
    <row r="498" spans="2:65" s="1" customFormat="1">
      <c r="B498" s="34"/>
      <c r="D498" s="147" t="s">
        <v>253</v>
      </c>
      <c r="F498" s="148" t="s">
        <v>2355</v>
      </c>
      <c r="I498" s="149"/>
      <c r="L498" s="34"/>
      <c r="M498" s="150"/>
      <c r="T498" s="55"/>
      <c r="AT498" s="18" t="s">
        <v>253</v>
      </c>
      <c r="AU498" s="18" t="s">
        <v>21</v>
      </c>
    </row>
    <row r="499" spans="2:65" s="1" customFormat="1">
      <c r="B499" s="34"/>
      <c r="D499" s="151" t="s">
        <v>255</v>
      </c>
      <c r="F499" s="152" t="s">
        <v>2356</v>
      </c>
      <c r="I499" s="149"/>
      <c r="L499" s="34"/>
      <c r="M499" s="150"/>
      <c r="T499" s="55"/>
      <c r="AT499" s="18" t="s">
        <v>255</v>
      </c>
      <c r="AU499" s="18" t="s">
        <v>21</v>
      </c>
    </row>
    <row r="500" spans="2:65" s="12" customFormat="1">
      <c r="B500" s="153"/>
      <c r="D500" s="147" t="s">
        <v>262</v>
      </c>
      <c r="E500" s="154" t="s">
        <v>29</v>
      </c>
      <c r="F500" s="155" t="s">
        <v>3072</v>
      </c>
      <c r="H500" s="156">
        <v>49.13</v>
      </c>
      <c r="I500" s="157"/>
      <c r="L500" s="153"/>
      <c r="M500" s="158"/>
      <c r="T500" s="159"/>
      <c r="AT500" s="154" t="s">
        <v>262</v>
      </c>
      <c r="AU500" s="154" t="s">
        <v>21</v>
      </c>
      <c r="AV500" s="12" t="s">
        <v>21</v>
      </c>
      <c r="AW500" s="12" t="s">
        <v>36</v>
      </c>
      <c r="AX500" s="12" t="s">
        <v>75</v>
      </c>
      <c r="AY500" s="154" t="s">
        <v>244</v>
      </c>
    </row>
    <row r="501" spans="2:65" s="12" customFormat="1">
      <c r="B501" s="153"/>
      <c r="D501" s="147" t="s">
        <v>262</v>
      </c>
      <c r="E501" s="154" t="s">
        <v>29</v>
      </c>
      <c r="F501" s="155" t="s">
        <v>3073</v>
      </c>
      <c r="H501" s="156">
        <v>121.5</v>
      </c>
      <c r="I501" s="157"/>
      <c r="L501" s="153"/>
      <c r="M501" s="158"/>
      <c r="T501" s="159"/>
      <c r="AT501" s="154" t="s">
        <v>262</v>
      </c>
      <c r="AU501" s="154" t="s">
        <v>21</v>
      </c>
      <c r="AV501" s="12" t="s">
        <v>21</v>
      </c>
      <c r="AW501" s="12" t="s">
        <v>36</v>
      </c>
      <c r="AX501" s="12" t="s">
        <v>75</v>
      </c>
      <c r="AY501" s="154" t="s">
        <v>244</v>
      </c>
    </row>
    <row r="502" spans="2:65" s="13" customFormat="1">
      <c r="B502" s="160"/>
      <c r="D502" s="147" t="s">
        <v>262</v>
      </c>
      <c r="E502" s="161" t="s">
        <v>29</v>
      </c>
      <c r="F502" s="162" t="s">
        <v>271</v>
      </c>
      <c r="H502" s="163">
        <v>170.63</v>
      </c>
      <c r="I502" s="164"/>
      <c r="L502" s="160"/>
      <c r="M502" s="165"/>
      <c r="T502" s="166"/>
      <c r="AT502" s="161" t="s">
        <v>262</v>
      </c>
      <c r="AU502" s="161" t="s">
        <v>21</v>
      </c>
      <c r="AV502" s="13" t="s">
        <v>251</v>
      </c>
      <c r="AW502" s="13" t="s">
        <v>36</v>
      </c>
      <c r="AX502" s="13" t="s">
        <v>83</v>
      </c>
      <c r="AY502" s="161" t="s">
        <v>244</v>
      </c>
    </row>
    <row r="503" spans="2:65" s="1" customFormat="1" ht="16.5" customHeight="1">
      <c r="B503" s="34"/>
      <c r="C503" s="175" t="s">
        <v>1727</v>
      </c>
      <c r="D503" s="175" t="s">
        <v>373</v>
      </c>
      <c r="E503" s="176" t="s">
        <v>2360</v>
      </c>
      <c r="F503" s="177" t="s">
        <v>2361</v>
      </c>
      <c r="G503" s="178" t="s">
        <v>416</v>
      </c>
      <c r="H503" s="179">
        <v>5.0999999999999997E-2</v>
      </c>
      <c r="I503" s="180"/>
      <c r="J503" s="181">
        <f>ROUND(I503*H503,2)</f>
        <v>0</v>
      </c>
      <c r="K503" s="177" t="s">
        <v>250</v>
      </c>
      <c r="L503" s="182"/>
      <c r="M503" s="183" t="s">
        <v>29</v>
      </c>
      <c r="N503" s="184" t="s">
        <v>46</v>
      </c>
      <c r="P503" s="143">
        <f>O503*H503</f>
        <v>0</v>
      </c>
      <c r="Q503" s="143">
        <v>1</v>
      </c>
      <c r="R503" s="143">
        <f>Q503*H503</f>
        <v>5.0999999999999997E-2</v>
      </c>
      <c r="S503" s="143">
        <v>0</v>
      </c>
      <c r="T503" s="144">
        <f>S503*H503</f>
        <v>0</v>
      </c>
      <c r="AR503" s="145" t="s">
        <v>468</v>
      </c>
      <c r="AT503" s="145" t="s">
        <v>373</v>
      </c>
      <c r="AU503" s="145" t="s">
        <v>21</v>
      </c>
      <c r="AY503" s="18" t="s">
        <v>244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83</v>
      </c>
      <c r="BK503" s="146">
        <f>ROUND(I503*H503,2)</f>
        <v>0</v>
      </c>
      <c r="BL503" s="18" t="s">
        <v>359</v>
      </c>
      <c r="BM503" s="145" t="s">
        <v>3074</v>
      </c>
    </row>
    <row r="504" spans="2:65" s="1" customFormat="1">
      <c r="B504" s="34"/>
      <c r="D504" s="147" t="s">
        <v>253</v>
      </c>
      <c r="F504" s="148" t="s">
        <v>2361</v>
      </c>
      <c r="I504" s="149"/>
      <c r="L504" s="34"/>
      <c r="M504" s="150"/>
      <c r="T504" s="55"/>
      <c r="AT504" s="18" t="s">
        <v>253</v>
      </c>
      <c r="AU504" s="18" t="s">
        <v>21</v>
      </c>
    </row>
    <row r="505" spans="2:65" s="1" customFormat="1" ht="19.5">
      <c r="B505" s="34"/>
      <c r="D505" s="147" t="s">
        <v>284</v>
      </c>
      <c r="F505" s="167" t="s">
        <v>2363</v>
      </c>
      <c r="I505" s="149"/>
      <c r="L505" s="34"/>
      <c r="M505" s="150"/>
      <c r="T505" s="55"/>
      <c r="AT505" s="18" t="s">
        <v>284</v>
      </c>
      <c r="AU505" s="18" t="s">
        <v>21</v>
      </c>
    </row>
    <row r="506" spans="2:65" s="12" customFormat="1">
      <c r="B506" s="153"/>
      <c r="D506" s="147" t="s">
        <v>262</v>
      </c>
      <c r="F506" s="155" t="s">
        <v>3075</v>
      </c>
      <c r="H506" s="156">
        <v>5.0999999999999997E-2</v>
      </c>
      <c r="I506" s="157"/>
      <c r="L506" s="153"/>
      <c r="M506" s="158"/>
      <c r="T506" s="159"/>
      <c r="AT506" s="154" t="s">
        <v>262</v>
      </c>
      <c r="AU506" s="154" t="s">
        <v>21</v>
      </c>
      <c r="AV506" s="12" t="s">
        <v>21</v>
      </c>
      <c r="AW506" s="12" t="s">
        <v>4</v>
      </c>
      <c r="AX506" s="12" t="s">
        <v>83</v>
      </c>
      <c r="AY506" s="154" t="s">
        <v>244</v>
      </c>
    </row>
    <row r="507" spans="2:65" s="1" customFormat="1" ht="16.5" customHeight="1">
      <c r="B507" s="34"/>
      <c r="C507" s="134" t="s">
        <v>1732</v>
      </c>
      <c r="D507" s="134" t="s">
        <v>246</v>
      </c>
      <c r="E507" s="135" t="s">
        <v>3076</v>
      </c>
      <c r="F507" s="136" t="s">
        <v>3077</v>
      </c>
      <c r="G507" s="137" t="s">
        <v>249</v>
      </c>
      <c r="H507" s="138">
        <v>121.54</v>
      </c>
      <c r="I507" s="139"/>
      <c r="J507" s="140">
        <f>ROUND(I507*H507,2)</f>
        <v>0</v>
      </c>
      <c r="K507" s="136" t="s">
        <v>250</v>
      </c>
      <c r="L507" s="34"/>
      <c r="M507" s="141" t="s">
        <v>29</v>
      </c>
      <c r="N507" s="142" t="s">
        <v>46</v>
      </c>
      <c r="P507" s="143">
        <f>O507*H507</f>
        <v>0</v>
      </c>
      <c r="Q507" s="143">
        <v>3.8000000000000002E-4</v>
      </c>
      <c r="R507" s="143">
        <f>Q507*H507</f>
        <v>4.6185200000000003E-2</v>
      </c>
      <c r="S507" s="143">
        <v>0</v>
      </c>
      <c r="T507" s="144">
        <f>S507*H507</f>
        <v>0</v>
      </c>
      <c r="AR507" s="145" t="s">
        <v>359</v>
      </c>
      <c r="AT507" s="145" t="s">
        <v>246</v>
      </c>
      <c r="AU507" s="145" t="s">
        <v>21</v>
      </c>
      <c r="AY507" s="18" t="s">
        <v>244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83</v>
      </c>
      <c r="BK507" s="146">
        <f>ROUND(I507*H507,2)</f>
        <v>0</v>
      </c>
      <c r="BL507" s="18" t="s">
        <v>359</v>
      </c>
      <c r="BM507" s="145" t="s">
        <v>3078</v>
      </c>
    </row>
    <row r="508" spans="2:65" s="1" customFormat="1">
      <c r="B508" s="34"/>
      <c r="D508" s="147" t="s">
        <v>253</v>
      </c>
      <c r="F508" s="148" t="s">
        <v>3079</v>
      </c>
      <c r="I508" s="149"/>
      <c r="L508" s="34"/>
      <c r="M508" s="150"/>
      <c r="T508" s="55"/>
      <c r="AT508" s="18" t="s">
        <v>253</v>
      </c>
      <c r="AU508" s="18" t="s">
        <v>21</v>
      </c>
    </row>
    <row r="509" spans="2:65" s="1" customFormat="1">
      <c r="B509" s="34"/>
      <c r="D509" s="151" t="s">
        <v>255</v>
      </c>
      <c r="F509" s="152" t="s">
        <v>3080</v>
      </c>
      <c r="I509" s="149"/>
      <c r="L509" s="34"/>
      <c r="M509" s="150"/>
      <c r="T509" s="55"/>
      <c r="AT509" s="18" t="s">
        <v>255</v>
      </c>
      <c r="AU509" s="18" t="s">
        <v>21</v>
      </c>
    </row>
    <row r="510" spans="2:65" s="12" customFormat="1">
      <c r="B510" s="153"/>
      <c r="D510" s="147" t="s">
        <v>262</v>
      </c>
      <c r="E510" s="154" t="s">
        <v>29</v>
      </c>
      <c r="F510" s="155" t="s">
        <v>3081</v>
      </c>
      <c r="H510" s="156">
        <v>121.54</v>
      </c>
      <c r="I510" s="157"/>
      <c r="L510" s="153"/>
      <c r="M510" s="158"/>
      <c r="T510" s="159"/>
      <c r="AT510" s="154" t="s">
        <v>262</v>
      </c>
      <c r="AU510" s="154" t="s">
        <v>21</v>
      </c>
      <c r="AV510" s="12" t="s">
        <v>21</v>
      </c>
      <c r="AW510" s="12" t="s">
        <v>36</v>
      </c>
      <c r="AX510" s="12" t="s">
        <v>83</v>
      </c>
      <c r="AY510" s="154" t="s">
        <v>244</v>
      </c>
    </row>
    <row r="511" spans="2:65" s="1" customFormat="1" ht="16.5" customHeight="1">
      <c r="B511" s="34"/>
      <c r="C511" s="134" t="s">
        <v>1738</v>
      </c>
      <c r="D511" s="134" t="s">
        <v>246</v>
      </c>
      <c r="E511" s="135" t="s">
        <v>3082</v>
      </c>
      <c r="F511" s="136" t="s">
        <v>3083</v>
      </c>
      <c r="G511" s="137" t="s">
        <v>249</v>
      </c>
      <c r="H511" s="138">
        <v>49.13</v>
      </c>
      <c r="I511" s="139"/>
      <c r="J511" s="140">
        <f>ROUND(I511*H511,2)</f>
        <v>0</v>
      </c>
      <c r="K511" s="136" t="s">
        <v>250</v>
      </c>
      <c r="L511" s="34"/>
      <c r="M511" s="141" t="s">
        <v>29</v>
      </c>
      <c r="N511" s="142" t="s">
        <v>46</v>
      </c>
      <c r="P511" s="143">
        <f>O511*H511</f>
        <v>0</v>
      </c>
      <c r="Q511" s="143">
        <v>4.0000000000000002E-4</v>
      </c>
      <c r="R511" s="143">
        <f>Q511*H511</f>
        <v>1.9652000000000003E-2</v>
      </c>
      <c r="S511" s="143">
        <v>0</v>
      </c>
      <c r="T511" s="144">
        <f>S511*H511</f>
        <v>0</v>
      </c>
      <c r="AR511" s="145" t="s">
        <v>251</v>
      </c>
      <c r="AT511" s="145" t="s">
        <v>246</v>
      </c>
      <c r="AU511" s="145" t="s">
        <v>21</v>
      </c>
      <c r="AY511" s="18" t="s">
        <v>244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83</v>
      </c>
      <c r="BK511" s="146">
        <f>ROUND(I511*H511,2)</f>
        <v>0</v>
      </c>
      <c r="BL511" s="18" t="s">
        <v>251</v>
      </c>
      <c r="BM511" s="145" t="s">
        <v>3084</v>
      </c>
    </row>
    <row r="512" spans="2:65" s="1" customFormat="1">
      <c r="B512" s="34"/>
      <c r="D512" s="147" t="s">
        <v>253</v>
      </c>
      <c r="F512" s="148" t="s">
        <v>3085</v>
      </c>
      <c r="I512" s="149"/>
      <c r="L512" s="34"/>
      <c r="M512" s="150"/>
      <c r="T512" s="55"/>
      <c r="AT512" s="18" t="s">
        <v>253</v>
      </c>
      <c r="AU512" s="18" t="s">
        <v>21</v>
      </c>
    </row>
    <row r="513" spans="2:65" s="1" customFormat="1">
      <c r="B513" s="34"/>
      <c r="D513" s="151" t="s">
        <v>255</v>
      </c>
      <c r="F513" s="152" t="s">
        <v>3086</v>
      </c>
      <c r="I513" s="149"/>
      <c r="L513" s="34"/>
      <c r="M513" s="150"/>
      <c r="T513" s="55"/>
      <c r="AT513" s="18" t="s">
        <v>255</v>
      </c>
      <c r="AU513" s="18" t="s">
        <v>21</v>
      </c>
    </row>
    <row r="514" spans="2:65" s="12" customFormat="1">
      <c r="B514" s="153"/>
      <c r="D514" s="147" t="s">
        <v>262</v>
      </c>
      <c r="E514" s="154" t="s">
        <v>29</v>
      </c>
      <c r="F514" s="155" t="s">
        <v>3072</v>
      </c>
      <c r="H514" s="156">
        <v>49.13</v>
      </c>
      <c r="I514" s="157"/>
      <c r="L514" s="153"/>
      <c r="M514" s="158"/>
      <c r="T514" s="159"/>
      <c r="AT514" s="154" t="s">
        <v>262</v>
      </c>
      <c r="AU514" s="154" t="s">
        <v>21</v>
      </c>
      <c r="AV514" s="12" t="s">
        <v>21</v>
      </c>
      <c r="AW514" s="12" t="s">
        <v>36</v>
      </c>
      <c r="AX514" s="12" t="s">
        <v>83</v>
      </c>
      <c r="AY514" s="154" t="s">
        <v>244</v>
      </c>
    </row>
    <row r="515" spans="2:65" s="1" customFormat="1" ht="24.2" customHeight="1">
      <c r="B515" s="34"/>
      <c r="C515" s="175" t="s">
        <v>1743</v>
      </c>
      <c r="D515" s="175" t="s">
        <v>373</v>
      </c>
      <c r="E515" s="176" t="s">
        <v>3087</v>
      </c>
      <c r="F515" s="177" t="s">
        <v>3088</v>
      </c>
      <c r="G515" s="178" t="s">
        <v>249</v>
      </c>
      <c r="H515" s="179">
        <v>198.881</v>
      </c>
      <c r="I515" s="180"/>
      <c r="J515" s="181">
        <f>ROUND(I515*H515,2)</f>
        <v>0</v>
      </c>
      <c r="K515" s="177" t="s">
        <v>250</v>
      </c>
      <c r="L515" s="182"/>
      <c r="M515" s="183" t="s">
        <v>29</v>
      </c>
      <c r="N515" s="184" t="s">
        <v>46</v>
      </c>
      <c r="P515" s="143">
        <f>O515*H515</f>
        <v>0</v>
      </c>
      <c r="Q515" s="143">
        <v>5.4000000000000003E-3</v>
      </c>
      <c r="R515" s="143">
        <f>Q515*H515</f>
        <v>1.0739574000000001</v>
      </c>
      <c r="S515" s="143">
        <v>0</v>
      </c>
      <c r="T515" s="144">
        <f>S515*H515</f>
        <v>0</v>
      </c>
      <c r="AR515" s="145" t="s">
        <v>300</v>
      </c>
      <c r="AT515" s="145" t="s">
        <v>373</v>
      </c>
      <c r="AU515" s="145" t="s">
        <v>21</v>
      </c>
      <c r="AY515" s="18" t="s">
        <v>244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8" t="s">
        <v>83</v>
      </c>
      <c r="BK515" s="146">
        <f>ROUND(I515*H515,2)</f>
        <v>0</v>
      </c>
      <c r="BL515" s="18" t="s">
        <v>251</v>
      </c>
      <c r="BM515" s="145" t="s">
        <v>3089</v>
      </c>
    </row>
    <row r="516" spans="2:65" s="1" customFormat="1" ht="19.5">
      <c r="B516" s="34"/>
      <c r="D516" s="147" t="s">
        <v>253</v>
      </c>
      <c r="F516" s="148" t="s">
        <v>3088</v>
      </c>
      <c r="I516" s="149"/>
      <c r="L516" s="34"/>
      <c r="M516" s="150"/>
      <c r="T516" s="55"/>
      <c r="AT516" s="18" t="s">
        <v>253</v>
      </c>
      <c r="AU516" s="18" t="s">
        <v>21</v>
      </c>
    </row>
    <row r="517" spans="2:65" s="12" customFormat="1">
      <c r="B517" s="153"/>
      <c r="D517" s="147" t="s">
        <v>262</v>
      </c>
      <c r="E517" s="154" t="s">
        <v>29</v>
      </c>
      <c r="F517" s="155" t="s">
        <v>3090</v>
      </c>
      <c r="H517" s="156">
        <v>49.14</v>
      </c>
      <c r="I517" s="157"/>
      <c r="L517" s="153"/>
      <c r="M517" s="158"/>
      <c r="T517" s="159"/>
      <c r="AT517" s="154" t="s">
        <v>262</v>
      </c>
      <c r="AU517" s="154" t="s">
        <v>21</v>
      </c>
      <c r="AV517" s="12" t="s">
        <v>21</v>
      </c>
      <c r="AW517" s="12" t="s">
        <v>36</v>
      </c>
      <c r="AX517" s="12" t="s">
        <v>75</v>
      </c>
      <c r="AY517" s="154" t="s">
        <v>244</v>
      </c>
    </row>
    <row r="518" spans="2:65" s="12" customFormat="1">
      <c r="B518" s="153"/>
      <c r="D518" s="147" t="s">
        <v>262</v>
      </c>
      <c r="E518" s="154" t="s">
        <v>29</v>
      </c>
      <c r="F518" s="155" t="s">
        <v>3073</v>
      </c>
      <c r="H518" s="156">
        <v>121.5</v>
      </c>
      <c r="I518" s="157"/>
      <c r="L518" s="153"/>
      <c r="M518" s="158"/>
      <c r="T518" s="159"/>
      <c r="AT518" s="154" t="s">
        <v>262</v>
      </c>
      <c r="AU518" s="154" t="s">
        <v>21</v>
      </c>
      <c r="AV518" s="12" t="s">
        <v>21</v>
      </c>
      <c r="AW518" s="12" t="s">
        <v>36</v>
      </c>
      <c r="AX518" s="12" t="s">
        <v>75</v>
      </c>
      <c r="AY518" s="154" t="s">
        <v>244</v>
      </c>
    </row>
    <row r="519" spans="2:65" s="13" customFormat="1">
      <c r="B519" s="160"/>
      <c r="D519" s="147" t="s">
        <v>262</v>
      </c>
      <c r="E519" s="161" t="s">
        <v>29</v>
      </c>
      <c r="F519" s="162" t="s">
        <v>271</v>
      </c>
      <c r="H519" s="163">
        <v>170.64</v>
      </c>
      <c r="I519" s="164"/>
      <c r="L519" s="160"/>
      <c r="M519" s="165"/>
      <c r="T519" s="166"/>
      <c r="AT519" s="161" t="s">
        <v>262</v>
      </c>
      <c r="AU519" s="161" t="s">
        <v>21</v>
      </c>
      <c r="AV519" s="13" t="s">
        <v>251</v>
      </c>
      <c r="AW519" s="13" t="s">
        <v>36</v>
      </c>
      <c r="AX519" s="13" t="s">
        <v>83</v>
      </c>
      <c r="AY519" s="161" t="s">
        <v>244</v>
      </c>
    </row>
    <row r="520" spans="2:65" s="12" customFormat="1">
      <c r="B520" s="153"/>
      <c r="D520" s="147" t="s">
        <v>262</v>
      </c>
      <c r="F520" s="155" t="s">
        <v>3091</v>
      </c>
      <c r="H520" s="156">
        <v>198.881</v>
      </c>
      <c r="I520" s="157"/>
      <c r="L520" s="153"/>
      <c r="M520" s="158"/>
      <c r="T520" s="159"/>
      <c r="AT520" s="154" t="s">
        <v>262</v>
      </c>
      <c r="AU520" s="154" t="s">
        <v>21</v>
      </c>
      <c r="AV520" s="12" t="s">
        <v>21</v>
      </c>
      <c r="AW520" s="12" t="s">
        <v>4</v>
      </c>
      <c r="AX520" s="12" t="s">
        <v>83</v>
      </c>
      <c r="AY520" s="154" t="s">
        <v>244</v>
      </c>
    </row>
    <row r="521" spans="2:65" s="1" customFormat="1" ht="16.5" customHeight="1">
      <c r="B521" s="34"/>
      <c r="C521" s="134" t="s">
        <v>1747</v>
      </c>
      <c r="D521" s="134" t="s">
        <v>246</v>
      </c>
      <c r="E521" s="135" t="s">
        <v>3092</v>
      </c>
      <c r="F521" s="136" t="s">
        <v>3093</v>
      </c>
      <c r="G521" s="137" t="s">
        <v>249</v>
      </c>
      <c r="H521" s="138">
        <v>17</v>
      </c>
      <c r="I521" s="139"/>
      <c r="J521" s="140">
        <f>ROUND(I521*H521,2)</f>
        <v>0</v>
      </c>
      <c r="K521" s="136" t="s">
        <v>250</v>
      </c>
      <c r="L521" s="34"/>
      <c r="M521" s="141" t="s">
        <v>29</v>
      </c>
      <c r="N521" s="142" t="s">
        <v>46</v>
      </c>
      <c r="P521" s="143">
        <f>O521*H521</f>
        <v>0</v>
      </c>
      <c r="Q521" s="143">
        <v>7.6999999999999996E-4</v>
      </c>
      <c r="R521" s="143">
        <f>Q521*H521</f>
        <v>1.3089999999999999E-2</v>
      </c>
      <c r="S521" s="143">
        <v>0</v>
      </c>
      <c r="T521" s="144">
        <f>S521*H521</f>
        <v>0</v>
      </c>
      <c r="AR521" s="145" t="s">
        <v>359</v>
      </c>
      <c r="AT521" s="145" t="s">
        <v>246</v>
      </c>
      <c r="AU521" s="145" t="s">
        <v>21</v>
      </c>
      <c r="AY521" s="18" t="s">
        <v>244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8" t="s">
        <v>83</v>
      </c>
      <c r="BK521" s="146">
        <f>ROUND(I521*H521,2)</f>
        <v>0</v>
      </c>
      <c r="BL521" s="18" t="s">
        <v>359</v>
      </c>
      <c r="BM521" s="145" t="s">
        <v>3094</v>
      </c>
    </row>
    <row r="522" spans="2:65" s="1" customFormat="1">
      <c r="B522" s="34"/>
      <c r="D522" s="147" t="s">
        <v>253</v>
      </c>
      <c r="F522" s="148" t="s">
        <v>3095</v>
      </c>
      <c r="I522" s="149"/>
      <c r="L522" s="34"/>
      <c r="M522" s="150"/>
      <c r="T522" s="55"/>
      <c r="AT522" s="18" t="s">
        <v>253</v>
      </c>
      <c r="AU522" s="18" t="s">
        <v>21</v>
      </c>
    </row>
    <row r="523" spans="2:65" s="1" customFormat="1">
      <c r="B523" s="34"/>
      <c r="D523" s="151" t="s">
        <v>255</v>
      </c>
      <c r="F523" s="152" t="s">
        <v>3096</v>
      </c>
      <c r="I523" s="149"/>
      <c r="L523" s="34"/>
      <c r="M523" s="150"/>
      <c r="T523" s="55"/>
      <c r="AT523" s="18" t="s">
        <v>255</v>
      </c>
      <c r="AU523" s="18" t="s">
        <v>21</v>
      </c>
    </row>
    <row r="524" spans="2:65" s="15" customFormat="1">
      <c r="B524" s="188"/>
      <c r="D524" s="147" t="s">
        <v>262</v>
      </c>
      <c r="E524" s="189" t="s">
        <v>29</v>
      </c>
      <c r="F524" s="190" t="s">
        <v>3097</v>
      </c>
      <c r="H524" s="189" t="s">
        <v>29</v>
      </c>
      <c r="I524" s="191"/>
      <c r="L524" s="188"/>
      <c r="M524" s="192"/>
      <c r="T524" s="193"/>
      <c r="AT524" s="189" t="s">
        <v>262</v>
      </c>
      <c r="AU524" s="189" t="s">
        <v>21</v>
      </c>
      <c r="AV524" s="15" t="s">
        <v>83</v>
      </c>
      <c r="AW524" s="15" t="s">
        <v>36</v>
      </c>
      <c r="AX524" s="15" t="s">
        <v>75</v>
      </c>
      <c r="AY524" s="189" t="s">
        <v>244</v>
      </c>
    </row>
    <row r="525" spans="2:65" s="12" customFormat="1">
      <c r="B525" s="153"/>
      <c r="D525" s="147" t="s">
        <v>262</v>
      </c>
      <c r="E525" s="154" t="s">
        <v>29</v>
      </c>
      <c r="F525" s="155" t="s">
        <v>3098</v>
      </c>
      <c r="H525" s="156">
        <v>8.5</v>
      </c>
      <c r="I525" s="157"/>
      <c r="L525" s="153"/>
      <c r="M525" s="158"/>
      <c r="T525" s="159"/>
      <c r="AT525" s="154" t="s">
        <v>262</v>
      </c>
      <c r="AU525" s="154" t="s">
        <v>21</v>
      </c>
      <c r="AV525" s="12" t="s">
        <v>21</v>
      </c>
      <c r="AW525" s="12" t="s">
        <v>36</v>
      </c>
      <c r="AX525" s="12" t="s">
        <v>75</v>
      </c>
      <c r="AY525" s="154" t="s">
        <v>244</v>
      </c>
    </row>
    <row r="526" spans="2:65" s="12" customFormat="1">
      <c r="B526" s="153"/>
      <c r="D526" s="147" t="s">
        <v>262</v>
      </c>
      <c r="E526" s="154" t="s">
        <v>29</v>
      </c>
      <c r="F526" s="155" t="s">
        <v>3099</v>
      </c>
      <c r="H526" s="156">
        <v>8.5</v>
      </c>
      <c r="I526" s="157"/>
      <c r="L526" s="153"/>
      <c r="M526" s="158"/>
      <c r="T526" s="159"/>
      <c r="AT526" s="154" t="s">
        <v>262</v>
      </c>
      <c r="AU526" s="154" t="s">
        <v>21</v>
      </c>
      <c r="AV526" s="12" t="s">
        <v>21</v>
      </c>
      <c r="AW526" s="12" t="s">
        <v>36</v>
      </c>
      <c r="AX526" s="12" t="s">
        <v>75</v>
      </c>
      <c r="AY526" s="154" t="s">
        <v>244</v>
      </c>
    </row>
    <row r="527" spans="2:65" s="13" customFormat="1">
      <c r="B527" s="160"/>
      <c r="D527" s="147" t="s">
        <v>262</v>
      </c>
      <c r="E527" s="161" t="s">
        <v>29</v>
      </c>
      <c r="F527" s="162" t="s">
        <v>271</v>
      </c>
      <c r="H527" s="163">
        <v>17</v>
      </c>
      <c r="I527" s="164"/>
      <c r="L527" s="160"/>
      <c r="M527" s="165"/>
      <c r="T527" s="166"/>
      <c r="AT527" s="161" t="s">
        <v>262</v>
      </c>
      <c r="AU527" s="161" t="s">
        <v>21</v>
      </c>
      <c r="AV527" s="13" t="s">
        <v>251</v>
      </c>
      <c r="AW527" s="13" t="s">
        <v>36</v>
      </c>
      <c r="AX527" s="13" t="s">
        <v>83</v>
      </c>
      <c r="AY527" s="161" t="s">
        <v>244</v>
      </c>
    </row>
    <row r="528" spans="2:65" s="1" customFormat="1" ht="16.5" customHeight="1">
      <c r="B528" s="34"/>
      <c r="C528" s="175" t="s">
        <v>1751</v>
      </c>
      <c r="D528" s="175" t="s">
        <v>373</v>
      </c>
      <c r="E528" s="176" t="s">
        <v>3100</v>
      </c>
      <c r="F528" s="177" t="s">
        <v>3101</v>
      </c>
      <c r="G528" s="178" t="s">
        <v>249</v>
      </c>
      <c r="H528" s="179">
        <v>19.814</v>
      </c>
      <c r="I528" s="180"/>
      <c r="J528" s="181">
        <f>ROUND(I528*H528,2)</f>
        <v>0</v>
      </c>
      <c r="K528" s="177" t="s">
        <v>250</v>
      </c>
      <c r="L528" s="182"/>
      <c r="M528" s="183" t="s">
        <v>29</v>
      </c>
      <c r="N528" s="184" t="s">
        <v>46</v>
      </c>
      <c r="P528" s="143">
        <f>O528*H528</f>
        <v>0</v>
      </c>
      <c r="Q528" s="143">
        <v>2.0999999999999999E-3</v>
      </c>
      <c r="R528" s="143">
        <f>Q528*H528</f>
        <v>4.1609399999999998E-2</v>
      </c>
      <c r="S528" s="143">
        <v>0</v>
      </c>
      <c r="T528" s="144">
        <f>S528*H528</f>
        <v>0</v>
      </c>
      <c r="AR528" s="145" t="s">
        <v>468</v>
      </c>
      <c r="AT528" s="145" t="s">
        <v>373</v>
      </c>
      <c r="AU528" s="145" t="s">
        <v>21</v>
      </c>
      <c r="AY528" s="18" t="s">
        <v>244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8" t="s">
        <v>83</v>
      </c>
      <c r="BK528" s="146">
        <f>ROUND(I528*H528,2)</f>
        <v>0</v>
      </c>
      <c r="BL528" s="18" t="s">
        <v>359</v>
      </c>
      <c r="BM528" s="145" t="s">
        <v>3102</v>
      </c>
    </row>
    <row r="529" spans="2:65" s="1" customFormat="1">
      <c r="B529" s="34"/>
      <c r="D529" s="147" t="s">
        <v>253</v>
      </c>
      <c r="F529" s="148" t="s">
        <v>3101</v>
      </c>
      <c r="I529" s="149"/>
      <c r="L529" s="34"/>
      <c r="M529" s="150"/>
      <c r="T529" s="55"/>
      <c r="AT529" s="18" t="s">
        <v>253</v>
      </c>
      <c r="AU529" s="18" t="s">
        <v>21</v>
      </c>
    </row>
    <row r="530" spans="2:65" s="12" customFormat="1">
      <c r="B530" s="153"/>
      <c r="D530" s="147" t="s">
        <v>262</v>
      </c>
      <c r="F530" s="155" t="s">
        <v>3103</v>
      </c>
      <c r="H530" s="156">
        <v>19.814</v>
      </c>
      <c r="I530" s="157"/>
      <c r="L530" s="153"/>
      <c r="M530" s="158"/>
      <c r="T530" s="159"/>
      <c r="AT530" s="154" t="s">
        <v>262</v>
      </c>
      <c r="AU530" s="154" t="s">
        <v>21</v>
      </c>
      <c r="AV530" s="12" t="s">
        <v>21</v>
      </c>
      <c r="AW530" s="12" t="s">
        <v>4</v>
      </c>
      <c r="AX530" s="12" t="s">
        <v>83</v>
      </c>
      <c r="AY530" s="154" t="s">
        <v>244</v>
      </c>
    </row>
    <row r="531" spans="2:65" s="11" customFormat="1" ht="22.9" customHeight="1">
      <c r="B531" s="122"/>
      <c r="D531" s="123" t="s">
        <v>74</v>
      </c>
      <c r="E531" s="132" t="s">
        <v>785</v>
      </c>
      <c r="F531" s="132" t="s">
        <v>786</v>
      </c>
      <c r="I531" s="125"/>
      <c r="J531" s="133">
        <f>BK531</f>
        <v>0</v>
      </c>
      <c r="L531" s="122"/>
      <c r="M531" s="127"/>
      <c r="P531" s="128">
        <f>SUM(P532:P537)</f>
        <v>0</v>
      </c>
      <c r="R531" s="128">
        <f>SUM(R532:R537)</f>
        <v>5.6059999999999999</v>
      </c>
      <c r="T531" s="129">
        <f>SUM(T532:T537)</f>
        <v>0</v>
      </c>
      <c r="AR531" s="123" t="s">
        <v>21</v>
      </c>
      <c r="AT531" s="130" t="s">
        <v>74</v>
      </c>
      <c r="AU531" s="130" t="s">
        <v>83</v>
      </c>
      <c r="AY531" s="123" t="s">
        <v>244</v>
      </c>
      <c r="BK531" s="131">
        <f>SUM(BK532:BK537)</f>
        <v>0</v>
      </c>
    </row>
    <row r="532" spans="2:65" s="1" customFormat="1" ht="16.5" customHeight="1">
      <c r="B532" s="34"/>
      <c r="C532" s="134" t="s">
        <v>1758</v>
      </c>
      <c r="D532" s="134" t="s">
        <v>246</v>
      </c>
      <c r="E532" s="135" t="s">
        <v>3104</v>
      </c>
      <c r="F532" s="136" t="s">
        <v>3105</v>
      </c>
      <c r="G532" s="137" t="s">
        <v>282</v>
      </c>
      <c r="H532" s="138">
        <v>1</v>
      </c>
      <c r="I532" s="139"/>
      <c r="J532" s="140">
        <f>ROUND(I532*H532,2)</f>
        <v>0</v>
      </c>
      <c r="K532" s="136" t="s">
        <v>29</v>
      </c>
      <c r="L532" s="34"/>
      <c r="M532" s="141" t="s">
        <v>29</v>
      </c>
      <c r="N532" s="142" t="s">
        <v>46</v>
      </c>
      <c r="P532" s="143">
        <f>O532*H532</f>
        <v>0</v>
      </c>
      <c r="Q532" s="143">
        <v>1.31</v>
      </c>
      <c r="R532" s="143">
        <f>Q532*H532</f>
        <v>1.31</v>
      </c>
      <c r="S532" s="143">
        <v>0</v>
      </c>
      <c r="T532" s="144">
        <f>S532*H532</f>
        <v>0</v>
      </c>
      <c r="AR532" s="145" t="s">
        <v>359</v>
      </c>
      <c r="AT532" s="145" t="s">
        <v>246</v>
      </c>
      <c r="AU532" s="145" t="s">
        <v>21</v>
      </c>
      <c r="AY532" s="18" t="s">
        <v>244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83</v>
      </c>
      <c r="BK532" s="146">
        <f>ROUND(I532*H532,2)</f>
        <v>0</v>
      </c>
      <c r="BL532" s="18" t="s">
        <v>359</v>
      </c>
      <c r="BM532" s="145" t="s">
        <v>3106</v>
      </c>
    </row>
    <row r="533" spans="2:65" s="1" customFormat="1">
      <c r="B533" s="34"/>
      <c r="D533" s="147" t="s">
        <v>253</v>
      </c>
      <c r="F533" s="148" t="s">
        <v>3105</v>
      </c>
      <c r="I533" s="149"/>
      <c r="L533" s="34"/>
      <c r="M533" s="150"/>
      <c r="T533" s="55"/>
      <c r="AT533" s="18" t="s">
        <v>253</v>
      </c>
      <c r="AU533" s="18" t="s">
        <v>21</v>
      </c>
    </row>
    <row r="534" spans="2:65" s="1" customFormat="1" ht="19.5">
      <c r="B534" s="34"/>
      <c r="D534" s="147" t="s">
        <v>284</v>
      </c>
      <c r="F534" s="167" t="s">
        <v>3107</v>
      </c>
      <c r="I534" s="149"/>
      <c r="L534" s="34"/>
      <c r="M534" s="150"/>
      <c r="T534" s="55"/>
      <c r="AT534" s="18" t="s">
        <v>284</v>
      </c>
      <c r="AU534" s="18" t="s">
        <v>21</v>
      </c>
    </row>
    <row r="535" spans="2:65" s="1" customFormat="1" ht="16.5" customHeight="1">
      <c r="B535" s="34"/>
      <c r="C535" s="134" t="s">
        <v>1762</v>
      </c>
      <c r="D535" s="134" t="s">
        <v>246</v>
      </c>
      <c r="E535" s="135" t="s">
        <v>3108</v>
      </c>
      <c r="F535" s="136" t="s">
        <v>3109</v>
      </c>
      <c r="G535" s="137" t="s">
        <v>591</v>
      </c>
      <c r="H535" s="138">
        <v>107.4</v>
      </c>
      <c r="I535" s="139"/>
      <c r="J535" s="140">
        <f>ROUND(I535*H535,2)</f>
        <v>0</v>
      </c>
      <c r="K535" s="136" t="s">
        <v>29</v>
      </c>
      <c r="L535" s="34"/>
      <c r="M535" s="141" t="s">
        <v>29</v>
      </c>
      <c r="N535" s="142" t="s">
        <v>46</v>
      </c>
      <c r="P535" s="143">
        <f>O535*H535</f>
        <v>0</v>
      </c>
      <c r="Q535" s="143">
        <v>0.04</v>
      </c>
      <c r="R535" s="143">
        <f>Q535*H535</f>
        <v>4.2960000000000003</v>
      </c>
      <c r="S535" s="143">
        <v>0</v>
      </c>
      <c r="T535" s="144">
        <f>S535*H535</f>
        <v>0</v>
      </c>
      <c r="AR535" s="145" t="s">
        <v>359</v>
      </c>
      <c r="AT535" s="145" t="s">
        <v>246</v>
      </c>
      <c r="AU535" s="145" t="s">
        <v>21</v>
      </c>
      <c r="AY535" s="18" t="s">
        <v>244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83</v>
      </c>
      <c r="BK535" s="146">
        <f>ROUND(I535*H535,2)</f>
        <v>0</v>
      </c>
      <c r="BL535" s="18" t="s">
        <v>359</v>
      </c>
      <c r="BM535" s="145" t="s">
        <v>3110</v>
      </c>
    </row>
    <row r="536" spans="2:65" s="1" customFormat="1">
      <c r="B536" s="34"/>
      <c r="D536" s="147" t="s">
        <v>253</v>
      </c>
      <c r="F536" s="148" t="s">
        <v>3109</v>
      </c>
      <c r="I536" s="149"/>
      <c r="L536" s="34"/>
      <c r="M536" s="150"/>
      <c r="T536" s="55"/>
      <c r="AT536" s="18" t="s">
        <v>253</v>
      </c>
      <c r="AU536" s="18" t="s">
        <v>21</v>
      </c>
    </row>
    <row r="537" spans="2:65" s="12" customFormat="1">
      <c r="B537" s="153"/>
      <c r="D537" s="147" t="s">
        <v>262</v>
      </c>
      <c r="E537" s="154" t="s">
        <v>29</v>
      </c>
      <c r="F537" s="155" t="s">
        <v>3111</v>
      </c>
      <c r="H537" s="156">
        <v>107.4</v>
      </c>
      <c r="I537" s="157"/>
      <c r="L537" s="153"/>
      <c r="M537" s="158"/>
      <c r="T537" s="159"/>
      <c r="AT537" s="154" t="s">
        <v>262</v>
      </c>
      <c r="AU537" s="154" t="s">
        <v>21</v>
      </c>
      <c r="AV537" s="12" t="s">
        <v>21</v>
      </c>
      <c r="AW537" s="12" t="s">
        <v>36</v>
      </c>
      <c r="AX537" s="12" t="s">
        <v>83</v>
      </c>
      <c r="AY537" s="154" t="s">
        <v>244</v>
      </c>
    </row>
    <row r="538" spans="2:65" s="11" customFormat="1" ht="25.9" customHeight="1">
      <c r="B538" s="122"/>
      <c r="D538" s="123" t="s">
        <v>74</v>
      </c>
      <c r="E538" s="124" t="s">
        <v>1930</v>
      </c>
      <c r="F538" s="124" t="s">
        <v>1931</v>
      </c>
      <c r="I538" s="125"/>
      <c r="J538" s="126">
        <f>BK538</f>
        <v>0</v>
      </c>
      <c r="L538" s="122"/>
      <c r="M538" s="127"/>
      <c r="P538" s="128">
        <f>SUM(P539:P545)</f>
        <v>0</v>
      </c>
      <c r="R538" s="128">
        <f>SUM(R539:R545)</f>
        <v>0</v>
      </c>
      <c r="T538" s="129">
        <f>SUM(T539:T545)</f>
        <v>0</v>
      </c>
      <c r="AR538" s="123" t="s">
        <v>251</v>
      </c>
      <c r="AT538" s="130" t="s">
        <v>74</v>
      </c>
      <c r="AU538" s="130" t="s">
        <v>75</v>
      </c>
      <c r="AY538" s="123" t="s">
        <v>244</v>
      </c>
      <c r="BK538" s="131">
        <f>SUM(BK539:BK545)</f>
        <v>0</v>
      </c>
    </row>
    <row r="539" spans="2:65" s="1" customFormat="1" ht="16.5" customHeight="1">
      <c r="B539" s="34"/>
      <c r="C539" s="134" t="s">
        <v>1768</v>
      </c>
      <c r="D539" s="134" t="s">
        <v>246</v>
      </c>
      <c r="E539" s="135" t="s">
        <v>1933</v>
      </c>
      <c r="F539" s="136" t="s">
        <v>2389</v>
      </c>
      <c r="G539" s="137" t="s">
        <v>507</v>
      </c>
      <c r="H539" s="138">
        <v>2</v>
      </c>
      <c r="I539" s="139"/>
      <c r="J539" s="140">
        <f>ROUND(I539*H539,2)</f>
        <v>0</v>
      </c>
      <c r="K539" s="136" t="s">
        <v>29</v>
      </c>
      <c r="L539" s="34"/>
      <c r="M539" s="141" t="s">
        <v>29</v>
      </c>
      <c r="N539" s="142" t="s">
        <v>46</v>
      </c>
      <c r="P539" s="143">
        <f>O539*H539</f>
        <v>0</v>
      </c>
      <c r="Q539" s="143">
        <v>0</v>
      </c>
      <c r="R539" s="143">
        <f>Q539*H539</f>
        <v>0</v>
      </c>
      <c r="S539" s="143">
        <v>0</v>
      </c>
      <c r="T539" s="144">
        <f>S539*H539</f>
        <v>0</v>
      </c>
      <c r="AR539" s="145" t="s">
        <v>2390</v>
      </c>
      <c r="AT539" s="145" t="s">
        <v>246</v>
      </c>
      <c r="AU539" s="145" t="s">
        <v>83</v>
      </c>
      <c r="AY539" s="18" t="s">
        <v>244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83</v>
      </c>
      <c r="BK539" s="146">
        <f>ROUND(I539*H539,2)</f>
        <v>0</v>
      </c>
      <c r="BL539" s="18" t="s">
        <v>2390</v>
      </c>
      <c r="BM539" s="145" t="s">
        <v>3112</v>
      </c>
    </row>
    <row r="540" spans="2:65" s="1" customFormat="1">
      <c r="B540" s="34"/>
      <c r="D540" s="147" t="s">
        <v>253</v>
      </c>
      <c r="F540" s="148" t="s">
        <v>2389</v>
      </c>
      <c r="I540" s="149"/>
      <c r="L540" s="34"/>
      <c r="M540" s="150"/>
      <c r="T540" s="55"/>
      <c r="AT540" s="18" t="s">
        <v>253</v>
      </c>
      <c r="AU540" s="18" t="s">
        <v>83</v>
      </c>
    </row>
    <row r="541" spans="2:65" s="1" customFormat="1" ht="19.5">
      <c r="B541" s="34"/>
      <c r="D541" s="147" t="s">
        <v>284</v>
      </c>
      <c r="F541" s="167" t="s">
        <v>2392</v>
      </c>
      <c r="I541" s="149"/>
      <c r="L541" s="34"/>
      <c r="M541" s="150"/>
      <c r="T541" s="55"/>
      <c r="AT541" s="18" t="s">
        <v>284</v>
      </c>
      <c r="AU541" s="18" t="s">
        <v>83</v>
      </c>
    </row>
    <row r="542" spans="2:65" s="1" customFormat="1" ht="16.5" customHeight="1">
      <c r="B542" s="34"/>
      <c r="C542" s="134" t="s">
        <v>1772</v>
      </c>
      <c r="D542" s="134" t="s">
        <v>246</v>
      </c>
      <c r="E542" s="135" t="s">
        <v>2393</v>
      </c>
      <c r="F542" s="136" t="s">
        <v>2394</v>
      </c>
      <c r="G542" s="137" t="s">
        <v>282</v>
      </c>
      <c r="H542" s="138">
        <v>1</v>
      </c>
      <c r="I542" s="139"/>
      <c r="J542" s="140">
        <f>ROUND(I542*H542,2)</f>
        <v>0</v>
      </c>
      <c r="K542" s="136" t="s">
        <v>29</v>
      </c>
      <c r="L542" s="34"/>
      <c r="M542" s="141" t="s">
        <v>29</v>
      </c>
      <c r="N542" s="142" t="s">
        <v>46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2390</v>
      </c>
      <c r="AT542" s="145" t="s">
        <v>246</v>
      </c>
      <c r="AU542" s="145" t="s">
        <v>83</v>
      </c>
      <c r="AY542" s="18" t="s">
        <v>244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83</v>
      </c>
      <c r="BK542" s="146">
        <f>ROUND(I542*H542,2)</f>
        <v>0</v>
      </c>
      <c r="BL542" s="18" t="s">
        <v>2390</v>
      </c>
      <c r="BM542" s="145" t="s">
        <v>3113</v>
      </c>
    </row>
    <row r="543" spans="2:65" s="1" customFormat="1">
      <c r="B543" s="34"/>
      <c r="D543" s="147" t="s">
        <v>253</v>
      </c>
      <c r="F543" s="148" t="s">
        <v>2394</v>
      </c>
      <c r="I543" s="149"/>
      <c r="L543" s="34"/>
      <c r="M543" s="150"/>
      <c r="T543" s="55"/>
      <c r="AT543" s="18" t="s">
        <v>253</v>
      </c>
      <c r="AU543" s="18" t="s">
        <v>83</v>
      </c>
    </row>
    <row r="544" spans="2:65" s="1" customFormat="1" ht="16.5" customHeight="1">
      <c r="B544" s="34"/>
      <c r="C544" s="134" t="s">
        <v>1778</v>
      </c>
      <c r="D544" s="134" t="s">
        <v>246</v>
      </c>
      <c r="E544" s="135" t="s">
        <v>2396</v>
      </c>
      <c r="F544" s="136" t="s">
        <v>2397</v>
      </c>
      <c r="G544" s="137" t="s">
        <v>282</v>
      </c>
      <c r="H544" s="138">
        <v>1</v>
      </c>
      <c r="I544" s="139"/>
      <c r="J544" s="140">
        <f>ROUND(I544*H544,2)</f>
        <v>0</v>
      </c>
      <c r="K544" s="136" t="s">
        <v>29</v>
      </c>
      <c r="L544" s="34"/>
      <c r="M544" s="141" t="s">
        <v>29</v>
      </c>
      <c r="N544" s="142" t="s">
        <v>46</v>
      </c>
      <c r="P544" s="143">
        <f>O544*H544</f>
        <v>0</v>
      </c>
      <c r="Q544" s="143">
        <v>0</v>
      </c>
      <c r="R544" s="143">
        <f>Q544*H544</f>
        <v>0</v>
      </c>
      <c r="S544" s="143">
        <v>0</v>
      </c>
      <c r="T544" s="144">
        <f>S544*H544</f>
        <v>0</v>
      </c>
      <c r="AR544" s="145" t="s">
        <v>2390</v>
      </c>
      <c r="AT544" s="145" t="s">
        <v>246</v>
      </c>
      <c r="AU544" s="145" t="s">
        <v>83</v>
      </c>
      <c r="AY544" s="18" t="s">
        <v>244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83</v>
      </c>
      <c r="BK544" s="146">
        <f>ROUND(I544*H544,2)</f>
        <v>0</v>
      </c>
      <c r="BL544" s="18" t="s">
        <v>2390</v>
      </c>
      <c r="BM544" s="145" t="s">
        <v>3114</v>
      </c>
    </row>
    <row r="545" spans="2:47" s="1" customFormat="1">
      <c r="B545" s="34"/>
      <c r="D545" s="147" t="s">
        <v>253</v>
      </c>
      <c r="F545" s="148" t="s">
        <v>2397</v>
      </c>
      <c r="I545" s="149"/>
      <c r="L545" s="34"/>
      <c r="M545" s="185"/>
      <c r="N545" s="186"/>
      <c r="O545" s="186"/>
      <c r="P545" s="186"/>
      <c r="Q545" s="186"/>
      <c r="R545" s="186"/>
      <c r="S545" s="186"/>
      <c r="T545" s="187"/>
      <c r="AT545" s="18" t="s">
        <v>253</v>
      </c>
      <c r="AU545" s="18" t="s">
        <v>83</v>
      </c>
    </row>
    <row r="546" spans="2:47" s="1" customFormat="1" ht="6.95" customHeight="1">
      <c r="B546" s="43"/>
      <c r="C546" s="44"/>
      <c r="D546" s="44"/>
      <c r="E546" s="44"/>
      <c r="F546" s="44"/>
      <c r="G546" s="44"/>
      <c r="H546" s="44"/>
      <c r="I546" s="44"/>
      <c r="J546" s="44"/>
      <c r="K546" s="44"/>
      <c r="L546" s="34"/>
    </row>
  </sheetData>
  <sheetProtection algorithmName="SHA-512" hashValue="LUEJPA+manXsdKWbLqbYE5/YrWxLp9t4jeZni7SXp8/EnxZQiZLYepVu9RbOMj196fO1AdLwnaA1y47cy+FlBA==" saltValue="vohhx41U/UPLgdCnAtr90+fNp9IJsqRpjC8XCKIMQNqMgsbAajt/x7rRw6vnTVpb+RVTQctec0EW2P5xM9s2vg==" spinCount="100000" sheet="1" objects="1" scenarios="1" formatColumns="0" formatRows="0" autoFilter="0"/>
  <autoFilter ref="C91:K545" xr:uid="{00000000-0009-0000-0000-00000B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B00-000000000000}"/>
    <hyperlink ref="F101" r:id="rId2" xr:uid="{00000000-0004-0000-0B00-000001000000}"/>
    <hyperlink ref="F104" r:id="rId3" xr:uid="{00000000-0004-0000-0B00-000002000000}"/>
    <hyperlink ref="F108" r:id="rId4" xr:uid="{00000000-0004-0000-0B00-000003000000}"/>
    <hyperlink ref="F112" r:id="rId5" xr:uid="{00000000-0004-0000-0B00-000004000000}"/>
    <hyperlink ref="F118" r:id="rId6" xr:uid="{00000000-0004-0000-0B00-000005000000}"/>
    <hyperlink ref="F124" r:id="rId7" xr:uid="{00000000-0004-0000-0B00-000006000000}"/>
    <hyperlink ref="F128" r:id="rId8" xr:uid="{00000000-0004-0000-0B00-000007000000}"/>
    <hyperlink ref="F139" r:id="rId9" xr:uid="{00000000-0004-0000-0B00-000008000000}"/>
    <hyperlink ref="F147" r:id="rId10" xr:uid="{00000000-0004-0000-0B00-000009000000}"/>
    <hyperlink ref="F152" r:id="rId11" xr:uid="{00000000-0004-0000-0B00-00000A000000}"/>
    <hyperlink ref="F155" r:id="rId12" xr:uid="{00000000-0004-0000-0B00-00000B000000}"/>
    <hyperlink ref="F161" r:id="rId13" xr:uid="{00000000-0004-0000-0B00-00000C000000}"/>
    <hyperlink ref="F165" r:id="rId14" xr:uid="{00000000-0004-0000-0B00-00000D000000}"/>
    <hyperlink ref="F169" r:id="rId15" xr:uid="{00000000-0004-0000-0B00-00000E000000}"/>
    <hyperlink ref="F175" r:id="rId16" xr:uid="{00000000-0004-0000-0B00-00000F000000}"/>
    <hyperlink ref="F194" r:id="rId17" xr:uid="{00000000-0004-0000-0B00-000010000000}"/>
    <hyperlink ref="F201" r:id="rId18" xr:uid="{00000000-0004-0000-0B00-000011000000}"/>
    <hyperlink ref="F205" r:id="rId19" xr:uid="{00000000-0004-0000-0B00-000012000000}"/>
    <hyperlink ref="F210" r:id="rId20" xr:uid="{00000000-0004-0000-0B00-000013000000}"/>
    <hyperlink ref="F214" r:id="rId21" xr:uid="{00000000-0004-0000-0B00-000014000000}"/>
    <hyperlink ref="F217" r:id="rId22" xr:uid="{00000000-0004-0000-0B00-000015000000}"/>
    <hyperlink ref="F223" r:id="rId23" xr:uid="{00000000-0004-0000-0B00-000016000000}"/>
    <hyperlink ref="F227" r:id="rId24" xr:uid="{00000000-0004-0000-0B00-000017000000}"/>
    <hyperlink ref="F234" r:id="rId25" xr:uid="{00000000-0004-0000-0B00-000018000000}"/>
    <hyperlink ref="F242" r:id="rId26" xr:uid="{00000000-0004-0000-0B00-000019000000}"/>
    <hyperlink ref="F249" r:id="rId27" xr:uid="{00000000-0004-0000-0B00-00001A000000}"/>
    <hyperlink ref="F263" r:id="rId28" xr:uid="{00000000-0004-0000-0B00-00001B000000}"/>
    <hyperlink ref="F271" r:id="rId29" xr:uid="{00000000-0004-0000-0B00-00001C000000}"/>
    <hyperlink ref="F289" r:id="rId30" xr:uid="{00000000-0004-0000-0B00-00001D000000}"/>
    <hyperlink ref="F293" r:id="rId31" xr:uid="{00000000-0004-0000-0B00-00001E000000}"/>
    <hyperlink ref="F310" r:id="rId32" xr:uid="{00000000-0004-0000-0B00-00001F000000}"/>
    <hyperlink ref="F313" r:id="rId33" xr:uid="{00000000-0004-0000-0B00-000020000000}"/>
    <hyperlink ref="F320" r:id="rId34" xr:uid="{00000000-0004-0000-0B00-000021000000}"/>
    <hyperlink ref="F326" r:id="rId35" xr:uid="{00000000-0004-0000-0B00-000022000000}"/>
    <hyperlink ref="F334" r:id="rId36" xr:uid="{00000000-0004-0000-0B00-000023000000}"/>
    <hyperlink ref="F341" r:id="rId37" xr:uid="{00000000-0004-0000-0B00-000024000000}"/>
    <hyperlink ref="F344" r:id="rId38" xr:uid="{00000000-0004-0000-0B00-000025000000}"/>
    <hyperlink ref="F353" r:id="rId39" xr:uid="{00000000-0004-0000-0B00-000026000000}"/>
    <hyperlink ref="F358" r:id="rId40" xr:uid="{00000000-0004-0000-0B00-000027000000}"/>
    <hyperlink ref="F362" r:id="rId41" xr:uid="{00000000-0004-0000-0B00-000028000000}"/>
    <hyperlink ref="F366" r:id="rId42" xr:uid="{00000000-0004-0000-0B00-000029000000}"/>
    <hyperlink ref="F373" r:id="rId43" xr:uid="{00000000-0004-0000-0B00-00002A000000}"/>
    <hyperlink ref="F376" r:id="rId44" xr:uid="{00000000-0004-0000-0B00-00002B000000}"/>
    <hyperlink ref="F382" r:id="rId45" xr:uid="{00000000-0004-0000-0B00-00002C000000}"/>
    <hyperlink ref="F388" r:id="rId46" xr:uid="{00000000-0004-0000-0B00-00002D000000}"/>
    <hyperlink ref="F392" r:id="rId47" xr:uid="{00000000-0004-0000-0B00-00002E000000}"/>
    <hyperlink ref="F396" r:id="rId48" xr:uid="{00000000-0004-0000-0B00-00002F000000}"/>
    <hyperlink ref="F401" r:id="rId49" xr:uid="{00000000-0004-0000-0B00-000030000000}"/>
    <hyperlink ref="F406" r:id="rId50" xr:uid="{00000000-0004-0000-0B00-000031000000}"/>
    <hyperlink ref="F410" r:id="rId51" xr:uid="{00000000-0004-0000-0B00-000032000000}"/>
    <hyperlink ref="F416" r:id="rId52" xr:uid="{00000000-0004-0000-0B00-000033000000}"/>
    <hyperlink ref="F423" r:id="rId53" xr:uid="{00000000-0004-0000-0B00-000034000000}"/>
    <hyperlink ref="F427" r:id="rId54" xr:uid="{00000000-0004-0000-0B00-000035000000}"/>
    <hyperlink ref="F438" r:id="rId55" xr:uid="{00000000-0004-0000-0B00-000036000000}"/>
    <hyperlink ref="F445" r:id="rId56" xr:uid="{00000000-0004-0000-0B00-000037000000}"/>
    <hyperlink ref="F449" r:id="rId57" xr:uid="{00000000-0004-0000-0B00-000038000000}"/>
    <hyperlink ref="F453" r:id="rId58" xr:uid="{00000000-0004-0000-0B00-000039000000}"/>
    <hyperlink ref="F457" r:id="rId59" xr:uid="{00000000-0004-0000-0B00-00003A000000}"/>
    <hyperlink ref="F474" r:id="rId60" xr:uid="{00000000-0004-0000-0B00-00003B000000}"/>
    <hyperlink ref="F477" r:id="rId61" xr:uid="{00000000-0004-0000-0B00-00003C000000}"/>
    <hyperlink ref="F480" r:id="rId62" xr:uid="{00000000-0004-0000-0B00-00003D000000}"/>
    <hyperlink ref="F483" r:id="rId63" xr:uid="{00000000-0004-0000-0B00-00003E000000}"/>
    <hyperlink ref="F486" r:id="rId64" xr:uid="{00000000-0004-0000-0B00-00003F000000}"/>
    <hyperlink ref="F489" r:id="rId65" xr:uid="{00000000-0004-0000-0B00-000040000000}"/>
    <hyperlink ref="F494" r:id="rId66" xr:uid="{00000000-0004-0000-0B00-000041000000}"/>
    <hyperlink ref="F499" r:id="rId67" xr:uid="{00000000-0004-0000-0B00-000042000000}"/>
    <hyperlink ref="F509" r:id="rId68" xr:uid="{00000000-0004-0000-0B00-000043000000}"/>
    <hyperlink ref="F513" r:id="rId69" xr:uid="{00000000-0004-0000-0B00-000044000000}"/>
    <hyperlink ref="F523" r:id="rId70" xr:uid="{00000000-0004-0000-0B00-00004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119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ht="12" customHeight="1">
      <c r="B8" s="21"/>
      <c r="D8" s="28" t="s">
        <v>210</v>
      </c>
      <c r="L8" s="21"/>
    </row>
    <row r="9" spans="2:46" s="1" customFormat="1" ht="16.5" customHeight="1">
      <c r="B9" s="34"/>
      <c r="E9" s="336" t="s">
        <v>2668</v>
      </c>
      <c r="F9" s="335"/>
      <c r="G9" s="335"/>
      <c r="H9" s="335"/>
      <c r="L9" s="34"/>
    </row>
    <row r="10" spans="2:46" s="1" customFormat="1" ht="12" customHeight="1">
      <c r="B10" s="34"/>
      <c r="D10" s="28" t="s">
        <v>2412</v>
      </c>
      <c r="L10" s="34"/>
    </row>
    <row r="11" spans="2:46" s="1" customFormat="1" ht="16.5" customHeight="1">
      <c r="B11" s="34"/>
      <c r="E11" s="310" t="s">
        <v>3115</v>
      </c>
      <c r="F11" s="335"/>
      <c r="G11" s="335"/>
      <c r="H11" s="335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ROUND(J95,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ROUND((SUM(BE95:BE238)),  2)</f>
        <v>0</v>
      </c>
      <c r="I35" s="96">
        <v>0.21</v>
      </c>
      <c r="J35" s="85">
        <f>ROUND(((SUM(BE95:BE238))*I35),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ROUND((SUM(BF95:BF238)),  2)</f>
        <v>0</v>
      </c>
      <c r="I36" s="96">
        <v>0.15</v>
      </c>
      <c r="J36" s="85">
        <f>ROUND(((SUM(BF95:BF238))*I36),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ROUND((SUM(BG95:BG238)),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ROUND((SUM(BH95:BH238)),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ROUND((SUM(BI95:BI238)),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2668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040.31.2.1 - Nová pěší lávka v km 0,950 63 - elektro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J95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J96</f>
        <v>0</v>
      </c>
      <c r="L64" s="106"/>
    </row>
    <row r="65" spans="2:12" s="9" customFormat="1" ht="19.899999999999999" customHeight="1">
      <c r="B65" s="110"/>
      <c r="D65" s="111" t="s">
        <v>223</v>
      </c>
      <c r="E65" s="112"/>
      <c r="F65" s="112"/>
      <c r="G65" s="112"/>
      <c r="H65" s="112"/>
      <c r="I65" s="112"/>
      <c r="J65" s="113">
        <f>J97</f>
        <v>0</v>
      </c>
      <c r="L65" s="110"/>
    </row>
    <row r="66" spans="2:12" s="8" customFormat="1" ht="24.95" customHeight="1">
      <c r="B66" s="106"/>
      <c r="D66" s="107" t="s">
        <v>225</v>
      </c>
      <c r="E66" s="108"/>
      <c r="F66" s="108"/>
      <c r="G66" s="108"/>
      <c r="H66" s="108"/>
      <c r="I66" s="108"/>
      <c r="J66" s="109">
        <f>J111</f>
        <v>0</v>
      </c>
      <c r="L66" s="106"/>
    </row>
    <row r="67" spans="2:12" s="9" customFormat="1" ht="19.899999999999999" customHeight="1">
      <c r="B67" s="110"/>
      <c r="D67" s="111" t="s">
        <v>2414</v>
      </c>
      <c r="E67" s="112"/>
      <c r="F67" s="112"/>
      <c r="G67" s="112"/>
      <c r="H67" s="112"/>
      <c r="I67" s="112"/>
      <c r="J67" s="113">
        <f>J112</f>
        <v>0</v>
      </c>
      <c r="L67" s="110"/>
    </row>
    <row r="68" spans="2:12" s="8" customFormat="1" ht="24.95" customHeight="1">
      <c r="B68" s="106"/>
      <c r="D68" s="107" t="s">
        <v>227</v>
      </c>
      <c r="E68" s="108"/>
      <c r="F68" s="108"/>
      <c r="G68" s="108"/>
      <c r="H68" s="108"/>
      <c r="I68" s="108"/>
      <c r="J68" s="109">
        <f>J121</f>
        <v>0</v>
      </c>
      <c r="L68" s="106"/>
    </row>
    <row r="69" spans="2:12" s="9" customFormat="1" ht="19.899999999999999" customHeight="1">
      <c r="B69" s="110"/>
      <c r="D69" s="111" t="s">
        <v>228</v>
      </c>
      <c r="E69" s="112"/>
      <c r="F69" s="112"/>
      <c r="G69" s="112"/>
      <c r="H69" s="112"/>
      <c r="I69" s="112"/>
      <c r="J69" s="113">
        <f>J122</f>
        <v>0</v>
      </c>
      <c r="L69" s="110"/>
    </row>
    <row r="70" spans="2:12" s="9" customFormat="1" ht="19.899999999999999" customHeight="1">
      <c r="B70" s="110"/>
      <c r="D70" s="111" t="s">
        <v>2415</v>
      </c>
      <c r="E70" s="112"/>
      <c r="F70" s="112"/>
      <c r="G70" s="112"/>
      <c r="H70" s="112"/>
      <c r="I70" s="112"/>
      <c r="J70" s="113">
        <f>J172</f>
        <v>0</v>
      </c>
      <c r="L70" s="110"/>
    </row>
    <row r="71" spans="2:12" s="9" customFormat="1" ht="19.899999999999999" customHeight="1">
      <c r="B71" s="110"/>
      <c r="D71" s="111" t="s">
        <v>2416</v>
      </c>
      <c r="E71" s="112"/>
      <c r="F71" s="112"/>
      <c r="G71" s="112"/>
      <c r="H71" s="112"/>
      <c r="I71" s="112"/>
      <c r="J71" s="113">
        <f>J181</f>
        <v>0</v>
      </c>
      <c r="L71" s="110"/>
    </row>
    <row r="72" spans="2:12" s="9" customFormat="1" ht="19.899999999999999" customHeight="1">
      <c r="B72" s="110"/>
      <c r="D72" s="111" t="s">
        <v>2417</v>
      </c>
      <c r="E72" s="112"/>
      <c r="F72" s="112"/>
      <c r="G72" s="112"/>
      <c r="H72" s="112"/>
      <c r="I72" s="112"/>
      <c r="J72" s="113">
        <f>J224</f>
        <v>0</v>
      </c>
      <c r="L72" s="110"/>
    </row>
    <row r="73" spans="2:12" s="9" customFormat="1" ht="19.899999999999999" customHeight="1">
      <c r="B73" s="110"/>
      <c r="D73" s="111" t="s">
        <v>2419</v>
      </c>
      <c r="E73" s="112"/>
      <c r="F73" s="112"/>
      <c r="G73" s="112"/>
      <c r="H73" s="112"/>
      <c r="I73" s="112"/>
      <c r="J73" s="113">
        <f>J236</f>
        <v>0</v>
      </c>
      <c r="L73" s="110"/>
    </row>
    <row r="74" spans="2:12" s="1" customFormat="1" ht="21.75" customHeight="1">
      <c r="B74" s="34"/>
      <c r="L74" s="34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4"/>
    </row>
    <row r="79" spans="2:12" s="1" customFormat="1" ht="6.95" customHeight="1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34"/>
    </row>
    <row r="80" spans="2:12" s="1" customFormat="1" ht="24.95" customHeight="1">
      <c r="B80" s="34"/>
      <c r="C80" s="22" t="s">
        <v>229</v>
      </c>
      <c r="L80" s="34"/>
    </row>
    <row r="81" spans="2:63" s="1" customFormat="1" ht="6.95" customHeight="1">
      <c r="B81" s="34"/>
      <c r="L81" s="34"/>
    </row>
    <row r="82" spans="2:63" s="1" customFormat="1" ht="12" customHeight="1">
      <c r="B82" s="34"/>
      <c r="C82" s="28" t="s">
        <v>16</v>
      </c>
      <c r="L82" s="34"/>
    </row>
    <row r="83" spans="2:63" s="1" customFormat="1" ht="16.5" customHeight="1">
      <c r="B83" s="34"/>
      <c r="E83" s="336" t="str">
        <f>E7</f>
        <v>Opatření Zátor-Loučky, OHO, Dílčí stavba 02.040 Opatření v úseku Zátor - Loučky</v>
      </c>
      <c r="F83" s="337"/>
      <c r="G83" s="337"/>
      <c r="H83" s="337"/>
      <c r="L83" s="34"/>
    </row>
    <row r="84" spans="2:63" ht="12" customHeight="1">
      <c r="B84" s="21"/>
      <c r="C84" s="28" t="s">
        <v>210</v>
      </c>
      <c r="L84" s="21"/>
    </row>
    <row r="85" spans="2:63" s="1" customFormat="1" ht="16.5" customHeight="1">
      <c r="B85" s="34"/>
      <c r="E85" s="336" t="s">
        <v>2668</v>
      </c>
      <c r="F85" s="335"/>
      <c r="G85" s="335"/>
      <c r="H85" s="335"/>
      <c r="L85" s="34"/>
    </row>
    <row r="86" spans="2:63" s="1" customFormat="1" ht="12" customHeight="1">
      <c r="B86" s="34"/>
      <c r="C86" s="28" t="s">
        <v>2412</v>
      </c>
      <c r="L86" s="34"/>
    </row>
    <row r="87" spans="2:63" s="1" customFormat="1" ht="16.5" customHeight="1">
      <c r="B87" s="34"/>
      <c r="E87" s="310" t="str">
        <f>E11</f>
        <v>040.31.2.1 - Nová pěší lávka v km 0,950 63 - elektro</v>
      </c>
      <c r="F87" s="335"/>
      <c r="G87" s="335"/>
      <c r="H87" s="335"/>
      <c r="L87" s="34"/>
    </row>
    <row r="88" spans="2:63" s="1" customFormat="1" ht="6.95" customHeight="1">
      <c r="B88" s="34"/>
      <c r="L88" s="34"/>
    </row>
    <row r="89" spans="2:63" s="1" customFormat="1" ht="12" customHeight="1">
      <c r="B89" s="34"/>
      <c r="C89" s="28" t="s">
        <v>22</v>
      </c>
      <c r="F89" s="26" t="str">
        <f>F14</f>
        <v>Zátor</v>
      </c>
      <c r="I89" s="28" t="s">
        <v>24</v>
      </c>
      <c r="J89" s="51">
        <f>IF(J14="","",J14)</f>
        <v>45897</v>
      </c>
      <c r="L89" s="34"/>
    </row>
    <row r="90" spans="2:63" s="1" customFormat="1" ht="6.95" customHeight="1">
      <c r="B90" s="34"/>
      <c r="L90" s="34"/>
    </row>
    <row r="91" spans="2:63" s="1" customFormat="1" ht="15.2" customHeight="1">
      <c r="B91" s="34"/>
      <c r="C91" s="28" t="s">
        <v>27</v>
      </c>
      <c r="F91" s="26" t="str">
        <f>E17</f>
        <v>Povodí Odry, státní podnik</v>
      </c>
      <c r="I91" s="28" t="s">
        <v>34</v>
      </c>
      <c r="J91" s="32" t="str">
        <f>E23</f>
        <v>AQUATIS, a.s.</v>
      </c>
      <c r="L91" s="34"/>
    </row>
    <row r="92" spans="2:63" s="1" customFormat="1" ht="25.7" customHeight="1">
      <c r="B92" s="34"/>
      <c r="C92" s="28" t="s">
        <v>32</v>
      </c>
      <c r="F92" s="26" t="str">
        <f>IF(E20="","",E20)</f>
        <v>Vyplň údaj</v>
      </c>
      <c r="I92" s="28" t="s">
        <v>37</v>
      </c>
      <c r="J92" s="32" t="str">
        <f>E26</f>
        <v>Ing. Michal Jendruščák</v>
      </c>
      <c r="L92" s="34"/>
    </row>
    <row r="93" spans="2:63" s="1" customFormat="1" ht="10.35" customHeight="1">
      <c r="B93" s="34"/>
      <c r="L93" s="34"/>
    </row>
    <row r="94" spans="2:63" s="10" customFormat="1" ht="29.25" customHeight="1">
      <c r="B94" s="114"/>
      <c r="C94" s="115" t="s">
        <v>230</v>
      </c>
      <c r="D94" s="116" t="s">
        <v>60</v>
      </c>
      <c r="E94" s="116" t="s">
        <v>56</v>
      </c>
      <c r="F94" s="116" t="s">
        <v>57</v>
      </c>
      <c r="G94" s="116" t="s">
        <v>231</v>
      </c>
      <c r="H94" s="116" t="s">
        <v>232</v>
      </c>
      <c r="I94" s="116" t="s">
        <v>233</v>
      </c>
      <c r="J94" s="116" t="s">
        <v>214</v>
      </c>
      <c r="K94" s="117" t="s">
        <v>234</v>
      </c>
      <c r="L94" s="114"/>
      <c r="M94" s="58" t="s">
        <v>29</v>
      </c>
      <c r="N94" s="59" t="s">
        <v>45</v>
      </c>
      <c r="O94" s="59" t="s">
        <v>235</v>
      </c>
      <c r="P94" s="59" t="s">
        <v>236</v>
      </c>
      <c r="Q94" s="59" t="s">
        <v>237</v>
      </c>
      <c r="R94" s="59" t="s">
        <v>238</v>
      </c>
      <c r="S94" s="59" t="s">
        <v>239</v>
      </c>
      <c r="T94" s="60" t="s">
        <v>240</v>
      </c>
    </row>
    <row r="95" spans="2:63" s="1" customFormat="1" ht="22.9" customHeight="1">
      <c r="B95" s="34"/>
      <c r="C95" s="63" t="s">
        <v>241</v>
      </c>
      <c r="J95" s="118">
        <f>BK95</f>
        <v>0</v>
      </c>
      <c r="L95" s="34"/>
      <c r="M95" s="61"/>
      <c r="N95" s="52"/>
      <c r="O95" s="52"/>
      <c r="P95" s="119">
        <f>P96+P111+P121</f>
        <v>0</v>
      </c>
      <c r="Q95" s="52"/>
      <c r="R95" s="119">
        <f>R96+R111+R121</f>
        <v>17.999320000000004</v>
      </c>
      <c r="S95" s="52"/>
      <c r="T95" s="120">
        <f>T96+T111+T121</f>
        <v>0</v>
      </c>
      <c r="AT95" s="18" t="s">
        <v>74</v>
      </c>
      <c r="AU95" s="18" t="s">
        <v>215</v>
      </c>
      <c r="BK95" s="121">
        <f>BK96+BK111+BK121</f>
        <v>0</v>
      </c>
    </row>
    <row r="96" spans="2:63" s="11" customFormat="1" ht="25.9" customHeight="1">
      <c r="B96" s="122"/>
      <c r="D96" s="123" t="s">
        <v>74</v>
      </c>
      <c r="E96" s="124" t="s">
        <v>242</v>
      </c>
      <c r="F96" s="124" t="s">
        <v>243</v>
      </c>
      <c r="I96" s="125"/>
      <c r="J96" s="126">
        <f>BK96</f>
        <v>0</v>
      </c>
      <c r="L96" s="122"/>
      <c r="M96" s="127"/>
      <c r="P96" s="128">
        <f>P97</f>
        <v>0</v>
      </c>
      <c r="R96" s="128">
        <f>R97</f>
        <v>0</v>
      </c>
      <c r="T96" s="129">
        <f>T97</f>
        <v>0</v>
      </c>
      <c r="AR96" s="123" t="s">
        <v>83</v>
      </c>
      <c r="AT96" s="130" t="s">
        <v>74</v>
      </c>
      <c r="AU96" s="130" t="s">
        <v>75</v>
      </c>
      <c r="AY96" s="123" t="s">
        <v>244</v>
      </c>
      <c r="BK96" s="131">
        <f>BK97</f>
        <v>0</v>
      </c>
    </row>
    <row r="97" spans="2:65" s="11" customFormat="1" ht="22.9" customHeight="1">
      <c r="B97" s="122"/>
      <c r="D97" s="123" t="s">
        <v>74</v>
      </c>
      <c r="E97" s="132" t="s">
        <v>743</v>
      </c>
      <c r="F97" s="132" t="s">
        <v>744</v>
      </c>
      <c r="I97" s="125"/>
      <c r="J97" s="133">
        <f>BK97</f>
        <v>0</v>
      </c>
      <c r="L97" s="122"/>
      <c r="M97" s="127"/>
      <c r="P97" s="128">
        <f>SUM(P98:P110)</f>
        <v>0</v>
      </c>
      <c r="R97" s="128">
        <f>SUM(R98:R110)</f>
        <v>0</v>
      </c>
      <c r="T97" s="129">
        <f>SUM(T98:T110)</f>
        <v>0</v>
      </c>
      <c r="AR97" s="123" t="s">
        <v>83</v>
      </c>
      <c r="AT97" s="130" t="s">
        <v>74</v>
      </c>
      <c r="AU97" s="130" t="s">
        <v>83</v>
      </c>
      <c r="AY97" s="123" t="s">
        <v>244</v>
      </c>
      <c r="BK97" s="131">
        <f>SUM(BK98:BK110)</f>
        <v>0</v>
      </c>
    </row>
    <row r="98" spans="2:65" s="1" customFormat="1" ht="16.5" customHeight="1">
      <c r="B98" s="34"/>
      <c r="C98" s="134" t="s">
        <v>83</v>
      </c>
      <c r="D98" s="134" t="s">
        <v>246</v>
      </c>
      <c r="E98" s="135" t="s">
        <v>2420</v>
      </c>
      <c r="F98" s="136" t="s">
        <v>2421</v>
      </c>
      <c r="G98" s="137" t="s">
        <v>274</v>
      </c>
      <c r="H98" s="138">
        <v>5.25</v>
      </c>
      <c r="I98" s="139"/>
      <c r="J98" s="140">
        <f>ROUND(I98*H98,2)</f>
        <v>0</v>
      </c>
      <c r="K98" s="136" t="s">
        <v>29</v>
      </c>
      <c r="L98" s="34"/>
      <c r="M98" s="141" t="s">
        <v>29</v>
      </c>
      <c r="N98" s="142" t="s">
        <v>46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673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673</v>
      </c>
      <c r="BM98" s="145" t="s">
        <v>3116</v>
      </c>
    </row>
    <row r="99" spans="2:65" s="1" customFormat="1">
      <c r="B99" s="34"/>
      <c r="D99" s="147" t="s">
        <v>253</v>
      </c>
      <c r="F99" s="148" t="s">
        <v>2421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 ht="16.5" customHeight="1">
      <c r="B100" s="34"/>
      <c r="C100" s="134" t="s">
        <v>21</v>
      </c>
      <c r="D100" s="134" t="s">
        <v>246</v>
      </c>
      <c r="E100" s="135" t="s">
        <v>2423</v>
      </c>
      <c r="F100" s="136" t="s">
        <v>2424</v>
      </c>
      <c r="G100" s="137" t="s">
        <v>416</v>
      </c>
      <c r="H100" s="138">
        <v>11.025</v>
      </c>
      <c r="I100" s="139"/>
      <c r="J100" s="140">
        <f>ROUND(I100*H100,2)</f>
        <v>0</v>
      </c>
      <c r="K100" s="136" t="s">
        <v>29</v>
      </c>
      <c r="L100" s="34"/>
      <c r="M100" s="141" t="s">
        <v>29</v>
      </c>
      <c r="N100" s="142" t="s">
        <v>46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251</v>
      </c>
      <c r="AT100" s="145" t="s">
        <v>246</v>
      </c>
      <c r="AU100" s="145" t="s">
        <v>21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3117</v>
      </c>
    </row>
    <row r="101" spans="2:65" s="1" customFormat="1">
      <c r="B101" s="34"/>
      <c r="D101" s="147" t="s">
        <v>253</v>
      </c>
      <c r="F101" s="148" t="s">
        <v>2424</v>
      </c>
      <c r="I101" s="149"/>
      <c r="L101" s="34"/>
      <c r="M101" s="150"/>
      <c r="T101" s="55"/>
      <c r="AT101" s="18" t="s">
        <v>253</v>
      </c>
      <c r="AU101" s="18" t="s">
        <v>21</v>
      </c>
    </row>
    <row r="102" spans="2:65" s="1" customFormat="1" ht="24.2" customHeight="1">
      <c r="B102" s="34"/>
      <c r="C102" s="134" t="s">
        <v>264</v>
      </c>
      <c r="D102" s="134" t="s">
        <v>246</v>
      </c>
      <c r="E102" s="135" t="s">
        <v>2426</v>
      </c>
      <c r="F102" s="136" t="s">
        <v>2427</v>
      </c>
      <c r="G102" s="137" t="s">
        <v>416</v>
      </c>
      <c r="H102" s="138">
        <v>220.5</v>
      </c>
      <c r="I102" s="139"/>
      <c r="J102" s="140">
        <f>ROUND(I102*H102,2)</f>
        <v>0</v>
      </c>
      <c r="K102" s="136" t="s">
        <v>29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3118</v>
      </c>
    </row>
    <row r="103" spans="2:65" s="1" customFormat="1">
      <c r="B103" s="34"/>
      <c r="D103" s="147" t="s">
        <v>253</v>
      </c>
      <c r="F103" s="148" t="s">
        <v>2427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 ht="16.5" customHeight="1">
      <c r="B104" s="34"/>
      <c r="C104" s="134" t="s">
        <v>251</v>
      </c>
      <c r="D104" s="134" t="s">
        <v>246</v>
      </c>
      <c r="E104" s="135" t="s">
        <v>2429</v>
      </c>
      <c r="F104" s="136" t="s">
        <v>2430</v>
      </c>
      <c r="G104" s="137" t="s">
        <v>416</v>
      </c>
      <c r="H104" s="138">
        <v>11.025</v>
      </c>
      <c r="I104" s="139"/>
      <c r="J104" s="140">
        <f>ROUND(I104*H104,2)</f>
        <v>0</v>
      </c>
      <c r="K104" s="136" t="s">
        <v>250</v>
      </c>
      <c r="L104" s="34"/>
      <c r="M104" s="141" t="s">
        <v>29</v>
      </c>
      <c r="N104" s="142" t="s">
        <v>46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251</v>
      </c>
      <c r="AT104" s="145" t="s">
        <v>246</v>
      </c>
      <c r="AU104" s="145" t="s">
        <v>21</v>
      </c>
      <c r="AY104" s="18" t="s">
        <v>244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83</v>
      </c>
      <c r="BK104" s="146">
        <f>ROUND(I104*H104,2)</f>
        <v>0</v>
      </c>
      <c r="BL104" s="18" t="s">
        <v>251</v>
      </c>
      <c r="BM104" s="145" t="s">
        <v>3119</v>
      </c>
    </row>
    <row r="105" spans="2:65" s="1" customFormat="1">
      <c r="B105" s="34"/>
      <c r="D105" s="147" t="s">
        <v>253</v>
      </c>
      <c r="F105" s="148" t="s">
        <v>2432</v>
      </c>
      <c r="I105" s="149"/>
      <c r="L105" s="34"/>
      <c r="M105" s="150"/>
      <c r="T105" s="55"/>
      <c r="AT105" s="18" t="s">
        <v>253</v>
      </c>
      <c r="AU105" s="18" t="s">
        <v>21</v>
      </c>
    </row>
    <row r="106" spans="2:65" s="1" customFormat="1">
      <c r="B106" s="34"/>
      <c r="D106" s="151" t="s">
        <v>255</v>
      </c>
      <c r="F106" s="152" t="s">
        <v>2433</v>
      </c>
      <c r="I106" s="149"/>
      <c r="L106" s="34"/>
      <c r="M106" s="150"/>
      <c r="T106" s="55"/>
      <c r="AT106" s="18" t="s">
        <v>255</v>
      </c>
      <c r="AU106" s="18" t="s">
        <v>21</v>
      </c>
    </row>
    <row r="107" spans="2:65" s="1" customFormat="1" ht="24.2" customHeight="1">
      <c r="B107" s="34"/>
      <c r="C107" s="134" t="s">
        <v>279</v>
      </c>
      <c r="D107" s="134" t="s">
        <v>246</v>
      </c>
      <c r="E107" s="135" t="s">
        <v>2434</v>
      </c>
      <c r="F107" s="136" t="s">
        <v>2435</v>
      </c>
      <c r="G107" s="137" t="s">
        <v>416</v>
      </c>
      <c r="H107" s="138">
        <v>2.2999999999999998</v>
      </c>
      <c r="I107" s="139"/>
      <c r="J107" s="140">
        <f>ROUND(I107*H107,2)</f>
        <v>0</v>
      </c>
      <c r="K107" s="136" t="s">
        <v>29</v>
      </c>
      <c r="L107" s="34"/>
      <c r="M107" s="141" t="s">
        <v>29</v>
      </c>
      <c r="N107" s="142" t="s">
        <v>46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251</v>
      </c>
      <c r="AT107" s="145" t="s">
        <v>246</v>
      </c>
      <c r="AU107" s="145" t="s">
        <v>21</v>
      </c>
      <c r="AY107" s="18" t="s">
        <v>244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83</v>
      </c>
      <c r="BK107" s="146">
        <f>ROUND(I107*H107,2)</f>
        <v>0</v>
      </c>
      <c r="BL107" s="18" t="s">
        <v>251</v>
      </c>
      <c r="BM107" s="145" t="s">
        <v>3120</v>
      </c>
    </row>
    <row r="108" spans="2:65" s="1" customFormat="1">
      <c r="B108" s="34"/>
      <c r="D108" s="147" t="s">
        <v>253</v>
      </c>
      <c r="F108" s="148" t="s">
        <v>2435</v>
      </c>
      <c r="I108" s="149"/>
      <c r="L108" s="34"/>
      <c r="M108" s="150"/>
      <c r="T108" s="55"/>
      <c r="AT108" s="18" t="s">
        <v>253</v>
      </c>
      <c r="AU108" s="18" t="s">
        <v>21</v>
      </c>
    </row>
    <row r="109" spans="2:65" s="1" customFormat="1" ht="16.5" customHeight="1">
      <c r="B109" s="34"/>
      <c r="C109" s="134" t="s">
        <v>286</v>
      </c>
      <c r="D109" s="134" t="s">
        <v>246</v>
      </c>
      <c r="E109" s="135" t="s">
        <v>2437</v>
      </c>
      <c r="F109" s="136" t="s">
        <v>2438</v>
      </c>
      <c r="G109" s="137" t="s">
        <v>416</v>
      </c>
      <c r="H109" s="138">
        <v>11.025</v>
      </c>
      <c r="I109" s="139"/>
      <c r="J109" s="140">
        <f>ROUND(I109*H109,2)</f>
        <v>0</v>
      </c>
      <c r="K109" s="136" t="s">
        <v>29</v>
      </c>
      <c r="L109" s="34"/>
      <c r="M109" s="141" t="s">
        <v>29</v>
      </c>
      <c r="N109" s="142" t="s">
        <v>46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251</v>
      </c>
      <c r="AT109" s="145" t="s">
        <v>246</v>
      </c>
      <c r="AU109" s="145" t="s">
        <v>21</v>
      </c>
      <c r="AY109" s="18" t="s">
        <v>244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83</v>
      </c>
      <c r="BK109" s="146">
        <f>ROUND(I109*H109,2)</f>
        <v>0</v>
      </c>
      <c r="BL109" s="18" t="s">
        <v>251</v>
      </c>
      <c r="BM109" s="145" t="s">
        <v>3121</v>
      </c>
    </row>
    <row r="110" spans="2:65" s="1" customFormat="1">
      <c r="B110" s="34"/>
      <c r="D110" s="147" t="s">
        <v>253</v>
      </c>
      <c r="F110" s="148" t="s">
        <v>2438</v>
      </c>
      <c r="I110" s="149"/>
      <c r="L110" s="34"/>
      <c r="M110" s="150"/>
      <c r="T110" s="55"/>
      <c r="AT110" s="18" t="s">
        <v>253</v>
      </c>
      <c r="AU110" s="18" t="s">
        <v>21</v>
      </c>
    </row>
    <row r="111" spans="2:65" s="11" customFormat="1" ht="25.9" customHeight="1">
      <c r="B111" s="122"/>
      <c r="D111" s="123" t="s">
        <v>74</v>
      </c>
      <c r="E111" s="124" t="s">
        <v>783</v>
      </c>
      <c r="F111" s="124" t="s">
        <v>784</v>
      </c>
      <c r="I111" s="125"/>
      <c r="J111" s="126">
        <f>BK111</f>
        <v>0</v>
      </c>
      <c r="L111" s="122"/>
      <c r="M111" s="127"/>
      <c r="P111" s="128">
        <f>P112</f>
        <v>0</v>
      </c>
      <c r="R111" s="128">
        <f>R112</f>
        <v>0</v>
      </c>
      <c r="T111" s="129">
        <f>T112</f>
        <v>0</v>
      </c>
      <c r="AR111" s="123" t="s">
        <v>21</v>
      </c>
      <c r="AT111" s="130" t="s">
        <v>74</v>
      </c>
      <c r="AU111" s="130" t="s">
        <v>75</v>
      </c>
      <c r="AY111" s="123" t="s">
        <v>244</v>
      </c>
      <c r="BK111" s="131">
        <f>BK112</f>
        <v>0</v>
      </c>
    </row>
    <row r="112" spans="2:65" s="11" customFormat="1" ht="22.9" customHeight="1">
      <c r="B112" s="122"/>
      <c r="D112" s="123" t="s">
        <v>74</v>
      </c>
      <c r="E112" s="132" t="s">
        <v>2440</v>
      </c>
      <c r="F112" s="132" t="s">
        <v>2441</v>
      </c>
      <c r="I112" s="125"/>
      <c r="J112" s="133">
        <f>BK112</f>
        <v>0</v>
      </c>
      <c r="L112" s="122"/>
      <c r="M112" s="127"/>
      <c r="P112" s="128">
        <f>SUM(P113:P120)</f>
        <v>0</v>
      </c>
      <c r="R112" s="128">
        <f>SUM(R113:R120)</f>
        <v>0</v>
      </c>
      <c r="T112" s="129">
        <f>SUM(T113:T120)</f>
        <v>0</v>
      </c>
      <c r="AR112" s="123" t="s">
        <v>21</v>
      </c>
      <c r="AT112" s="130" t="s">
        <v>74</v>
      </c>
      <c r="AU112" s="130" t="s">
        <v>83</v>
      </c>
      <c r="AY112" s="123" t="s">
        <v>244</v>
      </c>
      <c r="BK112" s="131">
        <f>SUM(BK113:BK120)</f>
        <v>0</v>
      </c>
    </row>
    <row r="113" spans="2:65" s="1" customFormat="1" ht="24.2" customHeight="1">
      <c r="B113" s="34"/>
      <c r="C113" s="134" t="s">
        <v>293</v>
      </c>
      <c r="D113" s="134" t="s">
        <v>246</v>
      </c>
      <c r="E113" s="135" t="s">
        <v>2442</v>
      </c>
      <c r="F113" s="136" t="s">
        <v>2443</v>
      </c>
      <c r="G113" s="137" t="s">
        <v>591</v>
      </c>
      <c r="H113" s="138">
        <v>94</v>
      </c>
      <c r="I113" s="139"/>
      <c r="J113" s="140">
        <f>ROUND(I113*H113,2)</f>
        <v>0</v>
      </c>
      <c r="K113" s="136" t="s">
        <v>29</v>
      </c>
      <c r="L113" s="34"/>
      <c r="M113" s="141" t="s">
        <v>29</v>
      </c>
      <c r="N113" s="142" t="s">
        <v>46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251</v>
      </c>
      <c r="AT113" s="145" t="s">
        <v>246</v>
      </c>
      <c r="AU113" s="145" t="s">
        <v>21</v>
      </c>
      <c r="AY113" s="18" t="s">
        <v>244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83</v>
      </c>
      <c r="BK113" s="146">
        <f>ROUND(I113*H113,2)</f>
        <v>0</v>
      </c>
      <c r="BL113" s="18" t="s">
        <v>251</v>
      </c>
      <c r="BM113" s="145" t="s">
        <v>3122</v>
      </c>
    </row>
    <row r="114" spans="2:65" s="1" customFormat="1">
      <c r="B114" s="34"/>
      <c r="D114" s="147" t="s">
        <v>253</v>
      </c>
      <c r="F114" s="148" t="s">
        <v>2443</v>
      </c>
      <c r="I114" s="149"/>
      <c r="L114" s="34"/>
      <c r="M114" s="150"/>
      <c r="T114" s="55"/>
      <c r="AT114" s="18" t="s">
        <v>253</v>
      </c>
      <c r="AU114" s="18" t="s">
        <v>21</v>
      </c>
    </row>
    <row r="115" spans="2:65" s="1" customFormat="1" ht="16.5" customHeight="1">
      <c r="B115" s="34"/>
      <c r="C115" s="175" t="s">
        <v>300</v>
      </c>
      <c r="D115" s="175" t="s">
        <v>373</v>
      </c>
      <c r="E115" s="176" t="s">
        <v>2445</v>
      </c>
      <c r="F115" s="177" t="s">
        <v>2446</v>
      </c>
      <c r="G115" s="178" t="s">
        <v>591</v>
      </c>
      <c r="H115" s="179">
        <v>94</v>
      </c>
      <c r="I115" s="180"/>
      <c r="J115" s="181">
        <f>ROUND(I115*H115,2)</f>
        <v>0</v>
      </c>
      <c r="K115" s="177" t="s">
        <v>29</v>
      </c>
      <c r="L115" s="182"/>
      <c r="M115" s="183" t="s">
        <v>29</v>
      </c>
      <c r="N115" s="184" t="s">
        <v>46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300</v>
      </c>
      <c r="AT115" s="145" t="s">
        <v>373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3123</v>
      </c>
    </row>
    <row r="116" spans="2:65" s="1" customFormat="1">
      <c r="B116" s="34"/>
      <c r="D116" s="147" t="s">
        <v>253</v>
      </c>
      <c r="F116" s="148" t="s">
        <v>2446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 ht="16.5" customHeight="1">
      <c r="B117" s="34"/>
      <c r="C117" s="175" t="s">
        <v>307</v>
      </c>
      <c r="D117" s="175" t="s">
        <v>373</v>
      </c>
      <c r="E117" s="176" t="s">
        <v>2448</v>
      </c>
      <c r="F117" s="177" t="s">
        <v>2449</v>
      </c>
      <c r="G117" s="178" t="s">
        <v>591</v>
      </c>
      <c r="H117" s="179">
        <v>94</v>
      </c>
      <c r="I117" s="180"/>
      <c r="J117" s="181">
        <f>ROUND(I117*H117,2)</f>
        <v>0</v>
      </c>
      <c r="K117" s="177" t="s">
        <v>29</v>
      </c>
      <c r="L117" s="182"/>
      <c r="M117" s="183" t="s">
        <v>29</v>
      </c>
      <c r="N117" s="184" t="s">
        <v>46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300</v>
      </c>
      <c r="AT117" s="145" t="s">
        <v>373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3124</v>
      </c>
    </row>
    <row r="118" spans="2:65" s="1" customFormat="1">
      <c r="B118" s="34"/>
      <c r="D118" s="147" t="s">
        <v>253</v>
      </c>
      <c r="F118" s="148" t="s">
        <v>2449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 ht="16.5" customHeight="1">
      <c r="B119" s="34"/>
      <c r="C119" s="175" t="s">
        <v>314</v>
      </c>
      <c r="D119" s="175" t="s">
        <v>373</v>
      </c>
      <c r="E119" s="176" t="s">
        <v>2451</v>
      </c>
      <c r="F119" s="177" t="s">
        <v>2452</v>
      </c>
      <c r="G119" s="178" t="s">
        <v>507</v>
      </c>
      <c r="H119" s="179">
        <v>20</v>
      </c>
      <c r="I119" s="180"/>
      <c r="J119" s="181">
        <f>ROUND(I119*H119,2)</f>
        <v>0</v>
      </c>
      <c r="K119" s="177" t="s">
        <v>29</v>
      </c>
      <c r="L119" s="182"/>
      <c r="M119" s="183" t="s">
        <v>29</v>
      </c>
      <c r="N119" s="184" t="s">
        <v>46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300</v>
      </c>
      <c r="AT119" s="145" t="s">
        <v>373</v>
      </c>
      <c r="AU119" s="145" t="s">
        <v>21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251</v>
      </c>
      <c r="BM119" s="145" t="s">
        <v>3125</v>
      </c>
    </row>
    <row r="120" spans="2:65" s="1" customFormat="1">
      <c r="B120" s="34"/>
      <c r="D120" s="147" t="s">
        <v>253</v>
      </c>
      <c r="F120" s="148" t="s">
        <v>2452</v>
      </c>
      <c r="I120" s="149"/>
      <c r="L120" s="34"/>
      <c r="M120" s="150"/>
      <c r="T120" s="55"/>
      <c r="AT120" s="18" t="s">
        <v>253</v>
      </c>
      <c r="AU120" s="18" t="s">
        <v>21</v>
      </c>
    </row>
    <row r="121" spans="2:65" s="11" customFormat="1" ht="25.9" customHeight="1">
      <c r="B121" s="122"/>
      <c r="D121" s="123" t="s">
        <v>74</v>
      </c>
      <c r="E121" s="124" t="s">
        <v>373</v>
      </c>
      <c r="F121" s="124" t="s">
        <v>804</v>
      </c>
      <c r="I121" s="125"/>
      <c r="J121" s="126">
        <f>BK121</f>
        <v>0</v>
      </c>
      <c r="L121" s="122"/>
      <c r="M121" s="127"/>
      <c r="P121" s="128">
        <f>P122+P172+P181+P224+P236</f>
        <v>0</v>
      </c>
      <c r="R121" s="128">
        <f>R122+R172+R181+R224+R236</f>
        <v>17.999320000000004</v>
      </c>
      <c r="T121" s="129">
        <f>T122+T172+T181+T224+T236</f>
        <v>0</v>
      </c>
      <c r="AR121" s="123" t="s">
        <v>264</v>
      </c>
      <c r="AT121" s="130" t="s">
        <v>74</v>
      </c>
      <c r="AU121" s="130" t="s">
        <v>75</v>
      </c>
      <c r="AY121" s="123" t="s">
        <v>244</v>
      </c>
      <c r="BK121" s="131">
        <f>BK122+BK172+BK181+BK224+BK236</f>
        <v>0</v>
      </c>
    </row>
    <row r="122" spans="2:65" s="11" customFormat="1" ht="22.9" customHeight="1">
      <c r="B122" s="122"/>
      <c r="D122" s="123" t="s">
        <v>74</v>
      </c>
      <c r="E122" s="132" t="s">
        <v>805</v>
      </c>
      <c r="F122" s="132" t="s">
        <v>806</v>
      </c>
      <c r="I122" s="125"/>
      <c r="J122" s="133">
        <f>BK122</f>
        <v>0</v>
      </c>
      <c r="L122" s="122"/>
      <c r="M122" s="127"/>
      <c r="P122" s="128">
        <f>SUM(P123:P171)</f>
        <v>0</v>
      </c>
      <c r="R122" s="128">
        <f>SUM(R123:R171)</f>
        <v>0.19594000000000003</v>
      </c>
      <c r="T122" s="129">
        <f>SUM(T123:T171)</f>
        <v>0</v>
      </c>
      <c r="AR122" s="123" t="s">
        <v>264</v>
      </c>
      <c r="AT122" s="130" t="s">
        <v>74</v>
      </c>
      <c r="AU122" s="130" t="s">
        <v>83</v>
      </c>
      <c r="AY122" s="123" t="s">
        <v>244</v>
      </c>
      <c r="BK122" s="131">
        <f>SUM(BK123:BK171)</f>
        <v>0</v>
      </c>
    </row>
    <row r="123" spans="2:65" s="1" customFormat="1" ht="16.5" customHeight="1">
      <c r="B123" s="34"/>
      <c r="C123" s="134" t="s">
        <v>324</v>
      </c>
      <c r="D123" s="134" t="s">
        <v>246</v>
      </c>
      <c r="E123" s="135" t="s">
        <v>2454</v>
      </c>
      <c r="F123" s="136" t="s">
        <v>2455</v>
      </c>
      <c r="G123" s="137" t="s">
        <v>507</v>
      </c>
      <c r="H123" s="138">
        <v>480</v>
      </c>
      <c r="I123" s="139"/>
      <c r="J123" s="140">
        <f>ROUND(I123*H123,2)</f>
        <v>0</v>
      </c>
      <c r="K123" s="136" t="s">
        <v>250</v>
      </c>
      <c r="L123" s="34"/>
      <c r="M123" s="141" t="s">
        <v>29</v>
      </c>
      <c r="N123" s="142" t="s">
        <v>46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673</v>
      </c>
      <c r="AT123" s="145" t="s">
        <v>246</v>
      </c>
      <c r="AU123" s="145" t="s">
        <v>21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673</v>
      </c>
      <c r="BM123" s="145" t="s">
        <v>3126</v>
      </c>
    </row>
    <row r="124" spans="2:65" s="1" customFormat="1">
      <c r="B124" s="34"/>
      <c r="D124" s="147" t="s">
        <v>253</v>
      </c>
      <c r="F124" s="148" t="s">
        <v>2457</v>
      </c>
      <c r="I124" s="149"/>
      <c r="L124" s="34"/>
      <c r="M124" s="150"/>
      <c r="T124" s="55"/>
      <c r="AT124" s="18" t="s">
        <v>253</v>
      </c>
      <c r="AU124" s="18" t="s">
        <v>21</v>
      </c>
    </row>
    <row r="125" spans="2:65" s="1" customFormat="1">
      <c r="B125" s="34"/>
      <c r="D125" s="151" t="s">
        <v>255</v>
      </c>
      <c r="F125" s="152" t="s">
        <v>2458</v>
      </c>
      <c r="I125" s="149"/>
      <c r="L125" s="34"/>
      <c r="M125" s="150"/>
      <c r="T125" s="55"/>
      <c r="AT125" s="18" t="s">
        <v>255</v>
      </c>
      <c r="AU125" s="18" t="s">
        <v>21</v>
      </c>
    </row>
    <row r="126" spans="2:65" s="1" customFormat="1" ht="21.75" customHeight="1">
      <c r="B126" s="34"/>
      <c r="C126" s="134" t="s">
        <v>336</v>
      </c>
      <c r="D126" s="134" t="s">
        <v>246</v>
      </c>
      <c r="E126" s="135" t="s">
        <v>2459</v>
      </c>
      <c r="F126" s="136" t="s">
        <v>2460</v>
      </c>
      <c r="G126" s="137" t="s">
        <v>507</v>
      </c>
      <c r="H126" s="138">
        <v>16</v>
      </c>
      <c r="I126" s="139"/>
      <c r="J126" s="140">
        <f>ROUND(I126*H126,2)</f>
        <v>0</v>
      </c>
      <c r="K126" s="136" t="s">
        <v>250</v>
      </c>
      <c r="L126" s="34"/>
      <c r="M126" s="141" t="s">
        <v>29</v>
      </c>
      <c r="N126" s="142" t="s">
        <v>46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673</v>
      </c>
      <c r="AT126" s="145" t="s">
        <v>246</v>
      </c>
      <c r="AU126" s="145" t="s">
        <v>21</v>
      </c>
      <c r="AY126" s="18" t="s">
        <v>244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83</v>
      </c>
      <c r="BK126" s="146">
        <f>ROUND(I126*H126,2)</f>
        <v>0</v>
      </c>
      <c r="BL126" s="18" t="s">
        <v>673</v>
      </c>
      <c r="BM126" s="145" t="s">
        <v>3127</v>
      </c>
    </row>
    <row r="127" spans="2:65" s="1" customFormat="1" ht="19.5">
      <c r="B127" s="34"/>
      <c r="D127" s="147" t="s">
        <v>253</v>
      </c>
      <c r="F127" s="148" t="s">
        <v>2462</v>
      </c>
      <c r="I127" s="149"/>
      <c r="L127" s="34"/>
      <c r="M127" s="150"/>
      <c r="T127" s="55"/>
      <c r="AT127" s="18" t="s">
        <v>253</v>
      </c>
      <c r="AU127" s="18" t="s">
        <v>21</v>
      </c>
    </row>
    <row r="128" spans="2:65" s="1" customFormat="1">
      <c r="B128" s="34"/>
      <c r="D128" s="151" t="s">
        <v>255</v>
      </c>
      <c r="F128" s="152" t="s">
        <v>2463</v>
      </c>
      <c r="I128" s="149"/>
      <c r="L128" s="34"/>
      <c r="M128" s="150"/>
      <c r="T128" s="55"/>
      <c r="AT128" s="18" t="s">
        <v>255</v>
      </c>
      <c r="AU128" s="18" t="s">
        <v>21</v>
      </c>
    </row>
    <row r="129" spans="2:65" s="1" customFormat="1" ht="16.5" customHeight="1">
      <c r="B129" s="34"/>
      <c r="C129" s="134" t="s">
        <v>340</v>
      </c>
      <c r="D129" s="134" t="s">
        <v>246</v>
      </c>
      <c r="E129" s="135" t="s">
        <v>808</v>
      </c>
      <c r="F129" s="136" t="s">
        <v>809</v>
      </c>
      <c r="G129" s="137" t="s">
        <v>591</v>
      </c>
      <c r="H129" s="138">
        <v>45</v>
      </c>
      <c r="I129" s="139"/>
      <c r="J129" s="140">
        <f>ROUND(I129*H129,2)</f>
        <v>0</v>
      </c>
      <c r="K129" s="136" t="s">
        <v>250</v>
      </c>
      <c r="L129" s="34"/>
      <c r="M129" s="141" t="s">
        <v>29</v>
      </c>
      <c r="N129" s="142" t="s">
        <v>46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673</v>
      </c>
      <c r="AT129" s="145" t="s">
        <v>246</v>
      </c>
      <c r="AU129" s="145" t="s">
        <v>21</v>
      </c>
      <c r="AY129" s="18" t="s">
        <v>244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83</v>
      </c>
      <c r="BK129" s="146">
        <f>ROUND(I129*H129,2)</f>
        <v>0</v>
      </c>
      <c r="BL129" s="18" t="s">
        <v>673</v>
      </c>
      <c r="BM129" s="145" t="s">
        <v>3128</v>
      </c>
    </row>
    <row r="130" spans="2:65" s="1" customFormat="1" ht="19.5">
      <c r="B130" s="34"/>
      <c r="D130" s="147" t="s">
        <v>253</v>
      </c>
      <c r="F130" s="148" t="s">
        <v>811</v>
      </c>
      <c r="I130" s="149"/>
      <c r="L130" s="34"/>
      <c r="M130" s="150"/>
      <c r="T130" s="55"/>
      <c r="AT130" s="18" t="s">
        <v>253</v>
      </c>
      <c r="AU130" s="18" t="s">
        <v>21</v>
      </c>
    </row>
    <row r="131" spans="2:65" s="1" customFormat="1">
      <c r="B131" s="34"/>
      <c r="D131" s="151" t="s">
        <v>255</v>
      </c>
      <c r="F131" s="152" t="s">
        <v>812</v>
      </c>
      <c r="I131" s="149"/>
      <c r="L131" s="34"/>
      <c r="M131" s="150"/>
      <c r="T131" s="55"/>
      <c r="AT131" s="18" t="s">
        <v>255</v>
      </c>
      <c r="AU131" s="18" t="s">
        <v>21</v>
      </c>
    </row>
    <row r="132" spans="2:65" s="1" customFormat="1" ht="21.75" customHeight="1">
      <c r="B132" s="34"/>
      <c r="C132" s="175" t="s">
        <v>346</v>
      </c>
      <c r="D132" s="175" t="s">
        <v>373</v>
      </c>
      <c r="E132" s="176" t="s">
        <v>2465</v>
      </c>
      <c r="F132" s="177" t="s">
        <v>2466</v>
      </c>
      <c r="G132" s="178" t="s">
        <v>591</v>
      </c>
      <c r="H132" s="179">
        <v>45</v>
      </c>
      <c r="I132" s="180"/>
      <c r="J132" s="181">
        <f>ROUND(I132*H132,2)</f>
        <v>0</v>
      </c>
      <c r="K132" s="177" t="s">
        <v>29</v>
      </c>
      <c r="L132" s="182"/>
      <c r="M132" s="183" t="s">
        <v>29</v>
      </c>
      <c r="N132" s="184" t="s">
        <v>46</v>
      </c>
      <c r="P132" s="143">
        <f>O132*H132</f>
        <v>0</v>
      </c>
      <c r="Q132" s="143">
        <v>1E-3</v>
      </c>
      <c r="R132" s="143">
        <f>Q132*H132</f>
        <v>4.4999999999999998E-2</v>
      </c>
      <c r="S132" s="143">
        <v>0</v>
      </c>
      <c r="T132" s="144">
        <f>S132*H132</f>
        <v>0</v>
      </c>
      <c r="AR132" s="145" t="s">
        <v>2467</v>
      </c>
      <c r="AT132" s="145" t="s">
        <v>373</v>
      </c>
      <c r="AU132" s="145" t="s">
        <v>21</v>
      </c>
      <c r="AY132" s="18" t="s">
        <v>244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83</v>
      </c>
      <c r="BK132" s="146">
        <f>ROUND(I132*H132,2)</f>
        <v>0</v>
      </c>
      <c r="BL132" s="18" t="s">
        <v>673</v>
      </c>
      <c r="BM132" s="145" t="s">
        <v>3129</v>
      </c>
    </row>
    <row r="133" spans="2:65" s="1" customFormat="1">
      <c r="B133" s="34"/>
      <c r="D133" s="147" t="s">
        <v>253</v>
      </c>
      <c r="F133" s="148" t="s">
        <v>2466</v>
      </c>
      <c r="I133" s="149"/>
      <c r="L133" s="34"/>
      <c r="M133" s="150"/>
      <c r="T133" s="55"/>
      <c r="AT133" s="18" t="s">
        <v>253</v>
      </c>
      <c r="AU133" s="18" t="s">
        <v>21</v>
      </c>
    </row>
    <row r="134" spans="2:65" s="1" customFormat="1" ht="16.5" customHeight="1">
      <c r="B134" s="34"/>
      <c r="C134" s="134" t="s">
        <v>8</v>
      </c>
      <c r="D134" s="134" t="s">
        <v>246</v>
      </c>
      <c r="E134" s="135" t="s">
        <v>2469</v>
      </c>
      <c r="F134" s="136" t="s">
        <v>2470</v>
      </c>
      <c r="G134" s="137" t="s">
        <v>507</v>
      </c>
      <c r="H134" s="138">
        <v>3</v>
      </c>
      <c r="I134" s="139"/>
      <c r="J134" s="140">
        <f>ROUND(I134*H134,2)</f>
        <v>0</v>
      </c>
      <c r="K134" s="136" t="s">
        <v>250</v>
      </c>
      <c r="L134" s="34"/>
      <c r="M134" s="141" t="s">
        <v>29</v>
      </c>
      <c r="N134" s="142" t="s">
        <v>46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673</v>
      </c>
      <c r="AT134" s="145" t="s">
        <v>246</v>
      </c>
      <c r="AU134" s="145" t="s">
        <v>21</v>
      </c>
      <c r="AY134" s="18" t="s">
        <v>244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83</v>
      </c>
      <c r="BK134" s="146">
        <f>ROUND(I134*H134,2)</f>
        <v>0</v>
      </c>
      <c r="BL134" s="18" t="s">
        <v>673</v>
      </c>
      <c r="BM134" s="145" t="s">
        <v>3130</v>
      </c>
    </row>
    <row r="135" spans="2:65" s="1" customFormat="1" ht="19.5">
      <c r="B135" s="34"/>
      <c r="D135" s="147" t="s">
        <v>253</v>
      </c>
      <c r="F135" s="148" t="s">
        <v>2472</v>
      </c>
      <c r="I135" s="149"/>
      <c r="L135" s="34"/>
      <c r="M135" s="150"/>
      <c r="T135" s="55"/>
      <c r="AT135" s="18" t="s">
        <v>253</v>
      </c>
      <c r="AU135" s="18" t="s">
        <v>21</v>
      </c>
    </row>
    <row r="136" spans="2:65" s="1" customFormat="1">
      <c r="B136" s="34"/>
      <c r="D136" s="151" t="s">
        <v>255</v>
      </c>
      <c r="F136" s="152" t="s">
        <v>2473</v>
      </c>
      <c r="I136" s="149"/>
      <c r="L136" s="34"/>
      <c r="M136" s="150"/>
      <c r="T136" s="55"/>
      <c r="AT136" s="18" t="s">
        <v>255</v>
      </c>
      <c r="AU136" s="18" t="s">
        <v>21</v>
      </c>
    </row>
    <row r="137" spans="2:65" s="1" customFormat="1" ht="21.75" customHeight="1">
      <c r="B137" s="34"/>
      <c r="C137" s="175" t="s">
        <v>359</v>
      </c>
      <c r="D137" s="175" t="s">
        <v>373</v>
      </c>
      <c r="E137" s="176" t="s">
        <v>2474</v>
      </c>
      <c r="F137" s="177" t="s">
        <v>2475</v>
      </c>
      <c r="G137" s="178" t="s">
        <v>507</v>
      </c>
      <c r="H137" s="179">
        <v>3</v>
      </c>
      <c r="I137" s="180"/>
      <c r="J137" s="181">
        <f>ROUND(I137*H137,2)</f>
        <v>0</v>
      </c>
      <c r="K137" s="177" t="s">
        <v>29</v>
      </c>
      <c r="L137" s="182"/>
      <c r="M137" s="183" t="s">
        <v>29</v>
      </c>
      <c r="N137" s="184" t="s">
        <v>46</v>
      </c>
      <c r="P137" s="143">
        <f>O137*H137</f>
        <v>0</v>
      </c>
      <c r="Q137" s="143">
        <v>9.58E-3</v>
      </c>
      <c r="R137" s="143">
        <f>Q137*H137</f>
        <v>2.8740000000000002E-2</v>
      </c>
      <c r="S137" s="143">
        <v>0</v>
      </c>
      <c r="T137" s="144">
        <f>S137*H137</f>
        <v>0</v>
      </c>
      <c r="AR137" s="145" t="s">
        <v>817</v>
      </c>
      <c r="AT137" s="145" t="s">
        <v>373</v>
      </c>
      <c r="AU137" s="145" t="s">
        <v>21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817</v>
      </c>
      <c r="BM137" s="145" t="s">
        <v>3131</v>
      </c>
    </row>
    <row r="138" spans="2:65" s="1" customFormat="1">
      <c r="B138" s="34"/>
      <c r="D138" s="147" t="s">
        <v>253</v>
      </c>
      <c r="F138" s="148" t="s">
        <v>2475</v>
      </c>
      <c r="I138" s="149"/>
      <c r="L138" s="34"/>
      <c r="M138" s="150"/>
      <c r="T138" s="55"/>
      <c r="AT138" s="18" t="s">
        <v>253</v>
      </c>
      <c r="AU138" s="18" t="s">
        <v>21</v>
      </c>
    </row>
    <row r="139" spans="2:65" s="1" customFormat="1" ht="16.5" customHeight="1">
      <c r="B139" s="34"/>
      <c r="C139" s="175" t="s">
        <v>366</v>
      </c>
      <c r="D139" s="175" t="s">
        <v>373</v>
      </c>
      <c r="E139" s="176" t="s">
        <v>2477</v>
      </c>
      <c r="F139" s="177" t="s">
        <v>2478</v>
      </c>
      <c r="G139" s="178" t="s">
        <v>507</v>
      </c>
      <c r="H139" s="179">
        <v>3</v>
      </c>
      <c r="I139" s="180"/>
      <c r="J139" s="181">
        <f>ROUND(I139*H139,2)</f>
        <v>0</v>
      </c>
      <c r="K139" s="177" t="s">
        <v>29</v>
      </c>
      <c r="L139" s="182"/>
      <c r="M139" s="183" t="s">
        <v>29</v>
      </c>
      <c r="N139" s="184" t="s">
        <v>46</v>
      </c>
      <c r="P139" s="143">
        <f>O139*H139</f>
        <v>0</v>
      </c>
      <c r="Q139" s="143">
        <v>4.4999999999999999E-4</v>
      </c>
      <c r="R139" s="143">
        <f>Q139*H139</f>
        <v>1.3500000000000001E-3</v>
      </c>
      <c r="S139" s="143">
        <v>0</v>
      </c>
      <c r="T139" s="144">
        <f>S139*H139</f>
        <v>0</v>
      </c>
      <c r="AR139" s="145" t="s">
        <v>817</v>
      </c>
      <c r="AT139" s="145" t="s">
        <v>373</v>
      </c>
      <c r="AU139" s="145" t="s">
        <v>21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817</v>
      </c>
      <c r="BM139" s="145" t="s">
        <v>3132</v>
      </c>
    </row>
    <row r="140" spans="2:65" s="1" customFormat="1">
      <c r="B140" s="34"/>
      <c r="D140" s="147" t="s">
        <v>253</v>
      </c>
      <c r="F140" s="148" t="s">
        <v>2478</v>
      </c>
      <c r="I140" s="149"/>
      <c r="L140" s="34"/>
      <c r="M140" s="150"/>
      <c r="T140" s="55"/>
      <c r="AT140" s="18" t="s">
        <v>253</v>
      </c>
      <c r="AU140" s="18" t="s">
        <v>21</v>
      </c>
    </row>
    <row r="141" spans="2:65" s="1" customFormat="1" ht="24.2" customHeight="1">
      <c r="B141" s="34"/>
      <c r="C141" s="134" t="s">
        <v>372</v>
      </c>
      <c r="D141" s="134" t="s">
        <v>246</v>
      </c>
      <c r="E141" s="135" t="s">
        <v>2480</v>
      </c>
      <c r="F141" s="136" t="s">
        <v>2481</v>
      </c>
      <c r="G141" s="137" t="s">
        <v>507</v>
      </c>
      <c r="H141" s="138">
        <v>1</v>
      </c>
      <c r="I141" s="139"/>
      <c r="J141" s="140">
        <f>ROUND(I141*H141,2)</f>
        <v>0</v>
      </c>
      <c r="K141" s="136" t="s">
        <v>250</v>
      </c>
      <c r="L141" s="34"/>
      <c r="M141" s="141" t="s">
        <v>29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673</v>
      </c>
      <c r="AT141" s="145" t="s">
        <v>246</v>
      </c>
      <c r="AU141" s="145" t="s">
        <v>21</v>
      </c>
      <c r="AY141" s="18" t="s">
        <v>244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83</v>
      </c>
      <c r="BK141" s="146">
        <f>ROUND(I141*H141,2)</f>
        <v>0</v>
      </c>
      <c r="BL141" s="18" t="s">
        <v>673</v>
      </c>
      <c r="BM141" s="145" t="s">
        <v>3133</v>
      </c>
    </row>
    <row r="142" spans="2:65" s="1" customFormat="1" ht="19.5">
      <c r="B142" s="34"/>
      <c r="D142" s="147" t="s">
        <v>253</v>
      </c>
      <c r="F142" s="148" t="s">
        <v>2483</v>
      </c>
      <c r="I142" s="149"/>
      <c r="L142" s="34"/>
      <c r="M142" s="150"/>
      <c r="T142" s="55"/>
      <c r="AT142" s="18" t="s">
        <v>253</v>
      </c>
      <c r="AU142" s="18" t="s">
        <v>21</v>
      </c>
    </row>
    <row r="143" spans="2:65" s="1" customFormat="1">
      <c r="B143" s="34"/>
      <c r="D143" s="151" t="s">
        <v>255</v>
      </c>
      <c r="F143" s="152" t="s">
        <v>2484</v>
      </c>
      <c r="I143" s="149"/>
      <c r="L143" s="34"/>
      <c r="M143" s="150"/>
      <c r="T143" s="55"/>
      <c r="AT143" s="18" t="s">
        <v>255</v>
      </c>
      <c r="AU143" s="18" t="s">
        <v>21</v>
      </c>
    </row>
    <row r="144" spans="2:65" s="1" customFormat="1" ht="24.2" customHeight="1">
      <c r="B144" s="34"/>
      <c r="C144" s="134" t="s">
        <v>378</v>
      </c>
      <c r="D144" s="134" t="s">
        <v>246</v>
      </c>
      <c r="E144" s="135" t="s">
        <v>2485</v>
      </c>
      <c r="F144" s="136" t="s">
        <v>2486</v>
      </c>
      <c r="G144" s="137" t="s">
        <v>591</v>
      </c>
      <c r="H144" s="138">
        <v>425</v>
      </c>
      <c r="I144" s="139"/>
      <c r="J144" s="140">
        <f>ROUND(I144*H144,2)</f>
        <v>0</v>
      </c>
      <c r="K144" s="136" t="s">
        <v>250</v>
      </c>
      <c r="L144" s="34"/>
      <c r="M144" s="141" t="s">
        <v>29</v>
      </c>
      <c r="N144" s="142" t="s">
        <v>46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673</v>
      </c>
      <c r="AT144" s="145" t="s">
        <v>246</v>
      </c>
      <c r="AU144" s="145" t="s">
        <v>21</v>
      </c>
      <c r="AY144" s="18" t="s">
        <v>244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83</v>
      </c>
      <c r="BK144" s="146">
        <f>ROUND(I144*H144,2)</f>
        <v>0</v>
      </c>
      <c r="BL144" s="18" t="s">
        <v>673</v>
      </c>
      <c r="BM144" s="145" t="s">
        <v>3134</v>
      </c>
    </row>
    <row r="145" spans="2:65" s="1" customFormat="1" ht="19.5">
      <c r="B145" s="34"/>
      <c r="D145" s="147" t="s">
        <v>253</v>
      </c>
      <c r="F145" s="148" t="s">
        <v>2488</v>
      </c>
      <c r="I145" s="149"/>
      <c r="L145" s="34"/>
      <c r="M145" s="150"/>
      <c r="T145" s="55"/>
      <c r="AT145" s="18" t="s">
        <v>253</v>
      </c>
      <c r="AU145" s="18" t="s">
        <v>21</v>
      </c>
    </row>
    <row r="146" spans="2:65" s="1" customFormat="1">
      <c r="B146" s="34"/>
      <c r="D146" s="151" t="s">
        <v>255</v>
      </c>
      <c r="F146" s="152" t="s">
        <v>2489</v>
      </c>
      <c r="I146" s="149"/>
      <c r="L146" s="34"/>
      <c r="M146" s="150"/>
      <c r="T146" s="55"/>
      <c r="AT146" s="18" t="s">
        <v>255</v>
      </c>
      <c r="AU146" s="18" t="s">
        <v>21</v>
      </c>
    </row>
    <row r="147" spans="2:65" s="1" customFormat="1" ht="16.5" customHeight="1">
      <c r="B147" s="34"/>
      <c r="C147" s="175" t="s">
        <v>385</v>
      </c>
      <c r="D147" s="175" t="s">
        <v>373</v>
      </c>
      <c r="E147" s="176" t="s">
        <v>2490</v>
      </c>
      <c r="F147" s="177" t="s">
        <v>3135</v>
      </c>
      <c r="G147" s="178" t="s">
        <v>591</v>
      </c>
      <c r="H147" s="179">
        <v>425</v>
      </c>
      <c r="I147" s="180"/>
      <c r="J147" s="181">
        <f>ROUND(I147*H147,2)</f>
        <v>0</v>
      </c>
      <c r="K147" s="177" t="s">
        <v>250</v>
      </c>
      <c r="L147" s="182"/>
      <c r="M147" s="183" t="s">
        <v>29</v>
      </c>
      <c r="N147" s="184" t="s">
        <v>46</v>
      </c>
      <c r="P147" s="143">
        <f>O147*H147</f>
        <v>0</v>
      </c>
      <c r="Q147" s="143">
        <v>1.7000000000000001E-4</v>
      </c>
      <c r="R147" s="143">
        <f>Q147*H147</f>
        <v>7.2250000000000009E-2</v>
      </c>
      <c r="S147" s="143">
        <v>0</v>
      </c>
      <c r="T147" s="144">
        <f>S147*H147</f>
        <v>0</v>
      </c>
      <c r="AR147" s="145" t="s">
        <v>817</v>
      </c>
      <c r="AT147" s="145" t="s">
        <v>373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817</v>
      </c>
      <c r="BM147" s="145" t="s">
        <v>3136</v>
      </c>
    </row>
    <row r="148" spans="2:65" s="1" customFormat="1">
      <c r="B148" s="34"/>
      <c r="D148" s="147" t="s">
        <v>253</v>
      </c>
      <c r="F148" s="148" t="s">
        <v>3135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" customFormat="1" ht="24.2" customHeight="1">
      <c r="B149" s="34"/>
      <c r="C149" s="134" t="s">
        <v>7</v>
      </c>
      <c r="D149" s="134" t="s">
        <v>246</v>
      </c>
      <c r="E149" s="135" t="s">
        <v>2494</v>
      </c>
      <c r="F149" s="136" t="s">
        <v>2495</v>
      </c>
      <c r="G149" s="137" t="s">
        <v>591</v>
      </c>
      <c r="H149" s="138">
        <v>54</v>
      </c>
      <c r="I149" s="139"/>
      <c r="J149" s="140">
        <f>ROUND(I149*H149,2)</f>
        <v>0</v>
      </c>
      <c r="K149" s="136" t="s">
        <v>250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673</v>
      </c>
      <c r="AT149" s="145" t="s">
        <v>246</v>
      </c>
      <c r="AU149" s="145" t="s">
        <v>21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673</v>
      </c>
      <c r="BM149" s="145" t="s">
        <v>3137</v>
      </c>
    </row>
    <row r="150" spans="2:65" s="1" customFormat="1" ht="19.5">
      <c r="B150" s="34"/>
      <c r="D150" s="147" t="s">
        <v>253</v>
      </c>
      <c r="F150" s="148" t="s">
        <v>2497</v>
      </c>
      <c r="I150" s="149"/>
      <c r="L150" s="34"/>
      <c r="M150" s="150"/>
      <c r="T150" s="55"/>
      <c r="AT150" s="18" t="s">
        <v>253</v>
      </c>
      <c r="AU150" s="18" t="s">
        <v>21</v>
      </c>
    </row>
    <row r="151" spans="2:65" s="1" customFormat="1">
      <c r="B151" s="34"/>
      <c r="D151" s="151" t="s">
        <v>255</v>
      </c>
      <c r="F151" s="152" t="s">
        <v>2498</v>
      </c>
      <c r="I151" s="149"/>
      <c r="L151" s="34"/>
      <c r="M151" s="150"/>
      <c r="T151" s="55"/>
      <c r="AT151" s="18" t="s">
        <v>255</v>
      </c>
      <c r="AU151" s="18" t="s">
        <v>21</v>
      </c>
    </row>
    <row r="152" spans="2:65" s="1" customFormat="1" ht="16.5" customHeight="1">
      <c r="B152" s="34"/>
      <c r="C152" s="175" t="s">
        <v>399</v>
      </c>
      <c r="D152" s="175" t="s">
        <v>373</v>
      </c>
      <c r="E152" s="176" t="s">
        <v>2499</v>
      </c>
      <c r="F152" s="177" t="s">
        <v>2500</v>
      </c>
      <c r="G152" s="178" t="s">
        <v>2501</v>
      </c>
      <c r="H152" s="179">
        <v>5.3999999999999999E-2</v>
      </c>
      <c r="I152" s="180"/>
      <c r="J152" s="181">
        <f>ROUND(I152*H152,2)</f>
        <v>0</v>
      </c>
      <c r="K152" s="177" t="s">
        <v>29</v>
      </c>
      <c r="L152" s="182"/>
      <c r="M152" s="183" t="s">
        <v>29</v>
      </c>
      <c r="N152" s="184" t="s">
        <v>46</v>
      </c>
      <c r="P152" s="143">
        <f>O152*H152</f>
        <v>0</v>
      </c>
      <c r="Q152" s="143">
        <v>0.9</v>
      </c>
      <c r="R152" s="143">
        <f>Q152*H152</f>
        <v>4.8599999999999997E-2</v>
      </c>
      <c r="S152" s="143">
        <v>0</v>
      </c>
      <c r="T152" s="144">
        <f>S152*H152</f>
        <v>0</v>
      </c>
      <c r="AR152" s="145" t="s">
        <v>817</v>
      </c>
      <c r="AT152" s="145" t="s">
        <v>373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817</v>
      </c>
      <c r="BM152" s="145" t="s">
        <v>3138</v>
      </c>
    </row>
    <row r="153" spans="2:65" s="1" customFormat="1">
      <c r="B153" s="34"/>
      <c r="D153" s="147" t="s">
        <v>253</v>
      </c>
      <c r="F153" s="148" t="s">
        <v>2500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 ht="16.5" customHeight="1">
      <c r="B154" s="34"/>
      <c r="C154" s="134" t="s">
        <v>406</v>
      </c>
      <c r="D154" s="134" t="s">
        <v>246</v>
      </c>
      <c r="E154" s="135" t="s">
        <v>2504</v>
      </c>
      <c r="F154" s="136" t="s">
        <v>2505</v>
      </c>
      <c r="G154" s="137" t="s">
        <v>507</v>
      </c>
      <c r="H154" s="138">
        <v>10</v>
      </c>
      <c r="I154" s="139"/>
      <c r="J154" s="140">
        <f>ROUND(I154*H154,2)</f>
        <v>0</v>
      </c>
      <c r="K154" s="136" t="s">
        <v>29</v>
      </c>
      <c r="L154" s="34"/>
      <c r="M154" s="141" t="s">
        <v>29</v>
      </c>
      <c r="N154" s="142" t="s">
        <v>46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673</v>
      </c>
      <c r="AT154" s="145" t="s">
        <v>246</v>
      </c>
      <c r="AU154" s="145" t="s">
        <v>21</v>
      </c>
      <c r="AY154" s="18" t="s">
        <v>244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83</v>
      </c>
      <c r="BK154" s="146">
        <f>ROUND(I154*H154,2)</f>
        <v>0</v>
      </c>
      <c r="BL154" s="18" t="s">
        <v>673</v>
      </c>
      <c r="BM154" s="145" t="s">
        <v>3139</v>
      </c>
    </row>
    <row r="155" spans="2:65" s="1" customFormat="1">
      <c r="B155" s="34"/>
      <c r="D155" s="147" t="s">
        <v>253</v>
      </c>
      <c r="F155" s="148" t="s">
        <v>2505</v>
      </c>
      <c r="I155" s="149"/>
      <c r="L155" s="34"/>
      <c r="M155" s="150"/>
      <c r="T155" s="55"/>
      <c r="AT155" s="18" t="s">
        <v>253</v>
      </c>
      <c r="AU155" s="18" t="s">
        <v>21</v>
      </c>
    </row>
    <row r="156" spans="2:65" s="1" customFormat="1" ht="16.5" customHeight="1">
      <c r="B156" s="34"/>
      <c r="C156" s="134" t="s">
        <v>413</v>
      </c>
      <c r="D156" s="134" t="s">
        <v>246</v>
      </c>
      <c r="E156" s="135" t="s">
        <v>2507</v>
      </c>
      <c r="F156" s="136" t="s">
        <v>2508</v>
      </c>
      <c r="G156" s="137" t="s">
        <v>507</v>
      </c>
      <c r="H156" s="138">
        <v>2</v>
      </c>
      <c r="I156" s="139"/>
      <c r="J156" s="140">
        <f>ROUND(I156*H156,2)</f>
        <v>0</v>
      </c>
      <c r="K156" s="136" t="s">
        <v>250</v>
      </c>
      <c r="L156" s="34"/>
      <c r="M156" s="141" t="s">
        <v>29</v>
      </c>
      <c r="N156" s="142" t="s">
        <v>46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673</v>
      </c>
      <c r="AT156" s="145" t="s">
        <v>246</v>
      </c>
      <c r="AU156" s="145" t="s">
        <v>21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673</v>
      </c>
      <c r="BM156" s="145" t="s">
        <v>3140</v>
      </c>
    </row>
    <row r="157" spans="2:65" s="1" customFormat="1">
      <c r="B157" s="34"/>
      <c r="D157" s="147" t="s">
        <v>253</v>
      </c>
      <c r="F157" s="148" t="s">
        <v>2510</v>
      </c>
      <c r="I157" s="149"/>
      <c r="L157" s="34"/>
      <c r="M157" s="150"/>
      <c r="T157" s="55"/>
      <c r="AT157" s="18" t="s">
        <v>253</v>
      </c>
      <c r="AU157" s="18" t="s">
        <v>21</v>
      </c>
    </row>
    <row r="158" spans="2:65" s="1" customFormat="1">
      <c r="B158" s="34"/>
      <c r="D158" s="151" t="s">
        <v>255</v>
      </c>
      <c r="F158" s="152" t="s">
        <v>2511</v>
      </c>
      <c r="I158" s="149"/>
      <c r="L158" s="34"/>
      <c r="M158" s="150"/>
      <c r="T158" s="55"/>
      <c r="AT158" s="18" t="s">
        <v>255</v>
      </c>
      <c r="AU158" s="18" t="s">
        <v>21</v>
      </c>
    </row>
    <row r="159" spans="2:65" s="1" customFormat="1" ht="16.5" customHeight="1">
      <c r="B159" s="34"/>
      <c r="C159" s="134" t="s">
        <v>421</v>
      </c>
      <c r="D159" s="134" t="s">
        <v>246</v>
      </c>
      <c r="E159" s="135" t="s">
        <v>2512</v>
      </c>
      <c r="F159" s="136" t="s">
        <v>2513</v>
      </c>
      <c r="G159" s="137" t="s">
        <v>507</v>
      </c>
      <c r="H159" s="138">
        <v>2</v>
      </c>
      <c r="I159" s="139"/>
      <c r="J159" s="140">
        <f>ROUND(I159*H159,2)</f>
        <v>0</v>
      </c>
      <c r="K159" s="136" t="s">
        <v>29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673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673</v>
      </c>
      <c r="BM159" s="145" t="s">
        <v>3141</v>
      </c>
    </row>
    <row r="160" spans="2:65" s="1" customFormat="1">
      <c r="B160" s="34"/>
      <c r="D160" s="147" t="s">
        <v>253</v>
      </c>
      <c r="F160" s="148" t="s">
        <v>2515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 ht="16.5" customHeight="1">
      <c r="B161" s="34"/>
      <c r="C161" s="175" t="s">
        <v>427</v>
      </c>
      <c r="D161" s="175" t="s">
        <v>373</v>
      </c>
      <c r="E161" s="176" t="s">
        <v>3142</v>
      </c>
      <c r="F161" s="177" t="s">
        <v>3143</v>
      </c>
      <c r="G161" s="178" t="s">
        <v>507</v>
      </c>
      <c r="H161" s="179">
        <v>1</v>
      </c>
      <c r="I161" s="180"/>
      <c r="J161" s="181">
        <f>ROUND(I161*H161,2)</f>
        <v>0</v>
      </c>
      <c r="K161" s="177" t="s">
        <v>29</v>
      </c>
      <c r="L161" s="182"/>
      <c r="M161" s="183" t="s">
        <v>29</v>
      </c>
      <c r="N161" s="184" t="s">
        <v>46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2467</v>
      </c>
      <c r="AT161" s="145" t="s">
        <v>373</v>
      </c>
      <c r="AU161" s="145" t="s">
        <v>21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673</v>
      </c>
      <c r="BM161" s="145" t="s">
        <v>3144</v>
      </c>
    </row>
    <row r="162" spans="2:65" s="1" customFormat="1">
      <c r="B162" s="34"/>
      <c r="D162" s="147" t="s">
        <v>253</v>
      </c>
      <c r="F162" s="148" t="s">
        <v>3143</v>
      </c>
      <c r="I162" s="149"/>
      <c r="L162" s="34"/>
      <c r="M162" s="150"/>
      <c r="T162" s="55"/>
      <c r="AT162" s="18" t="s">
        <v>253</v>
      </c>
      <c r="AU162" s="18" t="s">
        <v>21</v>
      </c>
    </row>
    <row r="163" spans="2:65" s="1" customFormat="1" ht="16.5" customHeight="1">
      <c r="B163" s="34"/>
      <c r="C163" s="175" t="s">
        <v>434</v>
      </c>
      <c r="D163" s="175" t="s">
        <v>373</v>
      </c>
      <c r="E163" s="176" t="s">
        <v>3145</v>
      </c>
      <c r="F163" s="177" t="s">
        <v>3146</v>
      </c>
      <c r="G163" s="178" t="s">
        <v>507</v>
      </c>
      <c r="H163" s="179">
        <v>1</v>
      </c>
      <c r="I163" s="180"/>
      <c r="J163" s="181">
        <f>ROUND(I163*H163,2)</f>
        <v>0</v>
      </c>
      <c r="K163" s="177" t="s">
        <v>29</v>
      </c>
      <c r="L163" s="182"/>
      <c r="M163" s="183" t="s">
        <v>29</v>
      </c>
      <c r="N163" s="184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2467</v>
      </c>
      <c r="AT163" s="145" t="s">
        <v>373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673</v>
      </c>
      <c r="BM163" s="145" t="s">
        <v>3147</v>
      </c>
    </row>
    <row r="164" spans="2:65" s="1" customFormat="1">
      <c r="B164" s="34"/>
      <c r="D164" s="147" t="s">
        <v>253</v>
      </c>
      <c r="F164" s="148" t="s">
        <v>3146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 ht="16.5" customHeight="1">
      <c r="B165" s="34"/>
      <c r="C165" s="134" t="s">
        <v>441</v>
      </c>
      <c r="D165" s="134" t="s">
        <v>246</v>
      </c>
      <c r="E165" s="135" t="s">
        <v>2525</v>
      </c>
      <c r="F165" s="136" t="s">
        <v>2526</v>
      </c>
      <c r="G165" s="137" t="s">
        <v>2527</v>
      </c>
      <c r="H165" s="138">
        <v>2</v>
      </c>
      <c r="I165" s="139"/>
      <c r="J165" s="140">
        <f>ROUND(I165*H165,2)</f>
        <v>0</v>
      </c>
      <c r="K165" s="136" t="s">
        <v>29</v>
      </c>
      <c r="L165" s="34"/>
      <c r="M165" s="141" t="s">
        <v>29</v>
      </c>
      <c r="N165" s="142" t="s">
        <v>46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673</v>
      </c>
      <c r="AT165" s="145" t="s">
        <v>246</v>
      </c>
      <c r="AU165" s="145" t="s">
        <v>21</v>
      </c>
      <c r="AY165" s="18" t="s">
        <v>244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83</v>
      </c>
      <c r="BK165" s="146">
        <f>ROUND(I165*H165,2)</f>
        <v>0</v>
      </c>
      <c r="BL165" s="18" t="s">
        <v>673</v>
      </c>
      <c r="BM165" s="145" t="s">
        <v>3148</v>
      </c>
    </row>
    <row r="166" spans="2:65" s="1" customFormat="1">
      <c r="B166" s="34"/>
      <c r="D166" s="147" t="s">
        <v>253</v>
      </c>
      <c r="F166" s="148" t="s">
        <v>2526</v>
      </c>
      <c r="I166" s="149"/>
      <c r="L166" s="34"/>
      <c r="M166" s="150"/>
      <c r="T166" s="55"/>
      <c r="AT166" s="18" t="s">
        <v>253</v>
      </c>
      <c r="AU166" s="18" t="s">
        <v>21</v>
      </c>
    </row>
    <row r="167" spans="2:65" s="1" customFormat="1" ht="16.5" customHeight="1">
      <c r="B167" s="34"/>
      <c r="C167" s="134" t="s">
        <v>448</v>
      </c>
      <c r="D167" s="134" t="s">
        <v>246</v>
      </c>
      <c r="E167" s="135" t="s">
        <v>2529</v>
      </c>
      <c r="F167" s="136" t="s">
        <v>2530</v>
      </c>
      <c r="G167" s="137" t="s">
        <v>2531</v>
      </c>
      <c r="H167" s="138">
        <v>1</v>
      </c>
      <c r="I167" s="139"/>
      <c r="J167" s="140">
        <f>ROUND(I167*H167,2)</f>
        <v>0</v>
      </c>
      <c r="K167" s="136" t="s">
        <v>29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673</v>
      </c>
      <c r="AT167" s="145" t="s">
        <v>246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673</v>
      </c>
      <c r="BM167" s="145" t="s">
        <v>3149</v>
      </c>
    </row>
    <row r="168" spans="2:65" s="1" customFormat="1">
      <c r="B168" s="34"/>
      <c r="D168" s="147" t="s">
        <v>253</v>
      </c>
      <c r="F168" s="148" t="s">
        <v>2530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 ht="16.5" customHeight="1">
      <c r="B169" s="34"/>
      <c r="C169" s="134" t="s">
        <v>455</v>
      </c>
      <c r="D169" s="134" t="s">
        <v>246</v>
      </c>
      <c r="E169" s="135" t="s">
        <v>2533</v>
      </c>
      <c r="F169" s="136" t="s">
        <v>2534</v>
      </c>
      <c r="G169" s="137" t="s">
        <v>282</v>
      </c>
      <c r="H169" s="138">
        <v>1</v>
      </c>
      <c r="I169" s="139"/>
      <c r="J169" s="140">
        <f>ROUND(I169*H169,2)</f>
        <v>0</v>
      </c>
      <c r="K169" s="136" t="s">
        <v>29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673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673</v>
      </c>
      <c r="BM169" s="145" t="s">
        <v>3150</v>
      </c>
    </row>
    <row r="170" spans="2:65" s="1" customFormat="1" ht="16.5" customHeight="1">
      <c r="B170" s="34"/>
      <c r="C170" s="175" t="s">
        <v>461</v>
      </c>
      <c r="D170" s="175" t="s">
        <v>373</v>
      </c>
      <c r="E170" s="176" t="s">
        <v>2539</v>
      </c>
      <c r="F170" s="177" t="s">
        <v>2540</v>
      </c>
      <c r="G170" s="178" t="s">
        <v>2531</v>
      </c>
      <c r="H170" s="179">
        <v>1</v>
      </c>
      <c r="I170" s="180"/>
      <c r="J170" s="181">
        <f>ROUND(I170*H170,2)</f>
        <v>0</v>
      </c>
      <c r="K170" s="177" t="s">
        <v>29</v>
      </c>
      <c r="L170" s="182"/>
      <c r="M170" s="183" t="s">
        <v>29</v>
      </c>
      <c r="N170" s="184" t="s">
        <v>46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2467</v>
      </c>
      <c r="AT170" s="145" t="s">
        <v>373</v>
      </c>
      <c r="AU170" s="145" t="s">
        <v>21</v>
      </c>
      <c r="AY170" s="18" t="s">
        <v>244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83</v>
      </c>
      <c r="BK170" s="146">
        <f>ROUND(I170*H170,2)</f>
        <v>0</v>
      </c>
      <c r="BL170" s="18" t="s">
        <v>673</v>
      </c>
      <c r="BM170" s="145" t="s">
        <v>3151</v>
      </c>
    </row>
    <row r="171" spans="2:65" s="1" customFormat="1">
      <c r="B171" s="34"/>
      <c r="D171" s="147" t="s">
        <v>253</v>
      </c>
      <c r="F171" s="148" t="s">
        <v>2540</v>
      </c>
      <c r="I171" s="149"/>
      <c r="L171" s="34"/>
      <c r="M171" s="150"/>
      <c r="T171" s="55"/>
      <c r="AT171" s="18" t="s">
        <v>253</v>
      </c>
      <c r="AU171" s="18" t="s">
        <v>21</v>
      </c>
    </row>
    <row r="172" spans="2:65" s="11" customFormat="1" ht="22.9" customHeight="1">
      <c r="B172" s="122"/>
      <c r="D172" s="123" t="s">
        <v>74</v>
      </c>
      <c r="E172" s="132" t="s">
        <v>2542</v>
      </c>
      <c r="F172" s="132" t="s">
        <v>2543</v>
      </c>
      <c r="I172" s="125"/>
      <c r="J172" s="133">
        <f>BK172</f>
        <v>0</v>
      </c>
      <c r="L172" s="122"/>
      <c r="M172" s="127"/>
      <c r="P172" s="128">
        <f>SUM(P173:P180)</f>
        <v>0</v>
      </c>
      <c r="R172" s="128">
        <f>SUM(R173:R180)</f>
        <v>3.0000000000000001E-3</v>
      </c>
      <c r="T172" s="129">
        <f>SUM(T173:T180)</f>
        <v>0</v>
      </c>
      <c r="AR172" s="123" t="s">
        <v>264</v>
      </c>
      <c r="AT172" s="130" t="s">
        <v>74</v>
      </c>
      <c r="AU172" s="130" t="s">
        <v>83</v>
      </c>
      <c r="AY172" s="123" t="s">
        <v>244</v>
      </c>
      <c r="BK172" s="131">
        <f>SUM(BK173:BK180)</f>
        <v>0</v>
      </c>
    </row>
    <row r="173" spans="2:65" s="1" customFormat="1" ht="16.5" customHeight="1">
      <c r="B173" s="34"/>
      <c r="C173" s="134" t="s">
        <v>468</v>
      </c>
      <c r="D173" s="134" t="s">
        <v>246</v>
      </c>
      <c r="E173" s="135" t="s">
        <v>2544</v>
      </c>
      <c r="F173" s="136" t="s">
        <v>2545</v>
      </c>
      <c r="G173" s="137" t="s">
        <v>507</v>
      </c>
      <c r="H173" s="138">
        <v>3</v>
      </c>
      <c r="I173" s="139"/>
      <c r="J173" s="140">
        <f>ROUND(I173*H173,2)</f>
        <v>0</v>
      </c>
      <c r="K173" s="136" t="s">
        <v>250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1E-3</v>
      </c>
      <c r="R173" s="143">
        <f>Q173*H173</f>
        <v>3.0000000000000001E-3</v>
      </c>
      <c r="S173" s="143">
        <v>0</v>
      </c>
      <c r="T173" s="144">
        <f>S173*H173</f>
        <v>0</v>
      </c>
      <c r="AR173" s="145" t="s">
        <v>673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673</v>
      </c>
      <c r="BM173" s="145" t="s">
        <v>3152</v>
      </c>
    </row>
    <row r="174" spans="2:65" s="1" customFormat="1" ht="19.5">
      <c r="B174" s="34"/>
      <c r="D174" s="147" t="s">
        <v>253</v>
      </c>
      <c r="F174" s="148" t="s">
        <v>2547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>
      <c r="B175" s="34"/>
      <c r="D175" s="151" t="s">
        <v>255</v>
      </c>
      <c r="F175" s="152" t="s">
        <v>2548</v>
      </c>
      <c r="I175" s="149"/>
      <c r="L175" s="34"/>
      <c r="M175" s="150"/>
      <c r="T175" s="55"/>
      <c r="AT175" s="18" t="s">
        <v>255</v>
      </c>
      <c r="AU175" s="18" t="s">
        <v>21</v>
      </c>
    </row>
    <row r="176" spans="2:65" s="1" customFormat="1" ht="37.9" customHeight="1">
      <c r="B176" s="34"/>
      <c r="C176" s="134" t="s">
        <v>476</v>
      </c>
      <c r="D176" s="134" t="s">
        <v>246</v>
      </c>
      <c r="E176" s="135" t="s">
        <v>2549</v>
      </c>
      <c r="F176" s="136" t="s">
        <v>2550</v>
      </c>
      <c r="G176" s="137" t="s">
        <v>591</v>
      </c>
      <c r="H176" s="138">
        <v>479</v>
      </c>
      <c r="I176" s="139"/>
      <c r="J176" s="140">
        <f>ROUND(I176*H176,2)</f>
        <v>0</v>
      </c>
      <c r="K176" s="136" t="s">
        <v>29</v>
      </c>
      <c r="L176" s="34"/>
      <c r="M176" s="141" t="s">
        <v>29</v>
      </c>
      <c r="N176" s="142" t="s">
        <v>46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673</v>
      </c>
      <c r="AT176" s="145" t="s">
        <v>246</v>
      </c>
      <c r="AU176" s="145" t="s">
        <v>21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673</v>
      </c>
      <c r="BM176" s="145" t="s">
        <v>3153</v>
      </c>
    </row>
    <row r="177" spans="2:65" s="1" customFormat="1" ht="39">
      <c r="B177" s="34"/>
      <c r="D177" s="147" t="s">
        <v>253</v>
      </c>
      <c r="F177" s="148" t="s">
        <v>2552</v>
      </c>
      <c r="I177" s="149"/>
      <c r="L177" s="34"/>
      <c r="M177" s="150"/>
      <c r="T177" s="55"/>
      <c r="AT177" s="18" t="s">
        <v>253</v>
      </c>
      <c r="AU177" s="18" t="s">
        <v>21</v>
      </c>
    </row>
    <row r="178" spans="2:65" s="1" customFormat="1" ht="16.5" customHeight="1">
      <c r="B178" s="34"/>
      <c r="C178" s="134" t="s">
        <v>483</v>
      </c>
      <c r="D178" s="134" t="s">
        <v>246</v>
      </c>
      <c r="E178" s="135" t="s">
        <v>2553</v>
      </c>
      <c r="F178" s="136" t="s">
        <v>2554</v>
      </c>
      <c r="G178" s="137" t="s">
        <v>591</v>
      </c>
      <c r="H178" s="138">
        <v>54</v>
      </c>
      <c r="I178" s="139"/>
      <c r="J178" s="140">
        <f>ROUND(I178*H178,2)</f>
        <v>0</v>
      </c>
      <c r="K178" s="136" t="s">
        <v>250</v>
      </c>
      <c r="L178" s="34"/>
      <c r="M178" s="141" t="s">
        <v>29</v>
      </c>
      <c r="N178" s="142" t="s">
        <v>46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673</v>
      </c>
      <c r="AT178" s="145" t="s">
        <v>246</v>
      </c>
      <c r="AU178" s="145" t="s">
        <v>21</v>
      </c>
      <c r="AY178" s="18" t="s">
        <v>244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83</v>
      </c>
      <c r="BK178" s="146">
        <f>ROUND(I178*H178,2)</f>
        <v>0</v>
      </c>
      <c r="BL178" s="18" t="s">
        <v>673</v>
      </c>
      <c r="BM178" s="145" t="s">
        <v>3154</v>
      </c>
    </row>
    <row r="179" spans="2:65" s="1" customFormat="1" ht="29.25">
      <c r="B179" s="34"/>
      <c r="D179" s="147" t="s">
        <v>253</v>
      </c>
      <c r="F179" s="148" t="s">
        <v>2556</v>
      </c>
      <c r="I179" s="149"/>
      <c r="L179" s="34"/>
      <c r="M179" s="150"/>
      <c r="T179" s="55"/>
      <c r="AT179" s="18" t="s">
        <v>253</v>
      </c>
      <c r="AU179" s="18" t="s">
        <v>21</v>
      </c>
    </row>
    <row r="180" spans="2:65" s="1" customFormat="1">
      <c r="B180" s="34"/>
      <c r="D180" s="151" t="s">
        <v>255</v>
      </c>
      <c r="F180" s="152" t="s">
        <v>2557</v>
      </c>
      <c r="I180" s="149"/>
      <c r="L180" s="34"/>
      <c r="M180" s="150"/>
      <c r="T180" s="55"/>
      <c r="AT180" s="18" t="s">
        <v>255</v>
      </c>
      <c r="AU180" s="18" t="s">
        <v>21</v>
      </c>
    </row>
    <row r="181" spans="2:65" s="11" customFormat="1" ht="22.9" customHeight="1">
      <c r="B181" s="122"/>
      <c r="D181" s="123" t="s">
        <v>74</v>
      </c>
      <c r="E181" s="132" t="s">
        <v>2558</v>
      </c>
      <c r="F181" s="132" t="s">
        <v>2559</v>
      </c>
      <c r="I181" s="125"/>
      <c r="J181" s="133">
        <f>BK181</f>
        <v>0</v>
      </c>
      <c r="L181" s="122"/>
      <c r="M181" s="127"/>
      <c r="P181" s="128">
        <f>SUM(P182:P223)</f>
        <v>0</v>
      </c>
      <c r="R181" s="128">
        <f>SUM(R182:R223)</f>
        <v>17.800380000000004</v>
      </c>
      <c r="T181" s="129">
        <f>SUM(T182:T223)</f>
        <v>0</v>
      </c>
      <c r="AR181" s="123" t="s">
        <v>264</v>
      </c>
      <c r="AT181" s="130" t="s">
        <v>74</v>
      </c>
      <c r="AU181" s="130" t="s">
        <v>83</v>
      </c>
      <c r="AY181" s="123" t="s">
        <v>244</v>
      </c>
      <c r="BK181" s="131">
        <f>SUM(BK182:BK223)</f>
        <v>0</v>
      </c>
    </row>
    <row r="182" spans="2:65" s="1" customFormat="1" ht="16.5" customHeight="1">
      <c r="B182" s="34"/>
      <c r="C182" s="134" t="s">
        <v>490</v>
      </c>
      <c r="D182" s="134" t="s">
        <v>246</v>
      </c>
      <c r="E182" s="135" t="s">
        <v>2560</v>
      </c>
      <c r="F182" s="136" t="s">
        <v>2561</v>
      </c>
      <c r="G182" s="137" t="s">
        <v>274</v>
      </c>
      <c r="H182" s="138">
        <v>1.5</v>
      </c>
      <c r="I182" s="139"/>
      <c r="J182" s="140">
        <f>ROUND(I182*H182,2)</f>
        <v>0</v>
      </c>
      <c r="K182" s="136" t="s">
        <v>29</v>
      </c>
      <c r="L182" s="34"/>
      <c r="M182" s="141" t="s">
        <v>29</v>
      </c>
      <c r="N182" s="142" t="s">
        <v>46</v>
      </c>
      <c r="P182" s="143">
        <f>O182*H182</f>
        <v>0</v>
      </c>
      <c r="Q182" s="143">
        <v>2.2563399999999998</v>
      </c>
      <c r="R182" s="143">
        <f>Q182*H182</f>
        <v>3.3845099999999997</v>
      </c>
      <c r="S182" s="143">
        <v>0</v>
      </c>
      <c r="T182" s="144">
        <f>S182*H182</f>
        <v>0</v>
      </c>
      <c r="AR182" s="145" t="s">
        <v>673</v>
      </c>
      <c r="AT182" s="145" t="s">
        <v>246</v>
      </c>
      <c r="AU182" s="145" t="s">
        <v>21</v>
      </c>
      <c r="AY182" s="18" t="s">
        <v>244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83</v>
      </c>
      <c r="BK182" s="146">
        <f>ROUND(I182*H182,2)</f>
        <v>0</v>
      </c>
      <c r="BL182" s="18" t="s">
        <v>673</v>
      </c>
      <c r="BM182" s="145" t="s">
        <v>3155</v>
      </c>
    </row>
    <row r="183" spans="2:65" s="1" customFormat="1">
      <c r="B183" s="34"/>
      <c r="D183" s="147" t="s">
        <v>253</v>
      </c>
      <c r="F183" s="148" t="s">
        <v>2561</v>
      </c>
      <c r="I183" s="149"/>
      <c r="L183" s="34"/>
      <c r="M183" s="150"/>
      <c r="T183" s="55"/>
      <c r="AT183" s="18" t="s">
        <v>253</v>
      </c>
      <c r="AU183" s="18" t="s">
        <v>21</v>
      </c>
    </row>
    <row r="184" spans="2:65" s="1" customFormat="1" ht="21.75" customHeight="1">
      <c r="B184" s="34"/>
      <c r="C184" s="134" t="s">
        <v>497</v>
      </c>
      <c r="D184" s="134" t="s">
        <v>246</v>
      </c>
      <c r="E184" s="135" t="s">
        <v>2563</v>
      </c>
      <c r="F184" s="136" t="s">
        <v>2564</v>
      </c>
      <c r="G184" s="137" t="s">
        <v>274</v>
      </c>
      <c r="H184" s="138">
        <v>1</v>
      </c>
      <c r="I184" s="139"/>
      <c r="J184" s="140">
        <f>ROUND(I184*H184,2)</f>
        <v>0</v>
      </c>
      <c r="K184" s="136" t="s">
        <v>29</v>
      </c>
      <c r="L184" s="34"/>
      <c r="M184" s="141" t="s">
        <v>29</v>
      </c>
      <c r="N184" s="142" t="s">
        <v>46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673</v>
      </c>
      <c r="AT184" s="145" t="s">
        <v>246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673</v>
      </c>
      <c r="BM184" s="145" t="s">
        <v>3156</v>
      </c>
    </row>
    <row r="185" spans="2:65" s="1" customFormat="1">
      <c r="B185" s="34"/>
      <c r="D185" s="147" t="s">
        <v>253</v>
      </c>
      <c r="F185" s="148" t="s">
        <v>2566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" customFormat="1" ht="37.9" customHeight="1">
      <c r="B186" s="34"/>
      <c r="C186" s="134" t="s">
        <v>504</v>
      </c>
      <c r="D186" s="134" t="s">
        <v>246</v>
      </c>
      <c r="E186" s="135" t="s">
        <v>2567</v>
      </c>
      <c r="F186" s="136" t="s">
        <v>2568</v>
      </c>
      <c r="G186" s="137" t="s">
        <v>591</v>
      </c>
      <c r="H186" s="138">
        <v>35</v>
      </c>
      <c r="I186" s="139"/>
      <c r="J186" s="140">
        <f>ROUND(I186*H186,2)</f>
        <v>0</v>
      </c>
      <c r="K186" s="136" t="s">
        <v>29</v>
      </c>
      <c r="L186" s="34"/>
      <c r="M186" s="141" t="s">
        <v>29</v>
      </c>
      <c r="N186" s="142" t="s">
        <v>46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673</v>
      </c>
      <c r="AT186" s="145" t="s">
        <v>246</v>
      </c>
      <c r="AU186" s="145" t="s">
        <v>21</v>
      </c>
      <c r="AY186" s="18" t="s">
        <v>244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83</v>
      </c>
      <c r="BK186" s="146">
        <f>ROUND(I186*H186,2)</f>
        <v>0</v>
      </c>
      <c r="BL186" s="18" t="s">
        <v>673</v>
      </c>
      <c r="BM186" s="145" t="s">
        <v>3157</v>
      </c>
    </row>
    <row r="187" spans="2:65" s="1" customFormat="1" ht="19.5">
      <c r="B187" s="34"/>
      <c r="D187" s="147" t="s">
        <v>253</v>
      </c>
      <c r="F187" s="148" t="s">
        <v>2568</v>
      </c>
      <c r="I187" s="149"/>
      <c r="L187" s="34"/>
      <c r="M187" s="150"/>
      <c r="T187" s="55"/>
      <c r="AT187" s="18" t="s">
        <v>253</v>
      </c>
      <c r="AU187" s="18" t="s">
        <v>21</v>
      </c>
    </row>
    <row r="188" spans="2:65" s="1" customFormat="1" ht="24.2" customHeight="1">
      <c r="B188" s="34"/>
      <c r="C188" s="134" t="s">
        <v>511</v>
      </c>
      <c r="D188" s="134" t="s">
        <v>246</v>
      </c>
      <c r="E188" s="135" t="s">
        <v>2570</v>
      </c>
      <c r="F188" s="136" t="s">
        <v>2571</v>
      </c>
      <c r="G188" s="137" t="s">
        <v>591</v>
      </c>
      <c r="H188" s="138">
        <v>35</v>
      </c>
      <c r="I188" s="139"/>
      <c r="J188" s="140">
        <f>ROUND(I188*H188,2)</f>
        <v>0</v>
      </c>
      <c r="K188" s="136" t="s">
        <v>29</v>
      </c>
      <c r="L188" s="34"/>
      <c r="M188" s="141" t="s">
        <v>29</v>
      </c>
      <c r="N188" s="142" t="s">
        <v>46</v>
      </c>
      <c r="P188" s="143">
        <f>O188*H188</f>
        <v>0</v>
      </c>
      <c r="Q188" s="143">
        <v>0.20300000000000001</v>
      </c>
      <c r="R188" s="143">
        <f>Q188*H188</f>
        <v>7.1050000000000004</v>
      </c>
      <c r="S188" s="143">
        <v>0</v>
      </c>
      <c r="T188" s="144">
        <f>S188*H188</f>
        <v>0</v>
      </c>
      <c r="AR188" s="145" t="s">
        <v>673</v>
      </c>
      <c r="AT188" s="145" t="s">
        <v>246</v>
      </c>
      <c r="AU188" s="145" t="s">
        <v>21</v>
      </c>
      <c r="AY188" s="18" t="s">
        <v>244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83</v>
      </c>
      <c r="BK188" s="146">
        <f>ROUND(I188*H188,2)</f>
        <v>0</v>
      </c>
      <c r="BL188" s="18" t="s">
        <v>673</v>
      </c>
      <c r="BM188" s="145" t="s">
        <v>3158</v>
      </c>
    </row>
    <row r="189" spans="2:65" s="1" customFormat="1" ht="19.5">
      <c r="B189" s="34"/>
      <c r="D189" s="147" t="s">
        <v>253</v>
      </c>
      <c r="F189" s="148" t="s">
        <v>2571</v>
      </c>
      <c r="I189" s="149"/>
      <c r="L189" s="34"/>
      <c r="M189" s="150"/>
      <c r="T189" s="55"/>
      <c r="AT189" s="18" t="s">
        <v>253</v>
      </c>
      <c r="AU189" s="18" t="s">
        <v>21</v>
      </c>
    </row>
    <row r="190" spans="2:65" s="1" customFormat="1" ht="24.2" customHeight="1">
      <c r="B190" s="34"/>
      <c r="C190" s="134" t="s">
        <v>518</v>
      </c>
      <c r="D190" s="134" t="s">
        <v>246</v>
      </c>
      <c r="E190" s="135" t="s">
        <v>2573</v>
      </c>
      <c r="F190" s="136" t="s">
        <v>2574</v>
      </c>
      <c r="G190" s="137" t="s">
        <v>507</v>
      </c>
      <c r="H190" s="138">
        <v>1</v>
      </c>
      <c r="I190" s="139"/>
      <c r="J190" s="140">
        <f>ROUND(I190*H190,2)</f>
        <v>0</v>
      </c>
      <c r="K190" s="136" t="s">
        <v>29</v>
      </c>
      <c r="L190" s="34"/>
      <c r="M190" s="141" t="s">
        <v>29</v>
      </c>
      <c r="N190" s="142" t="s">
        <v>46</v>
      </c>
      <c r="P190" s="143">
        <f>O190*H190</f>
        <v>0</v>
      </c>
      <c r="Q190" s="143">
        <v>3.8E-3</v>
      </c>
      <c r="R190" s="143">
        <f>Q190*H190</f>
        <v>3.8E-3</v>
      </c>
      <c r="S190" s="143">
        <v>0</v>
      </c>
      <c r="T190" s="144">
        <f>S190*H190</f>
        <v>0</v>
      </c>
      <c r="AR190" s="145" t="s">
        <v>673</v>
      </c>
      <c r="AT190" s="145" t="s">
        <v>246</v>
      </c>
      <c r="AU190" s="145" t="s">
        <v>21</v>
      </c>
      <c r="AY190" s="18" t="s">
        <v>244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83</v>
      </c>
      <c r="BK190" s="146">
        <f>ROUND(I190*H190,2)</f>
        <v>0</v>
      </c>
      <c r="BL190" s="18" t="s">
        <v>673</v>
      </c>
      <c r="BM190" s="145" t="s">
        <v>3159</v>
      </c>
    </row>
    <row r="191" spans="2:65" s="1" customFormat="1">
      <c r="B191" s="34"/>
      <c r="D191" s="147" t="s">
        <v>253</v>
      </c>
      <c r="F191" s="148" t="s">
        <v>2574</v>
      </c>
      <c r="I191" s="149"/>
      <c r="L191" s="34"/>
      <c r="M191" s="150"/>
      <c r="T191" s="55"/>
      <c r="AT191" s="18" t="s">
        <v>253</v>
      </c>
      <c r="AU191" s="18" t="s">
        <v>21</v>
      </c>
    </row>
    <row r="192" spans="2:65" s="1" customFormat="1" ht="24.2" customHeight="1">
      <c r="B192" s="34"/>
      <c r="C192" s="134" t="s">
        <v>522</v>
      </c>
      <c r="D192" s="134" t="s">
        <v>246</v>
      </c>
      <c r="E192" s="135" t="s">
        <v>2576</v>
      </c>
      <c r="F192" s="136" t="s">
        <v>2577</v>
      </c>
      <c r="G192" s="137" t="s">
        <v>507</v>
      </c>
      <c r="H192" s="138">
        <v>1</v>
      </c>
      <c r="I192" s="139"/>
      <c r="J192" s="140">
        <f>ROUND(I192*H192,2)</f>
        <v>0</v>
      </c>
      <c r="K192" s="136" t="s">
        <v>29</v>
      </c>
      <c r="L192" s="34"/>
      <c r="M192" s="141" t="s">
        <v>29</v>
      </c>
      <c r="N192" s="142" t="s">
        <v>46</v>
      </c>
      <c r="P192" s="143">
        <f>O192*H192</f>
        <v>0</v>
      </c>
      <c r="Q192" s="143">
        <v>7.6E-3</v>
      </c>
      <c r="R192" s="143">
        <f>Q192*H192</f>
        <v>7.6E-3</v>
      </c>
      <c r="S192" s="143">
        <v>0</v>
      </c>
      <c r="T192" s="144">
        <f>S192*H192</f>
        <v>0</v>
      </c>
      <c r="AR192" s="145" t="s">
        <v>673</v>
      </c>
      <c r="AT192" s="145" t="s">
        <v>246</v>
      </c>
      <c r="AU192" s="145" t="s">
        <v>21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673</v>
      </c>
      <c r="BM192" s="145" t="s">
        <v>3160</v>
      </c>
    </row>
    <row r="193" spans="2:65" s="1" customFormat="1">
      <c r="B193" s="34"/>
      <c r="D193" s="147" t="s">
        <v>253</v>
      </c>
      <c r="F193" s="148" t="s">
        <v>2577</v>
      </c>
      <c r="I193" s="149"/>
      <c r="L193" s="34"/>
      <c r="M193" s="150"/>
      <c r="T193" s="55"/>
      <c r="AT193" s="18" t="s">
        <v>253</v>
      </c>
      <c r="AU193" s="18" t="s">
        <v>21</v>
      </c>
    </row>
    <row r="194" spans="2:65" s="1" customFormat="1" ht="24.2" customHeight="1">
      <c r="B194" s="34"/>
      <c r="C194" s="134" t="s">
        <v>531</v>
      </c>
      <c r="D194" s="134" t="s">
        <v>246</v>
      </c>
      <c r="E194" s="135" t="s">
        <v>2579</v>
      </c>
      <c r="F194" s="136" t="s">
        <v>2580</v>
      </c>
      <c r="G194" s="137" t="s">
        <v>591</v>
      </c>
      <c r="H194" s="138">
        <v>35</v>
      </c>
      <c r="I194" s="139"/>
      <c r="J194" s="140">
        <f>ROUND(I194*H194,2)</f>
        <v>0</v>
      </c>
      <c r="K194" s="136" t="s">
        <v>29</v>
      </c>
      <c r="L194" s="34"/>
      <c r="M194" s="141" t="s">
        <v>29</v>
      </c>
      <c r="N194" s="142" t="s">
        <v>46</v>
      </c>
      <c r="P194" s="143">
        <f>O194*H194</f>
        <v>0</v>
      </c>
      <c r="Q194" s="143">
        <v>9.0000000000000006E-5</v>
      </c>
      <c r="R194" s="143">
        <f>Q194*H194</f>
        <v>3.15E-3</v>
      </c>
      <c r="S194" s="143">
        <v>0</v>
      </c>
      <c r="T194" s="144">
        <f>S194*H194</f>
        <v>0</v>
      </c>
      <c r="AR194" s="145" t="s">
        <v>673</v>
      </c>
      <c r="AT194" s="145" t="s">
        <v>246</v>
      </c>
      <c r="AU194" s="145" t="s">
        <v>21</v>
      </c>
      <c r="AY194" s="18" t="s">
        <v>244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83</v>
      </c>
      <c r="BK194" s="146">
        <f>ROUND(I194*H194,2)</f>
        <v>0</v>
      </c>
      <c r="BL194" s="18" t="s">
        <v>673</v>
      </c>
      <c r="BM194" s="145" t="s">
        <v>3161</v>
      </c>
    </row>
    <row r="195" spans="2:65" s="1" customFormat="1" ht="19.5">
      <c r="B195" s="34"/>
      <c r="D195" s="147" t="s">
        <v>253</v>
      </c>
      <c r="F195" s="148" t="s">
        <v>2580</v>
      </c>
      <c r="I195" s="149"/>
      <c r="L195" s="34"/>
      <c r="M195" s="150"/>
      <c r="T195" s="55"/>
      <c r="AT195" s="18" t="s">
        <v>253</v>
      </c>
      <c r="AU195" s="18" t="s">
        <v>21</v>
      </c>
    </row>
    <row r="196" spans="2:65" s="1" customFormat="1" ht="24.2" customHeight="1">
      <c r="B196" s="34"/>
      <c r="C196" s="134" t="s">
        <v>535</v>
      </c>
      <c r="D196" s="134" t="s">
        <v>246</v>
      </c>
      <c r="E196" s="135" t="s">
        <v>2582</v>
      </c>
      <c r="F196" s="136" t="s">
        <v>2583</v>
      </c>
      <c r="G196" s="137" t="s">
        <v>591</v>
      </c>
      <c r="H196" s="138">
        <v>9</v>
      </c>
      <c r="I196" s="139"/>
      <c r="J196" s="140">
        <f>ROUND(I196*H196,2)</f>
        <v>0</v>
      </c>
      <c r="K196" s="136" t="s">
        <v>29</v>
      </c>
      <c r="L196" s="34"/>
      <c r="M196" s="141" t="s">
        <v>29</v>
      </c>
      <c r="N196" s="142" t="s">
        <v>46</v>
      </c>
      <c r="P196" s="143">
        <f>O196*H196</f>
        <v>0</v>
      </c>
      <c r="Q196" s="143">
        <v>0.22563</v>
      </c>
      <c r="R196" s="143">
        <f>Q196*H196</f>
        <v>2.0306699999999998</v>
      </c>
      <c r="S196" s="143">
        <v>0</v>
      </c>
      <c r="T196" s="144">
        <f>S196*H196</f>
        <v>0</v>
      </c>
      <c r="AR196" s="145" t="s">
        <v>673</v>
      </c>
      <c r="AT196" s="145" t="s">
        <v>246</v>
      </c>
      <c r="AU196" s="145" t="s">
        <v>21</v>
      </c>
      <c r="AY196" s="18" t="s">
        <v>244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83</v>
      </c>
      <c r="BK196" s="146">
        <f>ROUND(I196*H196,2)</f>
        <v>0</v>
      </c>
      <c r="BL196" s="18" t="s">
        <v>673</v>
      </c>
      <c r="BM196" s="145" t="s">
        <v>3162</v>
      </c>
    </row>
    <row r="197" spans="2:65" s="1" customFormat="1" ht="19.5">
      <c r="B197" s="34"/>
      <c r="D197" s="147" t="s">
        <v>253</v>
      </c>
      <c r="F197" s="148" t="s">
        <v>2585</v>
      </c>
      <c r="I197" s="149"/>
      <c r="L197" s="34"/>
      <c r="M197" s="150"/>
      <c r="T197" s="55"/>
      <c r="AT197" s="18" t="s">
        <v>253</v>
      </c>
      <c r="AU197" s="18" t="s">
        <v>21</v>
      </c>
    </row>
    <row r="198" spans="2:65" s="1" customFormat="1" ht="16.5" customHeight="1">
      <c r="B198" s="34"/>
      <c r="C198" s="175" t="s">
        <v>539</v>
      </c>
      <c r="D198" s="175" t="s">
        <v>373</v>
      </c>
      <c r="E198" s="176" t="s">
        <v>2586</v>
      </c>
      <c r="F198" s="177" t="s">
        <v>2587</v>
      </c>
      <c r="G198" s="178" t="s">
        <v>507</v>
      </c>
      <c r="H198" s="179">
        <v>9</v>
      </c>
      <c r="I198" s="180"/>
      <c r="J198" s="181">
        <f>ROUND(I198*H198,2)</f>
        <v>0</v>
      </c>
      <c r="K198" s="177" t="s">
        <v>29</v>
      </c>
      <c r="L198" s="182"/>
      <c r="M198" s="183" t="s">
        <v>29</v>
      </c>
      <c r="N198" s="184" t="s">
        <v>46</v>
      </c>
      <c r="P198" s="143">
        <f>O198*H198</f>
        <v>0</v>
      </c>
      <c r="Q198" s="143">
        <v>3.1E-2</v>
      </c>
      <c r="R198" s="143">
        <f>Q198*H198</f>
        <v>0.27900000000000003</v>
      </c>
      <c r="S198" s="143">
        <v>0</v>
      </c>
      <c r="T198" s="144">
        <f>S198*H198</f>
        <v>0</v>
      </c>
      <c r="AR198" s="145" t="s">
        <v>817</v>
      </c>
      <c r="AT198" s="145" t="s">
        <v>373</v>
      </c>
      <c r="AU198" s="145" t="s">
        <v>21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817</v>
      </c>
      <c r="BM198" s="145" t="s">
        <v>3163</v>
      </c>
    </row>
    <row r="199" spans="2:65" s="1" customFormat="1">
      <c r="B199" s="34"/>
      <c r="D199" s="147" t="s">
        <v>253</v>
      </c>
      <c r="F199" s="148" t="s">
        <v>2587</v>
      </c>
      <c r="I199" s="149"/>
      <c r="L199" s="34"/>
      <c r="M199" s="150"/>
      <c r="T199" s="55"/>
      <c r="AT199" s="18" t="s">
        <v>253</v>
      </c>
      <c r="AU199" s="18" t="s">
        <v>21</v>
      </c>
    </row>
    <row r="200" spans="2:65" s="1" customFormat="1" ht="16.5" customHeight="1">
      <c r="B200" s="34"/>
      <c r="C200" s="175" t="s">
        <v>543</v>
      </c>
      <c r="D200" s="175" t="s">
        <v>373</v>
      </c>
      <c r="E200" s="176" t="s">
        <v>2589</v>
      </c>
      <c r="F200" s="177" t="s">
        <v>2590</v>
      </c>
      <c r="G200" s="178" t="s">
        <v>507</v>
      </c>
      <c r="H200" s="179">
        <v>9</v>
      </c>
      <c r="I200" s="180"/>
      <c r="J200" s="181">
        <f>ROUND(I200*H200,2)</f>
        <v>0</v>
      </c>
      <c r="K200" s="177" t="s">
        <v>29</v>
      </c>
      <c r="L200" s="182"/>
      <c r="M200" s="183" t="s">
        <v>29</v>
      </c>
      <c r="N200" s="184" t="s">
        <v>46</v>
      </c>
      <c r="P200" s="143">
        <f>O200*H200</f>
        <v>0</v>
      </c>
      <c r="Q200" s="143">
        <v>6.0000000000000001E-3</v>
      </c>
      <c r="R200" s="143">
        <f>Q200*H200</f>
        <v>5.3999999999999999E-2</v>
      </c>
      <c r="S200" s="143">
        <v>0</v>
      </c>
      <c r="T200" s="144">
        <f>S200*H200</f>
        <v>0</v>
      </c>
      <c r="AR200" s="145" t="s">
        <v>817</v>
      </c>
      <c r="AT200" s="145" t="s">
        <v>373</v>
      </c>
      <c r="AU200" s="145" t="s">
        <v>21</v>
      </c>
      <c r="AY200" s="18" t="s">
        <v>244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83</v>
      </c>
      <c r="BK200" s="146">
        <f>ROUND(I200*H200,2)</f>
        <v>0</v>
      </c>
      <c r="BL200" s="18" t="s">
        <v>817</v>
      </c>
      <c r="BM200" s="145" t="s">
        <v>3164</v>
      </c>
    </row>
    <row r="201" spans="2:65" s="1" customFormat="1">
      <c r="B201" s="34"/>
      <c r="D201" s="147" t="s">
        <v>253</v>
      </c>
      <c r="F201" s="148" t="s">
        <v>2590</v>
      </c>
      <c r="I201" s="149"/>
      <c r="L201" s="34"/>
      <c r="M201" s="150"/>
      <c r="T201" s="55"/>
      <c r="AT201" s="18" t="s">
        <v>253</v>
      </c>
      <c r="AU201" s="18" t="s">
        <v>21</v>
      </c>
    </row>
    <row r="202" spans="2:65" s="1" customFormat="1" ht="33" customHeight="1">
      <c r="B202" s="34"/>
      <c r="C202" s="134" t="s">
        <v>550</v>
      </c>
      <c r="D202" s="134" t="s">
        <v>246</v>
      </c>
      <c r="E202" s="135" t="s">
        <v>2592</v>
      </c>
      <c r="F202" s="136" t="s">
        <v>2593</v>
      </c>
      <c r="G202" s="137" t="s">
        <v>591</v>
      </c>
      <c r="H202" s="138">
        <v>35</v>
      </c>
      <c r="I202" s="139"/>
      <c r="J202" s="140">
        <f>ROUND(I202*H202,2)</f>
        <v>0</v>
      </c>
      <c r="K202" s="136" t="s">
        <v>29</v>
      </c>
      <c r="L202" s="34"/>
      <c r="M202" s="141" t="s">
        <v>29</v>
      </c>
      <c r="N202" s="142" t="s">
        <v>46</v>
      </c>
      <c r="P202" s="143">
        <f>O202*H202</f>
        <v>0</v>
      </c>
      <c r="Q202" s="143">
        <v>0.108</v>
      </c>
      <c r="R202" s="143">
        <f>Q202*H202</f>
        <v>3.78</v>
      </c>
      <c r="S202" s="143">
        <v>0</v>
      </c>
      <c r="T202" s="144">
        <f>S202*H202</f>
        <v>0</v>
      </c>
      <c r="AR202" s="145" t="s">
        <v>673</v>
      </c>
      <c r="AT202" s="145" t="s">
        <v>246</v>
      </c>
      <c r="AU202" s="145" t="s">
        <v>21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673</v>
      </c>
      <c r="BM202" s="145" t="s">
        <v>3165</v>
      </c>
    </row>
    <row r="203" spans="2:65" s="1" customFormat="1" ht="19.5">
      <c r="B203" s="34"/>
      <c r="D203" s="147" t="s">
        <v>253</v>
      </c>
      <c r="F203" s="148" t="s">
        <v>2593</v>
      </c>
      <c r="I203" s="149"/>
      <c r="L203" s="34"/>
      <c r="M203" s="150"/>
      <c r="T203" s="55"/>
      <c r="AT203" s="18" t="s">
        <v>253</v>
      </c>
      <c r="AU203" s="18" t="s">
        <v>21</v>
      </c>
    </row>
    <row r="204" spans="2:65" s="1" customFormat="1" ht="33" customHeight="1">
      <c r="B204" s="34"/>
      <c r="C204" s="175" t="s">
        <v>557</v>
      </c>
      <c r="D204" s="175" t="s">
        <v>373</v>
      </c>
      <c r="E204" s="176" t="s">
        <v>2595</v>
      </c>
      <c r="F204" s="177" t="s">
        <v>2596</v>
      </c>
      <c r="G204" s="178" t="s">
        <v>591</v>
      </c>
      <c r="H204" s="179">
        <v>35</v>
      </c>
      <c r="I204" s="180"/>
      <c r="J204" s="181">
        <f>ROUND(I204*H204,2)</f>
        <v>0</v>
      </c>
      <c r="K204" s="177" t="s">
        <v>29</v>
      </c>
      <c r="L204" s="182"/>
      <c r="M204" s="183" t="s">
        <v>29</v>
      </c>
      <c r="N204" s="184" t="s">
        <v>46</v>
      </c>
      <c r="P204" s="143">
        <f>O204*H204</f>
        <v>0</v>
      </c>
      <c r="Q204" s="143">
        <v>3.5E-4</v>
      </c>
      <c r="R204" s="143">
        <f>Q204*H204</f>
        <v>1.225E-2</v>
      </c>
      <c r="S204" s="143">
        <v>0</v>
      </c>
      <c r="T204" s="144">
        <f>S204*H204</f>
        <v>0</v>
      </c>
      <c r="AR204" s="145" t="s">
        <v>817</v>
      </c>
      <c r="AT204" s="145" t="s">
        <v>373</v>
      </c>
      <c r="AU204" s="145" t="s">
        <v>21</v>
      </c>
      <c r="AY204" s="18" t="s">
        <v>244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83</v>
      </c>
      <c r="BK204" s="146">
        <f>ROUND(I204*H204,2)</f>
        <v>0</v>
      </c>
      <c r="BL204" s="18" t="s">
        <v>817</v>
      </c>
      <c r="BM204" s="145" t="s">
        <v>3166</v>
      </c>
    </row>
    <row r="205" spans="2:65" s="1" customFormat="1" ht="19.5">
      <c r="B205" s="34"/>
      <c r="D205" s="147" t="s">
        <v>253</v>
      </c>
      <c r="F205" s="148" t="s">
        <v>2596</v>
      </c>
      <c r="I205" s="149"/>
      <c r="L205" s="34"/>
      <c r="M205" s="150"/>
      <c r="T205" s="55"/>
      <c r="AT205" s="18" t="s">
        <v>253</v>
      </c>
      <c r="AU205" s="18" t="s">
        <v>21</v>
      </c>
    </row>
    <row r="206" spans="2:65" s="1" customFormat="1" ht="33" customHeight="1">
      <c r="B206" s="34"/>
      <c r="C206" s="134" t="s">
        <v>563</v>
      </c>
      <c r="D206" s="134" t="s">
        <v>246</v>
      </c>
      <c r="E206" s="135" t="s">
        <v>2598</v>
      </c>
      <c r="F206" s="136" t="s">
        <v>2599</v>
      </c>
      <c r="G206" s="137" t="s">
        <v>591</v>
      </c>
      <c r="H206" s="138">
        <v>5</v>
      </c>
      <c r="I206" s="139"/>
      <c r="J206" s="140">
        <f>ROUND(I206*H206,2)</f>
        <v>0</v>
      </c>
      <c r="K206" s="136" t="s">
        <v>29</v>
      </c>
      <c r="L206" s="34"/>
      <c r="M206" s="141" t="s">
        <v>29</v>
      </c>
      <c r="N206" s="142" t="s">
        <v>46</v>
      </c>
      <c r="P206" s="143">
        <f>O206*H206</f>
        <v>0</v>
      </c>
      <c r="Q206" s="143">
        <v>0.22563</v>
      </c>
      <c r="R206" s="143">
        <f>Q206*H206</f>
        <v>1.12815</v>
      </c>
      <c r="S206" s="143">
        <v>0</v>
      </c>
      <c r="T206" s="144">
        <f>S206*H206</f>
        <v>0</v>
      </c>
      <c r="AR206" s="145" t="s">
        <v>673</v>
      </c>
      <c r="AT206" s="145" t="s">
        <v>246</v>
      </c>
      <c r="AU206" s="145" t="s">
        <v>21</v>
      </c>
      <c r="AY206" s="18" t="s">
        <v>244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83</v>
      </c>
      <c r="BK206" s="146">
        <f>ROUND(I206*H206,2)</f>
        <v>0</v>
      </c>
      <c r="BL206" s="18" t="s">
        <v>673</v>
      </c>
      <c r="BM206" s="145" t="s">
        <v>3167</v>
      </c>
    </row>
    <row r="207" spans="2:65" s="1" customFormat="1" ht="19.5">
      <c r="B207" s="34"/>
      <c r="D207" s="147" t="s">
        <v>253</v>
      </c>
      <c r="F207" s="148" t="s">
        <v>2601</v>
      </c>
      <c r="I207" s="149"/>
      <c r="L207" s="34"/>
      <c r="M207" s="150"/>
      <c r="T207" s="55"/>
      <c r="AT207" s="18" t="s">
        <v>253</v>
      </c>
      <c r="AU207" s="18" t="s">
        <v>21</v>
      </c>
    </row>
    <row r="208" spans="2:65" s="1" customFormat="1" ht="16.5" customHeight="1">
      <c r="B208" s="34"/>
      <c r="C208" s="175" t="s">
        <v>570</v>
      </c>
      <c r="D208" s="175" t="s">
        <v>373</v>
      </c>
      <c r="E208" s="176" t="s">
        <v>2602</v>
      </c>
      <c r="F208" s="177" t="s">
        <v>2603</v>
      </c>
      <c r="G208" s="178" t="s">
        <v>591</v>
      </c>
      <c r="H208" s="179">
        <v>5</v>
      </c>
      <c r="I208" s="180"/>
      <c r="J208" s="181">
        <f>ROUND(I208*H208,2)</f>
        <v>0</v>
      </c>
      <c r="K208" s="177" t="s">
        <v>250</v>
      </c>
      <c r="L208" s="182"/>
      <c r="M208" s="183" t="s">
        <v>29</v>
      </c>
      <c r="N208" s="184" t="s">
        <v>46</v>
      </c>
      <c r="P208" s="143">
        <f>O208*H208</f>
        <v>0</v>
      </c>
      <c r="Q208" s="143">
        <v>6.8999999999999997E-4</v>
      </c>
      <c r="R208" s="143">
        <f>Q208*H208</f>
        <v>3.4499999999999999E-3</v>
      </c>
      <c r="S208" s="143">
        <v>0</v>
      </c>
      <c r="T208" s="144">
        <f>S208*H208</f>
        <v>0</v>
      </c>
      <c r="AR208" s="145" t="s">
        <v>817</v>
      </c>
      <c r="AT208" s="145" t="s">
        <v>373</v>
      </c>
      <c r="AU208" s="145" t="s">
        <v>21</v>
      </c>
      <c r="AY208" s="18" t="s">
        <v>244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83</v>
      </c>
      <c r="BK208" s="146">
        <f>ROUND(I208*H208,2)</f>
        <v>0</v>
      </c>
      <c r="BL208" s="18" t="s">
        <v>817</v>
      </c>
      <c r="BM208" s="145" t="s">
        <v>3168</v>
      </c>
    </row>
    <row r="209" spans="2:65" s="1" customFormat="1">
      <c r="B209" s="34"/>
      <c r="D209" s="147" t="s">
        <v>253</v>
      </c>
      <c r="F209" s="148" t="s">
        <v>2603</v>
      </c>
      <c r="I209" s="149"/>
      <c r="L209" s="34"/>
      <c r="M209" s="150"/>
      <c r="T209" s="55"/>
      <c r="AT209" s="18" t="s">
        <v>253</v>
      </c>
      <c r="AU209" s="18" t="s">
        <v>21</v>
      </c>
    </row>
    <row r="210" spans="2:65" s="1" customFormat="1" ht="24.2" customHeight="1">
      <c r="B210" s="34"/>
      <c r="C210" s="134" t="s">
        <v>577</v>
      </c>
      <c r="D210" s="134" t="s">
        <v>246</v>
      </c>
      <c r="E210" s="135" t="s">
        <v>2605</v>
      </c>
      <c r="F210" s="136" t="s">
        <v>2606</v>
      </c>
      <c r="G210" s="137" t="s">
        <v>591</v>
      </c>
      <c r="H210" s="138">
        <v>35</v>
      </c>
      <c r="I210" s="139"/>
      <c r="J210" s="140">
        <f>ROUND(I210*H210,2)</f>
        <v>0</v>
      </c>
      <c r="K210" s="136" t="s">
        <v>29</v>
      </c>
      <c r="L210" s="34"/>
      <c r="M210" s="141" t="s">
        <v>29</v>
      </c>
      <c r="N210" s="142" t="s">
        <v>46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673</v>
      </c>
      <c r="AT210" s="145" t="s">
        <v>246</v>
      </c>
      <c r="AU210" s="145" t="s">
        <v>21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673</v>
      </c>
      <c r="BM210" s="145" t="s">
        <v>3169</v>
      </c>
    </row>
    <row r="211" spans="2:65" s="1" customFormat="1" ht="19.5">
      <c r="B211" s="34"/>
      <c r="D211" s="147" t="s">
        <v>253</v>
      </c>
      <c r="F211" s="148" t="s">
        <v>2606</v>
      </c>
      <c r="I211" s="149"/>
      <c r="L211" s="34"/>
      <c r="M211" s="150"/>
      <c r="T211" s="55"/>
      <c r="AT211" s="18" t="s">
        <v>253</v>
      </c>
      <c r="AU211" s="18" t="s">
        <v>21</v>
      </c>
    </row>
    <row r="212" spans="2:65" s="1" customFormat="1" ht="62.65" customHeight="1">
      <c r="B212" s="34"/>
      <c r="C212" s="134" t="s">
        <v>582</v>
      </c>
      <c r="D212" s="134" t="s">
        <v>246</v>
      </c>
      <c r="E212" s="135" t="s">
        <v>2608</v>
      </c>
      <c r="F212" s="136" t="s">
        <v>2609</v>
      </c>
      <c r="G212" s="137" t="s">
        <v>249</v>
      </c>
      <c r="H212" s="138">
        <v>35</v>
      </c>
      <c r="I212" s="139"/>
      <c r="J212" s="140">
        <f>ROUND(I212*H212,2)</f>
        <v>0</v>
      </c>
      <c r="K212" s="136" t="s">
        <v>29</v>
      </c>
      <c r="L212" s="34"/>
      <c r="M212" s="141" t="s">
        <v>29</v>
      </c>
      <c r="N212" s="142" t="s">
        <v>46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673</v>
      </c>
      <c r="AT212" s="145" t="s">
        <v>246</v>
      </c>
      <c r="AU212" s="145" t="s">
        <v>21</v>
      </c>
      <c r="AY212" s="18" t="s">
        <v>244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83</v>
      </c>
      <c r="BK212" s="146">
        <f>ROUND(I212*H212,2)</f>
        <v>0</v>
      </c>
      <c r="BL212" s="18" t="s">
        <v>673</v>
      </c>
      <c r="BM212" s="145" t="s">
        <v>3170</v>
      </c>
    </row>
    <row r="213" spans="2:65" s="1" customFormat="1" ht="39">
      <c r="B213" s="34"/>
      <c r="D213" s="147" t="s">
        <v>253</v>
      </c>
      <c r="F213" s="148" t="s">
        <v>2611</v>
      </c>
      <c r="I213" s="149"/>
      <c r="L213" s="34"/>
      <c r="M213" s="150"/>
      <c r="T213" s="55"/>
      <c r="AT213" s="18" t="s">
        <v>253</v>
      </c>
      <c r="AU213" s="18" t="s">
        <v>21</v>
      </c>
    </row>
    <row r="214" spans="2:65" s="1" customFormat="1" ht="16.5" customHeight="1">
      <c r="B214" s="34"/>
      <c r="C214" s="134" t="s">
        <v>588</v>
      </c>
      <c r="D214" s="134" t="s">
        <v>246</v>
      </c>
      <c r="E214" s="135" t="s">
        <v>2612</v>
      </c>
      <c r="F214" s="136" t="s">
        <v>2613</v>
      </c>
      <c r="G214" s="137" t="s">
        <v>507</v>
      </c>
      <c r="H214" s="138">
        <v>1</v>
      </c>
      <c r="I214" s="139"/>
      <c r="J214" s="140">
        <f>ROUND(I214*H214,2)</f>
        <v>0</v>
      </c>
      <c r="K214" s="136" t="s">
        <v>29</v>
      </c>
      <c r="L214" s="34"/>
      <c r="M214" s="141" t="s">
        <v>29</v>
      </c>
      <c r="N214" s="142" t="s">
        <v>46</v>
      </c>
      <c r="P214" s="143">
        <f>O214*H214</f>
        <v>0</v>
      </c>
      <c r="Q214" s="143">
        <v>8.8000000000000005E-3</v>
      </c>
      <c r="R214" s="143">
        <f>Q214*H214</f>
        <v>8.8000000000000005E-3</v>
      </c>
      <c r="S214" s="143">
        <v>0</v>
      </c>
      <c r="T214" s="144">
        <f>S214*H214</f>
        <v>0</v>
      </c>
      <c r="AR214" s="145" t="s">
        <v>673</v>
      </c>
      <c r="AT214" s="145" t="s">
        <v>246</v>
      </c>
      <c r="AU214" s="145" t="s">
        <v>21</v>
      </c>
      <c r="AY214" s="18" t="s">
        <v>244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83</v>
      </c>
      <c r="BK214" s="146">
        <f>ROUND(I214*H214,2)</f>
        <v>0</v>
      </c>
      <c r="BL214" s="18" t="s">
        <v>673</v>
      </c>
      <c r="BM214" s="145" t="s">
        <v>3171</v>
      </c>
    </row>
    <row r="215" spans="2:65" s="1" customFormat="1">
      <c r="B215" s="34"/>
      <c r="D215" s="147" t="s">
        <v>253</v>
      </c>
      <c r="F215" s="148" t="s">
        <v>2613</v>
      </c>
      <c r="I215" s="149"/>
      <c r="L215" s="34"/>
      <c r="M215" s="150"/>
      <c r="T215" s="55"/>
      <c r="AT215" s="18" t="s">
        <v>253</v>
      </c>
      <c r="AU215" s="18" t="s">
        <v>21</v>
      </c>
    </row>
    <row r="216" spans="2:65" s="1" customFormat="1" ht="16.5" customHeight="1">
      <c r="B216" s="34"/>
      <c r="C216" s="134" t="s">
        <v>596</v>
      </c>
      <c r="D216" s="134" t="s">
        <v>246</v>
      </c>
      <c r="E216" s="135" t="s">
        <v>2615</v>
      </c>
      <c r="F216" s="136" t="s">
        <v>2616</v>
      </c>
      <c r="G216" s="137" t="s">
        <v>507</v>
      </c>
      <c r="H216" s="138">
        <v>1</v>
      </c>
      <c r="I216" s="139"/>
      <c r="J216" s="140">
        <f>ROUND(I216*H216,2)</f>
        <v>0</v>
      </c>
      <c r="K216" s="136" t="s">
        <v>29</v>
      </c>
      <c r="L216" s="34"/>
      <c r="M216" s="141" t="s">
        <v>29</v>
      </c>
      <c r="N216" s="142" t="s">
        <v>46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673</v>
      </c>
      <c r="AT216" s="145" t="s">
        <v>246</v>
      </c>
      <c r="AU216" s="145" t="s">
        <v>21</v>
      </c>
      <c r="AY216" s="18" t="s">
        <v>244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83</v>
      </c>
      <c r="BK216" s="146">
        <f>ROUND(I216*H216,2)</f>
        <v>0</v>
      </c>
      <c r="BL216" s="18" t="s">
        <v>673</v>
      </c>
      <c r="BM216" s="145" t="s">
        <v>3172</v>
      </c>
    </row>
    <row r="217" spans="2:65" s="1" customFormat="1">
      <c r="B217" s="34"/>
      <c r="D217" s="147" t="s">
        <v>253</v>
      </c>
      <c r="F217" s="148" t="s">
        <v>2618</v>
      </c>
      <c r="I217" s="149"/>
      <c r="L217" s="34"/>
      <c r="M217" s="150"/>
      <c r="T217" s="55"/>
      <c r="AT217" s="18" t="s">
        <v>253</v>
      </c>
      <c r="AU217" s="18" t="s">
        <v>21</v>
      </c>
    </row>
    <row r="218" spans="2:65" s="1" customFormat="1" ht="16.5" customHeight="1">
      <c r="B218" s="34"/>
      <c r="C218" s="134" t="s">
        <v>602</v>
      </c>
      <c r="D218" s="134" t="s">
        <v>246</v>
      </c>
      <c r="E218" s="135" t="s">
        <v>2619</v>
      </c>
      <c r="F218" s="136" t="s">
        <v>2620</v>
      </c>
      <c r="G218" s="137" t="s">
        <v>507</v>
      </c>
      <c r="H218" s="138">
        <v>4</v>
      </c>
      <c r="I218" s="139"/>
      <c r="J218" s="140">
        <f>ROUND(I218*H218,2)</f>
        <v>0</v>
      </c>
      <c r="K218" s="136" t="s">
        <v>29</v>
      </c>
      <c r="L218" s="34"/>
      <c r="M218" s="141" t="s">
        <v>29</v>
      </c>
      <c r="N218" s="142" t="s">
        <v>46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673</v>
      </c>
      <c r="AT218" s="145" t="s">
        <v>246</v>
      </c>
      <c r="AU218" s="145" t="s">
        <v>21</v>
      </c>
      <c r="AY218" s="18" t="s">
        <v>244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83</v>
      </c>
      <c r="BK218" s="146">
        <f>ROUND(I218*H218,2)</f>
        <v>0</v>
      </c>
      <c r="BL218" s="18" t="s">
        <v>673</v>
      </c>
      <c r="BM218" s="145" t="s">
        <v>3173</v>
      </c>
    </row>
    <row r="219" spans="2:65" s="1" customFormat="1">
      <c r="B219" s="34"/>
      <c r="D219" s="147" t="s">
        <v>253</v>
      </c>
      <c r="F219" s="148" t="s">
        <v>2622</v>
      </c>
      <c r="I219" s="149"/>
      <c r="L219" s="34"/>
      <c r="M219" s="150"/>
      <c r="T219" s="55"/>
      <c r="AT219" s="18" t="s">
        <v>253</v>
      </c>
      <c r="AU219" s="18" t="s">
        <v>21</v>
      </c>
    </row>
    <row r="220" spans="2:65" s="1" customFormat="1" ht="16.5" customHeight="1">
      <c r="B220" s="34"/>
      <c r="C220" s="134" t="s">
        <v>609</v>
      </c>
      <c r="D220" s="134" t="s">
        <v>246</v>
      </c>
      <c r="E220" s="135" t="s">
        <v>2623</v>
      </c>
      <c r="F220" s="136" t="s">
        <v>2624</v>
      </c>
      <c r="G220" s="137" t="s">
        <v>507</v>
      </c>
      <c r="H220" s="138">
        <v>6</v>
      </c>
      <c r="I220" s="139"/>
      <c r="J220" s="140">
        <f>ROUND(I220*H220,2)</f>
        <v>0</v>
      </c>
      <c r="K220" s="136" t="s">
        <v>29</v>
      </c>
      <c r="L220" s="34"/>
      <c r="M220" s="141" t="s">
        <v>29</v>
      </c>
      <c r="N220" s="142" t="s">
        <v>46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673</v>
      </c>
      <c r="AT220" s="145" t="s">
        <v>246</v>
      </c>
      <c r="AU220" s="145" t="s">
        <v>21</v>
      </c>
      <c r="AY220" s="18" t="s">
        <v>244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83</v>
      </c>
      <c r="BK220" s="146">
        <f>ROUND(I220*H220,2)</f>
        <v>0</v>
      </c>
      <c r="BL220" s="18" t="s">
        <v>673</v>
      </c>
      <c r="BM220" s="145" t="s">
        <v>3174</v>
      </c>
    </row>
    <row r="221" spans="2:65" s="1" customFormat="1">
      <c r="B221" s="34"/>
      <c r="D221" s="147" t="s">
        <v>253</v>
      </c>
      <c r="F221" s="148" t="s">
        <v>2626</v>
      </c>
      <c r="I221" s="149"/>
      <c r="L221" s="34"/>
      <c r="M221" s="150"/>
      <c r="T221" s="55"/>
      <c r="AT221" s="18" t="s">
        <v>253</v>
      </c>
      <c r="AU221" s="18" t="s">
        <v>21</v>
      </c>
    </row>
    <row r="222" spans="2:65" s="1" customFormat="1" ht="16.5" customHeight="1">
      <c r="B222" s="34"/>
      <c r="C222" s="175" t="s">
        <v>614</v>
      </c>
      <c r="D222" s="175" t="s">
        <v>373</v>
      </c>
      <c r="E222" s="176" t="s">
        <v>2627</v>
      </c>
      <c r="F222" s="177" t="s">
        <v>2628</v>
      </c>
      <c r="G222" s="178" t="s">
        <v>507</v>
      </c>
      <c r="H222" s="179">
        <v>6</v>
      </c>
      <c r="I222" s="180"/>
      <c r="J222" s="181">
        <f>ROUND(I222*H222,2)</f>
        <v>0</v>
      </c>
      <c r="K222" s="177" t="s">
        <v>29</v>
      </c>
      <c r="L222" s="182"/>
      <c r="M222" s="183" t="s">
        <v>29</v>
      </c>
      <c r="N222" s="184" t="s">
        <v>46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2467</v>
      </c>
      <c r="AT222" s="145" t="s">
        <v>373</v>
      </c>
      <c r="AU222" s="145" t="s">
        <v>21</v>
      </c>
      <c r="AY222" s="18" t="s">
        <v>244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83</v>
      </c>
      <c r="BK222" s="146">
        <f>ROUND(I222*H222,2)</f>
        <v>0</v>
      </c>
      <c r="BL222" s="18" t="s">
        <v>673</v>
      </c>
      <c r="BM222" s="145" t="s">
        <v>3175</v>
      </c>
    </row>
    <row r="223" spans="2:65" s="1" customFormat="1">
      <c r="B223" s="34"/>
      <c r="D223" s="147" t="s">
        <v>253</v>
      </c>
      <c r="F223" s="148" t="s">
        <v>2628</v>
      </c>
      <c r="I223" s="149"/>
      <c r="L223" s="34"/>
      <c r="M223" s="150"/>
      <c r="T223" s="55"/>
      <c r="AT223" s="18" t="s">
        <v>253</v>
      </c>
      <c r="AU223" s="18" t="s">
        <v>21</v>
      </c>
    </row>
    <row r="224" spans="2:65" s="11" customFormat="1" ht="22.9" customHeight="1">
      <c r="B224" s="122"/>
      <c r="D224" s="123" t="s">
        <v>74</v>
      </c>
      <c r="E224" s="132" t="s">
        <v>2630</v>
      </c>
      <c r="F224" s="132" t="s">
        <v>2631</v>
      </c>
      <c r="I224" s="125"/>
      <c r="J224" s="133">
        <f>BK224</f>
        <v>0</v>
      </c>
      <c r="L224" s="122"/>
      <c r="M224" s="127"/>
      <c r="P224" s="128">
        <f>SUM(P225:P235)</f>
        <v>0</v>
      </c>
      <c r="R224" s="128">
        <f>SUM(R225:R235)</f>
        <v>0</v>
      </c>
      <c r="T224" s="129">
        <f>SUM(T225:T235)</f>
        <v>0</v>
      </c>
      <c r="AR224" s="123" t="s">
        <v>264</v>
      </c>
      <c r="AT224" s="130" t="s">
        <v>74</v>
      </c>
      <c r="AU224" s="130" t="s">
        <v>83</v>
      </c>
      <c r="AY224" s="123" t="s">
        <v>244</v>
      </c>
      <c r="BK224" s="131">
        <f>SUM(BK225:BK235)</f>
        <v>0</v>
      </c>
    </row>
    <row r="225" spans="2:65" s="1" customFormat="1" ht="16.5" customHeight="1">
      <c r="B225" s="34"/>
      <c r="C225" s="134" t="s">
        <v>621</v>
      </c>
      <c r="D225" s="134" t="s">
        <v>246</v>
      </c>
      <c r="E225" s="135" t="s">
        <v>2632</v>
      </c>
      <c r="F225" s="136" t="s">
        <v>2633</v>
      </c>
      <c r="G225" s="137" t="s">
        <v>507</v>
      </c>
      <c r="H225" s="138">
        <v>3</v>
      </c>
      <c r="I225" s="139"/>
      <c r="J225" s="140">
        <f>ROUND(I225*H225,2)</f>
        <v>0</v>
      </c>
      <c r="K225" s="136" t="s">
        <v>250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673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673</v>
      </c>
      <c r="BM225" s="145" t="s">
        <v>3176</v>
      </c>
    </row>
    <row r="226" spans="2:65" s="1" customFormat="1">
      <c r="B226" s="34"/>
      <c r="D226" s="147" t="s">
        <v>253</v>
      </c>
      <c r="F226" s="148" t="s">
        <v>2635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" customFormat="1">
      <c r="B227" s="34"/>
      <c r="D227" s="151" t="s">
        <v>255</v>
      </c>
      <c r="F227" s="152" t="s">
        <v>2636</v>
      </c>
      <c r="I227" s="149"/>
      <c r="L227" s="34"/>
      <c r="M227" s="150"/>
      <c r="T227" s="55"/>
      <c r="AT227" s="18" t="s">
        <v>255</v>
      </c>
      <c r="AU227" s="18" t="s">
        <v>21</v>
      </c>
    </row>
    <row r="228" spans="2:65" s="1" customFormat="1" ht="16.5" customHeight="1">
      <c r="B228" s="34"/>
      <c r="C228" s="134" t="s">
        <v>626</v>
      </c>
      <c r="D228" s="134" t="s">
        <v>246</v>
      </c>
      <c r="E228" s="135" t="s">
        <v>2637</v>
      </c>
      <c r="F228" s="136" t="s">
        <v>2638</v>
      </c>
      <c r="G228" s="137" t="s">
        <v>2639</v>
      </c>
      <c r="H228" s="138">
        <v>1</v>
      </c>
      <c r="I228" s="139"/>
      <c r="J228" s="140">
        <f>ROUND(I228*H228,2)</f>
        <v>0</v>
      </c>
      <c r="K228" s="136" t="s">
        <v>250</v>
      </c>
      <c r="L228" s="34"/>
      <c r="M228" s="141" t="s">
        <v>29</v>
      </c>
      <c r="N228" s="142" t="s">
        <v>46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673</v>
      </c>
      <c r="AT228" s="145" t="s">
        <v>246</v>
      </c>
      <c r="AU228" s="145" t="s">
        <v>21</v>
      </c>
      <c r="AY228" s="18" t="s">
        <v>244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83</v>
      </c>
      <c r="BK228" s="146">
        <f>ROUND(I228*H228,2)</f>
        <v>0</v>
      </c>
      <c r="BL228" s="18" t="s">
        <v>673</v>
      </c>
      <c r="BM228" s="145" t="s">
        <v>3177</v>
      </c>
    </row>
    <row r="229" spans="2:65" s="1" customFormat="1">
      <c r="B229" s="34"/>
      <c r="D229" s="147" t="s">
        <v>253</v>
      </c>
      <c r="F229" s="148" t="s">
        <v>2641</v>
      </c>
      <c r="I229" s="149"/>
      <c r="L229" s="34"/>
      <c r="M229" s="150"/>
      <c r="T229" s="55"/>
      <c r="AT229" s="18" t="s">
        <v>253</v>
      </c>
      <c r="AU229" s="18" t="s">
        <v>21</v>
      </c>
    </row>
    <row r="230" spans="2:65" s="1" customFormat="1">
      <c r="B230" s="34"/>
      <c r="D230" s="151" t="s">
        <v>255</v>
      </c>
      <c r="F230" s="152" t="s">
        <v>2642</v>
      </c>
      <c r="I230" s="149"/>
      <c r="L230" s="34"/>
      <c r="M230" s="150"/>
      <c r="T230" s="55"/>
      <c r="AT230" s="18" t="s">
        <v>255</v>
      </c>
      <c r="AU230" s="18" t="s">
        <v>21</v>
      </c>
    </row>
    <row r="231" spans="2:65" s="1" customFormat="1" ht="24.2" customHeight="1">
      <c r="B231" s="34"/>
      <c r="C231" s="134" t="s">
        <v>632</v>
      </c>
      <c r="D231" s="134" t="s">
        <v>246</v>
      </c>
      <c r="E231" s="135" t="s">
        <v>2643</v>
      </c>
      <c r="F231" s="136" t="s">
        <v>2644</v>
      </c>
      <c r="G231" s="137" t="s">
        <v>2645</v>
      </c>
      <c r="H231" s="138">
        <v>1</v>
      </c>
      <c r="I231" s="139"/>
      <c r="J231" s="140">
        <f>ROUND(I231*H231,2)</f>
        <v>0</v>
      </c>
      <c r="K231" s="136" t="s">
        <v>250</v>
      </c>
      <c r="L231" s="34"/>
      <c r="M231" s="141" t="s">
        <v>29</v>
      </c>
      <c r="N231" s="142" t="s">
        <v>46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673</v>
      </c>
      <c r="AT231" s="145" t="s">
        <v>246</v>
      </c>
      <c r="AU231" s="145" t="s">
        <v>21</v>
      </c>
      <c r="AY231" s="18" t="s">
        <v>244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83</v>
      </c>
      <c r="BK231" s="146">
        <f>ROUND(I231*H231,2)</f>
        <v>0</v>
      </c>
      <c r="BL231" s="18" t="s">
        <v>673</v>
      </c>
      <c r="BM231" s="145" t="s">
        <v>3178</v>
      </c>
    </row>
    <row r="232" spans="2:65" s="1" customFormat="1">
      <c r="B232" s="34"/>
      <c r="D232" s="147" t="s">
        <v>253</v>
      </c>
      <c r="F232" s="148" t="s">
        <v>2647</v>
      </c>
      <c r="I232" s="149"/>
      <c r="L232" s="34"/>
      <c r="M232" s="150"/>
      <c r="T232" s="55"/>
      <c r="AT232" s="18" t="s">
        <v>253</v>
      </c>
      <c r="AU232" s="18" t="s">
        <v>21</v>
      </c>
    </row>
    <row r="233" spans="2:65" s="1" customFormat="1">
      <c r="B233" s="34"/>
      <c r="D233" s="151" t="s">
        <v>255</v>
      </c>
      <c r="F233" s="152" t="s">
        <v>2648</v>
      </c>
      <c r="I233" s="149"/>
      <c r="L233" s="34"/>
      <c r="M233" s="150"/>
      <c r="T233" s="55"/>
      <c r="AT233" s="18" t="s">
        <v>255</v>
      </c>
      <c r="AU233" s="18" t="s">
        <v>21</v>
      </c>
    </row>
    <row r="234" spans="2:65" s="1" customFormat="1" ht="16.5" customHeight="1">
      <c r="B234" s="34"/>
      <c r="C234" s="134" t="s">
        <v>640</v>
      </c>
      <c r="D234" s="134" t="s">
        <v>246</v>
      </c>
      <c r="E234" s="135" t="s">
        <v>2649</v>
      </c>
      <c r="F234" s="136" t="s">
        <v>2650</v>
      </c>
      <c r="G234" s="137" t="s">
        <v>507</v>
      </c>
      <c r="H234" s="138">
        <v>1</v>
      </c>
      <c r="I234" s="139"/>
      <c r="J234" s="140">
        <f>ROUND(I234*H234,2)</f>
        <v>0</v>
      </c>
      <c r="K234" s="136" t="s">
        <v>29</v>
      </c>
      <c r="L234" s="34"/>
      <c r="M234" s="141" t="s">
        <v>29</v>
      </c>
      <c r="N234" s="142" t="s">
        <v>46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673</v>
      </c>
      <c r="AT234" s="145" t="s">
        <v>246</v>
      </c>
      <c r="AU234" s="145" t="s">
        <v>21</v>
      </c>
      <c r="AY234" s="18" t="s">
        <v>244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83</v>
      </c>
      <c r="BK234" s="146">
        <f>ROUND(I234*H234,2)</f>
        <v>0</v>
      </c>
      <c r="BL234" s="18" t="s">
        <v>673</v>
      </c>
      <c r="BM234" s="145" t="s">
        <v>3179</v>
      </c>
    </row>
    <row r="235" spans="2:65" s="1" customFormat="1">
      <c r="B235" s="34"/>
      <c r="D235" s="147" t="s">
        <v>253</v>
      </c>
      <c r="F235" s="148" t="s">
        <v>2650</v>
      </c>
      <c r="I235" s="149"/>
      <c r="L235" s="34"/>
      <c r="M235" s="150"/>
      <c r="T235" s="55"/>
      <c r="AT235" s="18" t="s">
        <v>253</v>
      </c>
      <c r="AU235" s="18" t="s">
        <v>21</v>
      </c>
    </row>
    <row r="236" spans="2:65" s="11" customFormat="1" ht="22.9" customHeight="1">
      <c r="B236" s="122"/>
      <c r="D236" s="123" t="s">
        <v>74</v>
      </c>
      <c r="E236" s="132" t="s">
        <v>2663</v>
      </c>
      <c r="F236" s="132" t="s">
        <v>2664</v>
      </c>
      <c r="I236" s="125"/>
      <c r="J236" s="133">
        <f>BK236</f>
        <v>0</v>
      </c>
      <c r="L236" s="122"/>
      <c r="M236" s="127"/>
      <c r="P236" s="128">
        <f>SUM(P237:P238)</f>
        <v>0</v>
      </c>
      <c r="R236" s="128">
        <f>SUM(R237:R238)</f>
        <v>0</v>
      </c>
      <c r="T236" s="129">
        <f>SUM(T237:T238)</f>
        <v>0</v>
      </c>
      <c r="AR236" s="123" t="s">
        <v>251</v>
      </c>
      <c r="AT236" s="130" t="s">
        <v>74</v>
      </c>
      <c r="AU236" s="130" t="s">
        <v>83</v>
      </c>
      <c r="AY236" s="123" t="s">
        <v>244</v>
      </c>
      <c r="BK236" s="131">
        <f>SUM(BK237:BK238)</f>
        <v>0</v>
      </c>
    </row>
    <row r="237" spans="2:65" s="1" customFormat="1" ht="16.5" customHeight="1">
      <c r="B237" s="34"/>
      <c r="C237" s="175" t="s">
        <v>647</v>
      </c>
      <c r="D237" s="175" t="s">
        <v>373</v>
      </c>
      <c r="E237" s="176" t="s">
        <v>3180</v>
      </c>
      <c r="F237" s="177" t="s">
        <v>3181</v>
      </c>
      <c r="G237" s="178" t="s">
        <v>2531</v>
      </c>
      <c r="H237" s="179">
        <v>1</v>
      </c>
      <c r="I237" s="180"/>
      <c r="J237" s="181">
        <f>ROUND(I237*H237,2)</f>
        <v>0</v>
      </c>
      <c r="K237" s="177" t="s">
        <v>29</v>
      </c>
      <c r="L237" s="182"/>
      <c r="M237" s="183" t="s">
        <v>29</v>
      </c>
      <c r="N237" s="184" t="s">
        <v>46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2467</v>
      </c>
      <c r="AT237" s="145" t="s">
        <v>373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673</v>
      </c>
      <c r="BM237" s="145" t="s">
        <v>3182</v>
      </c>
    </row>
    <row r="238" spans="2:65" s="1" customFormat="1">
      <c r="B238" s="34"/>
      <c r="D238" s="147" t="s">
        <v>253</v>
      </c>
      <c r="F238" s="148" t="s">
        <v>3181</v>
      </c>
      <c r="I238" s="149"/>
      <c r="L238" s="34"/>
      <c r="M238" s="185"/>
      <c r="N238" s="186"/>
      <c r="O238" s="186"/>
      <c r="P238" s="186"/>
      <c r="Q238" s="186"/>
      <c r="R238" s="186"/>
      <c r="S238" s="186"/>
      <c r="T238" s="187"/>
      <c r="AT238" s="18" t="s">
        <v>253</v>
      </c>
      <c r="AU238" s="18" t="s">
        <v>21</v>
      </c>
    </row>
    <row r="239" spans="2:65" s="1" customFormat="1" ht="6.95" customHeight="1">
      <c r="B239" s="43"/>
      <c r="C239" s="44"/>
      <c r="D239" s="44"/>
      <c r="E239" s="44"/>
      <c r="F239" s="44"/>
      <c r="G239" s="44"/>
      <c r="H239" s="44"/>
      <c r="I239" s="44"/>
      <c r="J239" s="44"/>
      <c r="K239" s="44"/>
      <c r="L239" s="34"/>
    </row>
  </sheetData>
  <sheetProtection algorithmName="SHA-512" hashValue="oAwCCfC0tCp+LcAhS9jFyWYo+xmPdEaK3wqrtgqojAjZzD94C58jrb1faxirMTCmupYiaYxCXDyKqR1KZLHNjg==" saltValue="NPGWzDJ/1izmJDEgo0xX0e5bT2g+W438RI+zqtiaaoMm9TyS9uQo+V5GISHP81qR/BfIMAIk5+KokJPkonv8LQ==" spinCount="100000" sheet="1" objects="1" scenarios="1" formatColumns="0" formatRows="0" autoFilter="0"/>
  <autoFilter ref="C94:K238" xr:uid="{00000000-0009-0000-0000-00000C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06" r:id="rId1" xr:uid="{00000000-0004-0000-0C00-000000000000}"/>
    <hyperlink ref="F125" r:id="rId2" xr:uid="{00000000-0004-0000-0C00-000001000000}"/>
    <hyperlink ref="F128" r:id="rId3" xr:uid="{00000000-0004-0000-0C00-000002000000}"/>
    <hyperlink ref="F131" r:id="rId4" xr:uid="{00000000-0004-0000-0C00-000003000000}"/>
    <hyperlink ref="F136" r:id="rId5" xr:uid="{00000000-0004-0000-0C00-000004000000}"/>
    <hyperlink ref="F143" r:id="rId6" xr:uid="{00000000-0004-0000-0C00-000005000000}"/>
    <hyperlink ref="F146" r:id="rId7" xr:uid="{00000000-0004-0000-0C00-000006000000}"/>
    <hyperlink ref="F151" r:id="rId8" xr:uid="{00000000-0004-0000-0C00-000007000000}"/>
    <hyperlink ref="F158" r:id="rId9" xr:uid="{00000000-0004-0000-0C00-000008000000}"/>
    <hyperlink ref="F175" r:id="rId10" xr:uid="{00000000-0004-0000-0C00-000009000000}"/>
    <hyperlink ref="F180" r:id="rId11" xr:uid="{00000000-0004-0000-0C00-00000A000000}"/>
    <hyperlink ref="F227" r:id="rId12" xr:uid="{00000000-0004-0000-0C00-00000B000000}"/>
    <hyperlink ref="F230" r:id="rId13" xr:uid="{00000000-0004-0000-0C00-00000C000000}"/>
    <hyperlink ref="F233" r:id="rId14" xr:uid="{00000000-0004-0000-0C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73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122</v>
      </c>
      <c r="AZ2" s="92" t="s">
        <v>819</v>
      </c>
      <c r="BA2" s="92" t="s">
        <v>29</v>
      </c>
      <c r="BB2" s="92" t="s">
        <v>29</v>
      </c>
      <c r="BC2" s="92" t="s">
        <v>3183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3184</v>
      </c>
      <c r="BA3" s="92" t="s">
        <v>29</v>
      </c>
      <c r="BB3" s="92" t="s">
        <v>29</v>
      </c>
      <c r="BC3" s="92" t="s">
        <v>3185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3186</v>
      </c>
      <c r="BA4" s="92" t="s">
        <v>29</v>
      </c>
      <c r="BB4" s="92" t="s">
        <v>29</v>
      </c>
      <c r="BC4" s="92" t="s">
        <v>3187</v>
      </c>
      <c r="BD4" s="92" t="s">
        <v>21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3188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ROUND(J95,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ROUND((SUM(BE95:BE732)),  2)</f>
        <v>0</v>
      </c>
      <c r="I33" s="96">
        <v>0.21</v>
      </c>
      <c r="J33" s="85">
        <f>ROUND(((SUM(BE95:BE732))*I33),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ROUND((SUM(BF95:BF732)),  2)</f>
        <v>0</v>
      </c>
      <c r="I34" s="96">
        <v>0.15</v>
      </c>
      <c r="J34" s="85">
        <f>ROUND(((SUM(BF95:BF732))*I34),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ROUND((SUM(BG95:BG732)),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ROUND((SUM(BH95:BH732)),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ROUND((SUM(BI95:BI732)),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040.31.3 - Nový silniční most ev.č. 4585-8 v km 1,297 93 (TPE km 82,510)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J95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J96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J97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J212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J308</f>
        <v>0</v>
      </c>
      <c r="L63" s="110"/>
    </row>
    <row r="64" spans="2:47" s="9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J415</f>
        <v>0</v>
      </c>
      <c r="L64" s="110"/>
    </row>
    <row r="65" spans="2:12" s="9" customFormat="1" ht="19.899999999999999" customHeight="1">
      <c r="B65" s="110"/>
      <c r="D65" s="111" t="s">
        <v>221</v>
      </c>
      <c r="E65" s="112"/>
      <c r="F65" s="112"/>
      <c r="G65" s="112"/>
      <c r="H65" s="112"/>
      <c r="I65" s="112"/>
      <c r="J65" s="113">
        <f>J520</f>
        <v>0</v>
      </c>
      <c r="L65" s="110"/>
    </row>
    <row r="66" spans="2:12" s="9" customFormat="1" ht="19.899999999999999" customHeight="1">
      <c r="B66" s="110"/>
      <c r="D66" s="111" t="s">
        <v>222</v>
      </c>
      <c r="E66" s="112"/>
      <c r="F66" s="112"/>
      <c r="G66" s="112"/>
      <c r="H66" s="112"/>
      <c r="I66" s="112"/>
      <c r="J66" s="113">
        <f>J539</f>
        <v>0</v>
      </c>
      <c r="L66" s="110"/>
    </row>
    <row r="67" spans="2:12" s="9" customFormat="1" ht="19.899999999999999" customHeight="1">
      <c r="B67" s="110"/>
      <c r="D67" s="111" t="s">
        <v>224</v>
      </c>
      <c r="E67" s="112"/>
      <c r="F67" s="112"/>
      <c r="G67" s="112"/>
      <c r="H67" s="112"/>
      <c r="I67" s="112"/>
      <c r="J67" s="113">
        <f>J624</f>
        <v>0</v>
      </c>
      <c r="L67" s="110"/>
    </row>
    <row r="68" spans="2:12" s="8" customFormat="1" ht="24.95" customHeight="1">
      <c r="B68" s="106"/>
      <c r="D68" s="107" t="s">
        <v>225</v>
      </c>
      <c r="E68" s="108"/>
      <c r="F68" s="108"/>
      <c r="G68" s="108"/>
      <c r="H68" s="108"/>
      <c r="I68" s="108"/>
      <c r="J68" s="109">
        <f>J628</f>
        <v>0</v>
      </c>
      <c r="L68" s="106"/>
    </row>
    <row r="69" spans="2:12" s="9" customFormat="1" ht="19.899999999999999" customHeight="1">
      <c r="B69" s="110"/>
      <c r="D69" s="111" t="s">
        <v>1346</v>
      </c>
      <c r="E69" s="112"/>
      <c r="F69" s="112"/>
      <c r="G69" s="112"/>
      <c r="H69" s="112"/>
      <c r="I69" s="112"/>
      <c r="J69" s="113">
        <f>J629</f>
        <v>0</v>
      </c>
      <c r="L69" s="110"/>
    </row>
    <row r="70" spans="2:12" s="9" customFormat="1" ht="19.899999999999999" customHeight="1">
      <c r="B70" s="110"/>
      <c r="D70" s="111" t="s">
        <v>3189</v>
      </c>
      <c r="E70" s="112"/>
      <c r="F70" s="112"/>
      <c r="G70" s="112"/>
      <c r="H70" s="112"/>
      <c r="I70" s="112"/>
      <c r="J70" s="113">
        <f>J707</f>
        <v>0</v>
      </c>
      <c r="L70" s="110"/>
    </row>
    <row r="71" spans="2:12" s="9" customFormat="1" ht="19.899999999999999" customHeight="1">
      <c r="B71" s="110"/>
      <c r="D71" s="111" t="s">
        <v>2174</v>
      </c>
      <c r="E71" s="112"/>
      <c r="F71" s="112"/>
      <c r="G71" s="112"/>
      <c r="H71" s="112"/>
      <c r="I71" s="112"/>
      <c r="J71" s="113">
        <f>J712</f>
        <v>0</v>
      </c>
      <c r="L71" s="110"/>
    </row>
    <row r="72" spans="2:12" s="9" customFormat="1" ht="19.899999999999999" customHeight="1">
      <c r="B72" s="110"/>
      <c r="D72" s="111" t="s">
        <v>3190</v>
      </c>
      <c r="E72" s="112"/>
      <c r="F72" s="112"/>
      <c r="G72" s="112"/>
      <c r="H72" s="112"/>
      <c r="I72" s="112"/>
      <c r="J72" s="113">
        <f>J719</f>
        <v>0</v>
      </c>
      <c r="L72" s="110"/>
    </row>
    <row r="73" spans="2:12" s="8" customFormat="1" ht="24.95" customHeight="1">
      <c r="B73" s="106"/>
      <c r="D73" s="107" t="s">
        <v>227</v>
      </c>
      <c r="E73" s="108"/>
      <c r="F73" s="108"/>
      <c r="G73" s="108"/>
      <c r="H73" s="108"/>
      <c r="I73" s="108"/>
      <c r="J73" s="109">
        <f>J721</f>
        <v>0</v>
      </c>
      <c r="L73" s="106"/>
    </row>
    <row r="74" spans="2:12" s="9" customFormat="1" ht="19.899999999999999" customHeight="1">
      <c r="B74" s="110"/>
      <c r="D74" s="111" t="s">
        <v>3191</v>
      </c>
      <c r="E74" s="112"/>
      <c r="F74" s="112"/>
      <c r="G74" s="112"/>
      <c r="H74" s="112"/>
      <c r="I74" s="112"/>
      <c r="J74" s="113">
        <f>J722</f>
        <v>0</v>
      </c>
      <c r="L74" s="110"/>
    </row>
    <row r="75" spans="2:12" s="8" customFormat="1" ht="24.95" customHeight="1">
      <c r="B75" s="106"/>
      <c r="D75" s="107" t="s">
        <v>1348</v>
      </c>
      <c r="E75" s="108"/>
      <c r="F75" s="108"/>
      <c r="G75" s="108"/>
      <c r="H75" s="108"/>
      <c r="I75" s="108"/>
      <c r="J75" s="109">
        <f>J725</f>
        <v>0</v>
      </c>
      <c r="L75" s="106"/>
    </row>
    <row r="76" spans="2:12" s="1" customFormat="1" ht="21.75" customHeight="1">
      <c r="B76" s="34"/>
      <c r="L76" s="34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4"/>
    </row>
    <row r="81" spans="2:63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4"/>
    </row>
    <row r="82" spans="2:63" s="1" customFormat="1" ht="24.95" customHeight="1">
      <c r="B82" s="34"/>
      <c r="C82" s="22" t="s">
        <v>229</v>
      </c>
      <c r="L82" s="34"/>
    </row>
    <row r="83" spans="2:63" s="1" customFormat="1" ht="6.95" customHeight="1">
      <c r="B83" s="34"/>
      <c r="L83" s="34"/>
    </row>
    <row r="84" spans="2:63" s="1" customFormat="1" ht="12" customHeight="1">
      <c r="B84" s="34"/>
      <c r="C84" s="28" t="s">
        <v>16</v>
      </c>
      <c r="L84" s="34"/>
    </row>
    <row r="85" spans="2:63" s="1" customFormat="1" ht="16.5" customHeight="1">
      <c r="B85" s="34"/>
      <c r="E85" s="336" t="str">
        <f>E7</f>
        <v>Opatření Zátor-Loučky, OHO, Dílčí stavba 02.040 Opatření v úseku Zátor - Loučky</v>
      </c>
      <c r="F85" s="337"/>
      <c r="G85" s="337"/>
      <c r="H85" s="337"/>
      <c r="L85" s="34"/>
    </row>
    <row r="86" spans="2:63" s="1" customFormat="1" ht="12" customHeight="1">
      <c r="B86" s="34"/>
      <c r="C86" s="28" t="s">
        <v>210</v>
      </c>
      <c r="L86" s="34"/>
    </row>
    <row r="87" spans="2:63" s="1" customFormat="1" ht="16.5" customHeight="1">
      <c r="B87" s="34"/>
      <c r="E87" s="310" t="str">
        <f>E9</f>
        <v>040.31.3 - Nový silniční most ev.č. 4585-8 v km 1,297 93 (TPE km 82,510)</v>
      </c>
      <c r="F87" s="335"/>
      <c r="G87" s="335"/>
      <c r="H87" s="335"/>
      <c r="L87" s="34"/>
    </row>
    <row r="88" spans="2:63" s="1" customFormat="1" ht="6.95" customHeight="1">
      <c r="B88" s="34"/>
      <c r="L88" s="34"/>
    </row>
    <row r="89" spans="2:63" s="1" customFormat="1" ht="12" customHeight="1">
      <c r="B89" s="34"/>
      <c r="C89" s="28" t="s">
        <v>22</v>
      </c>
      <c r="F89" s="26" t="str">
        <f>F12</f>
        <v>Zátor</v>
      </c>
      <c r="I89" s="28" t="s">
        <v>24</v>
      </c>
      <c r="J89" s="51">
        <f>IF(J12="","",J12)</f>
        <v>45897</v>
      </c>
      <c r="L89" s="34"/>
    </row>
    <row r="90" spans="2:63" s="1" customFormat="1" ht="6.95" customHeight="1">
      <c r="B90" s="34"/>
      <c r="L90" s="34"/>
    </row>
    <row r="91" spans="2:63" s="1" customFormat="1" ht="15.2" customHeight="1">
      <c r="B91" s="34"/>
      <c r="C91" s="28" t="s">
        <v>27</v>
      </c>
      <c r="F91" s="26" t="str">
        <f>E15</f>
        <v>Povodí Odry, státní podnik</v>
      </c>
      <c r="I91" s="28" t="s">
        <v>34</v>
      </c>
      <c r="J91" s="32" t="str">
        <f>E21</f>
        <v>AQUATIS, a.s.</v>
      </c>
      <c r="L91" s="34"/>
    </row>
    <row r="92" spans="2:63" s="1" customFormat="1" ht="25.7" customHeight="1">
      <c r="B92" s="34"/>
      <c r="C92" s="28" t="s">
        <v>32</v>
      </c>
      <c r="F92" s="26" t="str">
        <f>IF(E18="","",E18)</f>
        <v>Vyplň údaj</v>
      </c>
      <c r="I92" s="28" t="s">
        <v>37</v>
      </c>
      <c r="J92" s="32" t="str">
        <f>E24</f>
        <v>Ing. Michal Jendruščák</v>
      </c>
      <c r="L92" s="34"/>
    </row>
    <row r="93" spans="2:63" s="1" customFormat="1" ht="10.35" customHeight="1">
      <c r="B93" s="34"/>
      <c r="L93" s="34"/>
    </row>
    <row r="94" spans="2:63" s="10" customFormat="1" ht="29.25" customHeight="1">
      <c r="B94" s="114"/>
      <c r="C94" s="115" t="s">
        <v>230</v>
      </c>
      <c r="D94" s="116" t="s">
        <v>60</v>
      </c>
      <c r="E94" s="116" t="s">
        <v>56</v>
      </c>
      <c r="F94" s="116" t="s">
        <v>57</v>
      </c>
      <c r="G94" s="116" t="s">
        <v>231</v>
      </c>
      <c r="H94" s="116" t="s">
        <v>232</v>
      </c>
      <c r="I94" s="116" t="s">
        <v>233</v>
      </c>
      <c r="J94" s="116" t="s">
        <v>214</v>
      </c>
      <c r="K94" s="117" t="s">
        <v>234</v>
      </c>
      <c r="L94" s="114"/>
      <c r="M94" s="58" t="s">
        <v>29</v>
      </c>
      <c r="N94" s="59" t="s">
        <v>45</v>
      </c>
      <c r="O94" s="59" t="s">
        <v>235</v>
      </c>
      <c r="P94" s="59" t="s">
        <v>236</v>
      </c>
      <c r="Q94" s="59" t="s">
        <v>237</v>
      </c>
      <c r="R94" s="59" t="s">
        <v>238</v>
      </c>
      <c r="S94" s="59" t="s">
        <v>239</v>
      </c>
      <c r="T94" s="60" t="s">
        <v>240</v>
      </c>
    </row>
    <row r="95" spans="2:63" s="1" customFormat="1" ht="22.9" customHeight="1">
      <c r="B95" s="34"/>
      <c r="C95" s="63" t="s">
        <v>241</v>
      </c>
      <c r="J95" s="118">
        <f>BK95</f>
        <v>0</v>
      </c>
      <c r="L95" s="34"/>
      <c r="M95" s="61"/>
      <c r="N95" s="52"/>
      <c r="O95" s="52"/>
      <c r="P95" s="119">
        <f>P96+P628+P721+P725</f>
        <v>0</v>
      </c>
      <c r="Q95" s="52"/>
      <c r="R95" s="119">
        <f>R96+R628+R721+R725</f>
        <v>929.68327416</v>
      </c>
      <c r="S95" s="52"/>
      <c r="T95" s="120">
        <f>T96+T628+T721+T725</f>
        <v>106.5</v>
      </c>
      <c r="AT95" s="18" t="s">
        <v>74</v>
      </c>
      <c r="AU95" s="18" t="s">
        <v>215</v>
      </c>
      <c r="BK95" s="121">
        <f>BK96+BK628+BK721+BK725</f>
        <v>0</v>
      </c>
    </row>
    <row r="96" spans="2:63" s="11" customFormat="1" ht="25.9" customHeight="1">
      <c r="B96" s="122"/>
      <c r="D96" s="123" t="s">
        <v>74</v>
      </c>
      <c r="E96" s="124" t="s">
        <v>242</v>
      </c>
      <c r="F96" s="124" t="s">
        <v>243</v>
      </c>
      <c r="I96" s="125"/>
      <c r="J96" s="126">
        <f>BK96</f>
        <v>0</v>
      </c>
      <c r="L96" s="122"/>
      <c r="M96" s="127"/>
      <c r="P96" s="128">
        <f>P97+P212+P308+P415+P520+P539+P624</f>
        <v>0</v>
      </c>
      <c r="R96" s="128">
        <f>R97+R212+R308+R415+R520+R539+R624</f>
        <v>926.58134847999997</v>
      </c>
      <c r="T96" s="129">
        <f>T97+T212+T308+T415+T520+T539+T624</f>
        <v>106.5</v>
      </c>
      <c r="AR96" s="123" t="s">
        <v>83</v>
      </c>
      <c r="AT96" s="130" t="s">
        <v>74</v>
      </c>
      <c r="AU96" s="130" t="s">
        <v>75</v>
      </c>
      <c r="AY96" s="123" t="s">
        <v>244</v>
      </c>
      <c r="BK96" s="131">
        <f>BK97+BK212+BK308+BK415+BK520+BK539+BK624</f>
        <v>0</v>
      </c>
    </row>
    <row r="97" spans="2:65" s="11" customFormat="1" ht="22.9" customHeight="1">
      <c r="B97" s="122"/>
      <c r="D97" s="123" t="s">
        <v>74</v>
      </c>
      <c r="E97" s="132" t="s">
        <v>83</v>
      </c>
      <c r="F97" s="132" t="s">
        <v>245</v>
      </c>
      <c r="I97" s="125"/>
      <c r="J97" s="133">
        <f>BK97</f>
        <v>0</v>
      </c>
      <c r="L97" s="122"/>
      <c r="M97" s="127"/>
      <c r="P97" s="128">
        <f>SUM(P98:P211)</f>
        <v>0</v>
      </c>
      <c r="R97" s="128">
        <f>SUM(R98:R211)</f>
        <v>228.57805615000001</v>
      </c>
      <c r="T97" s="129">
        <f>SUM(T98:T211)</f>
        <v>106.5</v>
      </c>
      <c r="AR97" s="123" t="s">
        <v>83</v>
      </c>
      <c r="AT97" s="130" t="s">
        <v>74</v>
      </c>
      <c r="AU97" s="130" t="s">
        <v>83</v>
      </c>
      <c r="AY97" s="123" t="s">
        <v>244</v>
      </c>
      <c r="BK97" s="131">
        <f>SUM(BK98:BK211)</f>
        <v>0</v>
      </c>
    </row>
    <row r="98" spans="2:65" s="1" customFormat="1" ht="16.5" customHeight="1">
      <c r="B98" s="34"/>
      <c r="C98" s="134" t="s">
        <v>83</v>
      </c>
      <c r="D98" s="134" t="s">
        <v>246</v>
      </c>
      <c r="E98" s="135" t="s">
        <v>2177</v>
      </c>
      <c r="F98" s="136" t="s">
        <v>2178</v>
      </c>
      <c r="G98" s="137" t="s">
        <v>1351</v>
      </c>
      <c r="H98" s="138">
        <v>5760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4.0000000000000003E-5</v>
      </c>
      <c r="R98" s="143">
        <f>Q98*H98</f>
        <v>0.23040000000000002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3192</v>
      </c>
    </row>
    <row r="99" spans="2:65" s="1" customFormat="1">
      <c r="B99" s="34"/>
      <c r="D99" s="147" t="s">
        <v>253</v>
      </c>
      <c r="F99" s="148" t="s">
        <v>2180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2181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3193</v>
      </c>
      <c r="H101" s="156">
        <v>5760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75</v>
      </c>
      <c r="AY101" s="154" t="s">
        <v>244</v>
      </c>
    </row>
    <row r="102" spans="2:65" s="13" customFormat="1">
      <c r="B102" s="160"/>
      <c r="D102" s="147" t="s">
        <v>262</v>
      </c>
      <c r="E102" s="161" t="s">
        <v>29</v>
      </c>
      <c r="F102" s="162" t="s">
        <v>271</v>
      </c>
      <c r="H102" s="163">
        <v>5760</v>
      </c>
      <c r="I102" s="164"/>
      <c r="L102" s="160"/>
      <c r="M102" s="165"/>
      <c r="T102" s="166"/>
      <c r="AT102" s="161" t="s">
        <v>262</v>
      </c>
      <c r="AU102" s="161" t="s">
        <v>21</v>
      </c>
      <c r="AV102" s="13" t="s">
        <v>251</v>
      </c>
      <c r="AW102" s="13" t="s">
        <v>36</v>
      </c>
      <c r="AX102" s="13" t="s">
        <v>83</v>
      </c>
      <c r="AY102" s="161" t="s">
        <v>244</v>
      </c>
    </row>
    <row r="103" spans="2:65" s="1" customFormat="1" ht="16.5" customHeight="1">
      <c r="B103" s="34"/>
      <c r="C103" s="134" t="s">
        <v>21</v>
      </c>
      <c r="D103" s="134" t="s">
        <v>246</v>
      </c>
      <c r="E103" s="135" t="s">
        <v>2183</v>
      </c>
      <c r="F103" s="136" t="s">
        <v>2184</v>
      </c>
      <c r="G103" s="137" t="s">
        <v>1358</v>
      </c>
      <c r="H103" s="138">
        <v>240</v>
      </c>
      <c r="I103" s="139"/>
      <c r="J103" s="140">
        <f>ROUND(I103*H103,2)</f>
        <v>0</v>
      </c>
      <c r="K103" s="136" t="s">
        <v>250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3194</v>
      </c>
    </row>
    <row r="104" spans="2:65" s="1" customFormat="1">
      <c r="B104" s="34"/>
      <c r="D104" s="147" t="s">
        <v>253</v>
      </c>
      <c r="F104" s="148" t="s">
        <v>2186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>
      <c r="B105" s="34"/>
      <c r="D105" s="151" t="s">
        <v>255</v>
      </c>
      <c r="F105" s="152" t="s">
        <v>2187</v>
      </c>
      <c r="I105" s="149"/>
      <c r="L105" s="34"/>
      <c r="M105" s="150"/>
      <c r="T105" s="55"/>
      <c r="AT105" s="18" t="s">
        <v>255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3195</v>
      </c>
      <c r="H106" s="156">
        <v>240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3" customFormat="1">
      <c r="B107" s="160"/>
      <c r="D107" s="147" t="s">
        <v>262</v>
      </c>
      <c r="E107" s="161" t="s">
        <v>29</v>
      </c>
      <c r="F107" s="162" t="s">
        <v>271</v>
      </c>
      <c r="H107" s="163">
        <v>240</v>
      </c>
      <c r="I107" s="164"/>
      <c r="L107" s="160"/>
      <c r="M107" s="165"/>
      <c r="T107" s="166"/>
      <c r="AT107" s="161" t="s">
        <v>262</v>
      </c>
      <c r="AU107" s="161" t="s">
        <v>21</v>
      </c>
      <c r="AV107" s="13" t="s">
        <v>251</v>
      </c>
      <c r="AW107" s="13" t="s">
        <v>36</v>
      </c>
      <c r="AX107" s="13" t="s">
        <v>83</v>
      </c>
      <c r="AY107" s="161" t="s">
        <v>244</v>
      </c>
    </row>
    <row r="108" spans="2:65" s="1" customFormat="1" ht="16.5" customHeight="1">
      <c r="B108" s="34"/>
      <c r="C108" s="134" t="s">
        <v>264</v>
      </c>
      <c r="D108" s="134" t="s">
        <v>246</v>
      </c>
      <c r="E108" s="135" t="s">
        <v>3196</v>
      </c>
      <c r="F108" s="136" t="s">
        <v>3197</v>
      </c>
      <c r="G108" s="137" t="s">
        <v>249</v>
      </c>
      <c r="H108" s="138">
        <v>300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0.35499999999999998</v>
      </c>
      <c r="T108" s="144">
        <f>S108*H108</f>
        <v>106.5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3198</v>
      </c>
    </row>
    <row r="109" spans="2:65" s="1" customFormat="1" ht="19.5">
      <c r="B109" s="34"/>
      <c r="D109" s="147" t="s">
        <v>253</v>
      </c>
      <c r="F109" s="148" t="s">
        <v>3199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3200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" customFormat="1" ht="21.75" customHeight="1">
      <c r="B111" s="34"/>
      <c r="C111" s="134" t="s">
        <v>251</v>
      </c>
      <c r="D111" s="134" t="s">
        <v>246</v>
      </c>
      <c r="E111" s="135" t="s">
        <v>3201</v>
      </c>
      <c r="F111" s="136" t="s">
        <v>3202</v>
      </c>
      <c r="G111" s="137" t="s">
        <v>274</v>
      </c>
      <c r="H111" s="138">
        <v>940</v>
      </c>
      <c r="I111" s="139"/>
      <c r="J111" s="140">
        <f>ROUND(I111*H111,2)</f>
        <v>0</v>
      </c>
      <c r="K111" s="136" t="s">
        <v>250</v>
      </c>
      <c r="L111" s="34"/>
      <c r="M111" s="141" t="s">
        <v>29</v>
      </c>
      <c r="N111" s="142" t="s">
        <v>46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251</v>
      </c>
      <c r="AT111" s="145" t="s">
        <v>246</v>
      </c>
      <c r="AU111" s="145" t="s">
        <v>21</v>
      </c>
      <c r="AY111" s="18" t="s">
        <v>244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83</v>
      </c>
      <c r="BK111" s="146">
        <f>ROUND(I111*H111,2)</f>
        <v>0</v>
      </c>
      <c r="BL111" s="18" t="s">
        <v>251</v>
      </c>
      <c r="BM111" s="145" t="s">
        <v>3203</v>
      </c>
    </row>
    <row r="112" spans="2:65" s="1" customFormat="1">
      <c r="B112" s="34"/>
      <c r="D112" s="147" t="s">
        <v>253</v>
      </c>
      <c r="F112" s="148" t="s">
        <v>3204</v>
      </c>
      <c r="I112" s="149"/>
      <c r="L112" s="34"/>
      <c r="M112" s="150"/>
      <c r="T112" s="55"/>
      <c r="AT112" s="18" t="s">
        <v>253</v>
      </c>
      <c r="AU112" s="18" t="s">
        <v>21</v>
      </c>
    </row>
    <row r="113" spans="2:65" s="1" customFormat="1">
      <c r="B113" s="34"/>
      <c r="D113" s="151" t="s">
        <v>255</v>
      </c>
      <c r="F113" s="152" t="s">
        <v>3205</v>
      </c>
      <c r="I113" s="149"/>
      <c r="L113" s="34"/>
      <c r="M113" s="150"/>
      <c r="T113" s="55"/>
      <c r="AT113" s="18" t="s">
        <v>255</v>
      </c>
      <c r="AU113" s="18" t="s">
        <v>21</v>
      </c>
    </row>
    <row r="114" spans="2:65" s="12" customFormat="1">
      <c r="B114" s="153"/>
      <c r="D114" s="147" t="s">
        <v>262</v>
      </c>
      <c r="E114" s="154" t="s">
        <v>29</v>
      </c>
      <c r="F114" s="155" t="s">
        <v>3206</v>
      </c>
      <c r="H114" s="156">
        <v>300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75</v>
      </c>
      <c r="AY114" s="154" t="s">
        <v>244</v>
      </c>
    </row>
    <row r="115" spans="2:65" s="12" customFormat="1">
      <c r="B115" s="153"/>
      <c r="D115" s="147" t="s">
        <v>262</v>
      </c>
      <c r="E115" s="154" t="s">
        <v>29</v>
      </c>
      <c r="F115" s="155" t="s">
        <v>3207</v>
      </c>
      <c r="H115" s="156">
        <v>640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75</v>
      </c>
      <c r="AY115" s="154" t="s">
        <v>244</v>
      </c>
    </row>
    <row r="116" spans="2:65" s="13" customFormat="1">
      <c r="B116" s="160"/>
      <c r="D116" s="147" t="s">
        <v>262</v>
      </c>
      <c r="E116" s="161" t="s">
        <v>29</v>
      </c>
      <c r="F116" s="162" t="s">
        <v>271</v>
      </c>
      <c r="H116" s="163">
        <v>940</v>
      </c>
      <c r="I116" s="164"/>
      <c r="L116" s="160"/>
      <c r="M116" s="165"/>
      <c r="T116" s="166"/>
      <c r="AT116" s="161" t="s">
        <v>262</v>
      </c>
      <c r="AU116" s="161" t="s">
        <v>21</v>
      </c>
      <c r="AV116" s="13" t="s">
        <v>251</v>
      </c>
      <c r="AW116" s="13" t="s">
        <v>36</v>
      </c>
      <c r="AX116" s="13" t="s">
        <v>83</v>
      </c>
      <c r="AY116" s="161" t="s">
        <v>244</v>
      </c>
    </row>
    <row r="117" spans="2:65" s="1" customFormat="1" ht="21.75" customHeight="1">
      <c r="B117" s="34"/>
      <c r="C117" s="134" t="s">
        <v>279</v>
      </c>
      <c r="D117" s="134" t="s">
        <v>246</v>
      </c>
      <c r="E117" s="135" t="s">
        <v>3208</v>
      </c>
      <c r="F117" s="136" t="s">
        <v>3209</v>
      </c>
      <c r="G117" s="137" t="s">
        <v>274</v>
      </c>
      <c r="H117" s="138">
        <v>1711.6</v>
      </c>
      <c r="I117" s="139"/>
      <c r="J117" s="140">
        <f>ROUND(I117*H117,2)</f>
        <v>0</v>
      </c>
      <c r="K117" s="136" t="s">
        <v>250</v>
      </c>
      <c r="L117" s="34"/>
      <c r="M117" s="141" t="s">
        <v>29</v>
      </c>
      <c r="N117" s="142" t="s">
        <v>46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251</v>
      </c>
      <c r="AT117" s="145" t="s">
        <v>246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3210</v>
      </c>
    </row>
    <row r="118" spans="2:65" s="1" customFormat="1">
      <c r="B118" s="34"/>
      <c r="D118" s="147" t="s">
        <v>253</v>
      </c>
      <c r="F118" s="148" t="s">
        <v>3211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>
      <c r="B119" s="34"/>
      <c r="D119" s="151" t="s">
        <v>255</v>
      </c>
      <c r="F119" s="152" t="s">
        <v>3212</v>
      </c>
      <c r="I119" s="149"/>
      <c r="L119" s="34"/>
      <c r="M119" s="150"/>
      <c r="T119" s="55"/>
      <c r="AT119" s="18" t="s">
        <v>255</v>
      </c>
      <c r="AU119" s="18" t="s">
        <v>21</v>
      </c>
    </row>
    <row r="120" spans="2:65" s="12" customFormat="1">
      <c r="B120" s="153"/>
      <c r="D120" s="147" t="s">
        <v>262</v>
      </c>
      <c r="E120" s="154" t="s">
        <v>29</v>
      </c>
      <c r="F120" s="155" t="s">
        <v>3213</v>
      </c>
      <c r="H120" s="156">
        <v>1711.6</v>
      </c>
      <c r="I120" s="157"/>
      <c r="L120" s="153"/>
      <c r="M120" s="158"/>
      <c r="T120" s="159"/>
      <c r="AT120" s="154" t="s">
        <v>262</v>
      </c>
      <c r="AU120" s="154" t="s">
        <v>21</v>
      </c>
      <c r="AV120" s="12" t="s">
        <v>21</v>
      </c>
      <c r="AW120" s="12" t="s">
        <v>36</v>
      </c>
      <c r="AX120" s="12" t="s">
        <v>83</v>
      </c>
      <c r="AY120" s="154" t="s">
        <v>244</v>
      </c>
    </row>
    <row r="121" spans="2:65" s="1" customFormat="1" ht="16.5" customHeight="1">
      <c r="B121" s="34"/>
      <c r="C121" s="134" t="s">
        <v>286</v>
      </c>
      <c r="D121" s="134" t="s">
        <v>246</v>
      </c>
      <c r="E121" s="135" t="s">
        <v>1441</v>
      </c>
      <c r="F121" s="136" t="s">
        <v>1442</v>
      </c>
      <c r="G121" s="137" t="s">
        <v>507</v>
      </c>
      <c r="H121" s="138">
        <v>66.275000000000006</v>
      </c>
      <c r="I121" s="139"/>
      <c r="J121" s="140">
        <f>ROUND(I121*H121,2)</f>
        <v>0</v>
      </c>
      <c r="K121" s="136" t="s">
        <v>250</v>
      </c>
      <c r="L121" s="34"/>
      <c r="M121" s="141" t="s">
        <v>29</v>
      </c>
      <c r="N121" s="142" t="s">
        <v>46</v>
      </c>
      <c r="P121" s="143">
        <f>O121*H121</f>
        <v>0</v>
      </c>
      <c r="Q121" s="143">
        <v>2.0000000000000001E-4</v>
      </c>
      <c r="R121" s="143">
        <f>Q121*H121</f>
        <v>1.3255000000000001E-2</v>
      </c>
      <c r="S121" s="143">
        <v>0</v>
      </c>
      <c r="T121" s="144">
        <f>S121*H121</f>
        <v>0</v>
      </c>
      <c r="AR121" s="145" t="s">
        <v>251</v>
      </c>
      <c r="AT121" s="145" t="s">
        <v>246</v>
      </c>
      <c r="AU121" s="145" t="s">
        <v>21</v>
      </c>
      <c r="AY121" s="18" t="s">
        <v>244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83</v>
      </c>
      <c r="BK121" s="146">
        <f>ROUND(I121*H121,2)</f>
        <v>0</v>
      </c>
      <c r="BL121" s="18" t="s">
        <v>251</v>
      </c>
      <c r="BM121" s="145" t="s">
        <v>3214</v>
      </c>
    </row>
    <row r="122" spans="2:65" s="1" customFormat="1">
      <c r="B122" s="34"/>
      <c r="D122" s="147" t="s">
        <v>253</v>
      </c>
      <c r="F122" s="148" t="s">
        <v>1444</v>
      </c>
      <c r="I122" s="149"/>
      <c r="L122" s="34"/>
      <c r="M122" s="150"/>
      <c r="T122" s="55"/>
      <c r="AT122" s="18" t="s">
        <v>253</v>
      </c>
      <c r="AU122" s="18" t="s">
        <v>21</v>
      </c>
    </row>
    <row r="123" spans="2:65" s="1" customFormat="1">
      <c r="B123" s="34"/>
      <c r="D123" s="151" t="s">
        <v>255</v>
      </c>
      <c r="F123" s="152" t="s">
        <v>1445</v>
      </c>
      <c r="I123" s="149"/>
      <c r="L123" s="34"/>
      <c r="M123" s="150"/>
      <c r="T123" s="55"/>
      <c r="AT123" s="18" t="s">
        <v>255</v>
      </c>
      <c r="AU123" s="18" t="s">
        <v>21</v>
      </c>
    </row>
    <row r="124" spans="2:65" s="12" customFormat="1">
      <c r="B124" s="153"/>
      <c r="D124" s="147" t="s">
        <v>262</v>
      </c>
      <c r="E124" s="154" t="s">
        <v>29</v>
      </c>
      <c r="F124" s="155" t="s">
        <v>3215</v>
      </c>
      <c r="H124" s="156">
        <v>50</v>
      </c>
      <c r="I124" s="157"/>
      <c r="L124" s="153"/>
      <c r="M124" s="158"/>
      <c r="T124" s="159"/>
      <c r="AT124" s="154" t="s">
        <v>262</v>
      </c>
      <c r="AU124" s="154" t="s">
        <v>21</v>
      </c>
      <c r="AV124" s="12" t="s">
        <v>21</v>
      </c>
      <c r="AW124" s="12" t="s">
        <v>36</v>
      </c>
      <c r="AX124" s="12" t="s">
        <v>75</v>
      </c>
      <c r="AY124" s="154" t="s">
        <v>244</v>
      </c>
    </row>
    <row r="125" spans="2:65" s="12" customFormat="1">
      <c r="B125" s="153"/>
      <c r="D125" s="147" t="s">
        <v>262</v>
      </c>
      <c r="E125" s="154" t="s">
        <v>29</v>
      </c>
      <c r="F125" s="155" t="s">
        <v>3216</v>
      </c>
      <c r="H125" s="156">
        <v>16.274999999999999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75</v>
      </c>
      <c r="AY125" s="154" t="s">
        <v>244</v>
      </c>
    </row>
    <row r="126" spans="2:65" s="13" customFormat="1">
      <c r="B126" s="160"/>
      <c r="D126" s="147" t="s">
        <v>262</v>
      </c>
      <c r="E126" s="161" t="s">
        <v>29</v>
      </c>
      <c r="F126" s="162" t="s">
        <v>271</v>
      </c>
      <c r="H126" s="163">
        <v>66.275000000000006</v>
      </c>
      <c r="I126" s="164"/>
      <c r="L126" s="160"/>
      <c r="M126" s="165"/>
      <c r="T126" s="166"/>
      <c r="AT126" s="161" t="s">
        <v>262</v>
      </c>
      <c r="AU126" s="161" t="s">
        <v>21</v>
      </c>
      <c r="AV126" s="13" t="s">
        <v>251</v>
      </c>
      <c r="AW126" s="13" t="s">
        <v>36</v>
      </c>
      <c r="AX126" s="13" t="s">
        <v>83</v>
      </c>
      <c r="AY126" s="161" t="s">
        <v>244</v>
      </c>
    </row>
    <row r="127" spans="2:65" s="1" customFormat="1" ht="16.5" customHeight="1">
      <c r="B127" s="34"/>
      <c r="C127" s="134" t="s">
        <v>293</v>
      </c>
      <c r="D127" s="134" t="s">
        <v>246</v>
      </c>
      <c r="E127" s="135" t="s">
        <v>1447</v>
      </c>
      <c r="F127" s="136" t="s">
        <v>1448</v>
      </c>
      <c r="G127" s="137" t="s">
        <v>249</v>
      </c>
      <c r="H127" s="138">
        <v>309.34100000000001</v>
      </c>
      <c r="I127" s="139"/>
      <c r="J127" s="140">
        <f>ROUND(I127*H127,2)</f>
        <v>0</v>
      </c>
      <c r="K127" s="136" t="s">
        <v>250</v>
      </c>
      <c r="L127" s="34"/>
      <c r="M127" s="141" t="s">
        <v>29</v>
      </c>
      <c r="N127" s="142" t="s">
        <v>46</v>
      </c>
      <c r="P127" s="143">
        <f>O127*H127</f>
        <v>0</v>
      </c>
      <c r="Q127" s="143">
        <v>1.4999999999999999E-4</v>
      </c>
      <c r="R127" s="143">
        <f>Q127*H127</f>
        <v>4.6401149999999995E-2</v>
      </c>
      <c r="S127" s="143">
        <v>0</v>
      </c>
      <c r="T127" s="144">
        <f>S127*H127</f>
        <v>0</v>
      </c>
      <c r="AR127" s="145" t="s">
        <v>251</v>
      </c>
      <c r="AT127" s="145" t="s">
        <v>246</v>
      </c>
      <c r="AU127" s="145" t="s">
        <v>21</v>
      </c>
      <c r="AY127" s="18" t="s">
        <v>244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83</v>
      </c>
      <c r="BK127" s="146">
        <f>ROUND(I127*H127,2)</f>
        <v>0</v>
      </c>
      <c r="BL127" s="18" t="s">
        <v>251</v>
      </c>
      <c r="BM127" s="145" t="s">
        <v>3217</v>
      </c>
    </row>
    <row r="128" spans="2:65" s="1" customFormat="1">
      <c r="B128" s="34"/>
      <c r="D128" s="147" t="s">
        <v>253</v>
      </c>
      <c r="F128" s="148" t="s">
        <v>1450</v>
      </c>
      <c r="I128" s="149"/>
      <c r="L128" s="34"/>
      <c r="M128" s="150"/>
      <c r="T128" s="55"/>
      <c r="AT128" s="18" t="s">
        <v>253</v>
      </c>
      <c r="AU128" s="18" t="s">
        <v>21</v>
      </c>
    </row>
    <row r="129" spans="2:65" s="1" customFormat="1">
      <c r="B129" s="34"/>
      <c r="D129" s="151" t="s">
        <v>255</v>
      </c>
      <c r="F129" s="152" t="s">
        <v>1451</v>
      </c>
      <c r="I129" s="149"/>
      <c r="L129" s="34"/>
      <c r="M129" s="150"/>
      <c r="T129" s="55"/>
      <c r="AT129" s="18" t="s">
        <v>255</v>
      </c>
      <c r="AU129" s="18" t="s">
        <v>21</v>
      </c>
    </row>
    <row r="130" spans="2:65" s="12" customFormat="1">
      <c r="B130" s="153"/>
      <c r="D130" s="147" t="s">
        <v>262</v>
      </c>
      <c r="E130" s="154" t="s">
        <v>29</v>
      </c>
      <c r="F130" s="155" t="s">
        <v>3218</v>
      </c>
      <c r="H130" s="156">
        <v>150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2" customFormat="1">
      <c r="B131" s="153"/>
      <c r="D131" s="147" t="s">
        <v>262</v>
      </c>
      <c r="E131" s="154" t="s">
        <v>29</v>
      </c>
      <c r="F131" s="155" t="s">
        <v>3219</v>
      </c>
      <c r="H131" s="156">
        <v>159.34100000000001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75</v>
      </c>
      <c r="AY131" s="154" t="s">
        <v>244</v>
      </c>
    </row>
    <row r="132" spans="2:65" s="13" customFormat="1">
      <c r="B132" s="160"/>
      <c r="D132" s="147" t="s">
        <v>262</v>
      </c>
      <c r="E132" s="161" t="s">
        <v>29</v>
      </c>
      <c r="F132" s="162" t="s">
        <v>271</v>
      </c>
      <c r="H132" s="163">
        <v>309.34100000000001</v>
      </c>
      <c r="I132" s="164"/>
      <c r="L132" s="160"/>
      <c r="M132" s="165"/>
      <c r="T132" s="166"/>
      <c r="AT132" s="161" t="s">
        <v>262</v>
      </c>
      <c r="AU132" s="161" t="s">
        <v>21</v>
      </c>
      <c r="AV132" s="13" t="s">
        <v>251</v>
      </c>
      <c r="AW132" s="13" t="s">
        <v>36</v>
      </c>
      <c r="AX132" s="13" t="s">
        <v>83</v>
      </c>
      <c r="AY132" s="161" t="s">
        <v>244</v>
      </c>
    </row>
    <row r="133" spans="2:65" s="1" customFormat="1" ht="16.5" customHeight="1">
      <c r="B133" s="34"/>
      <c r="C133" s="134" t="s">
        <v>300</v>
      </c>
      <c r="D133" s="134" t="s">
        <v>246</v>
      </c>
      <c r="E133" s="135" t="s">
        <v>1454</v>
      </c>
      <c r="F133" s="136" t="s">
        <v>1455</v>
      </c>
      <c r="G133" s="137" t="s">
        <v>249</v>
      </c>
      <c r="H133" s="138">
        <v>309.34100000000001</v>
      </c>
      <c r="I133" s="139"/>
      <c r="J133" s="140">
        <f>ROUND(I133*H133,2)</f>
        <v>0</v>
      </c>
      <c r="K133" s="136" t="s">
        <v>250</v>
      </c>
      <c r="L133" s="34"/>
      <c r="M133" s="141" t="s">
        <v>29</v>
      </c>
      <c r="N133" s="142" t="s">
        <v>46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251</v>
      </c>
      <c r="AT133" s="145" t="s">
        <v>246</v>
      </c>
      <c r="AU133" s="145" t="s">
        <v>21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251</v>
      </c>
      <c r="BM133" s="145" t="s">
        <v>3220</v>
      </c>
    </row>
    <row r="134" spans="2:65" s="1" customFormat="1">
      <c r="B134" s="34"/>
      <c r="D134" s="147" t="s">
        <v>253</v>
      </c>
      <c r="F134" s="148" t="s">
        <v>1457</v>
      </c>
      <c r="I134" s="149"/>
      <c r="L134" s="34"/>
      <c r="M134" s="150"/>
      <c r="T134" s="55"/>
      <c r="AT134" s="18" t="s">
        <v>253</v>
      </c>
      <c r="AU134" s="18" t="s">
        <v>21</v>
      </c>
    </row>
    <row r="135" spans="2:65" s="1" customFormat="1">
      <c r="B135" s="34"/>
      <c r="D135" s="151" t="s">
        <v>255</v>
      </c>
      <c r="F135" s="152" t="s">
        <v>1458</v>
      </c>
      <c r="I135" s="149"/>
      <c r="L135" s="34"/>
      <c r="M135" s="150"/>
      <c r="T135" s="55"/>
      <c r="AT135" s="18" t="s">
        <v>255</v>
      </c>
      <c r="AU135" s="18" t="s">
        <v>21</v>
      </c>
    </row>
    <row r="136" spans="2:65" s="1" customFormat="1" ht="16.5" customHeight="1">
      <c r="B136" s="34"/>
      <c r="C136" s="175" t="s">
        <v>307</v>
      </c>
      <c r="D136" s="175" t="s">
        <v>373</v>
      </c>
      <c r="E136" s="176" t="s">
        <v>1460</v>
      </c>
      <c r="F136" s="177" t="s">
        <v>1461</v>
      </c>
      <c r="G136" s="178" t="s">
        <v>416</v>
      </c>
      <c r="H136" s="179">
        <v>50.99</v>
      </c>
      <c r="I136" s="180"/>
      <c r="J136" s="181">
        <f>ROUND(I136*H136,2)</f>
        <v>0</v>
      </c>
      <c r="K136" s="177" t="s">
        <v>29</v>
      </c>
      <c r="L136" s="182"/>
      <c r="M136" s="183" t="s">
        <v>29</v>
      </c>
      <c r="N136" s="184" t="s">
        <v>46</v>
      </c>
      <c r="P136" s="143">
        <f>O136*H136</f>
        <v>0</v>
      </c>
      <c r="Q136" s="143">
        <v>1</v>
      </c>
      <c r="R136" s="143">
        <f>Q136*H136</f>
        <v>50.99</v>
      </c>
      <c r="S136" s="143">
        <v>0</v>
      </c>
      <c r="T136" s="144">
        <f>S136*H136</f>
        <v>0</v>
      </c>
      <c r="AR136" s="145" t="s">
        <v>300</v>
      </c>
      <c r="AT136" s="145" t="s">
        <v>373</v>
      </c>
      <c r="AU136" s="145" t="s">
        <v>21</v>
      </c>
      <c r="AY136" s="18" t="s">
        <v>244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83</v>
      </c>
      <c r="BK136" s="146">
        <f>ROUND(I136*H136,2)</f>
        <v>0</v>
      </c>
      <c r="BL136" s="18" t="s">
        <v>251</v>
      </c>
      <c r="BM136" s="145" t="s">
        <v>3221</v>
      </c>
    </row>
    <row r="137" spans="2:65" s="1" customFormat="1">
      <c r="B137" s="34"/>
      <c r="D137" s="147" t="s">
        <v>253</v>
      </c>
      <c r="F137" s="148" t="s">
        <v>1461</v>
      </c>
      <c r="I137" s="149"/>
      <c r="L137" s="34"/>
      <c r="M137" s="150"/>
      <c r="T137" s="55"/>
      <c r="AT137" s="18" t="s">
        <v>253</v>
      </c>
      <c r="AU137" s="18" t="s">
        <v>21</v>
      </c>
    </row>
    <row r="138" spans="2:65" s="12" customFormat="1">
      <c r="B138" s="153"/>
      <c r="D138" s="147" t="s">
        <v>262</v>
      </c>
      <c r="E138" s="154" t="s">
        <v>29</v>
      </c>
      <c r="F138" s="155" t="s">
        <v>3222</v>
      </c>
      <c r="H138" s="156">
        <v>50.99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83</v>
      </c>
      <c r="AY138" s="154" t="s">
        <v>244</v>
      </c>
    </row>
    <row r="139" spans="2:65" s="1" customFormat="1" ht="21.75" customHeight="1">
      <c r="B139" s="34"/>
      <c r="C139" s="134" t="s">
        <v>314</v>
      </c>
      <c r="D139" s="134" t="s">
        <v>246</v>
      </c>
      <c r="E139" s="135" t="s">
        <v>308</v>
      </c>
      <c r="F139" s="136" t="s">
        <v>309</v>
      </c>
      <c r="G139" s="137" t="s">
        <v>274</v>
      </c>
      <c r="H139" s="138">
        <v>2011.6</v>
      </c>
      <c r="I139" s="139"/>
      <c r="J139" s="140">
        <f>ROUND(I139*H139,2)</f>
        <v>0</v>
      </c>
      <c r="K139" s="136" t="s">
        <v>250</v>
      </c>
      <c r="L139" s="34"/>
      <c r="M139" s="141" t="s">
        <v>29</v>
      </c>
      <c r="N139" s="142" t="s">
        <v>46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251</v>
      </c>
      <c r="AT139" s="145" t="s">
        <v>246</v>
      </c>
      <c r="AU139" s="145" t="s">
        <v>21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251</v>
      </c>
      <c r="BM139" s="145" t="s">
        <v>3223</v>
      </c>
    </row>
    <row r="140" spans="2:65" s="1" customFormat="1" ht="19.5">
      <c r="B140" s="34"/>
      <c r="D140" s="147" t="s">
        <v>253</v>
      </c>
      <c r="F140" s="148" t="s">
        <v>311</v>
      </c>
      <c r="I140" s="149"/>
      <c r="L140" s="34"/>
      <c r="M140" s="150"/>
      <c r="T140" s="55"/>
      <c r="AT140" s="18" t="s">
        <v>253</v>
      </c>
      <c r="AU140" s="18" t="s">
        <v>21</v>
      </c>
    </row>
    <row r="141" spans="2:65" s="1" customFormat="1">
      <c r="B141" s="34"/>
      <c r="D141" s="151" t="s">
        <v>255</v>
      </c>
      <c r="F141" s="152" t="s">
        <v>312</v>
      </c>
      <c r="I141" s="149"/>
      <c r="L141" s="34"/>
      <c r="M141" s="150"/>
      <c r="T141" s="55"/>
      <c r="AT141" s="18" t="s">
        <v>255</v>
      </c>
      <c r="AU141" s="18" t="s">
        <v>21</v>
      </c>
    </row>
    <row r="142" spans="2:65" s="12" customFormat="1">
      <c r="B142" s="153"/>
      <c r="D142" s="147" t="s">
        <v>262</v>
      </c>
      <c r="E142" s="154" t="s">
        <v>3184</v>
      </c>
      <c r="F142" s="155" t="s">
        <v>3224</v>
      </c>
      <c r="H142" s="156">
        <v>2011.6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83</v>
      </c>
      <c r="AY142" s="154" t="s">
        <v>244</v>
      </c>
    </row>
    <row r="143" spans="2:65" s="1" customFormat="1" ht="21.75" customHeight="1">
      <c r="B143" s="34"/>
      <c r="C143" s="134" t="s">
        <v>324</v>
      </c>
      <c r="D143" s="134" t="s">
        <v>246</v>
      </c>
      <c r="E143" s="135" t="s">
        <v>325</v>
      </c>
      <c r="F143" s="136" t="s">
        <v>326</v>
      </c>
      <c r="G143" s="137" t="s">
        <v>274</v>
      </c>
      <c r="H143" s="138">
        <v>1498.17</v>
      </c>
      <c r="I143" s="139"/>
      <c r="J143" s="140">
        <f>ROUND(I143*H143,2)</f>
        <v>0</v>
      </c>
      <c r="K143" s="136" t="s">
        <v>250</v>
      </c>
      <c r="L143" s="34"/>
      <c r="M143" s="141" t="s">
        <v>29</v>
      </c>
      <c r="N143" s="142" t="s">
        <v>46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251</v>
      </c>
      <c r="AT143" s="145" t="s">
        <v>246</v>
      </c>
      <c r="AU143" s="145" t="s">
        <v>21</v>
      </c>
      <c r="AY143" s="18" t="s">
        <v>244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83</v>
      </c>
      <c r="BK143" s="146">
        <f>ROUND(I143*H143,2)</f>
        <v>0</v>
      </c>
      <c r="BL143" s="18" t="s">
        <v>251</v>
      </c>
      <c r="BM143" s="145" t="s">
        <v>3225</v>
      </c>
    </row>
    <row r="144" spans="2:65" s="1" customFormat="1" ht="19.5">
      <c r="B144" s="34"/>
      <c r="D144" s="147" t="s">
        <v>253</v>
      </c>
      <c r="F144" s="148" t="s">
        <v>328</v>
      </c>
      <c r="I144" s="149"/>
      <c r="L144" s="34"/>
      <c r="M144" s="150"/>
      <c r="T144" s="55"/>
      <c r="AT144" s="18" t="s">
        <v>253</v>
      </c>
      <c r="AU144" s="18" t="s">
        <v>21</v>
      </c>
    </row>
    <row r="145" spans="2:65" s="1" customFormat="1">
      <c r="B145" s="34"/>
      <c r="D145" s="151" t="s">
        <v>255</v>
      </c>
      <c r="F145" s="152" t="s">
        <v>329</v>
      </c>
      <c r="I145" s="149"/>
      <c r="L145" s="34"/>
      <c r="M145" s="150"/>
      <c r="T145" s="55"/>
      <c r="AT145" s="18" t="s">
        <v>255</v>
      </c>
      <c r="AU145" s="18" t="s">
        <v>21</v>
      </c>
    </row>
    <row r="146" spans="2:65" s="12" customFormat="1">
      <c r="B146" s="153"/>
      <c r="D146" s="147" t="s">
        <v>262</v>
      </c>
      <c r="E146" s="154" t="s">
        <v>29</v>
      </c>
      <c r="F146" s="155" t="s">
        <v>3226</v>
      </c>
      <c r="H146" s="156">
        <v>223.32300000000001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75</v>
      </c>
      <c r="AY146" s="154" t="s">
        <v>244</v>
      </c>
    </row>
    <row r="147" spans="2:65" s="12" customFormat="1">
      <c r="B147" s="153"/>
      <c r="D147" s="147" t="s">
        <v>262</v>
      </c>
      <c r="E147" s="154" t="s">
        <v>3227</v>
      </c>
      <c r="F147" s="155" t="s">
        <v>3228</v>
      </c>
      <c r="H147" s="156">
        <v>634.84699999999998</v>
      </c>
      <c r="I147" s="157"/>
      <c r="L147" s="153"/>
      <c r="M147" s="158"/>
      <c r="T147" s="159"/>
      <c r="AT147" s="154" t="s">
        <v>262</v>
      </c>
      <c r="AU147" s="154" t="s">
        <v>21</v>
      </c>
      <c r="AV147" s="12" t="s">
        <v>21</v>
      </c>
      <c r="AW147" s="12" t="s">
        <v>36</v>
      </c>
      <c r="AX147" s="12" t="s">
        <v>75</v>
      </c>
      <c r="AY147" s="154" t="s">
        <v>244</v>
      </c>
    </row>
    <row r="148" spans="2:65" s="12" customFormat="1">
      <c r="B148" s="153"/>
      <c r="D148" s="147" t="s">
        <v>262</v>
      </c>
      <c r="E148" s="154" t="s">
        <v>29</v>
      </c>
      <c r="F148" s="155" t="s">
        <v>3207</v>
      </c>
      <c r="H148" s="156">
        <v>640</v>
      </c>
      <c r="I148" s="157"/>
      <c r="L148" s="153"/>
      <c r="M148" s="158"/>
      <c r="T148" s="159"/>
      <c r="AT148" s="154" t="s">
        <v>262</v>
      </c>
      <c r="AU148" s="154" t="s">
        <v>21</v>
      </c>
      <c r="AV148" s="12" t="s">
        <v>21</v>
      </c>
      <c r="AW148" s="12" t="s">
        <v>36</v>
      </c>
      <c r="AX148" s="12" t="s">
        <v>75</v>
      </c>
      <c r="AY148" s="154" t="s">
        <v>244</v>
      </c>
    </row>
    <row r="149" spans="2:65" s="14" customFormat="1">
      <c r="B149" s="168"/>
      <c r="D149" s="147" t="s">
        <v>262</v>
      </c>
      <c r="E149" s="169" t="s">
        <v>819</v>
      </c>
      <c r="F149" s="170" t="s">
        <v>321</v>
      </c>
      <c r="H149" s="171">
        <v>1498.17</v>
      </c>
      <c r="I149" s="172"/>
      <c r="L149" s="168"/>
      <c r="M149" s="173"/>
      <c r="T149" s="174"/>
      <c r="AT149" s="169" t="s">
        <v>262</v>
      </c>
      <c r="AU149" s="169" t="s">
        <v>21</v>
      </c>
      <c r="AV149" s="14" t="s">
        <v>264</v>
      </c>
      <c r="AW149" s="14" t="s">
        <v>36</v>
      </c>
      <c r="AX149" s="14" t="s">
        <v>75</v>
      </c>
      <c r="AY149" s="169" t="s">
        <v>244</v>
      </c>
    </row>
    <row r="150" spans="2:65" s="13" customFormat="1">
      <c r="B150" s="160"/>
      <c r="D150" s="147" t="s">
        <v>262</v>
      </c>
      <c r="E150" s="161" t="s">
        <v>29</v>
      </c>
      <c r="F150" s="162" t="s">
        <v>271</v>
      </c>
      <c r="H150" s="163">
        <v>1498.17</v>
      </c>
      <c r="I150" s="164"/>
      <c r="L150" s="160"/>
      <c r="M150" s="165"/>
      <c r="T150" s="166"/>
      <c r="AT150" s="161" t="s">
        <v>262</v>
      </c>
      <c r="AU150" s="161" t="s">
        <v>21</v>
      </c>
      <c r="AV150" s="13" t="s">
        <v>251</v>
      </c>
      <c r="AW150" s="13" t="s">
        <v>36</v>
      </c>
      <c r="AX150" s="13" t="s">
        <v>83</v>
      </c>
      <c r="AY150" s="161" t="s">
        <v>244</v>
      </c>
    </row>
    <row r="151" spans="2:65" s="1" customFormat="1" ht="21.75" customHeight="1">
      <c r="B151" s="34"/>
      <c r="C151" s="134" t="s">
        <v>336</v>
      </c>
      <c r="D151" s="134" t="s">
        <v>246</v>
      </c>
      <c r="E151" s="135" t="s">
        <v>392</v>
      </c>
      <c r="F151" s="136" t="s">
        <v>393</v>
      </c>
      <c r="G151" s="137" t="s">
        <v>274</v>
      </c>
      <c r="H151" s="138">
        <v>1153.43</v>
      </c>
      <c r="I151" s="139"/>
      <c r="J151" s="140">
        <f>ROUND(I151*H151,2)</f>
        <v>0</v>
      </c>
      <c r="K151" s="136" t="s">
        <v>250</v>
      </c>
      <c r="L151" s="34"/>
      <c r="M151" s="141" t="s">
        <v>29</v>
      </c>
      <c r="N151" s="142" t="s">
        <v>46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251</v>
      </c>
      <c r="AT151" s="145" t="s">
        <v>246</v>
      </c>
      <c r="AU151" s="145" t="s">
        <v>21</v>
      </c>
      <c r="AY151" s="18" t="s">
        <v>244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83</v>
      </c>
      <c r="BK151" s="146">
        <f>ROUND(I151*H151,2)</f>
        <v>0</v>
      </c>
      <c r="BL151" s="18" t="s">
        <v>251</v>
      </c>
      <c r="BM151" s="145" t="s">
        <v>3229</v>
      </c>
    </row>
    <row r="152" spans="2:65" s="1" customFormat="1" ht="19.5">
      <c r="B152" s="34"/>
      <c r="D152" s="147" t="s">
        <v>253</v>
      </c>
      <c r="F152" s="148" t="s">
        <v>395</v>
      </c>
      <c r="I152" s="149"/>
      <c r="L152" s="34"/>
      <c r="M152" s="150"/>
      <c r="T152" s="55"/>
      <c r="AT152" s="18" t="s">
        <v>253</v>
      </c>
      <c r="AU152" s="18" t="s">
        <v>21</v>
      </c>
    </row>
    <row r="153" spans="2:65" s="1" customFormat="1">
      <c r="B153" s="34"/>
      <c r="D153" s="151" t="s">
        <v>255</v>
      </c>
      <c r="F153" s="152" t="s">
        <v>396</v>
      </c>
      <c r="I153" s="149"/>
      <c r="L153" s="34"/>
      <c r="M153" s="150"/>
      <c r="T153" s="55"/>
      <c r="AT153" s="18" t="s">
        <v>255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3230</v>
      </c>
      <c r="H154" s="156">
        <v>952.27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75</v>
      </c>
      <c r="AY154" s="154" t="s">
        <v>244</v>
      </c>
    </row>
    <row r="155" spans="2:65" s="12" customFormat="1">
      <c r="B155" s="153"/>
      <c r="D155" s="147" t="s">
        <v>262</v>
      </c>
      <c r="E155" s="154" t="s">
        <v>29</v>
      </c>
      <c r="F155" s="155" t="s">
        <v>3231</v>
      </c>
      <c r="H155" s="156">
        <v>201.16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75</v>
      </c>
      <c r="AY155" s="154" t="s">
        <v>244</v>
      </c>
    </row>
    <row r="156" spans="2:65" s="13" customFormat="1">
      <c r="B156" s="160"/>
      <c r="D156" s="147" t="s">
        <v>262</v>
      </c>
      <c r="E156" s="161" t="s">
        <v>29</v>
      </c>
      <c r="F156" s="162" t="s">
        <v>271</v>
      </c>
      <c r="H156" s="163">
        <v>1153.43</v>
      </c>
      <c r="I156" s="164"/>
      <c r="L156" s="160"/>
      <c r="M156" s="165"/>
      <c r="T156" s="166"/>
      <c r="AT156" s="161" t="s">
        <v>262</v>
      </c>
      <c r="AU156" s="161" t="s">
        <v>21</v>
      </c>
      <c r="AV156" s="13" t="s">
        <v>251</v>
      </c>
      <c r="AW156" s="13" t="s">
        <v>36</v>
      </c>
      <c r="AX156" s="13" t="s">
        <v>83</v>
      </c>
      <c r="AY156" s="161" t="s">
        <v>244</v>
      </c>
    </row>
    <row r="157" spans="2:65" s="1" customFormat="1" ht="24.2" customHeight="1">
      <c r="B157" s="34"/>
      <c r="C157" s="134" t="s">
        <v>340</v>
      </c>
      <c r="D157" s="134" t="s">
        <v>246</v>
      </c>
      <c r="E157" s="135" t="s">
        <v>400</v>
      </c>
      <c r="F157" s="136" t="s">
        <v>401</v>
      </c>
      <c r="G157" s="137" t="s">
        <v>274</v>
      </c>
      <c r="H157" s="138">
        <v>11534.3</v>
      </c>
      <c r="I157" s="139"/>
      <c r="J157" s="140">
        <f>ROUND(I157*H157,2)</f>
        <v>0</v>
      </c>
      <c r="K157" s="136" t="s">
        <v>250</v>
      </c>
      <c r="L157" s="34"/>
      <c r="M157" s="141" t="s">
        <v>29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251</v>
      </c>
      <c r="AT157" s="145" t="s">
        <v>246</v>
      </c>
      <c r="AU157" s="145" t="s">
        <v>21</v>
      </c>
      <c r="AY157" s="18" t="s">
        <v>244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83</v>
      </c>
      <c r="BK157" s="146">
        <f>ROUND(I157*H157,2)</f>
        <v>0</v>
      </c>
      <c r="BL157" s="18" t="s">
        <v>251</v>
      </c>
      <c r="BM157" s="145" t="s">
        <v>3232</v>
      </c>
    </row>
    <row r="158" spans="2:65" s="1" customFormat="1" ht="19.5">
      <c r="B158" s="34"/>
      <c r="D158" s="147" t="s">
        <v>253</v>
      </c>
      <c r="F158" s="148" t="s">
        <v>403</v>
      </c>
      <c r="I158" s="149"/>
      <c r="L158" s="34"/>
      <c r="M158" s="150"/>
      <c r="T158" s="55"/>
      <c r="AT158" s="18" t="s">
        <v>253</v>
      </c>
      <c r="AU158" s="18" t="s">
        <v>21</v>
      </c>
    </row>
    <row r="159" spans="2:65" s="1" customFormat="1">
      <c r="B159" s="34"/>
      <c r="D159" s="151" t="s">
        <v>255</v>
      </c>
      <c r="F159" s="152" t="s">
        <v>404</v>
      </c>
      <c r="I159" s="149"/>
      <c r="L159" s="34"/>
      <c r="M159" s="150"/>
      <c r="T159" s="55"/>
      <c r="AT159" s="18" t="s">
        <v>255</v>
      </c>
      <c r="AU159" s="18" t="s">
        <v>21</v>
      </c>
    </row>
    <row r="160" spans="2:65" s="12" customFormat="1">
      <c r="B160" s="153"/>
      <c r="D160" s="147" t="s">
        <v>262</v>
      </c>
      <c r="E160" s="154" t="s">
        <v>29</v>
      </c>
      <c r="F160" s="155" t="s">
        <v>3233</v>
      </c>
      <c r="H160" s="156">
        <v>11534.3</v>
      </c>
      <c r="I160" s="157"/>
      <c r="L160" s="153"/>
      <c r="M160" s="158"/>
      <c r="T160" s="159"/>
      <c r="AT160" s="154" t="s">
        <v>262</v>
      </c>
      <c r="AU160" s="154" t="s">
        <v>21</v>
      </c>
      <c r="AV160" s="12" t="s">
        <v>21</v>
      </c>
      <c r="AW160" s="12" t="s">
        <v>36</v>
      </c>
      <c r="AX160" s="12" t="s">
        <v>83</v>
      </c>
      <c r="AY160" s="154" t="s">
        <v>244</v>
      </c>
    </row>
    <row r="161" spans="2:65" s="1" customFormat="1" ht="16.5" customHeight="1">
      <c r="B161" s="34"/>
      <c r="C161" s="134" t="s">
        <v>346</v>
      </c>
      <c r="D161" s="134" t="s">
        <v>246</v>
      </c>
      <c r="E161" s="135" t="s">
        <v>347</v>
      </c>
      <c r="F161" s="136" t="s">
        <v>348</v>
      </c>
      <c r="G161" s="137" t="s">
        <v>274</v>
      </c>
      <c r="H161" s="138">
        <v>3085.2869999999998</v>
      </c>
      <c r="I161" s="139"/>
      <c r="J161" s="140">
        <f>ROUND(I161*H161,2)</f>
        <v>0</v>
      </c>
      <c r="K161" s="136" t="s">
        <v>250</v>
      </c>
      <c r="L161" s="34"/>
      <c r="M161" s="141" t="s">
        <v>29</v>
      </c>
      <c r="N161" s="142" t="s">
        <v>46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251</v>
      </c>
      <c r="AT161" s="145" t="s">
        <v>246</v>
      </c>
      <c r="AU161" s="145" t="s">
        <v>21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251</v>
      </c>
      <c r="BM161" s="145" t="s">
        <v>3234</v>
      </c>
    </row>
    <row r="162" spans="2:65" s="1" customFormat="1" ht="19.5">
      <c r="B162" s="34"/>
      <c r="D162" s="147" t="s">
        <v>253</v>
      </c>
      <c r="F162" s="148" t="s">
        <v>350</v>
      </c>
      <c r="I162" s="149"/>
      <c r="L162" s="34"/>
      <c r="M162" s="150"/>
      <c r="T162" s="55"/>
      <c r="AT162" s="18" t="s">
        <v>253</v>
      </c>
      <c r="AU162" s="18" t="s">
        <v>21</v>
      </c>
    </row>
    <row r="163" spans="2:65" s="1" customFormat="1">
      <c r="B163" s="34"/>
      <c r="D163" s="151" t="s">
        <v>255</v>
      </c>
      <c r="F163" s="152" t="s">
        <v>351</v>
      </c>
      <c r="I163" s="149"/>
      <c r="L163" s="34"/>
      <c r="M163" s="150"/>
      <c r="T163" s="55"/>
      <c r="AT163" s="18" t="s">
        <v>255</v>
      </c>
      <c r="AU163" s="18" t="s">
        <v>21</v>
      </c>
    </row>
    <row r="164" spans="2:65" s="12" customFormat="1">
      <c r="B164" s="153"/>
      <c r="D164" s="147" t="s">
        <v>262</v>
      </c>
      <c r="E164" s="154" t="s">
        <v>29</v>
      </c>
      <c r="F164" s="155" t="s">
        <v>819</v>
      </c>
      <c r="H164" s="156">
        <v>1498.17</v>
      </c>
      <c r="I164" s="157"/>
      <c r="L164" s="153"/>
      <c r="M164" s="158"/>
      <c r="T164" s="159"/>
      <c r="AT164" s="154" t="s">
        <v>262</v>
      </c>
      <c r="AU164" s="154" t="s">
        <v>21</v>
      </c>
      <c r="AV164" s="12" t="s">
        <v>21</v>
      </c>
      <c r="AW164" s="12" t="s">
        <v>36</v>
      </c>
      <c r="AX164" s="12" t="s">
        <v>75</v>
      </c>
      <c r="AY164" s="154" t="s">
        <v>244</v>
      </c>
    </row>
    <row r="165" spans="2:65" s="12" customFormat="1">
      <c r="B165" s="153"/>
      <c r="D165" s="147" t="s">
        <v>262</v>
      </c>
      <c r="E165" s="154" t="s">
        <v>29</v>
      </c>
      <c r="F165" s="155" t="s">
        <v>3186</v>
      </c>
      <c r="H165" s="156">
        <v>1587.117</v>
      </c>
      <c r="I165" s="157"/>
      <c r="L165" s="153"/>
      <c r="M165" s="158"/>
      <c r="T165" s="159"/>
      <c r="AT165" s="154" t="s">
        <v>262</v>
      </c>
      <c r="AU165" s="154" t="s">
        <v>21</v>
      </c>
      <c r="AV165" s="12" t="s">
        <v>21</v>
      </c>
      <c r="AW165" s="12" t="s">
        <v>36</v>
      </c>
      <c r="AX165" s="12" t="s">
        <v>75</v>
      </c>
      <c r="AY165" s="154" t="s">
        <v>244</v>
      </c>
    </row>
    <row r="166" spans="2:65" s="13" customFormat="1">
      <c r="B166" s="160"/>
      <c r="D166" s="147" t="s">
        <v>262</v>
      </c>
      <c r="E166" s="161" t="s">
        <v>29</v>
      </c>
      <c r="F166" s="162" t="s">
        <v>271</v>
      </c>
      <c r="H166" s="163">
        <v>3085.2869999999998</v>
      </c>
      <c r="I166" s="164"/>
      <c r="L166" s="160"/>
      <c r="M166" s="165"/>
      <c r="T166" s="166"/>
      <c r="AT166" s="161" t="s">
        <v>262</v>
      </c>
      <c r="AU166" s="161" t="s">
        <v>21</v>
      </c>
      <c r="AV166" s="13" t="s">
        <v>251</v>
      </c>
      <c r="AW166" s="13" t="s">
        <v>36</v>
      </c>
      <c r="AX166" s="13" t="s">
        <v>83</v>
      </c>
      <c r="AY166" s="161" t="s">
        <v>244</v>
      </c>
    </row>
    <row r="167" spans="2:65" s="1" customFormat="1" ht="16.5" customHeight="1">
      <c r="B167" s="34"/>
      <c r="C167" s="134" t="s">
        <v>8</v>
      </c>
      <c r="D167" s="134" t="s">
        <v>246</v>
      </c>
      <c r="E167" s="135" t="s">
        <v>422</v>
      </c>
      <c r="F167" s="136" t="s">
        <v>423</v>
      </c>
      <c r="G167" s="137" t="s">
        <v>274</v>
      </c>
      <c r="H167" s="138">
        <v>640</v>
      </c>
      <c r="I167" s="139"/>
      <c r="J167" s="140">
        <f>ROUND(I167*H167,2)</f>
        <v>0</v>
      </c>
      <c r="K167" s="136" t="s">
        <v>250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251</v>
      </c>
      <c r="AT167" s="145" t="s">
        <v>246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3235</v>
      </c>
    </row>
    <row r="168" spans="2:65" s="1" customFormat="1" ht="19.5">
      <c r="B168" s="34"/>
      <c r="D168" s="147" t="s">
        <v>253</v>
      </c>
      <c r="F168" s="148" t="s">
        <v>425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>
      <c r="B169" s="34"/>
      <c r="D169" s="151" t="s">
        <v>255</v>
      </c>
      <c r="F169" s="152" t="s">
        <v>426</v>
      </c>
      <c r="I169" s="149"/>
      <c r="L169" s="34"/>
      <c r="M169" s="150"/>
      <c r="T169" s="55"/>
      <c r="AT169" s="18" t="s">
        <v>255</v>
      </c>
      <c r="AU169" s="18" t="s">
        <v>21</v>
      </c>
    </row>
    <row r="170" spans="2:65" s="12" customFormat="1">
      <c r="B170" s="153"/>
      <c r="D170" s="147" t="s">
        <v>262</v>
      </c>
      <c r="E170" s="154" t="s">
        <v>29</v>
      </c>
      <c r="F170" s="155" t="s">
        <v>3236</v>
      </c>
      <c r="H170" s="156">
        <v>640</v>
      </c>
      <c r="I170" s="157"/>
      <c r="L170" s="153"/>
      <c r="M170" s="158"/>
      <c r="T170" s="159"/>
      <c r="AT170" s="154" t="s">
        <v>262</v>
      </c>
      <c r="AU170" s="154" t="s">
        <v>21</v>
      </c>
      <c r="AV170" s="12" t="s">
        <v>21</v>
      </c>
      <c r="AW170" s="12" t="s">
        <v>36</v>
      </c>
      <c r="AX170" s="12" t="s">
        <v>83</v>
      </c>
      <c r="AY170" s="154" t="s">
        <v>244</v>
      </c>
    </row>
    <row r="171" spans="2:65" s="1" customFormat="1" ht="16.5" customHeight="1">
      <c r="B171" s="34"/>
      <c r="C171" s="134" t="s">
        <v>359</v>
      </c>
      <c r="D171" s="134" t="s">
        <v>246</v>
      </c>
      <c r="E171" s="135" t="s">
        <v>414</v>
      </c>
      <c r="F171" s="136" t="s">
        <v>415</v>
      </c>
      <c r="G171" s="137" t="s">
        <v>416</v>
      </c>
      <c r="H171" s="138">
        <v>2306.86</v>
      </c>
      <c r="I171" s="139"/>
      <c r="J171" s="140">
        <f>ROUND(I171*H171,2)</f>
        <v>0</v>
      </c>
      <c r="K171" s="136" t="s">
        <v>250</v>
      </c>
      <c r="L171" s="34"/>
      <c r="M171" s="141" t="s">
        <v>29</v>
      </c>
      <c r="N171" s="142" t="s">
        <v>46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251</v>
      </c>
      <c r="AT171" s="145" t="s">
        <v>246</v>
      </c>
      <c r="AU171" s="145" t="s">
        <v>21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251</v>
      </c>
      <c r="BM171" s="145" t="s">
        <v>3237</v>
      </c>
    </row>
    <row r="172" spans="2:65" s="1" customFormat="1" ht="19.5">
      <c r="B172" s="34"/>
      <c r="D172" s="147" t="s">
        <v>253</v>
      </c>
      <c r="F172" s="148" t="s">
        <v>418</v>
      </c>
      <c r="I172" s="149"/>
      <c r="L172" s="34"/>
      <c r="M172" s="150"/>
      <c r="T172" s="55"/>
      <c r="AT172" s="18" t="s">
        <v>253</v>
      </c>
      <c r="AU172" s="18" t="s">
        <v>21</v>
      </c>
    </row>
    <row r="173" spans="2:65" s="1" customFormat="1">
      <c r="B173" s="34"/>
      <c r="D173" s="151" t="s">
        <v>255</v>
      </c>
      <c r="F173" s="152" t="s">
        <v>419</v>
      </c>
      <c r="I173" s="149"/>
      <c r="L173" s="34"/>
      <c r="M173" s="150"/>
      <c r="T173" s="55"/>
      <c r="AT173" s="18" t="s">
        <v>255</v>
      </c>
      <c r="AU173" s="18" t="s">
        <v>21</v>
      </c>
    </row>
    <row r="174" spans="2:65" s="12" customFormat="1">
      <c r="B174" s="153"/>
      <c r="D174" s="147" t="s">
        <v>262</v>
      </c>
      <c r="E174" s="154" t="s">
        <v>29</v>
      </c>
      <c r="F174" s="155" t="s">
        <v>3238</v>
      </c>
      <c r="H174" s="156">
        <v>2306.86</v>
      </c>
      <c r="I174" s="157"/>
      <c r="L174" s="153"/>
      <c r="M174" s="158"/>
      <c r="T174" s="159"/>
      <c r="AT174" s="154" t="s">
        <v>262</v>
      </c>
      <c r="AU174" s="154" t="s">
        <v>21</v>
      </c>
      <c r="AV174" s="12" t="s">
        <v>21</v>
      </c>
      <c r="AW174" s="12" t="s">
        <v>36</v>
      </c>
      <c r="AX174" s="12" t="s">
        <v>83</v>
      </c>
      <c r="AY174" s="154" t="s">
        <v>244</v>
      </c>
    </row>
    <row r="175" spans="2:65" s="1" customFormat="1" ht="16.5" customHeight="1">
      <c r="B175" s="34"/>
      <c r="C175" s="134" t="s">
        <v>366</v>
      </c>
      <c r="D175" s="134" t="s">
        <v>246</v>
      </c>
      <c r="E175" s="135" t="s">
        <v>428</v>
      </c>
      <c r="F175" s="136" t="s">
        <v>429</v>
      </c>
      <c r="G175" s="137" t="s">
        <v>274</v>
      </c>
      <c r="H175" s="138">
        <v>2234.9229999999998</v>
      </c>
      <c r="I175" s="139"/>
      <c r="J175" s="140">
        <f>ROUND(I175*H175,2)</f>
        <v>0</v>
      </c>
      <c r="K175" s="136" t="s">
        <v>250</v>
      </c>
      <c r="L175" s="34"/>
      <c r="M175" s="141" t="s">
        <v>29</v>
      </c>
      <c r="N175" s="142" t="s">
        <v>46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251</v>
      </c>
      <c r="AT175" s="145" t="s">
        <v>246</v>
      </c>
      <c r="AU175" s="145" t="s">
        <v>21</v>
      </c>
      <c r="AY175" s="18" t="s">
        <v>244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83</v>
      </c>
      <c r="BK175" s="146">
        <f>ROUND(I175*H175,2)</f>
        <v>0</v>
      </c>
      <c r="BL175" s="18" t="s">
        <v>251</v>
      </c>
      <c r="BM175" s="145" t="s">
        <v>3239</v>
      </c>
    </row>
    <row r="176" spans="2:65" s="1" customFormat="1">
      <c r="B176" s="34"/>
      <c r="D176" s="147" t="s">
        <v>253</v>
      </c>
      <c r="F176" s="148" t="s">
        <v>431</v>
      </c>
      <c r="I176" s="149"/>
      <c r="L176" s="34"/>
      <c r="M176" s="150"/>
      <c r="T176" s="55"/>
      <c r="AT176" s="18" t="s">
        <v>253</v>
      </c>
      <c r="AU176" s="18" t="s">
        <v>21</v>
      </c>
    </row>
    <row r="177" spans="2:65" s="1" customFormat="1">
      <c r="B177" s="34"/>
      <c r="D177" s="151" t="s">
        <v>255</v>
      </c>
      <c r="F177" s="152" t="s">
        <v>432</v>
      </c>
      <c r="I177" s="149"/>
      <c r="L177" s="34"/>
      <c r="M177" s="150"/>
      <c r="T177" s="55"/>
      <c r="AT177" s="18" t="s">
        <v>255</v>
      </c>
      <c r="AU177" s="18" t="s">
        <v>21</v>
      </c>
    </row>
    <row r="178" spans="2:65" s="12" customFormat="1">
      <c r="B178" s="153"/>
      <c r="D178" s="147" t="s">
        <v>262</v>
      </c>
      <c r="E178" s="154" t="s">
        <v>29</v>
      </c>
      <c r="F178" s="155" t="s">
        <v>3226</v>
      </c>
      <c r="H178" s="156">
        <v>223.32300000000001</v>
      </c>
      <c r="I178" s="157"/>
      <c r="L178" s="153"/>
      <c r="M178" s="158"/>
      <c r="T178" s="159"/>
      <c r="AT178" s="154" t="s">
        <v>262</v>
      </c>
      <c r="AU178" s="154" t="s">
        <v>21</v>
      </c>
      <c r="AV178" s="12" t="s">
        <v>21</v>
      </c>
      <c r="AW178" s="12" t="s">
        <v>36</v>
      </c>
      <c r="AX178" s="12" t="s">
        <v>75</v>
      </c>
      <c r="AY178" s="154" t="s">
        <v>244</v>
      </c>
    </row>
    <row r="179" spans="2:65" s="12" customFormat="1">
      <c r="B179" s="153"/>
      <c r="D179" s="147" t="s">
        <v>262</v>
      </c>
      <c r="E179" s="154" t="s">
        <v>29</v>
      </c>
      <c r="F179" s="155" t="s">
        <v>3240</v>
      </c>
      <c r="H179" s="156">
        <v>2011.6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75</v>
      </c>
      <c r="AY179" s="154" t="s">
        <v>244</v>
      </c>
    </row>
    <row r="180" spans="2:65" s="13" customFormat="1">
      <c r="B180" s="160"/>
      <c r="D180" s="147" t="s">
        <v>262</v>
      </c>
      <c r="E180" s="161" t="s">
        <v>29</v>
      </c>
      <c r="F180" s="162" t="s">
        <v>271</v>
      </c>
      <c r="H180" s="163">
        <v>2234.9229999999998</v>
      </c>
      <c r="I180" s="164"/>
      <c r="L180" s="160"/>
      <c r="M180" s="165"/>
      <c r="T180" s="166"/>
      <c r="AT180" s="161" t="s">
        <v>262</v>
      </c>
      <c r="AU180" s="161" t="s">
        <v>21</v>
      </c>
      <c r="AV180" s="13" t="s">
        <v>251</v>
      </c>
      <c r="AW180" s="13" t="s">
        <v>36</v>
      </c>
      <c r="AX180" s="13" t="s">
        <v>83</v>
      </c>
      <c r="AY180" s="161" t="s">
        <v>244</v>
      </c>
    </row>
    <row r="181" spans="2:65" s="1" customFormat="1" ht="16.5" customHeight="1">
      <c r="B181" s="34"/>
      <c r="C181" s="134" t="s">
        <v>372</v>
      </c>
      <c r="D181" s="134" t="s">
        <v>246</v>
      </c>
      <c r="E181" s="135" t="s">
        <v>3241</v>
      </c>
      <c r="F181" s="136" t="s">
        <v>3242</v>
      </c>
      <c r="G181" s="137" t="s">
        <v>274</v>
      </c>
      <c r="H181" s="138">
        <v>223.32300000000001</v>
      </c>
      <c r="I181" s="139"/>
      <c r="J181" s="140">
        <f>ROUND(I181*H181,2)</f>
        <v>0</v>
      </c>
      <c r="K181" s="136" t="s">
        <v>250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251</v>
      </c>
      <c r="AT181" s="145" t="s">
        <v>246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3243</v>
      </c>
    </row>
    <row r="182" spans="2:65" s="1" customFormat="1" ht="19.5">
      <c r="B182" s="34"/>
      <c r="D182" s="147" t="s">
        <v>253</v>
      </c>
      <c r="F182" s="148" t="s">
        <v>3244</v>
      </c>
      <c r="I182" s="149"/>
      <c r="L182" s="34"/>
      <c r="M182" s="150"/>
      <c r="T182" s="55"/>
      <c r="AT182" s="18" t="s">
        <v>253</v>
      </c>
      <c r="AU182" s="18" t="s">
        <v>21</v>
      </c>
    </row>
    <row r="183" spans="2:65" s="1" customFormat="1">
      <c r="B183" s="34"/>
      <c r="D183" s="151" t="s">
        <v>255</v>
      </c>
      <c r="F183" s="152" t="s">
        <v>3245</v>
      </c>
      <c r="I183" s="149"/>
      <c r="L183" s="34"/>
      <c r="M183" s="150"/>
      <c r="T183" s="55"/>
      <c r="AT183" s="18" t="s">
        <v>255</v>
      </c>
      <c r="AU183" s="18" t="s">
        <v>21</v>
      </c>
    </row>
    <row r="184" spans="2:65" s="12" customFormat="1">
      <c r="B184" s="153"/>
      <c r="D184" s="147" t="s">
        <v>262</v>
      </c>
      <c r="E184" s="154" t="s">
        <v>29</v>
      </c>
      <c r="F184" s="155" t="s">
        <v>3246</v>
      </c>
      <c r="H184" s="156">
        <v>97.290999999999997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75</v>
      </c>
      <c r="AY184" s="154" t="s">
        <v>244</v>
      </c>
    </row>
    <row r="185" spans="2:65" s="12" customFormat="1">
      <c r="B185" s="153"/>
      <c r="D185" s="147" t="s">
        <v>262</v>
      </c>
      <c r="E185" s="154" t="s">
        <v>29</v>
      </c>
      <c r="F185" s="155" t="s">
        <v>3247</v>
      </c>
      <c r="H185" s="156">
        <v>13.662000000000001</v>
      </c>
      <c r="I185" s="157"/>
      <c r="L185" s="153"/>
      <c r="M185" s="158"/>
      <c r="T185" s="159"/>
      <c r="AT185" s="154" t="s">
        <v>262</v>
      </c>
      <c r="AU185" s="154" t="s">
        <v>21</v>
      </c>
      <c r="AV185" s="12" t="s">
        <v>21</v>
      </c>
      <c r="AW185" s="12" t="s">
        <v>36</v>
      </c>
      <c r="AX185" s="12" t="s">
        <v>75</v>
      </c>
      <c r="AY185" s="154" t="s">
        <v>244</v>
      </c>
    </row>
    <row r="186" spans="2:65" s="14" customFormat="1">
      <c r="B186" s="168"/>
      <c r="D186" s="147" t="s">
        <v>262</v>
      </c>
      <c r="E186" s="169" t="s">
        <v>29</v>
      </c>
      <c r="F186" s="170" t="s">
        <v>321</v>
      </c>
      <c r="H186" s="171">
        <v>110.953</v>
      </c>
      <c r="I186" s="172"/>
      <c r="L186" s="168"/>
      <c r="M186" s="173"/>
      <c r="T186" s="174"/>
      <c r="AT186" s="169" t="s">
        <v>262</v>
      </c>
      <c r="AU186" s="169" t="s">
        <v>21</v>
      </c>
      <c r="AV186" s="14" t="s">
        <v>264</v>
      </c>
      <c r="AW186" s="14" t="s">
        <v>36</v>
      </c>
      <c r="AX186" s="14" t="s">
        <v>75</v>
      </c>
      <c r="AY186" s="169" t="s">
        <v>244</v>
      </c>
    </row>
    <row r="187" spans="2:65" s="12" customFormat="1">
      <c r="B187" s="153"/>
      <c r="D187" s="147" t="s">
        <v>262</v>
      </c>
      <c r="E187" s="154" t="s">
        <v>29</v>
      </c>
      <c r="F187" s="155" t="s">
        <v>3248</v>
      </c>
      <c r="H187" s="156">
        <v>89.716999999999999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75</v>
      </c>
      <c r="AY187" s="154" t="s">
        <v>244</v>
      </c>
    </row>
    <row r="188" spans="2:65" s="12" customFormat="1">
      <c r="B188" s="153"/>
      <c r="D188" s="147" t="s">
        <v>262</v>
      </c>
      <c r="E188" s="154" t="s">
        <v>29</v>
      </c>
      <c r="F188" s="155" t="s">
        <v>3249</v>
      </c>
      <c r="H188" s="156">
        <v>22.652999999999999</v>
      </c>
      <c r="I188" s="157"/>
      <c r="L188" s="153"/>
      <c r="M188" s="158"/>
      <c r="T188" s="159"/>
      <c r="AT188" s="154" t="s">
        <v>262</v>
      </c>
      <c r="AU188" s="154" t="s">
        <v>21</v>
      </c>
      <c r="AV188" s="12" t="s">
        <v>21</v>
      </c>
      <c r="AW188" s="12" t="s">
        <v>36</v>
      </c>
      <c r="AX188" s="12" t="s">
        <v>75</v>
      </c>
      <c r="AY188" s="154" t="s">
        <v>244</v>
      </c>
    </row>
    <row r="189" spans="2:65" s="14" customFormat="1">
      <c r="B189" s="168"/>
      <c r="D189" s="147" t="s">
        <v>262</v>
      </c>
      <c r="E189" s="169" t="s">
        <v>29</v>
      </c>
      <c r="F189" s="170" t="s">
        <v>321</v>
      </c>
      <c r="H189" s="171">
        <v>112.37</v>
      </c>
      <c r="I189" s="172"/>
      <c r="L189" s="168"/>
      <c r="M189" s="173"/>
      <c r="T189" s="174"/>
      <c r="AT189" s="169" t="s">
        <v>262</v>
      </c>
      <c r="AU189" s="169" t="s">
        <v>21</v>
      </c>
      <c r="AV189" s="14" t="s">
        <v>264</v>
      </c>
      <c r="AW189" s="14" t="s">
        <v>36</v>
      </c>
      <c r="AX189" s="14" t="s">
        <v>75</v>
      </c>
      <c r="AY189" s="169" t="s">
        <v>244</v>
      </c>
    </row>
    <row r="190" spans="2:65" s="13" customFormat="1">
      <c r="B190" s="160"/>
      <c r="D190" s="147" t="s">
        <v>262</v>
      </c>
      <c r="E190" s="161" t="s">
        <v>29</v>
      </c>
      <c r="F190" s="162" t="s">
        <v>271</v>
      </c>
      <c r="H190" s="163">
        <v>223.32300000000001</v>
      </c>
      <c r="I190" s="164"/>
      <c r="L190" s="160"/>
      <c r="M190" s="165"/>
      <c r="T190" s="166"/>
      <c r="AT190" s="161" t="s">
        <v>262</v>
      </c>
      <c r="AU190" s="161" t="s">
        <v>21</v>
      </c>
      <c r="AV190" s="13" t="s">
        <v>251</v>
      </c>
      <c r="AW190" s="13" t="s">
        <v>36</v>
      </c>
      <c r="AX190" s="13" t="s">
        <v>83</v>
      </c>
      <c r="AY190" s="161" t="s">
        <v>244</v>
      </c>
    </row>
    <row r="191" spans="2:65" s="1" customFormat="1" ht="21.75" customHeight="1">
      <c r="B191" s="34"/>
      <c r="C191" s="134" t="s">
        <v>378</v>
      </c>
      <c r="D191" s="134" t="s">
        <v>246</v>
      </c>
      <c r="E191" s="135" t="s">
        <v>3250</v>
      </c>
      <c r="F191" s="136" t="s">
        <v>3251</v>
      </c>
      <c r="G191" s="137" t="s">
        <v>274</v>
      </c>
      <c r="H191" s="138">
        <v>88.652000000000001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3252</v>
      </c>
    </row>
    <row r="192" spans="2:65" s="1" customFormat="1" ht="19.5">
      <c r="B192" s="34"/>
      <c r="D192" s="147" t="s">
        <v>253</v>
      </c>
      <c r="F192" s="148" t="s">
        <v>3253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>
      <c r="B193" s="34"/>
      <c r="D193" s="151" t="s">
        <v>255</v>
      </c>
      <c r="F193" s="152" t="s">
        <v>3254</v>
      </c>
      <c r="I193" s="149"/>
      <c r="L193" s="34"/>
      <c r="M193" s="150"/>
      <c r="T193" s="55"/>
      <c r="AT193" s="18" t="s">
        <v>255</v>
      </c>
      <c r="AU193" s="18" t="s">
        <v>21</v>
      </c>
    </row>
    <row r="194" spans="2:65" s="12" customFormat="1">
      <c r="B194" s="153"/>
      <c r="D194" s="147" t="s">
        <v>262</v>
      </c>
      <c r="E194" s="154" t="s">
        <v>29</v>
      </c>
      <c r="F194" s="155" t="s">
        <v>3255</v>
      </c>
      <c r="H194" s="156">
        <v>12.513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36</v>
      </c>
      <c r="AX194" s="12" t="s">
        <v>75</v>
      </c>
      <c r="AY194" s="154" t="s">
        <v>244</v>
      </c>
    </row>
    <row r="195" spans="2:65" s="12" customFormat="1">
      <c r="B195" s="153"/>
      <c r="D195" s="147" t="s">
        <v>262</v>
      </c>
      <c r="E195" s="154" t="s">
        <v>29</v>
      </c>
      <c r="F195" s="155" t="s">
        <v>3256</v>
      </c>
      <c r="H195" s="156">
        <v>5.3460000000000001</v>
      </c>
      <c r="I195" s="157"/>
      <c r="L195" s="153"/>
      <c r="M195" s="158"/>
      <c r="T195" s="159"/>
      <c r="AT195" s="154" t="s">
        <v>262</v>
      </c>
      <c r="AU195" s="154" t="s">
        <v>21</v>
      </c>
      <c r="AV195" s="12" t="s">
        <v>21</v>
      </c>
      <c r="AW195" s="12" t="s">
        <v>36</v>
      </c>
      <c r="AX195" s="12" t="s">
        <v>75</v>
      </c>
      <c r="AY195" s="154" t="s">
        <v>244</v>
      </c>
    </row>
    <row r="196" spans="2:65" s="14" customFormat="1">
      <c r="B196" s="168"/>
      <c r="D196" s="147" t="s">
        <v>262</v>
      </c>
      <c r="E196" s="169" t="s">
        <v>29</v>
      </c>
      <c r="F196" s="170" t="s">
        <v>321</v>
      </c>
      <c r="H196" s="171">
        <v>17.859000000000002</v>
      </c>
      <c r="I196" s="172"/>
      <c r="L196" s="168"/>
      <c r="M196" s="173"/>
      <c r="T196" s="174"/>
      <c r="AT196" s="169" t="s">
        <v>262</v>
      </c>
      <c r="AU196" s="169" t="s">
        <v>21</v>
      </c>
      <c r="AV196" s="14" t="s">
        <v>264</v>
      </c>
      <c r="AW196" s="14" t="s">
        <v>36</v>
      </c>
      <c r="AX196" s="14" t="s">
        <v>75</v>
      </c>
      <c r="AY196" s="169" t="s">
        <v>244</v>
      </c>
    </row>
    <row r="197" spans="2:65" s="12" customFormat="1">
      <c r="B197" s="153"/>
      <c r="D197" s="147" t="s">
        <v>262</v>
      </c>
      <c r="E197" s="154" t="s">
        <v>29</v>
      </c>
      <c r="F197" s="155" t="s">
        <v>3257</v>
      </c>
      <c r="H197" s="156">
        <v>14.55</v>
      </c>
      <c r="I197" s="157"/>
      <c r="L197" s="153"/>
      <c r="M197" s="158"/>
      <c r="T197" s="159"/>
      <c r="AT197" s="154" t="s">
        <v>262</v>
      </c>
      <c r="AU197" s="154" t="s">
        <v>21</v>
      </c>
      <c r="AV197" s="12" t="s">
        <v>21</v>
      </c>
      <c r="AW197" s="12" t="s">
        <v>36</v>
      </c>
      <c r="AX197" s="12" t="s">
        <v>75</v>
      </c>
      <c r="AY197" s="154" t="s">
        <v>244</v>
      </c>
    </row>
    <row r="198" spans="2:65" s="12" customFormat="1">
      <c r="B198" s="153"/>
      <c r="D198" s="147" t="s">
        <v>262</v>
      </c>
      <c r="E198" s="154" t="s">
        <v>29</v>
      </c>
      <c r="F198" s="155" t="s">
        <v>3258</v>
      </c>
      <c r="H198" s="156">
        <v>8.6959999999999997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75</v>
      </c>
      <c r="AY198" s="154" t="s">
        <v>244</v>
      </c>
    </row>
    <row r="199" spans="2:65" s="12" customFormat="1">
      <c r="B199" s="153"/>
      <c r="D199" s="147" t="s">
        <v>262</v>
      </c>
      <c r="E199" s="154" t="s">
        <v>29</v>
      </c>
      <c r="F199" s="155" t="s">
        <v>3259</v>
      </c>
      <c r="H199" s="156">
        <v>34.241</v>
      </c>
      <c r="I199" s="157"/>
      <c r="L199" s="153"/>
      <c r="M199" s="158"/>
      <c r="T199" s="159"/>
      <c r="AT199" s="154" t="s">
        <v>262</v>
      </c>
      <c r="AU199" s="154" t="s">
        <v>21</v>
      </c>
      <c r="AV199" s="12" t="s">
        <v>21</v>
      </c>
      <c r="AW199" s="12" t="s">
        <v>36</v>
      </c>
      <c r="AX199" s="12" t="s">
        <v>75</v>
      </c>
      <c r="AY199" s="154" t="s">
        <v>244</v>
      </c>
    </row>
    <row r="200" spans="2:65" s="12" customFormat="1">
      <c r="B200" s="153"/>
      <c r="D200" s="147" t="s">
        <v>262</v>
      </c>
      <c r="E200" s="154" t="s">
        <v>29</v>
      </c>
      <c r="F200" s="155" t="s">
        <v>3260</v>
      </c>
      <c r="H200" s="156">
        <v>13.305999999999999</v>
      </c>
      <c r="I200" s="157"/>
      <c r="L200" s="153"/>
      <c r="M200" s="158"/>
      <c r="T200" s="159"/>
      <c r="AT200" s="154" t="s">
        <v>262</v>
      </c>
      <c r="AU200" s="154" t="s">
        <v>21</v>
      </c>
      <c r="AV200" s="12" t="s">
        <v>21</v>
      </c>
      <c r="AW200" s="12" t="s">
        <v>36</v>
      </c>
      <c r="AX200" s="12" t="s">
        <v>75</v>
      </c>
      <c r="AY200" s="154" t="s">
        <v>244</v>
      </c>
    </row>
    <row r="201" spans="2:65" s="14" customFormat="1">
      <c r="B201" s="168"/>
      <c r="D201" s="147" t="s">
        <v>262</v>
      </c>
      <c r="E201" s="169" t="s">
        <v>29</v>
      </c>
      <c r="F201" s="170" t="s">
        <v>321</v>
      </c>
      <c r="H201" s="171">
        <v>70.793000000000006</v>
      </c>
      <c r="I201" s="172"/>
      <c r="L201" s="168"/>
      <c r="M201" s="173"/>
      <c r="T201" s="174"/>
      <c r="AT201" s="169" t="s">
        <v>262</v>
      </c>
      <c r="AU201" s="169" t="s">
        <v>21</v>
      </c>
      <c r="AV201" s="14" t="s">
        <v>264</v>
      </c>
      <c r="AW201" s="14" t="s">
        <v>36</v>
      </c>
      <c r="AX201" s="14" t="s">
        <v>75</v>
      </c>
      <c r="AY201" s="169" t="s">
        <v>244</v>
      </c>
    </row>
    <row r="202" spans="2:65" s="13" customFormat="1">
      <c r="B202" s="160"/>
      <c r="D202" s="147" t="s">
        <v>262</v>
      </c>
      <c r="E202" s="161" t="s">
        <v>29</v>
      </c>
      <c r="F202" s="162" t="s">
        <v>271</v>
      </c>
      <c r="H202" s="163">
        <v>88.652000000000001</v>
      </c>
      <c r="I202" s="164"/>
      <c r="L202" s="160"/>
      <c r="M202" s="165"/>
      <c r="T202" s="166"/>
      <c r="AT202" s="161" t="s">
        <v>262</v>
      </c>
      <c r="AU202" s="161" t="s">
        <v>21</v>
      </c>
      <c r="AV202" s="13" t="s">
        <v>251</v>
      </c>
      <c r="AW202" s="13" t="s">
        <v>36</v>
      </c>
      <c r="AX202" s="13" t="s">
        <v>83</v>
      </c>
      <c r="AY202" s="161" t="s">
        <v>244</v>
      </c>
    </row>
    <row r="203" spans="2:65" s="1" customFormat="1" ht="16.5" customHeight="1">
      <c r="B203" s="34"/>
      <c r="C203" s="175" t="s">
        <v>385</v>
      </c>
      <c r="D203" s="175" t="s">
        <v>373</v>
      </c>
      <c r="E203" s="176" t="s">
        <v>3261</v>
      </c>
      <c r="F203" s="177" t="s">
        <v>3262</v>
      </c>
      <c r="G203" s="178" t="s">
        <v>416</v>
      </c>
      <c r="H203" s="179">
        <v>141.58000000000001</v>
      </c>
      <c r="I203" s="180"/>
      <c r="J203" s="181">
        <f>ROUND(I203*H203,2)</f>
        <v>0</v>
      </c>
      <c r="K203" s="177" t="s">
        <v>250</v>
      </c>
      <c r="L203" s="182"/>
      <c r="M203" s="183" t="s">
        <v>29</v>
      </c>
      <c r="N203" s="184" t="s">
        <v>46</v>
      </c>
      <c r="P203" s="143">
        <f>O203*H203</f>
        <v>0</v>
      </c>
      <c r="Q203" s="143">
        <v>1</v>
      </c>
      <c r="R203" s="143">
        <f>Q203*H203</f>
        <v>141.58000000000001</v>
      </c>
      <c r="S203" s="143">
        <v>0</v>
      </c>
      <c r="T203" s="144">
        <f>S203*H203</f>
        <v>0</v>
      </c>
      <c r="AR203" s="145" t="s">
        <v>300</v>
      </c>
      <c r="AT203" s="145" t="s">
        <v>373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251</v>
      </c>
      <c r="BM203" s="145" t="s">
        <v>3263</v>
      </c>
    </row>
    <row r="204" spans="2:65" s="1" customFormat="1">
      <c r="B204" s="34"/>
      <c r="D204" s="147" t="s">
        <v>253</v>
      </c>
      <c r="F204" s="148" t="s">
        <v>3262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2" customFormat="1">
      <c r="B205" s="153"/>
      <c r="D205" s="147" t="s">
        <v>262</v>
      </c>
      <c r="F205" s="155" t="s">
        <v>3264</v>
      </c>
      <c r="H205" s="156">
        <v>141.58000000000001</v>
      </c>
      <c r="I205" s="157"/>
      <c r="L205" s="153"/>
      <c r="M205" s="158"/>
      <c r="T205" s="159"/>
      <c r="AT205" s="154" t="s">
        <v>262</v>
      </c>
      <c r="AU205" s="154" t="s">
        <v>21</v>
      </c>
      <c r="AV205" s="12" t="s">
        <v>21</v>
      </c>
      <c r="AW205" s="12" t="s">
        <v>4</v>
      </c>
      <c r="AX205" s="12" t="s">
        <v>83</v>
      </c>
      <c r="AY205" s="154" t="s">
        <v>244</v>
      </c>
    </row>
    <row r="206" spans="2:65" s="1" customFormat="1" ht="16.5" customHeight="1">
      <c r="B206" s="34"/>
      <c r="C206" s="175" t="s">
        <v>7</v>
      </c>
      <c r="D206" s="175" t="s">
        <v>373</v>
      </c>
      <c r="E206" s="176" t="s">
        <v>3265</v>
      </c>
      <c r="F206" s="177" t="s">
        <v>3266</v>
      </c>
      <c r="G206" s="178" t="s">
        <v>416</v>
      </c>
      <c r="H206" s="179">
        <v>35.718000000000004</v>
      </c>
      <c r="I206" s="180"/>
      <c r="J206" s="181">
        <f>ROUND(I206*H206,2)</f>
        <v>0</v>
      </c>
      <c r="K206" s="177" t="s">
        <v>250</v>
      </c>
      <c r="L206" s="182"/>
      <c r="M206" s="183" t="s">
        <v>29</v>
      </c>
      <c r="N206" s="184" t="s">
        <v>46</v>
      </c>
      <c r="P206" s="143">
        <f>O206*H206</f>
        <v>0</v>
      </c>
      <c r="Q206" s="143">
        <v>1</v>
      </c>
      <c r="R206" s="143">
        <f>Q206*H206</f>
        <v>35.718000000000004</v>
      </c>
      <c r="S206" s="143">
        <v>0</v>
      </c>
      <c r="T206" s="144">
        <f>S206*H206</f>
        <v>0</v>
      </c>
      <c r="AR206" s="145" t="s">
        <v>300</v>
      </c>
      <c r="AT206" s="145" t="s">
        <v>373</v>
      </c>
      <c r="AU206" s="145" t="s">
        <v>21</v>
      </c>
      <c r="AY206" s="18" t="s">
        <v>244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83</v>
      </c>
      <c r="BK206" s="146">
        <f>ROUND(I206*H206,2)</f>
        <v>0</v>
      </c>
      <c r="BL206" s="18" t="s">
        <v>251</v>
      </c>
      <c r="BM206" s="145" t="s">
        <v>3267</v>
      </c>
    </row>
    <row r="207" spans="2:65" s="1" customFormat="1">
      <c r="B207" s="34"/>
      <c r="D207" s="147" t="s">
        <v>253</v>
      </c>
      <c r="F207" s="148" t="s">
        <v>3266</v>
      </c>
      <c r="I207" s="149"/>
      <c r="L207" s="34"/>
      <c r="M207" s="150"/>
      <c r="T207" s="55"/>
      <c r="AT207" s="18" t="s">
        <v>253</v>
      </c>
      <c r="AU207" s="18" t="s">
        <v>21</v>
      </c>
    </row>
    <row r="208" spans="2:65" s="12" customFormat="1">
      <c r="B208" s="153"/>
      <c r="D208" s="147" t="s">
        <v>262</v>
      </c>
      <c r="F208" s="155" t="s">
        <v>3268</v>
      </c>
      <c r="H208" s="156">
        <v>35.718000000000004</v>
      </c>
      <c r="I208" s="157"/>
      <c r="L208" s="153"/>
      <c r="M208" s="158"/>
      <c r="T208" s="159"/>
      <c r="AT208" s="154" t="s">
        <v>262</v>
      </c>
      <c r="AU208" s="154" t="s">
        <v>21</v>
      </c>
      <c r="AV208" s="12" t="s">
        <v>21</v>
      </c>
      <c r="AW208" s="12" t="s">
        <v>4</v>
      </c>
      <c r="AX208" s="12" t="s">
        <v>83</v>
      </c>
      <c r="AY208" s="154" t="s">
        <v>244</v>
      </c>
    </row>
    <row r="209" spans="2:65" s="1" customFormat="1" ht="16.5" customHeight="1">
      <c r="B209" s="34"/>
      <c r="C209" s="134" t="s">
        <v>399</v>
      </c>
      <c r="D209" s="134" t="s">
        <v>246</v>
      </c>
      <c r="E209" s="135" t="s">
        <v>337</v>
      </c>
      <c r="F209" s="136" t="s">
        <v>338</v>
      </c>
      <c r="G209" s="137" t="s">
        <v>274</v>
      </c>
      <c r="H209" s="138">
        <v>1587.117</v>
      </c>
      <c r="I209" s="139"/>
      <c r="J209" s="140">
        <f>ROUND(I209*H209,2)</f>
        <v>0</v>
      </c>
      <c r="K209" s="136" t="s">
        <v>29</v>
      </c>
      <c r="L209" s="34"/>
      <c r="M209" s="141" t="s">
        <v>29</v>
      </c>
      <c r="N209" s="142" t="s">
        <v>46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251</v>
      </c>
      <c r="AT209" s="145" t="s">
        <v>246</v>
      </c>
      <c r="AU209" s="145" t="s">
        <v>21</v>
      </c>
      <c r="AY209" s="18" t="s">
        <v>244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83</v>
      </c>
      <c r="BK209" s="146">
        <f>ROUND(I209*H209,2)</f>
        <v>0</v>
      </c>
      <c r="BL209" s="18" t="s">
        <v>251</v>
      </c>
      <c r="BM209" s="145" t="s">
        <v>3269</v>
      </c>
    </row>
    <row r="210" spans="2:65" s="1" customFormat="1">
      <c r="B210" s="34"/>
      <c r="D210" s="147" t="s">
        <v>253</v>
      </c>
      <c r="F210" s="148" t="s">
        <v>338</v>
      </c>
      <c r="I210" s="149"/>
      <c r="L210" s="34"/>
      <c r="M210" s="150"/>
      <c r="T210" s="55"/>
      <c r="AT210" s="18" t="s">
        <v>253</v>
      </c>
      <c r="AU210" s="18" t="s">
        <v>21</v>
      </c>
    </row>
    <row r="211" spans="2:65" s="12" customFormat="1">
      <c r="B211" s="153"/>
      <c r="D211" s="147" t="s">
        <v>262</v>
      </c>
      <c r="E211" s="154" t="s">
        <v>3186</v>
      </c>
      <c r="F211" s="155" t="s">
        <v>3270</v>
      </c>
      <c r="H211" s="156">
        <v>1587.117</v>
      </c>
      <c r="I211" s="157"/>
      <c r="L211" s="153"/>
      <c r="M211" s="158"/>
      <c r="T211" s="159"/>
      <c r="AT211" s="154" t="s">
        <v>262</v>
      </c>
      <c r="AU211" s="154" t="s">
        <v>21</v>
      </c>
      <c r="AV211" s="12" t="s">
        <v>21</v>
      </c>
      <c r="AW211" s="12" t="s">
        <v>36</v>
      </c>
      <c r="AX211" s="12" t="s">
        <v>83</v>
      </c>
      <c r="AY211" s="154" t="s">
        <v>244</v>
      </c>
    </row>
    <row r="212" spans="2:65" s="11" customFormat="1" ht="22.9" customHeight="1">
      <c r="B212" s="122"/>
      <c r="D212" s="123" t="s">
        <v>74</v>
      </c>
      <c r="E212" s="132" t="s">
        <v>21</v>
      </c>
      <c r="F212" s="132" t="s">
        <v>482</v>
      </c>
      <c r="I212" s="125"/>
      <c r="J212" s="133">
        <f>BK212</f>
        <v>0</v>
      </c>
      <c r="L212" s="122"/>
      <c r="M212" s="127"/>
      <c r="P212" s="128">
        <f>SUM(P213:P307)</f>
        <v>0</v>
      </c>
      <c r="R212" s="128">
        <f>SUM(R213:R307)</f>
        <v>220.95173899999998</v>
      </c>
      <c r="T212" s="129">
        <f>SUM(T213:T307)</f>
        <v>0</v>
      </c>
      <c r="AR212" s="123" t="s">
        <v>83</v>
      </c>
      <c r="AT212" s="130" t="s">
        <v>74</v>
      </c>
      <c r="AU212" s="130" t="s">
        <v>83</v>
      </c>
      <c r="AY212" s="123" t="s">
        <v>244</v>
      </c>
      <c r="BK212" s="131">
        <f>SUM(BK213:BK307)</f>
        <v>0</v>
      </c>
    </row>
    <row r="213" spans="2:65" s="1" customFormat="1" ht="16.5" customHeight="1">
      <c r="B213" s="34"/>
      <c r="C213" s="134" t="s">
        <v>406</v>
      </c>
      <c r="D213" s="134" t="s">
        <v>246</v>
      </c>
      <c r="E213" s="135" t="s">
        <v>2756</v>
      </c>
      <c r="F213" s="136" t="s">
        <v>2757</v>
      </c>
      <c r="G213" s="137" t="s">
        <v>591</v>
      </c>
      <c r="H213" s="138">
        <v>21.36</v>
      </c>
      <c r="I213" s="139"/>
      <c r="J213" s="140">
        <f>ROUND(I213*H213,2)</f>
        <v>0</v>
      </c>
      <c r="K213" s="136" t="s">
        <v>250</v>
      </c>
      <c r="L213" s="34"/>
      <c r="M213" s="141" t="s">
        <v>29</v>
      </c>
      <c r="N213" s="142" t="s">
        <v>46</v>
      </c>
      <c r="P213" s="143">
        <f>O213*H213</f>
        <v>0</v>
      </c>
      <c r="Q213" s="143">
        <v>1.14E-3</v>
      </c>
      <c r="R213" s="143">
        <f>Q213*H213</f>
        <v>2.4350399999999998E-2</v>
      </c>
      <c r="S213" s="143">
        <v>0</v>
      </c>
      <c r="T213" s="144">
        <f>S213*H213</f>
        <v>0</v>
      </c>
      <c r="AR213" s="145" t="s">
        <v>251</v>
      </c>
      <c r="AT213" s="145" t="s">
        <v>246</v>
      </c>
      <c r="AU213" s="145" t="s">
        <v>21</v>
      </c>
      <c r="AY213" s="18" t="s">
        <v>244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83</v>
      </c>
      <c r="BK213" s="146">
        <f>ROUND(I213*H213,2)</f>
        <v>0</v>
      </c>
      <c r="BL213" s="18" t="s">
        <v>251</v>
      </c>
      <c r="BM213" s="145" t="s">
        <v>3271</v>
      </c>
    </row>
    <row r="214" spans="2:65" s="1" customFormat="1">
      <c r="B214" s="34"/>
      <c r="D214" s="147" t="s">
        <v>253</v>
      </c>
      <c r="F214" s="148" t="s">
        <v>2759</v>
      </c>
      <c r="I214" s="149"/>
      <c r="L214" s="34"/>
      <c r="M214" s="150"/>
      <c r="T214" s="55"/>
      <c r="AT214" s="18" t="s">
        <v>253</v>
      </c>
      <c r="AU214" s="18" t="s">
        <v>21</v>
      </c>
    </row>
    <row r="215" spans="2:65" s="1" customFormat="1">
      <c r="B215" s="34"/>
      <c r="D215" s="151" t="s">
        <v>255</v>
      </c>
      <c r="F215" s="152" t="s">
        <v>2760</v>
      </c>
      <c r="I215" s="149"/>
      <c r="L215" s="34"/>
      <c r="M215" s="150"/>
      <c r="T215" s="55"/>
      <c r="AT215" s="18" t="s">
        <v>255</v>
      </c>
      <c r="AU215" s="18" t="s">
        <v>21</v>
      </c>
    </row>
    <row r="216" spans="2:65" s="12" customFormat="1">
      <c r="B216" s="153"/>
      <c r="D216" s="147" t="s">
        <v>262</v>
      </c>
      <c r="E216" s="154" t="s">
        <v>29</v>
      </c>
      <c r="F216" s="155" t="s">
        <v>3272</v>
      </c>
      <c r="H216" s="156">
        <v>21.36</v>
      </c>
      <c r="I216" s="157"/>
      <c r="L216" s="153"/>
      <c r="M216" s="158"/>
      <c r="T216" s="159"/>
      <c r="AT216" s="154" t="s">
        <v>262</v>
      </c>
      <c r="AU216" s="154" t="s">
        <v>21</v>
      </c>
      <c r="AV216" s="12" t="s">
        <v>21</v>
      </c>
      <c r="AW216" s="12" t="s">
        <v>36</v>
      </c>
      <c r="AX216" s="12" t="s">
        <v>83</v>
      </c>
      <c r="AY216" s="154" t="s">
        <v>244</v>
      </c>
    </row>
    <row r="217" spans="2:65" s="1" customFormat="1" ht="16.5" customHeight="1">
      <c r="B217" s="34"/>
      <c r="C217" s="134" t="s">
        <v>413</v>
      </c>
      <c r="D217" s="134" t="s">
        <v>246</v>
      </c>
      <c r="E217" s="135" t="s">
        <v>3273</v>
      </c>
      <c r="F217" s="136" t="s">
        <v>3274</v>
      </c>
      <c r="G217" s="137" t="s">
        <v>591</v>
      </c>
      <c r="H217" s="138">
        <v>6.62</v>
      </c>
      <c r="I217" s="139"/>
      <c r="J217" s="140">
        <f>ROUND(I217*H217,2)</f>
        <v>0</v>
      </c>
      <c r="K217" s="136" t="s">
        <v>250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2.31E-3</v>
      </c>
      <c r="R217" s="143">
        <f>Q217*H217</f>
        <v>1.5292200000000001E-2</v>
      </c>
      <c r="S217" s="143">
        <v>0</v>
      </c>
      <c r="T217" s="144">
        <f>S217*H217</f>
        <v>0</v>
      </c>
      <c r="AR217" s="145" t="s">
        <v>251</v>
      </c>
      <c r="AT217" s="145" t="s">
        <v>246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251</v>
      </c>
      <c r="BM217" s="145" t="s">
        <v>3275</v>
      </c>
    </row>
    <row r="218" spans="2:65" s="1" customFormat="1">
      <c r="B218" s="34"/>
      <c r="D218" s="147" t="s">
        <v>253</v>
      </c>
      <c r="F218" s="148" t="s">
        <v>3276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>
      <c r="B219" s="34"/>
      <c r="D219" s="151" t="s">
        <v>255</v>
      </c>
      <c r="F219" s="152" t="s">
        <v>3277</v>
      </c>
      <c r="I219" s="149"/>
      <c r="L219" s="34"/>
      <c r="M219" s="150"/>
      <c r="T219" s="55"/>
      <c r="AT219" s="18" t="s">
        <v>255</v>
      </c>
      <c r="AU219" s="18" t="s">
        <v>21</v>
      </c>
    </row>
    <row r="220" spans="2:65" s="12" customFormat="1">
      <c r="B220" s="153"/>
      <c r="D220" s="147" t="s">
        <v>262</v>
      </c>
      <c r="E220" s="154" t="s">
        <v>29</v>
      </c>
      <c r="F220" s="155" t="s">
        <v>3278</v>
      </c>
      <c r="H220" s="156">
        <v>6.62</v>
      </c>
      <c r="I220" s="157"/>
      <c r="L220" s="153"/>
      <c r="M220" s="158"/>
      <c r="T220" s="159"/>
      <c r="AT220" s="154" t="s">
        <v>262</v>
      </c>
      <c r="AU220" s="154" t="s">
        <v>21</v>
      </c>
      <c r="AV220" s="12" t="s">
        <v>21</v>
      </c>
      <c r="AW220" s="12" t="s">
        <v>36</v>
      </c>
      <c r="AX220" s="12" t="s">
        <v>83</v>
      </c>
      <c r="AY220" s="154" t="s">
        <v>244</v>
      </c>
    </row>
    <row r="221" spans="2:65" s="1" customFormat="1" ht="16.5" customHeight="1">
      <c r="B221" s="34"/>
      <c r="C221" s="134" t="s">
        <v>421</v>
      </c>
      <c r="D221" s="134" t="s">
        <v>246</v>
      </c>
      <c r="E221" s="135" t="s">
        <v>3279</v>
      </c>
      <c r="F221" s="136" t="s">
        <v>3280</v>
      </c>
      <c r="G221" s="137" t="s">
        <v>591</v>
      </c>
      <c r="H221" s="138">
        <v>3.78</v>
      </c>
      <c r="I221" s="139"/>
      <c r="J221" s="140">
        <f>ROUND(I221*H221,2)</f>
        <v>0</v>
      </c>
      <c r="K221" s="136" t="s">
        <v>29</v>
      </c>
      <c r="L221" s="34"/>
      <c r="M221" s="141" t="s">
        <v>29</v>
      </c>
      <c r="N221" s="142" t="s">
        <v>46</v>
      </c>
      <c r="P221" s="143">
        <f>O221*H221</f>
        <v>0</v>
      </c>
      <c r="Q221" s="143">
        <v>2.31E-3</v>
      </c>
      <c r="R221" s="143">
        <f>Q221*H221</f>
        <v>8.7317999999999996E-3</v>
      </c>
      <c r="S221" s="143">
        <v>0</v>
      </c>
      <c r="T221" s="144">
        <f>S221*H221</f>
        <v>0</v>
      </c>
      <c r="AR221" s="145" t="s">
        <v>251</v>
      </c>
      <c r="AT221" s="145" t="s">
        <v>246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251</v>
      </c>
      <c r="BM221" s="145" t="s">
        <v>3281</v>
      </c>
    </row>
    <row r="222" spans="2:65" s="1" customFormat="1">
      <c r="B222" s="34"/>
      <c r="D222" s="147" t="s">
        <v>253</v>
      </c>
      <c r="F222" s="148" t="s">
        <v>3276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2" customFormat="1">
      <c r="B223" s="153"/>
      <c r="D223" s="147" t="s">
        <v>262</v>
      </c>
      <c r="E223" s="154" t="s">
        <v>29</v>
      </c>
      <c r="F223" s="155" t="s">
        <v>3282</v>
      </c>
      <c r="H223" s="156">
        <v>3.78</v>
      </c>
      <c r="I223" s="157"/>
      <c r="L223" s="153"/>
      <c r="M223" s="158"/>
      <c r="T223" s="159"/>
      <c r="AT223" s="154" t="s">
        <v>262</v>
      </c>
      <c r="AU223" s="154" t="s">
        <v>21</v>
      </c>
      <c r="AV223" s="12" t="s">
        <v>21</v>
      </c>
      <c r="AW223" s="12" t="s">
        <v>36</v>
      </c>
      <c r="AX223" s="12" t="s">
        <v>83</v>
      </c>
      <c r="AY223" s="154" t="s">
        <v>244</v>
      </c>
    </row>
    <row r="224" spans="2:65" s="1" customFormat="1" ht="16.5" customHeight="1">
      <c r="B224" s="34"/>
      <c r="C224" s="134" t="s">
        <v>427</v>
      </c>
      <c r="D224" s="134" t="s">
        <v>246</v>
      </c>
      <c r="E224" s="135" t="s">
        <v>3283</v>
      </c>
      <c r="F224" s="136" t="s">
        <v>3284</v>
      </c>
      <c r="G224" s="137" t="s">
        <v>591</v>
      </c>
      <c r="H224" s="138">
        <v>21.36</v>
      </c>
      <c r="I224" s="139"/>
      <c r="J224" s="140">
        <f>ROUND(I224*H224,2)</f>
        <v>0</v>
      </c>
      <c r="K224" s="136" t="s">
        <v>250</v>
      </c>
      <c r="L224" s="34"/>
      <c r="M224" s="141" t="s">
        <v>29</v>
      </c>
      <c r="N224" s="142" t="s">
        <v>46</v>
      </c>
      <c r="P224" s="143">
        <f>O224*H224</f>
        <v>0</v>
      </c>
      <c r="Q224" s="143">
        <v>1.6000000000000001E-4</v>
      </c>
      <c r="R224" s="143">
        <f>Q224*H224</f>
        <v>3.4176000000000002E-3</v>
      </c>
      <c r="S224" s="143">
        <v>0</v>
      </c>
      <c r="T224" s="144">
        <f>S224*H224</f>
        <v>0</v>
      </c>
      <c r="AR224" s="145" t="s">
        <v>251</v>
      </c>
      <c r="AT224" s="145" t="s">
        <v>246</v>
      </c>
      <c r="AU224" s="145" t="s">
        <v>21</v>
      </c>
      <c r="AY224" s="18" t="s">
        <v>244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83</v>
      </c>
      <c r="BK224" s="146">
        <f>ROUND(I224*H224,2)</f>
        <v>0</v>
      </c>
      <c r="BL224" s="18" t="s">
        <v>251</v>
      </c>
      <c r="BM224" s="145" t="s">
        <v>3285</v>
      </c>
    </row>
    <row r="225" spans="2:65" s="1" customFormat="1">
      <c r="B225" s="34"/>
      <c r="D225" s="147" t="s">
        <v>253</v>
      </c>
      <c r="F225" s="148" t="s">
        <v>3284</v>
      </c>
      <c r="I225" s="149"/>
      <c r="L225" s="34"/>
      <c r="M225" s="150"/>
      <c r="T225" s="55"/>
      <c r="AT225" s="18" t="s">
        <v>253</v>
      </c>
      <c r="AU225" s="18" t="s">
        <v>21</v>
      </c>
    </row>
    <row r="226" spans="2:65" s="1" customFormat="1">
      <c r="B226" s="34"/>
      <c r="D226" s="151" t="s">
        <v>255</v>
      </c>
      <c r="F226" s="152" t="s">
        <v>3286</v>
      </c>
      <c r="I226" s="149"/>
      <c r="L226" s="34"/>
      <c r="M226" s="150"/>
      <c r="T226" s="55"/>
      <c r="AT226" s="18" t="s">
        <v>255</v>
      </c>
      <c r="AU226" s="18" t="s">
        <v>21</v>
      </c>
    </row>
    <row r="227" spans="2:65" s="1" customFormat="1" ht="16.5" customHeight="1">
      <c r="B227" s="34"/>
      <c r="C227" s="134" t="s">
        <v>434</v>
      </c>
      <c r="D227" s="134" t="s">
        <v>246</v>
      </c>
      <c r="E227" s="135" t="s">
        <v>3287</v>
      </c>
      <c r="F227" s="136" t="s">
        <v>3288</v>
      </c>
      <c r="G227" s="137" t="s">
        <v>591</v>
      </c>
      <c r="H227" s="138">
        <v>6.62</v>
      </c>
      <c r="I227" s="139"/>
      <c r="J227" s="140">
        <f>ROUND(I227*H227,2)</f>
        <v>0</v>
      </c>
      <c r="K227" s="136" t="s">
        <v>250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2.0000000000000001E-4</v>
      </c>
      <c r="R227" s="143">
        <f>Q227*H227</f>
        <v>1.3240000000000001E-3</v>
      </c>
      <c r="S227" s="143">
        <v>0</v>
      </c>
      <c r="T227" s="144">
        <f>S227*H227</f>
        <v>0</v>
      </c>
      <c r="AR227" s="145" t="s">
        <v>251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3289</v>
      </c>
    </row>
    <row r="228" spans="2:65" s="1" customFormat="1">
      <c r="B228" s="34"/>
      <c r="D228" s="147" t="s">
        <v>253</v>
      </c>
      <c r="F228" s="148" t="s">
        <v>3288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>
      <c r="B229" s="34"/>
      <c r="D229" s="151" t="s">
        <v>255</v>
      </c>
      <c r="F229" s="152" t="s">
        <v>3290</v>
      </c>
      <c r="I229" s="149"/>
      <c r="L229" s="34"/>
      <c r="M229" s="150"/>
      <c r="T229" s="55"/>
      <c r="AT229" s="18" t="s">
        <v>255</v>
      </c>
      <c r="AU229" s="18" t="s">
        <v>21</v>
      </c>
    </row>
    <row r="230" spans="2:65" s="1" customFormat="1" ht="21.75" customHeight="1">
      <c r="B230" s="34"/>
      <c r="C230" s="134" t="s">
        <v>441</v>
      </c>
      <c r="D230" s="134" t="s">
        <v>246</v>
      </c>
      <c r="E230" s="135" t="s">
        <v>2774</v>
      </c>
      <c r="F230" s="136" t="s">
        <v>2775</v>
      </c>
      <c r="G230" s="137" t="s">
        <v>591</v>
      </c>
      <c r="H230" s="138">
        <v>390</v>
      </c>
      <c r="I230" s="139"/>
      <c r="J230" s="140">
        <f>ROUND(I230*H230,2)</f>
        <v>0</v>
      </c>
      <c r="K230" s="136" t="s">
        <v>250</v>
      </c>
      <c r="L230" s="34"/>
      <c r="M230" s="141" t="s">
        <v>29</v>
      </c>
      <c r="N230" s="142" t="s">
        <v>46</v>
      </c>
      <c r="P230" s="143">
        <f>O230*H230</f>
        <v>0</v>
      </c>
      <c r="Q230" s="143">
        <v>4.4000000000000002E-4</v>
      </c>
      <c r="R230" s="143">
        <f>Q230*H230</f>
        <v>0.1716</v>
      </c>
      <c r="S230" s="143">
        <v>0</v>
      </c>
      <c r="T230" s="144">
        <f>S230*H230</f>
        <v>0</v>
      </c>
      <c r="AR230" s="145" t="s">
        <v>251</v>
      </c>
      <c r="AT230" s="145" t="s">
        <v>246</v>
      </c>
      <c r="AU230" s="145" t="s">
        <v>21</v>
      </c>
      <c r="AY230" s="18" t="s">
        <v>244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83</v>
      </c>
      <c r="BK230" s="146">
        <f>ROUND(I230*H230,2)</f>
        <v>0</v>
      </c>
      <c r="BL230" s="18" t="s">
        <v>251</v>
      </c>
      <c r="BM230" s="145" t="s">
        <v>3291</v>
      </c>
    </row>
    <row r="231" spans="2:65" s="1" customFormat="1">
      <c r="B231" s="34"/>
      <c r="D231" s="147" t="s">
        <v>253</v>
      </c>
      <c r="F231" s="148" t="s">
        <v>2777</v>
      </c>
      <c r="I231" s="149"/>
      <c r="L231" s="34"/>
      <c r="M231" s="150"/>
      <c r="T231" s="55"/>
      <c r="AT231" s="18" t="s">
        <v>253</v>
      </c>
      <c r="AU231" s="18" t="s">
        <v>21</v>
      </c>
    </row>
    <row r="232" spans="2:65" s="1" customFormat="1">
      <c r="B232" s="34"/>
      <c r="D232" s="151" t="s">
        <v>255</v>
      </c>
      <c r="F232" s="152" t="s">
        <v>2778</v>
      </c>
      <c r="I232" s="149"/>
      <c r="L232" s="34"/>
      <c r="M232" s="150"/>
      <c r="T232" s="55"/>
      <c r="AT232" s="18" t="s">
        <v>255</v>
      </c>
      <c r="AU232" s="18" t="s">
        <v>21</v>
      </c>
    </row>
    <row r="233" spans="2:65" s="12" customFormat="1">
      <c r="B233" s="153"/>
      <c r="D233" s="147" t="s">
        <v>262</v>
      </c>
      <c r="E233" s="154" t="s">
        <v>29</v>
      </c>
      <c r="F233" s="155" t="s">
        <v>3292</v>
      </c>
      <c r="H233" s="156">
        <v>390</v>
      </c>
      <c r="I233" s="157"/>
      <c r="L233" s="153"/>
      <c r="M233" s="158"/>
      <c r="T233" s="159"/>
      <c r="AT233" s="154" t="s">
        <v>262</v>
      </c>
      <c r="AU233" s="154" t="s">
        <v>21</v>
      </c>
      <c r="AV233" s="12" t="s">
        <v>21</v>
      </c>
      <c r="AW233" s="12" t="s">
        <v>36</v>
      </c>
      <c r="AX233" s="12" t="s">
        <v>83</v>
      </c>
      <c r="AY233" s="154" t="s">
        <v>244</v>
      </c>
    </row>
    <row r="234" spans="2:65" s="1" customFormat="1" ht="16.5" customHeight="1">
      <c r="B234" s="34"/>
      <c r="C234" s="134" t="s">
        <v>448</v>
      </c>
      <c r="D234" s="134" t="s">
        <v>246</v>
      </c>
      <c r="E234" s="135" t="s">
        <v>3293</v>
      </c>
      <c r="F234" s="136" t="s">
        <v>3294</v>
      </c>
      <c r="G234" s="137" t="s">
        <v>274</v>
      </c>
      <c r="H234" s="138">
        <v>24.908000000000001</v>
      </c>
      <c r="I234" s="139"/>
      <c r="J234" s="140">
        <f>ROUND(I234*H234,2)</f>
        <v>0</v>
      </c>
      <c r="K234" s="136" t="s">
        <v>250</v>
      </c>
      <c r="L234" s="34"/>
      <c r="M234" s="141" t="s">
        <v>29</v>
      </c>
      <c r="N234" s="142" t="s">
        <v>46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251</v>
      </c>
      <c r="AT234" s="145" t="s">
        <v>246</v>
      </c>
      <c r="AU234" s="145" t="s">
        <v>21</v>
      </c>
      <c r="AY234" s="18" t="s">
        <v>244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83</v>
      </c>
      <c r="BK234" s="146">
        <f>ROUND(I234*H234,2)</f>
        <v>0</v>
      </c>
      <c r="BL234" s="18" t="s">
        <v>251</v>
      </c>
      <c r="BM234" s="145" t="s">
        <v>3295</v>
      </c>
    </row>
    <row r="235" spans="2:65" s="1" customFormat="1">
      <c r="B235" s="34"/>
      <c r="D235" s="147" t="s">
        <v>253</v>
      </c>
      <c r="F235" s="148" t="s">
        <v>3296</v>
      </c>
      <c r="I235" s="149"/>
      <c r="L235" s="34"/>
      <c r="M235" s="150"/>
      <c r="T235" s="55"/>
      <c r="AT235" s="18" t="s">
        <v>253</v>
      </c>
      <c r="AU235" s="18" t="s">
        <v>21</v>
      </c>
    </row>
    <row r="236" spans="2:65" s="1" customFormat="1">
      <c r="B236" s="34"/>
      <c r="D236" s="151" t="s">
        <v>255</v>
      </c>
      <c r="F236" s="152" t="s">
        <v>3297</v>
      </c>
      <c r="I236" s="149"/>
      <c r="L236" s="34"/>
      <c r="M236" s="150"/>
      <c r="T236" s="55"/>
      <c r="AT236" s="18" t="s">
        <v>255</v>
      </c>
      <c r="AU236" s="18" t="s">
        <v>21</v>
      </c>
    </row>
    <row r="237" spans="2:65" s="12" customFormat="1">
      <c r="B237" s="153"/>
      <c r="D237" s="147" t="s">
        <v>262</v>
      </c>
      <c r="E237" s="154" t="s">
        <v>29</v>
      </c>
      <c r="F237" s="155" t="s">
        <v>3298</v>
      </c>
      <c r="H237" s="156">
        <v>2.0550000000000002</v>
      </c>
      <c r="I237" s="157"/>
      <c r="L237" s="153"/>
      <c r="M237" s="158"/>
      <c r="T237" s="159"/>
      <c r="AT237" s="154" t="s">
        <v>262</v>
      </c>
      <c r="AU237" s="154" t="s">
        <v>21</v>
      </c>
      <c r="AV237" s="12" t="s">
        <v>21</v>
      </c>
      <c r="AW237" s="12" t="s">
        <v>36</v>
      </c>
      <c r="AX237" s="12" t="s">
        <v>75</v>
      </c>
      <c r="AY237" s="154" t="s">
        <v>244</v>
      </c>
    </row>
    <row r="238" spans="2:65" s="12" customFormat="1">
      <c r="B238" s="153"/>
      <c r="D238" s="147" t="s">
        <v>262</v>
      </c>
      <c r="E238" s="154" t="s">
        <v>29</v>
      </c>
      <c r="F238" s="155" t="s">
        <v>3299</v>
      </c>
      <c r="H238" s="156">
        <v>1.6279999999999999</v>
      </c>
      <c r="I238" s="157"/>
      <c r="L238" s="153"/>
      <c r="M238" s="158"/>
      <c r="T238" s="159"/>
      <c r="AT238" s="154" t="s">
        <v>262</v>
      </c>
      <c r="AU238" s="154" t="s">
        <v>21</v>
      </c>
      <c r="AV238" s="12" t="s">
        <v>21</v>
      </c>
      <c r="AW238" s="12" t="s">
        <v>36</v>
      </c>
      <c r="AX238" s="12" t="s">
        <v>75</v>
      </c>
      <c r="AY238" s="154" t="s">
        <v>244</v>
      </c>
    </row>
    <row r="239" spans="2:65" s="14" customFormat="1">
      <c r="B239" s="168"/>
      <c r="D239" s="147" t="s">
        <v>262</v>
      </c>
      <c r="E239" s="169" t="s">
        <v>29</v>
      </c>
      <c r="F239" s="170" t="s">
        <v>321</v>
      </c>
      <c r="H239" s="171">
        <v>3.6829999999999998</v>
      </c>
      <c r="I239" s="172"/>
      <c r="L239" s="168"/>
      <c r="M239" s="173"/>
      <c r="T239" s="174"/>
      <c r="AT239" s="169" t="s">
        <v>262</v>
      </c>
      <c r="AU239" s="169" t="s">
        <v>21</v>
      </c>
      <c r="AV239" s="14" t="s">
        <v>264</v>
      </c>
      <c r="AW239" s="14" t="s">
        <v>36</v>
      </c>
      <c r="AX239" s="14" t="s">
        <v>75</v>
      </c>
      <c r="AY239" s="169" t="s">
        <v>244</v>
      </c>
    </row>
    <row r="240" spans="2:65" s="15" customFormat="1">
      <c r="B240" s="188"/>
      <c r="D240" s="147" t="s">
        <v>262</v>
      </c>
      <c r="E240" s="189" t="s">
        <v>29</v>
      </c>
      <c r="F240" s="190" t="s">
        <v>3300</v>
      </c>
      <c r="H240" s="189" t="s">
        <v>29</v>
      </c>
      <c r="I240" s="191"/>
      <c r="L240" s="188"/>
      <c r="M240" s="192"/>
      <c r="T240" s="193"/>
      <c r="AT240" s="189" t="s">
        <v>262</v>
      </c>
      <c r="AU240" s="189" t="s">
        <v>21</v>
      </c>
      <c r="AV240" s="15" t="s">
        <v>83</v>
      </c>
      <c r="AW240" s="15" t="s">
        <v>36</v>
      </c>
      <c r="AX240" s="15" t="s">
        <v>75</v>
      </c>
      <c r="AY240" s="189" t="s">
        <v>244</v>
      </c>
    </row>
    <row r="241" spans="2:65" s="12" customFormat="1">
      <c r="B241" s="153"/>
      <c r="D241" s="147" t="s">
        <v>262</v>
      </c>
      <c r="E241" s="154" t="s">
        <v>29</v>
      </c>
      <c r="F241" s="155" t="s">
        <v>3301</v>
      </c>
      <c r="H241" s="156">
        <v>2.3119999999999998</v>
      </c>
      <c r="I241" s="157"/>
      <c r="L241" s="153"/>
      <c r="M241" s="158"/>
      <c r="T241" s="159"/>
      <c r="AT241" s="154" t="s">
        <v>262</v>
      </c>
      <c r="AU241" s="154" t="s">
        <v>21</v>
      </c>
      <c r="AV241" s="12" t="s">
        <v>21</v>
      </c>
      <c r="AW241" s="12" t="s">
        <v>36</v>
      </c>
      <c r="AX241" s="12" t="s">
        <v>75</v>
      </c>
      <c r="AY241" s="154" t="s">
        <v>244</v>
      </c>
    </row>
    <row r="242" spans="2:65" s="12" customFormat="1">
      <c r="B242" s="153"/>
      <c r="D242" s="147" t="s">
        <v>262</v>
      </c>
      <c r="E242" s="154" t="s">
        <v>29</v>
      </c>
      <c r="F242" s="155" t="s">
        <v>3302</v>
      </c>
      <c r="H242" s="156">
        <v>3.8730000000000002</v>
      </c>
      <c r="I242" s="157"/>
      <c r="L242" s="153"/>
      <c r="M242" s="158"/>
      <c r="T242" s="159"/>
      <c r="AT242" s="154" t="s">
        <v>262</v>
      </c>
      <c r="AU242" s="154" t="s">
        <v>21</v>
      </c>
      <c r="AV242" s="12" t="s">
        <v>21</v>
      </c>
      <c r="AW242" s="12" t="s">
        <v>36</v>
      </c>
      <c r="AX242" s="12" t="s">
        <v>75</v>
      </c>
      <c r="AY242" s="154" t="s">
        <v>244</v>
      </c>
    </row>
    <row r="243" spans="2:65" s="12" customFormat="1">
      <c r="B243" s="153"/>
      <c r="D243" s="147" t="s">
        <v>262</v>
      </c>
      <c r="E243" s="154" t="s">
        <v>29</v>
      </c>
      <c r="F243" s="155" t="s">
        <v>3303</v>
      </c>
      <c r="H243" s="156">
        <v>6.2859999999999996</v>
      </c>
      <c r="I243" s="157"/>
      <c r="L243" s="153"/>
      <c r="M243" s="158"/>
      <c r="T243" s="159"/>
      <c r="AT243" s="154" t="s">
        <v>262</v>
      </c>
      <c r="AU243" s="154" t="s">
        <v>21</v>
      </c>
      <c r="AV243" s="12" t="s">
        <v>21</v>
      </c>
      <c r="AW243" s="12" t="s">
        <v>36</v>
      </c>
      <c r="AX243" s="12" t="s">
        <v>75</v>
      </c>
      <c r="AY243" s="154" t="s">
        <v>244</v>
      </c>
    </row>
    <row r="244" spans="2:65" s="12" customFormat="1">
      <c r="B244" s="153"/>
      <c r="D244" s="147" t="s">
        <v>262</v>
      </c>
      <c r="E244" s="154" t="s">
        <v>29</v>
      </c>
      <c r="F244" s="155" t="s">
        <v>3304</v>
      </c>
      <c r="H244" s="156">
        <v>4.782</v>
      </c>
      <c r="I244" s="157"/>
      <c r="L244" s="153"/>
      <c r="M244" s="158"/>
      <c r="T244" s="159"/>
      <c r="AT244" s="154" t="s">
        <v>262</v>
      </c>
      <c r="AU244" s="154" t="s">
        <v>21</v>
      </c>
      <c r="AV244" s="12" t="s">
        <v>21</v>
      </c>
      <c r="AW244" s="12" t="s">
        <v>36</v>
      </c>
      <c r="AX244" s="12" t="s">
        <v>75</v>
      </c>
      <c r="AY244" s="154" t="s">
        <v>244</v>
      </c>
    </row>
    <row r="245" spans="2:65" s="12" customFormat="1">
      <c r="B245" s="153"/>
      <c r="D245" s="147" t="s">
        <v>262</v>
      </c>
      <c r="E245" s="154" t="s">
        <v>29</v>
      </c>
      <c r="F245" s="155" t="s">
        <v>3305</v>
      </c>
      <c r="H245" s="156">
        <v>3.972</v>
      </c>
      <c r="I245" s="157"/>
      <c r="L245" s="153"/>
      <c r="M245" s="158"/>
      <c r="T245" s="159"/>
      <c r="AT245" s="154" t="s">
        <v>262</v>
      </c>
      <c r="AU245" s="154" t="s">
        <v>21</v>
      </c>
      <c r="AV245" s="12" t="s">
        <v>21</v>
      </c>
      <c r="AW245" s="12" t="s">
        <v>36</v>
      </c>
      <c r="AX245" s="12" t="s">
        <v>75</v>
      </c>
      <c r="AY245" s="154" t="s">
        <v>244</v>
      </c>
    </row>
    <row r="246" spans="2:65" s="14" customFormat="1">
      <c r="B246" s="168"/>
      <c r="D246" s="147" t="s">
        <v>262</v>
      </c>
      <c r="E246" s="169" t="s">
        <v>29</v>
      </c>
      <c r="F246" s="170" t="s">
        <v>321</v>
      </c>
      <c r="H246" s="171">
        <v>21.225000000000001</v>
      </c>
      <c r="I246" s="172"/>
      <c r="L246" s="168"/>
      <c r="M246" s="173"/>
      <c r="T246" s="174"/>
      <c r="AT246" s="169" t="s">
        <v>262</v>
      </c>
      <c r="AU246" s="169" t="s">
        <v>21</v>
      </c>
      <c r="AV246" s="14" t="s">
        <v>264</v>
      </c>
      <c r="AW246" s="14" t="s">
        <v>36</v>
      </c>
      <c r="AX246" s="14" t="s">
        <v>75</v>
      </c>
      <c r="AY246" s="169" t="s">
        <v>244</v>
      </c>
    </row>
    <row r="247" spans="2:65" s="13" customFormat="1">
      <c r="B247" s="160"/>
      <c r="D247" s="147" t="s">
        <v>262</v>
      </c>
      <c r="E247" s="161" t="s">
        <v>29</v>
      </c>
      <c r="F247" s="162" t="s">
        <v>271</v>
      </c>
      <c r="H247" s="163">
        <v>24.908000000000001</v>
      </c>
      <c r="I247" s="164"/>
      <c r="L247" s="160"/>
      <c r="M247" s="165"/>
      <c r="T247" s="166"/>
      <c r="AT247" s="161" t="s">
        <v>262</v>
      </c>
      <c r="AU247" s="161" t="s">
        <v>21</v>
      </c>
      <c r="AV247" s="13" t="s">
        <v>251</v>
      </c>
      <c r="AW247" s="13" t="s">
        <v>36</v>
      </c>
      <c r="AX247" s="13" t="s">
        <v>83</v>
      </c>
      <c r="AY247" s="161" t="s">
        <v>244</v>
      </c>
    </row>
    <row r="248" spans="2:65" s="1" customFormat="1" ht="16.5" customHeight="1">
      <c r="B248" s="34"/>
      <c r="C248" s="134" t="s">
        <v>455</v>
      </c>
      <c r="D248" s="134" t="s">
        <v>246</v>
      </c>
      <c r="E248" s="135" t="s">
        <v>3306</v>
      </c>
      <c r="F248" s="136" t="s">
        <v>3307</v>
      </c>
      <c r="G248" s="137" t="s">
        <v>274</v>
      </c>
      <c r="H248" s="138">
        <v>67.352000000000004</v>
      </c>
      <c r="I248" s="139"/>
      <c r="J248" s="140">
        <f>ROUND(I248*H248,2)</f>
        <v>0</v>
      </c>
      <c r="K248" s="136" t="s">
        <v>250</v>
      </c>
      <c r="L248" s="34"/>
      <c r="M248" s="141" t="s">
        <v>29</v>
      </c>
      <c r="N248" s="142" t="s">
        <v>46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251</v>
      </c>
      <c r="AT248" s="145" t="s">
        <v>246</v>
      </c>
      <c r="AU248" s="145" t="s">
        <v>21</v>
      </c>
      <c r="AY248" s="18" t="s">
        <v>244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83</v>
      </c>
      <c r="BK248" s="146">
        <f>ROUND(I248*H248,2)</f>
        <v>0</v>
      </c>
      <c r="BL248" s="18" t="s">
        <v>251</v>
      </c>
      <c r="BM248" s="145" t="s">
        <v>3308</v>
      </c>
    </row>
    <row r="249" spans="2:65" s="1" customFormat="1">
      <c r="B249" s="34"/>
      <c r="D249" s="147" t="s">
        <v>253</v>
      </c>
      <c r="F249" s="148" t="s">
        <v>3309</v>
      </c>
      <c r="I249" s="149"/>
      <c r="L249" s="34"/>
      <c r="M249" s="150"/>
      <c r="T249" s="55"/>
      <c r="AT249" s="18" t="s">
        <v>253</v>
      </c>
      <c r="AU249" s="18" t="s">
        <v>21</v>
      </c>
    </row>
    <row r="250" spans="2:65" s="1" customFormat="1">
      <c r="B250" s="34"/>
      <c r="D250" s="151" t="s">
        <v>255</v>
      </c>
      <c r="F250" s="152" t="s">
        <v>3310</v>
      </c>
      <c r="I250" s="149"/>
      <c r="L250" s="34"/>
      <c r="M250" s="150"/>
      <c r="T250" s="55"/>
      <c r="AT250" s="18" t="s">
        <v>255</v>
      </c>
      <c r="AU250" s="18" t="s">
        <v>21</v>
      </c>
    </row>
    <row r="251" spans="2:65" s="12" customFormat="1">
      <c r="B251" s="153"/>
      <c r="D251" s="147" t="s">
        <v>262</v>
      </c>
      <c r="E251" s="154" t="s">
        <v>29</v>
      </c>
      <c r="F251" s="155" t="s">
        <v>3311</v>
      </c>
      <c r="H251" s="156">
        <v>41.2</v>
      </c>
      <c r="I251" s="157"/>
      <c r="L251" s="153"/>
      <c r="M251" s="158"/>
      <c r="T251" s="159"/>
      <c r="AT251" s="154" t="s">
        <v>262</v>
      </c>
      <c r="AU251" s="154" t="s">
        <v>21</v>
      </c>
      <c r="AV251" s="12" t="s">
        <v>21</v>
      </c>
      <c r="AW251" s="12" t="s">
        <v>36</v>
      </c>
      <c r="AX251" s="12" t="s">
        <v>75</v>
      </c>
      <c r="AY251" s="154" t="s">
        <v>244</v>
      </c>
    </row>
    <row r="252" spans="2:65" s="12" customFormat="1">
      <c r="B252" s="153"/>
      <c r="D252" s="147" t="s">
        <v>262</v>
      </c>
      <c r="E252" s="154" t="s">
        <v>29</v>
      </c>
      <c r="F252" s="155" t="s">
        <v>3312</v>
      </c>
      <c r="H252" s="156">
        <v>26.152000000000001</v>
      </c>
      <c r="I252" s="157"/>
      <c r="L252" s="153"/>
      <c r="M252" s="158"/>
      <c r="T252" s="159"/>
      <c r="AT252" s="154" t="s">
        <v>262</v>
      </c>
      <c r="AU252" s="154" t="s">
        <v>21</v>
      </c>
      <c r="AV252" s="12" t="s">
        <v>21</v>
      </c>
      <c r="AW252" s="12" t="s">
        <v>36</v>
      </c>
      <c r="AX252" s="12" t="s">
        <v>75</v>
      </c>
      <c r="AY252" s="154" t="s">
        <v>244</v>
      </c>
    </row>
    <row r="253" spans="2:65" s="13" customFormat="1">
      <c r="B253" s="160"/>
      <c r="D253" s="147" t="s">
        <v>262</v>
      </c>
      <c r="E253" s="161" t="s">
        <v>29</v>
      </c>
      <c r="F253" s="162" t="s">
        <v>271</v>
      </c>
      <c r="H253" s="163">
        <v>67.352000000000004</v>
      </c>
      <c r="I253" s="164"/>
      <c r="L253" s="160"/>
      <c r="M253" s="165"/>
      <c r="T253" s="166"/>
      <c r="AT253" s="161" t="s">
        <v>262</v>
      </c>
      <c r="AU253" s="161" t="s">
        <v>21</v>
      </c>
      <c r="AV253" s="13" t="s">
        <v>251</v>
      </c>
      <c r="AW253" s="13" t="s">
        <v>36</v>
      </c>
      <c r="AX253" s="13" t="s">
        <v>83</v>
      </c>
      <c r="AY253" s="161" t="s">
        <v>244</v>
      </c>
    </row>
    <row r="254" spans="2:65" s="1" customFormat="1" ht="16.5" customHeight="1">
      <c r="B254" s="34"/>
      <c r="C254" s="134" t="s">
        <v>461</v>
      </c>
      <c r="D254" s="134" t="s">
        <v>246</v>
      </c>
      <c r="E254" s="135" t="s">
        <v>3313</v>
      </c>
      <c r="F254" s="136" t="s">
        <v>3314</v>
      </c>
      <c r="G254" s="137" t="s">
        <v>274</v>
      </c>
      <c r="H254" s="138">
        <v>38.167999999999999</v>
      </c>
      <c r="I254" s="139"/>
      <c r="J254" s="140">
        <f>ROUND(I254*H254,2)</f>
        <v>0</v>
      </c>
      <c r="K254" s="136" t="s">
        <v>250</v>
      </c>
      <c r="L254" s="34"/>
      <c r="M254" s="141" t="s">
        <v>29</v>
      </c>
      <c r="N254" s="142" t="s">
        <v>46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251</v>
      </c>
      <c r="AT254" s="145" t="s">
        <v>246</v>
      </c>
      <c r="AU254" s="145" t="s">
        <v>21</v>
      </c>
      <c r="AY254" s="18" t="s">
        <v>244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83</v>
      </c>
      <c r="BK254" s="146">
        <f>ROUND(I254*H254,2)</f>
        <v>0</v>
      </c>
      <c r="BL254" s="18" t="s">
        <v>251</v>
      </c>
      <c r="BM254" s="145" t="s">
        <v>3315</v>
      </c>
    </row>
    <row r="255" spans="2:65" s="1" customFormat="1">
      <c r="B255" s="34"/>
      <c r="D255" s="147" t="s">
        <v>253</v>
      </c>
      <c r="F255" s="148" t="s">
        <v>3316</v>
      </c>
      <c r="I255" s="149"/>
      <c r="L255" s="34"/>
      <c r="M255" s="150"/>
      <c r="T255" s="55"/>
      <c r="AT255" s="18" t="s">
        <v>253</v>
      </c>
      <c r="AU255" s="18" t="s">
        <v>21</v>
      </c>
    </row>
    <row r="256" spans="2:65" s="1" customFormat="1">
      <c r="B256" s="34"/>
      <c r="D256" s="151" t="s">
        <v>255</v>
      </c>
      <c r="F256" s="152" t="s">
        <v>3317</v>
      </c>
      <c r="I256" s="149"/>
      <c r="L256" s="34"/>
      <c r="M256" s="150"/>
      <c r="T256" s="55"/>
      <c r="AT256" s="18" t="s">
        <v>255</v>
      </c>
      <c r="AU256" s="18" t="s">
        <v>21</v>
      </c>
    </row>
    <row r="257" spans="2:65" s="12" customFormat="1">
      <c r="B257" s="153"/>
      <c r="D257" s="147" t="s">
        <v>262</v>
      </c>
      <c r="E257" s="154" t="s">
        <v>29</v>
      </c>
      <c r="F257" s="155" t="s">
        <v>3318</v>
      </c>
      <c r="H257" s="156">
        <v>26.648</v>
      </c>
      <c r="I257" s="157"/>
      <c r="L257" s="153"/>
      <c r="M257" s="158"/>
      <c r="T257" s="159"/>
      <c r="AT257" s="154" t="s">
        <v>262</v>
      </c>
      <c r="AU257" s="154" t="s">
        <v>21</v>
      </c>
      <c r="AV257" s="12" t="s">
        <v>21</v>
      </c>
      <c r="AW257" s="12" t="s">
        <v>36</v>
      </c>
      <c r="AX257" s="12" t="s">
        <v>75</v>
      </c>
      <c r="AY257" s="154" t="s">
        <v>244</v>
      </c>
    </row>
    <row r="258" spans="2:65" s="12" customFormat="1">
      <c r="B258" s="153"/>
      <c r="D258" s="147" t="s">
        <v>262</v>
      </c>
      <c r="E258" s="154" t="s">
        <v>29</v>
      </c>
      <c r="F258" s="155" t="s">
        <v>3319</v>
      </c>
      <c r="H258" s="156">
        <v>11.52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36</v>
      </c>
      <c r="AX258" s="12" t="s">
        <v>75</v>
      </c>
      <c r="AY258" s="154" t="s">
        <v>244</v>
      </c>
    </row>
    <row r="259" spans="2:65" s="13" customFormat="1">
      <c r="B259" s="160"/>
      <c r="D259" s="147" t="s">
        <v>262</v>
      </c>
      <c r="E259" s="161" t="s">
        <v>29</v>
      </c>
      <c r="F259" s="162" t="s">
        <v>271</v>
      </c>
      <c r="H259" s="163">
        <v>38.167999999999999</v>
      </c>
      <c r="I259" s="164"/>
      <c r="L259" s="160"/>
      <c r="M259" s="165"/>
      <c r="T259" s="166"/>
      <c r="AT259" s="161" t="s">
        <v>262</v>
      </c>
      <c r="AU259" s="161" t="s">
        <v>21</v>
      </c>
      <c r="AV259" s="13" t="s">
        <v>251</v>
      </c>
      <c r="AW259" s="13" t="s">
        <v>36</v>
      </c>
      <c r="AX259" s="13" t="s">
        <v>83</v>
      </c>
      <c r="AY259" s="161" t="s">
        <v>244</v>
      </c>
    </row>
    <row r="260" spans="2:65" s="1" customFormat="1" ht="16.5" customHeight="1">
      <c r="B260" s="34"/>
      <c r="C260" s="134" t="s">
        <v>468</v>
      </c>
      <c r="D260" s="134" t="s">
        <v>246</v>
      </c>
      <c r="E260" s="135" t="s">
        <v>3320</v>
      </c>
      <c r="F260" s="136" t="s">
        <v>3321</v>
      </c>
      <c r="G260" s="137" t="s">
        <v>249</v>
      </c>
      <c r="H260" s="138">
        <v>75.825000000000003</v>
      </c>
      <c r="I260" s="139"/>
      <c r="J260" s="140">
        <f>ROUND(I260*H260,2)</f>
        <v>0</v>
      </c>
      <c r="K260" s="136" t="s">
        <v>250</v>
      </c>
      <c r="L260" s="34"/>
      <c r="M260" s="141" t="s">
        <v>29</v>
      </c>
      <c r="N260" s="142" t="s">
        <v>46</v>
      </c>
      <c r="P260" s="143">
        <f>O260*H260</f>
        <v>0</v>
      </c>
      <c r="Q260" s="143">
        <v>1.2999999999999999E-3</v>
      </c>
      <c r="R260" s="143">
        <f>Q260*H260</f>
        <v>9.8572499999999993E-2</v>
      </c>
      <c r="S260" s="143">
        <v>0</v>
      </c>
      <c r="T260" s="144">
        <f>S260*H260</f>
        <v>0</v>
      </c>
      <c r="AR260" s="145" t="s">
        <v>251</v>
      </c>
      <c r="AT260" s="145" t="s">
        <v>246</v>
      </c>
      <c r="AU260" s="145" t="s">
        <v>21</v>
      </c>
      <c r="AY260" s="18" t="s">
        <v>244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83</v>
      </c>
      <c r="BK260" s="146">
        <f>ROUND(I260*H260,2)</f>
        <v>0</v>
      </c>
      <c r="BL260" s="18" t="s">
        <v>251</v>
      </c>
      <c r="BM260" s="145" t="s">
        <v>3322</v>
      </c>
    </row>
    <row r="261" spans="2:65" s="1" customFormat="1">
      <c r="B261" s="34"/>
      <c r="D261" s="147" t="s">
        <v>253</v>
      </c>
      <c r="F261" s="148" t="s">
        <v>3323</v>
      </c>
      <c r="I261" s="149"/>
      <c r="L261" s="34"/>
      <c r="M261" s="150"/>
      <c r="T261" s="55"/>
      <c r="AT261" s="18" t="s">
        <v>253</v>
      </c>
      <c r="AU261" s="18" t="s">
        <v>21</v>
      </c>
    </row>
    <row r="262" spans="2:65" s="1" customFormat="1">
      <c r="B262" s="34"/>
      <c r="D262" s="151" t="s">
        <v>255</v>
      </c>
      <c r="F262" s="152" t="s">
        <v>3324</v>
      </c>
      <c r="I262" s="149"/>
      <c r="L262" s="34"/>
      <c r="M262" s="150"/>
      <c r="T262" s="55"/>
      <c r="AT262" s="18" t="s">
        <v>255</v>
      </c>
      <c r="AU262" s="18" t="s">
        <v>21</v>
      </c>
    </row>
    <row r="263" spans="2:65" s="12" customFormat="1">
      <c r="B263" s="153"/>
      <c r="D263" s="147" t="s">
        <v>262</v>
      </c>
      <c r="E263" s="154" t="s">
        <v>29</v>
      </c>
      <c r="F263" s="155" t="s">
        <v>3325</v>
      </c>
      <c r="H263" s="156">
        <v>32</v>
      </c>
      <c r="I263" s="157"/>
      <c r="L263" s="153"/>
      <c r="M263" s="158"/>
      <c r="T263" s="159"/>
      <c r="AT263" s="154" t="s">
        <v>262</v>
      </c>
      <c r="AU263" s="154" t="s">
        <v>21</v>
      </c>
      <c r="AV263" s="12" t="s">
        <v>21</v>
      </c>
      <c r="AW263" s="12" t="s">
        <v>36</v>
      </c>
      <c r="AX263" s="12" t="s">
        <v>75</v>
      </c>
      <c r="AY263" s="154" t="s">
        <v>244</v>
      </c>
    </row>
    <row r="264" spans="2:65" s="12" customFormat="1">
      <c r="B264" s="153"/>
      <c r="D264" s="147" t="s">
        <v>262</v>
      </c>
      <c r="E264" s="154" t="s">
        <v>29</v>
      </c>
      <c r="F264" s="155" t="s">
        <v>3326</v>
      </c>
      <c r="H264" s="156">
        <v>25.4</v>
      </c>
      <c r="I264" s="157"/>
      <c r="L264" s="153"/>
      <c r="M264" s="158"/>
      <c r="T264" s="159"/>
      <c r="AT264" s="154" t="s">
        <v>262</v>
      </c>
      <c r="AU264" s="154" t="s">
        <v>21</v>
      </c>
      <c r="AV264" s="12" t="s">
        <v>21</v>
      </c>
      <c r="AW264" s="12" t="s">
        <v>36</v>
      </c>
      <c r="AX264" s="12" t="s">
        <v>75</v>
      </c>
      <c r="AY264" s="154" t="s">
        <v>244</v>
      </c>
    </row>
    <row r="265" spans="2:65" s="12" customFormat="1">
      <c r="B265" s="153"/>
      <c r="D265" s="147" t="s">
        <v>262</v>
      </c>
      <c r="E265" s="154" t="s">
        <v>29</v>
      </c>
      <c r="F265" s="155" t="s">
        <v>3327</v>
      </c>
      <c r="H265" s="156">
        <v>10.545999999999999</v>
      </c>
      <c r="I265" s="157"/>
      <c r="L265" s="153"/>
      <c r="M265" s="158"/>
      <c r="T265" s="159"/>
      <c r="AT265" s="154" t="s">
        <v>262</v>
      </c>
      <c r="AU265" s="154" t="s">
        <v>21</v>
      </c>
      <c r="AV265" s="12" t="s">
        <v>21</v>
      </c>
      <c r="AW265" s="12" t="s">
        <v>36</v>
      </c>
      <c r="AX265" s="12" t="s">
        <v>75</v>
      </c>
      <c r="AY265" s="154" t="s">
        <v>244</v>
      </c>
    </row>
    <row r="266" spans="2:65" s="12" customFormat="1">
      <c r="B266" s="153"/>
      <c r="D266" s="147" t="s">
        <v>262</v>
      </c>
      <c r="E266" s="154" t="s">
        <v>29</v>
      </c>
      <c r="F266" s="155" t="s">
        <v>3328</v>
      </c>
      <c r="H266" s="156">
        <v>7.8789999999999996</v>
      </c>
      <c r="I266" s="157"/>
      <c r="L266" s="153"/>
      <c r="M266" s="158"/>
      <c r="T266" s="159"/>
      <c r="AT266" s="154" t="s">
        <v>262</v>
      </c>
      <c r="AU266" s="154" t="s">
        <v>21</v>
      </c>
      <c r="AV266" s="12" t="s">
        <v>21</v>
      </c>
      <c r="AW266" s="12" t="s">
        <v>36</v>
      </c>
      <c r="AX266" s="12" t="s">
        <v>75</v>
      </c>
      <c r="AY266" s="154" t="s">
        <v>244</v>
      </c>
    </row>
    <row r="267" spans="2:65" s="13" customFormat="1">
      <c r="B267" s="160"/>
      <c r="D267" s="147" t="s">
        <v>262</v>
      </c>
      <c r="E267" s="161" t="s">
        <v>29</v>
      </c>
      <c r="F267" s="162" t="s">
        <v>271</v>
      </c>
      <c r="H267" s="163">
        <v>75.825000000000003</v>
      </c>
      <c r="I267" s="164"/>
      <c r="L267" s="160"/>
      <c r="M267" s="165"/>
      <c r="T267" s="166"/>
      <c r="AT267" s="161" t="s">
        <v>262</v>
      </c>
      <c r="AU267" s="161" t="s">
        <v>21</v>
      </c>
      <c r="AV267" s="13" t="s">
        <v>251</v>
      </c>
      <c r="AW267" s="13" t="s">
        <v>36</v>
      </c>
      <c r="AX267" s="13" t="s">
        <v>83</v>
      </c>
      <c r="AY267" s="161" t="s">
        <v>244</v>
      </c>
    </row>
    <row r="268" spans="2:65" s="1" customFormat="1" ht="16.5" customHeight="1">
      <c r="B268" s="34"/>
      <c r="C268" s="134" t="s">
        <v>476</v>
      </c>
      <c r="D268" s="134" t="s">
        <v>246</v>
      </c>
      <c r="E268" s="135" t="s">
        <v>3329</v>
      </c>
      <c r="F268" s="136" t="s">
        <v>3330</v>
      </c>
      <c r="G268" s="137" t="s">
        <v>249</v>
      </c>
      <c r="H268" s="138">
        <v>75.825000000000003</v>
      </c>
      <c r="I268" s="139"/>
      <c r="J268" s="140">
        <f>ROUND(I268*H268,2)</f>
        <v>0</v>
      </c>
      <c r="K268" s="136" t="s">
        <v>250</v>
      </c>
      <c r="L268" s="34"/>
      <c r="M268" s="141" t="s">
        <v>29</v>
      </c>
      <c r="N268" s="142" t="s">
        <v>46</v>
      </c>
      <c r="P268" s="143">
        <f>O268*H268</f>
        <v>0</v>
      </c>
      <c r="Q268" s="143">
        <v>4.0000000000000003E-5</v>
      </c>
      <c r="R268" s="143">
        <f>Q268*H268</f>
        <v>3.0330000000000005E-3</v>
      </c>
      <c r="S268" s="143">
        <v>0</v>
      </c>
      <c r="T268" s="144">
        <f>S268*H268</f>
        <v>0</v>
      </c>
      <c r="AR268" s="145" t="s">
        <v>251</v>
      </c>
      <c r="AT268" s="145" t="s">
        <v>246</v>
      </c>
      <c r="AU268" s="145" t="s">
        <v>21</v>
      </c>
      <c r="AY268" s="18" t="s">
        <v>244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83</v>
      </c>
      <c r="BK268" s="146">
        <f>ROUND(I268*H268,2)</f>
        <v>0</v>
      </c>
      <c r="BL268" s="18" t="s">
        <v>251</v>
      </c>
      <c r="BM268" s="145" t="s">
        <v>3331</v>
      </c>
    </row>
    <row r="269" spans="2:65" s="1" customFormat="1">
      <c r="B269" s="34"/>
      <c r="D269" s="147" t="s">
        <v>253</v>
      </c>
      <c r="F269" s="148" t="s">
        <v>3332</v>
      </c>
      <c r="I269" s="149"/>
      <c r="L269" s="34"/>
      <c r="M269" s="150"/>
      <c r="T269" s="55"/>
      <c r="AT269" s="18" t="s">
        <v>253</v>
      </c>
      <c r="AU269" s="18" t="s">
        <v>21</v>
      </c>
    </row>
    <row r="270" spans="2:65" s="1" customFormat="1">
      <c r="B270" s="34"/>
      <c r="D270" s="151" t="s">
        <v>255</v>
      </c>
      <c r="F270" s="152" t="s">
        <v>3333</v>
      </c>
      <c r="I270" s="149"/>
      <c r="L270" s="34"/>
      <c r="M270" s="150"/>
      <c r="T270" s="55"/>
      <c r="AT270" s="18" t="s">
        <v>255</v>
      </c>
      <c r="AU270" s="18" t="s">
        <v>21</v>
      </c>
    </row>
    <row r="271" spans="2:65" s="1" customFormat="1" ht="16.5" customHeight="1">
      <c r="B271" s="34"/>
      <c r="C271" s="134" t="s">
        <v>483</v>
      </c>
      <c r="D271" s="134" t="s">
        <v>246</v>
      </c>
      <c r="E271" s="135" t="s">
        <v>3334</v>
      </c>
      <c r="F271" s="136" t="s">
        <v>3335</v>
      </c>
      <c r="G271" s="137" t="s">
        <v>416</v>
      </c>
      <c r="H271" s="138">
        <v>3.2250000000000001</v>
      </c>
      <c r="I271" s="139"/>
      <c r="J271" s="140">
        <f>ROUND(I271*H271,2)</f>
        <v>0</v>
      </c>
      <c r="K271" s="136" t="s">
        <v>250</v>
      </c>
      <c r="L271" s="34"/>
      <c r="M271" s="141" t="s">
        <v>29</v>
      </c>
      <c r="N271" s="142" t="s">
        <v>46</v>
      </c>
      <c r="P271" s="143">
        <f>O271*H271</f>
        <v>0</v>
      </c>
      <c r="Q271" s="143">
        <v>1.0383</v>
      </c>
      <c r="R271" s="143">
        <f>Q271*H271</f>
        <v>3.3485175000000003</v>
      </c>
      <c r="S271" s="143">
        <v>0</v>
      </c>
      <c r="T271" s="144">
        <f>S271*H271</f>
        <v>0</v>
      </c>
      <c r="AR271" s="145" t="s">
        <v>251</v>
      </c>
      <c r="AT271" s="145" t="s">
        <v>246</v>
      </c>
      <c r="AU271" s="145" t="s">
        <v>21</v>
      </c>
      <c r="AY271" s="18" t="s">
        <v>244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83</v>
      </c>
      <c r="BK271" s="146">
        <f>ROUND(I271*H271,2)</f>
        <v>0</v>
      </c>
      <c r="BL271" s="18" t="s">
        <v>251</v>
      </c>
      <c r="BM271" s="145" t="s">
        <v>3336</v>
      </c>
    </row>
    <row r="272" spans="2:65" s="1" customFormat="1">
      <c r="B272" s="34"/>
      <c r="D272" s="147" t="s">
        <v>253</v>
      </c>
      <c r="F272" s="148" t="s">
        <v>3337</v>
      </c>
      <c r="I272" s="149"/>
      <c r="L272" s="34"/>
      <c r="M272" s="150"/>
      <c r="T272" s="55"/>
      <c r="AT272" s="18" t="s">
        <v>253</v>
      </c>
      <c r="AU272" s="18" t="s">
        <v>21</v>
      </c>
    </row>
    <row r="273" spans="2:65" s="1" customFormat="1">
      <c r="B273" s="34"/>
      <c r="D273" s="151" t="s">
        <v>255</v>
      </c>
      <c r="F273" s="152" t="s">
        <v>3338</v>
      </c>
      <c r="I273" s="149"/>
      <c r="L273" s="34"/>
      <c r="M273" s="150"/>
      <c r="T273" s="55"/>
      <c r="AT273" s="18" t="s">
        <v>255</v>
      </c>
      <c r="AU273" s="18" t="s">
        <v>21</v>
      </c>
    </row>
    <row r="274" spans="2:65" s="12" customFormat="1">
      <c r="B274" s="153"/>
      <c r="D274" s="147" t="s">
        <v>262</v>
      </c>
      <c r="E274" s="154" t="s">
        <v>29</v>
      </c>
      <c r="F274" s="155" t="s">
        <v>3339</v>
      </c>
      <c r="H274" s="156">
        <v>1.9850000000000001</v>
      </c>
      <c r="I274" s="157"/>
      <c r="L274" s="153"/>
      <c r="M274" s="158"/>
      <c r="T274" s="159"/>
      <c r="AT274" s="154" t="s">
        <v>262</v>
      </c>
      <c r="AU274" s="154" t="s">
        <v>21</v>
      </c>
      <c r="AV274" s="12" t="s">
        <v>21</v>
      </c>
      <c r="AW274" s="12" t="s">
        <v>36</v>
      </c>
      <c r="AX274" s="12" t="s">
        <v>75</v>
      </c>
      <c r="AY274" s="154" t="s">
        <v>244</v>
      </c>
    </row>
    <row r="275" spans="2:65" s="12" customFormat="1">
      <c r="B275" s="153"/>
      <c r="D275" s="147" t="s">
        <v>262</v>
      </c>
      <c r="E275" s="154" t="s">
        <v>29</v>
      </c>
      <c r="F275" s="155" t="s">
        <v>3340</v>
      </c>
      <c r="H275" s="156">
        <v>1.24</v>
      </c>
      <c r="I275" s="157"/>
      <c r="L275" s="153"/>
      <c r="M275" s="158"/>
      <c r="T275" s="159"/>
      <c r="AT275" s="154" t="s">
        <v>262</v>
      </c>
      <c r="AU275" s="154" t="s">
        <v>21</v>
      </c>
      <c r="AV275" s="12" t="s">
        <v>21</v>
      </c>
      <c r="AW275" s="12" t="s">
        <v>36</v>
      </c>
      <c r="AX275" s="12" t="s">
        <v>75</v>
      </c>
      <c r="AY275" s="154" t="s">
        <v>244</v>
      </c>
    </row>
    <row r="276" spans="2:65" s="13" customFormat="1">
      <c r="B276" s="160"/>
      <c r="D276" s="147" t="s">
        <v>262</v>
      </c>
      <c r="E276" s="161" t="s">
        <v>29</v>
      </c>
      <c r="F276" s="162" t="s">
        <v>271</v>
      </c>
      <c r="H276" s="163">
        <v>3.2250000000000001</v>
      </c>
      <c r="I276" s="164"/>
      <c r="L276" s="160"/>
      <c r="M276" s="165"/>
      <c r="T276" s="166"/>
      <c r="AT276" s="161" t="s">
        <v>262</v>
      </c>
      <c r="AU276" s="161" t="s">
        <v>21</v>
      </c>
      <c r="AV276" s="13" t="s">
        <v>251</v>
      </c>
      <c r="AW276" s="13" t="s">
        <v>36</v>
      </c>
      <c r="AX276" s="13" t="s">
        <v>83</v>
      </c>
      <c r="AY276" s="161" t="s">
        <v>244</v>
      </c>
    </row>
    <row r="277" spans="2:65" s="1" customFormat="1" ht="16.5" customHeight="1">
      <c r="B277" s="34"/>
      <c r="C277" s="134" t="s">
        <v>490</v>
      </c>
      <c r="D277" s="134" t="s">
        <v>246</v>
      </c>
      <c r="E277" s="135" t="s">
        <v>3341</v>
      </c>
      <c r="F277" s="136" t="s">
        <v>3342</v>
      </c>
      <c r="G277" s="137" t="s">
        <v>1351</v>
      </c>
      <c r="H277" s="138">
        <v>240</v>
      </c>
      <c r="I277" s="139"/>
      <c r="J277" s="140">
        <f>ROUND(I277*H277,2)</f>
        <v>0</v>
      </c>
      <c r="K277" s="136" t="s">
        <v>250</v>
      </c>
      <c r="L277" s="34"/>
      <c r="M277" s="141" t="s">
        <v>29</v>
      </c>
      <c r="N277" s="142" t="s">
        <v>46</v>
      </c>
      <c r="P277" s="143">
        <f>O277*H277</f>
        <v>0</v>
      </c>
      <c r="Q277" s="143">
        <v>1.3999999999999999E-4</v>
      </c>
      <c r="R277" s="143">
        <f>Q277*H277</f>
        <v>3.3599999999999998E-2</v>
      </c>
      <c r="S277" s="143">
        <v>0</v>
      </c>
      <c r="T277" s="144">
        <f>S277*H277</f>
        <v>0</v>
      </c>
      <c r="AR277" s="145" t="s">
        <v>251</v>
      </c>
      <c r="AT277" s="145" t="s">
        <v>246</v>
      </c>
      <c r="AU277" s="145" t="s">
        <v>21</v>
      </c>
      <c r="AY277" s="18" t="s">
        <v>244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83</v>
      </c>
      <c r="BK277" s="146">
        <f>ROUND(I277*H277,2)</f>
        <v>0</v>
      </c>
      <c r="BL277" s="18" t="s">
        <v>251</v>
      </c>
      <c r="BM277" s="145" t="s">
        <v>3343</v>
      </c>
    </row>
    <row r="278" spans="2:65" s="1" customFormat="1">
      <c r="B278" s="34"/>
      <c r="D278" s="147" t="s">
        <v>253</v>
      </c>
      <c r="F278" s="148" t="s">
        <v>3344</v>
      </c>
      <c r="I278" s="149"/>
      <c r="L278" s="34"/>
      <c r="M278" s="150"/>
      <c r="T278" s="55"/>
      <c r="AT278" s="18" t="s">
        <v>253</v>
      </c>
      <c r="AU278" s="18" t="s">
        <v>21</v>
      </c>
    </row>
    <row r="279" spans="2:65" s="1" customFormat="1">
      <c r="B279" s="34"/>
      <c r="D279" s="151" t="s">
        <v>255</v>
      </c>
      <c r="F279" s="152" t="s">
        <v>3345</v>
      </c>
      <c r="I279" s="149"/>
      <c r="L279" s="34"/>
      <c r="M279" s="150"/>
      <c r="T279" s="55"/>
      <c r="AT279" s="18" t="s">
        <v>255</v>
      </c>
      <c r="AU279" s="18" t="s">
        <v>21</v>
      </c>
    </row>
    <row r="280" spans="2:65" s="12" customFormat="1">
      <c r="B280" s="153"/>
      <c r="D280" s="147" t="s">
        <v>262</v>
      </c>
      <c r="E280" s="154" t="s">
        <v>29</v>
      </c>
      <c r="F280" s="155" t="s">
        <v>3346</v>
      </c>
      <c r="H280" s="156">
        <v>90</v>
      </c>
      <c r="I280" s="157"/>
      <c r="L280" s="153"/>
      <c r="M280" s="158"/>
      <c r="T280" s="159"/>
      <c r="AT280" s="154" t="s">
        <v>262</v>
      </c>
      <c r="AU280" s="154" t="s">
        <v>21</v>
      </c>
      <c r="AV280" s="12" t="s">
        <v>21</v>
      </c>
      <c r="AW280" s="12" t="s">
        <v>36</v>
      </c>
      <c r="AX280" s="12" t="s">
        <v>75</v>
      </c>
      <c r="AY280" s="154" t="s">
        <v>244</v>
      </c>
    </row>
    <row r="281" spans="2:65" s="12" customFormat="1">
      <c r="B281" s="153"/>
      <c r="D281" s="147" t="s">
        <v>262</v>
      </c>
      <c r="E281" s="154" t="s">
        <v>29</v>
      </c>
      <c r="F281" s="155" t="s">
        <v>3347</v>
      </c>
      <c r="H281" s="156">
        <v>150</v>
      </c>
      <c r="I281" s="157"/>
      <c r="L281" s="153"/>
      <c r="M281" s="158"/>
      <c r="T281" s="159"/>
      <c r="AT281" s="154" t="s">
        <v>262</v>
      </c>
      <c r="AU281" s="154" t="s">
        <v>21</v>
      </c>
      <c r="AV281" s="12" t="s">
        <v>21</v>
      </c>
      <c r="AW281" s="12" t="s">
        <v>36</v>
      </c>
      <c r="AX281" s="12" t="s">
        <v>75</v>
      </c>
      <c r="AY281" s="154" t="s">
        <v>244</v>
      </c>
    </row>
    <row r="282" spans="2:65" s="13" customFormat="1">
      <c r="B282" s="160"/>
      <c r="D282" s="147" t="s">
        <v>262</v>
      </c>
      <c r="E282" s="161" t="s">
        <v>29</v>
      </c>
      <c r="F282" s="162" t="s">
        <v>271</v>
      </c>
      <c r="H282" s="163">
        <v>240</v>
      </c>
      <c r="I282" s="164"/>
      <c r="L282" s="160"/>
      <c r="M282" s="165"/>
      <c r="T282" s="166"/>
      <c r="AT282" s="161" t="s">
        <v>262</v>
      </c>
      <c r="AU282" s="161" t="s">
        <v>21</v>
      </c>
      <c r="AV282" s="13" t="s">
        <v>251</v>
      </c>
      <c r="AW282" s="13" t="s">
        <v>36</v>
      </c>
      <c r="AX282" s="13" t="s">
        <v>83</v>
      </c>
      <c r="AY282" s="161" t="s">
        <v>244</v>
      </c>
    </row>
    <row r="283" spans="2:65" s="1" customFormat="1" ht="16.5" customHeight="1">
      <c r="B283" s="34"/>
      <c r="C283" s="134" t="s">
        <v>497</v>
      </c>
      <c r="D283" s="134" t="s">
        <v>246</v>
      </c>
      <c r="E283" s="135" t="s">
        <v>2807</v>
      </c>
      <c r="F283" s="136" t="s">
        <v>2808</v>
      </c>
      <c r="G283" s="137" t="s">
        <v>591</v>
      </c>
      <c r="H283" s="138">
        <v>300</v>
      </c>
      <c r="I283" s="139"/>
      <c r="J283" s="140">
        <f>ROUND(I283*H283,2)</f>
        <v>0</v>
      </c>
      <c r="K283" s="136" t="s">
        <v>250</v>
      </c>
      <c r="L283" s="34"/>
      <c r="M283" s="141" t="s">
        <v>29</v>
      </c>
      <c r="N283" s="142" t="s">
        <v>46</v>
      </c>
      <c r="P283" s="143">
        <f>O283*H283</f>
        <v>0</v>
      </c>
      <c r="Q283" s="143">
        <v>3.739E-2</v>
      </c>
      <c r="R283" s="143">
        <f>Q283*H283</f>
        <v>11.217000000000001</v>
      </c>
      <c r="S283" s="143">
        <v>0</v>
      </c>
      <c r="T283" s="144">
        <f>S283*H283</f>
        <v>0</v>
      </c>
      <c r="AR283" s="145" t="s">
        <v>251</v>
      </c>
      <c r="AT283" s="145" t="s">
        <v>246</v>
      </c>
      <c r="AU283" s="145" t="s">
        <v>21</v>
      </c>
      <c r="AY283" s="18" t="s">
        <v>244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83</v>
      </c>
      <c r="BK283" s="146">
        <f>ROUND(I283*H283,2)</f>
        <v>0</v>
      </c>
      <c r="BL283" s="18" t="s">
        <v>251</v>
      </c>
      <c r="BM283" s="145" t="s">
        <v>3348</v>
      </c>
    </row>
    <row r="284" spans="2:65" s="1" customFormat="1" ht="19.5">
      <c r="B284" s="34"/>
      <c r="D284" s="147" t="s">
        <v>253</v>
      </c>
      <c r="F284" s="148" t="s">
        <v>2810</v>
      </c>
      <c r="I284" s="149"/>
      <c r="L284" s="34"/>
      <c r="M284" s="150"/>
      <c r="T284" s="55"/>
      <c r="AT284" s="18" t="s">
        <v>253</v>
      </c>
      <c r="AU284" s="18" t="s">
        <v>21</v>
      </c>
    </row>
    <row r="285" spans="2:65" s="1" customFormat="1">
      <c r="B285" s="34"/>
      <c r="D285" s="151" t="s">
        <v>255</v>
      </c>
      <c r="F285" s="152" t="s">
        <v>2811</v>
      </c>
      <c r="I285" s="149"/>
      <c r="L285" s="34"/>
      <c r="M285" s="150"/>
      <c r="T285" s="55"/>
      <c r="AT285" s="18" t="s">
        <v>255</v>
      </c>
      <c r="AU285" s="18" t="s">
        <v>21</v>
      </c>
    </row>
    <row r="286" spans="2:65" s="12" customFormat="1">
      <c r="B286" s="153"/>
      <c r="D286" s="147" t="s">
        <v>262</v>
      </c>
      <c r="E286" s="154" t="s">
        <v>29</v>
      </c>
      <c r="F286" s="155" t="s">
        <v>3349</v>
      </c>
      <c r="H286" s="156">
        <v>130</v>
      </c>
      <c r="I286" s="157"/>
      <c r="L286" s="153"/>
      <c r="M286" s="158"/>
      <c r="T286" s="159"/>
      <c r="AT286" s="154" t="s">
        <v>262</v>
      </c>
      <c r="AU286" s="154" t="s">
        <v>21</v>
      </c>
      <c r="AV286" s="12" t="s">
        <v>21</v>
      </c>
      <c r="AW286" s="12" t="s">
        <v>36</v>
      </c>
      <c r="AX286" s="12" t="s">
        <v>75</v>
      </c>
      <c r="AY286" s="154" t="s">
        <v>244</v>
      </c>
    </row>
    <row r="287" spans="2:65" s="12" customFormat="1">
      <c r="B287" s="153"/>
      <c r="D287" s="147" t="s">
        <v>262</v>
      </c>
      <c r="E287" s="154" t="s">
        <v>29</v>
      </c>
      <c r="F287" s="155" t="s">
        <v>3350</v>
      </c>
      <c r="H287" s="156">
        <v>70</v>
      </c>
      <c r="I287" s="157"/>
      <c r="L287" s="153"/>
      <c r="M287" s="158"/>
      <c r="T287" s="159"/>
      <c r="AT287" s="154" t="s">
        <v>262</v>
      </c>
      <c r="AU287" s="154" t="s">
        <v>21</v>
      </c>
      <c r="AV287" s="12" t="s">
        <v>21</v>
      </c>
      <c r="AW287" s="12" t="s">
        <v>36</v>
      </c>
      <c r="AX287" s="12" t="s">
        <v>75</v>
      </c>
      <c r="AY287" s="154" t="s">
        <v>244</v>
      </c>
    </row>
    <row r="288" spans="2:65" s="12" customFormat="1">
      <c r="B288" s="153"/>
      <c r="D288" s="147" t="s">
        <v>262</v>
      </c>
      <c r="E288" s="154" t="s">
        <v>29</v>
      </c>
      <c r="F288" s="155" t="s">
        <v>3351</v>
      </c>
      <c r="H288" s="156">
        <v>100</v>
      </c>
      <c r="I288" s="157"/>
      <c r="L288" s="153"/>
      <c r="M288" s="158"/>
      <c r="T288" s="159"/>
      <c r="AT288" s="154" t="s">
        <v>262</v>
      </c>
      <c r="AU288" s="154" t="s">
        <v>21</v>
      </c>
      <c r="AV288" s="12" t="s">
        <v>21</v>
      </c>
      <c r="AW288" s="12" t="s">
        <v>36</v>
      </c>
      <c r="AX288" s="12" t="s">
        <v>75</v>
      </c>
      <c r="AY288" s="154" t="s">
        <v>244</v>
      </c>
    </row>
    <row r="289" spans="2:65" s="13" customFormat="1">
      <c r="B289" s="160"/>
      <c r="D289" s="147" t="s">
        <v>262</v>
      </c>
      <c r="E289" s="161" t="s">
        <v>29</v>
      </c>
      <c r="F289" s="162" t="s">
        <v>271</v>
      </c>
      <c r="H289" s="163">
        <v>300</v>
      </c>
      <c r="I289" s="164"/>
      <c r="L289" s="160"/>
      <c r="M289" s="165"/>
      <c r="T289" s="166"/>
      <c r="AT289" s="161" t="s">
        <v>262</v>
      </c>
      <c r="AU289" s="161" t="s">
        <v>21</v>
      </c>
      <c r="AV289" s="13" t="s">
        <v>251</v>
      </c>
      <c r="AW289" s="13" t="s">
        <v>36</v>
      </c>
      <c r="AX289" s="13" t="s">
        <v>83</v>
      </c>
      <c r="AY289" s="161" t="s">
        <v>244</v>
      </c>
    </row>
    <row r="290" spans="2:65" s="1" customFormat="1" ht="16.5" customHeight="1">
      <c r="B290" s="34"/>
      <c r="C290" s="175" t="s">
        <v>504</v>
      </c>
      <c r="D290" s="175" t="s">
        <v>373</v>
      </c>
      <c r="E290" s="176" t="s">
        <v>2819</v>
      </c>
      <c r="F290" s="177" t="s">
        <v>2820</v>
      </c>
      <c r="G290" s="178" t="s">
        <v>591</v>
      </c>
      <c r="H290" s="179">
        <v>429</v>
      </c>
      <c r="I290" s="180"/>
      <c r="J290" s="181">
        <f>ROUND(I290*H290,2)</f>
        <v>0</v>
      </c>
      <c r="K290" s="177" t="s">
        <v>250</v>
      </c>
      <c r="L290" s="182"/>
      <c r="M290" s="183" t="s">
        <v>29</v>
      </c>
      <c r="N290" s="184" t="s">
        <v>46</v>
      </c>
      <c r="P290" s="143">
        <f>O290*H290</f>
        <v>0</v>
      </c>
      <c r="Q290" s="143">
        <v>4.3400000000000001E-2</v>
      </c>
      <c r="R290" s="143">
        <f>Q290*H290</f>
        <v>18.618600000000001</v>
      </c>
      <c r="S290" s="143">
        <v>0</v>
      </c>
      <c r="T290" s="144">
        <f>S290*H290</f>
        <v>0</v>
      </c>
      <c r="AR290" s="145" t="s">
        <v>300</v>
      </c>
      <c r="AT290" s="145" t="s">
        <v>373</v>
      </c>
      <c r="AU290" s="145" t="s">
        <v>21</v>
      </c>
      <c r="AY290" s="18" t="s">
        <v>244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83</v>
      </c>
      <c r="BK290" s="146">
        <f>ROUND(I290*H290,2)</f>
        <v>0</v>
      </c>
      <c r="BL290" s="18" t="s">
        <v>251</v>
      </c>
      <c r="BM290" s="145" t="s">
        <v>3352</v>
      </c>
    </row>
    <row r="291" spans="2:65" s="1" customFormat="1">
      <c r="B291" s="34"/>
      <c r="D291" s="147" t="s">
        <v>253</v>
      </c>
      <c r="F291" s="148" t="s">
        <v>2820</v>
      </c>
      <c r="I291" s="149"/>
      <c r="L291" s="34"/>
      <c r="M291" s="150"/>
      <c r="T291" s="55"/>
      <c r="AT291" s="18" t="s">
        <v>253</v>
      </c>
      <c r="AU291" s="18" t="s">
        <v>21</v>
      </c>
    </row>
    <row r="292" spans="2:65" s="12" customFormat="1">
      <c r="B292" s="153"/>
      <c r="D292" s="147" t="s">
        <v>262</v>
      </c>
      <c r="E292" s="154" t="s">
        <v>29</v>
      </c>
      <c r="F292" s="155" t="s">
        <v>3353</v>
      </c>
      <c r="H292" s="156">
        <v>390</v>
      </c>
      <c r="I292" s="157"/>
      <c r="L292" s="153"/>
      <c r="M292" s="158"/>
      <c r="T292" s="159"/>
      <c r="AT292" s="154" t="s">
        <v>262</v>
      </c>
      <c r="AU292" s="154" t="s">
        <v>21</v>
      </c>
      <c r="AV292" s="12" t="s">
        <v>21</v>
      </c>
      <c r="AW292" s="12" t="s">
        <v>36</v>
      </c>
      <c r="AX292" s="12" t="s">
        <v>83</v>
      </c>
      <c r="AY292" s="154" t="s">
        <v>244</v>
      </c>
    </row>
    <row r="293" spans="2:65" s="12" customFormat="1">
      <c r="B293" s="153"/>
      <c r="D293" s="147" t="s">
        <v>262</v>
      </c>
      <c r="F293" s="155" t="s">
        <v>3354</v>
      </c>
      <c r="H293" s="156">
        <v>429</v>
      </c>
      <c r="I293" s="157"/>
      <c r="L293" s="153"/>
      <c r="M293" s="158"/>
      <c r="T293" s="159"/>
      <c r="AT293" s="154" t="s">
        <v>262</v>
      </c>
      <c r="AU293" s="154" t="s">
        <v>21</v>
      </c>
      <c r="AV293" s="12" t="s">
        <v>21</v>
      </c>
      <c r="AW293" s="12" t="s">
        <v>4</v>
      </c>
      <c r="AX293" s="12" t="s">
        <v>83</v>
      </c>
      <c r="AY293" s="154" t="s">
        <v>244</v>
      </c>
    </row>
    <row r="294" spans="2:65" s="1" customFormat="1" ht="16.5" customHeight="1">
      <c r="B294" s="34"/>
      <c r="C294" s="134" t="s">
        <v>511</v>
      </c>
      <c r="D294" s="134" t="s">
        <v>246</v>
      </c>
      <c r="E294" s="135" t="s">
        <v>3355</v>
      </c>
      <c r="F294" s="136" t="s">
        <v>3356</v>
      </c>
      <c r="G294" s="137" t="s">
        <v>591</v>
      </c>
      <c r="H294" s="138">
        <v>90</v>
      </c>
      <c r="I294" s="139"/>
      <c r="J294" s="140">
        <f>ROUND(I294*H294,2)</f>
        <v>0</v>
      </c>
      <c r="K294" s="136" t="s">
        <v>250</v>
      </c>
      <c r="L294" s="34"/>
      <c r="M294" s="141" t="s">
        <v>29</v>
      </c>
      <c r="N294" s="142" t="s">
        <v>46</v>
      </c>
      <c r="P294" s="143">
        <f>O294*H294</f>
        <v>0</v>
      </c>
      <c r="Q294" s="143">
        <v>3.739E-2</v>
      </c>
      <c r="R294" s="143">
        <f>Q294*H294</f>
        <v>3.3651</v>
      </c>
      <c r="S294" s="143">
        <v>0</v>
      </c>
      <c r="T294" s="144">
        <f>S294*H294</f>
        <v>0</v>
      </c>
      <c r="AR294" s="145" t="s">
        <v>251</v>
      </c>
      <c r="AT294" s="145" t="s">
        <v>246</v>
      </c>
      <c r="AU294" s="145" t="s">
        <v>21</v>
      </c>
      <c r="AY294" s="18" t="s">
        <v>244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83</v>
      </c>
      <c r="BK294" s="146">
        <f>ROUND(I294*H294,2)</f>
        <v>0</v>
      </c>
      <c r="BL294" s="18" t="s">
        <v>251</v>
      </c>
      <c r="BM294" s="145" t="s">
        <v>3357</v>
      </c>
    </row>
    <row r="295" spans="2:65" s="1" customFormat="1" ht="19.5">
      <c r="B295" s="34"/>
      <c r="D295" s="147" t="s">
        <v>253</v>
      </c>
      <c r="F295" s="148" t="s">
        <v>3358</v>
      </c>
      <c r="I295" s="149"/>
      <c r="L295" s="34"/>
      <c r="M295" s="150"/>
      <c r="T295" s="55"/>
      <c r="AT295" s="18" t="s">
        <v>253</v>
      </c>
      <c r="AU295" s="18" t="s">
        <v>21</v>
      </c>
    </row>
    <row r="296" spans="2:65" s="1" customFormat="1">
      <c r="B296" s="34"/>
      <c r="D296" s="151" t="s">
        <v>255</v>
      </c>
      <c r="F296" s="152" t="s">
        <v>3359</v>
      </c>
      <c r="I296" s="149"/>
      <c r="L296" s="34"/>
      <c r="M296" s="150"/>
      <c r="T296" s="55"/>
      <c r="AT296" s="18" t="s">
        <v>255</v>
      </c>
      <c r="AU296" s="18" t="s">
        <v>21</v>
      </c>
    </row>
    <row r="297" spans="2:65" s="12" customFormat="1">
      <c r="B297" s="153"/>
      <c r="D297" s="147" t="s">
        <v>262</v>
      </c>
      <c r="E297" s="154" t="s">
        <v>29</v>
      </c>
      <c r="F297" s="155" t="s">
        <v>3360</v>
      </c>
      <c r="H297" s="156">
        <v>90</v>
      </c>
      <c r="I297" s="157"/>
      <c r="L297" s="153"/>
      <c r="M297" s="158"/>
      <c r="T297" s="159"/>
      <c r="AT297" s="154" t="s">
        <v>262</v>
      </c>
      <c r="AU297" s="154" t="s">
        <v>21</v>
      </c>
      <c r="AV297" s="12" t="s">
        <v>21</v>
      </c>
      <c r="AW297" s="12" t="s">
        <v>36</v>
      </c>
      <c r="AX297" s="12" t="s">
        <v>83</v>
      </c>
      <c r="AY297" s="154" t="s">
        <v>244</v>
      </c>
    </row>
    <row r="298" spans="2:65" s="1" customFormat="1" ht="16.5" customHeight="1">
      <c r="B298" s="34"/>
      <c r="C298" s="134" t="s">
        <v>518</v>
      </c>
      <c r="D298" s="134" t="s">
        <v>246</v>
      </c>
      <c r="E298" s="135" t="s">
        <v>2823</v>
      </c>
      <c r="F298" s="136" t="s">
        <v>2824</v>
      </c>
      <c r="G298" s="137" t="s">
        <v>507</v>
      </c>
      <c r="H298" s="138">
        <v>60</v>
      </c>
      <c r="I298" s="139"/>
      <c r="J298" s="140">
        <f>ROUND(I298*H298,2)</f>
        <v>0</v>
      </c>
      <c r="K298" s="136" t="s">
        <v>250</v>
      </c>
      <c r="L298" s="34"/>
      <c r="M298" s="141" t="s">
        <v>29</v>
      </c>
      <c r="N298" s="142" t="s">
        <v>46</v>
      </c>
      <c r="P298" s="143">
        <f>O298*H298</f>
        <v>0</v>
      </c>
      <c r="Q298" s="143">
        <v>7.1000000000000002E-4</v>
      </c>
      <c r="R298" s="143">
        <f>Q298*H298</f>
        <v>4.2599999999999999E-2</v>
      </c>
      <c r="S298" s="143">
        <v>0</v>
      </c>
      <c r="T298" s="144">
        <f>S298*H298</f>
        <v>0</v>
      </c>
      <c r="AR298" s="145" t="s">
        <v>251</v>
      </c>
      <c r="AT298" s="145" t="s">
        <v>246</v>
      </c>
      <c r="AU298" s="145" t="s">
        <v>21</v>
      </c>
      <c r="AY298" s="18" t="s">
        <v>244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83</v>
      </c>
      <c r="BK298" s="146">
        <f>ROUND(I298*H298,2)</f>
        <v>0</v>
      </c>
      <c r="BL298" s="18" t="s">
        <v>251</v>
      </c>
      <c r="BM298" s="145" t="s">
        <v>3361</v>
      </c>
    </row>
    <row r="299" spans="2:65" s="1" customFormat="1">
      <c r="B299" s="34"/>
      <c r="D299" s="147" t="s">
        <v>253</v>
      </c>
      <c r="F299" s="148" t="s">
        <v>2826</v>
      </c>
      <c r="I299" s="149"/>
      <c r="L299" s="34"/>
      <c r="M299" s="150"/>
      <c r="T299" s="55"/>
      <c r="AT299" s="18" t="s">
        <v>253</v>
      </c>
      <c r="AU299" s="18" t="s">
        <v>21</v>
      </c>
    </row>
    <row r="300" spans="2:65" s="1" customFormat="1">
      <c r="B300" s="34"/>
      <c r="D300" s="151" t="s">
        <v>255</v>
      </c>
      <c r="F300" s="152" t="s">
        <v>2827</v>
      </c>
      <c r="I300" s="149"/>
      <c r="L300" s="34"/>
      <c r="M300" s="150"/>
      <c r="T300" s="55"/>
      <c r="AT300" s="18" t="s">
        <v>255</v>
      </c>
      <c r="AU300" s="18" t="s">
        <v>21</v>
      </c>
    </row>
    <row r="301" spans="2:65" s="1" customFormat="1" ht="16.5" customHeight="1">
      <c r="B301" s="34"/>
      <c r="C301" s="134" t="s">
        <v>522</v>
      </c>
      <c r="D301" s="134" t="s">
        <v>246</v>
      </c>
      <c r="E301" s="135" t="s">
        <v>498</v>
      </c>
      <c r="F301" s="136" t="s">
        <v>499</v>
      </c>
      <c r="G301" s="137" t="s">
        <v>249</v>
      </c>
      <c r="H301" s="138">
        <v>300</v>
      </c>
      <c r="I301" s="139"/>
      <c r="J301" s="140">
        <f>ROUND(I301*H301,2)</f>
        <v>0</v>
      </c>
      <c r="K301" s="136" t="s">
        <v>250</v>
      </c>
      <c r="L301" s="34"/>
      <c r="M301" s="141" t="s">
        <v>29</v>
      </c>
      <c r="N301" s="142" t="s">
        <v>46</v>
      </c>
      <c r="P301" s="143">
        <f>O301*H301</f>
        <v>0</v>
      </c>
      <c r="Q301" s="143">
        <v>0.108</v>
      </c>
      <c r="R301" s="143">
        <f>Q301*H301</f>
        <v>32.4</v>
      </c>
      <c r="S301" s="143">
        <v>0</v>
      </c>
      <c r="T301" s="144">
        <f>S301*H301</f>
        <v>0</v>
      </c>
      <c r="AR301" s="145" t="s">
        <v>251</v>
      </c>
      <c r="AT301" s="145" t="s">
        <v>246</v>
      </c>
      <c r="AU301" s="145" t="s">
        <v>21</v>
      </c>
      <c r="AY301" s="18" t="s">
        <v>244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83</v>
      </c>
      <c r="BK301" s="146">
        <f>ROUND(I301*H301,2)</f>
        <v>0</v>
      </c>
      <c r="BL301" s="18" t="s">
        <v>251</v>
      </c>
      <c r="BM301" s="145" t="s">
        <v>3362</v>
      </c>
    </row>
    <row r="302" spans="2:65" s="1" customFormat="1">
      <c r="B302" s="34"/>
      <c r="D302" s="147" t="s">
        <v>253</v>
      </c>
      <c r="F302" s="148" t="s">
        <v>501</v>
      </c>
      <c r="I302" s="149"/>
      <c r="L302" s="34"/>
      <c r="M302" s="150"/>
      <c r="T302" s="55"/>
      <c r="AT302" s="18" t="s">
        <v>253</v>
      </c>
      <c r="AU302" s="18" t="s">
        <v>21</v>
      </c>
    </row>
    <row r="303" spans="2:65" s="1" customFormat="1">
      <c r="B303" s="34"/>
      <c r="D303" s="151" t="s">
        <v>255</v>
      </c>
      <c r="F303" s="152" t="s">
        <v>502</v>
      </c>
      <c r="I303" s="149"/>
      <c r="L303" s="34"/>
      <c r="M303" s="150"/>
      <c r="T303" s="55"/>
      <c r="AT303" s="18" t="s">
        <v>255</v>
      </c>
      <c r="AU303" s="18" t="s">
        <v>21</v>
      </c>
    </row>
    <row r="304" spans="2:65" s="12" customFormat="1">
      <c r="B304" s="153"/>
      <c r="D304" s="147" t="s">
        <v>262</v>
      </c>
      <c r="E304" s="154" t="s">
        <v>29</v>
      </c>
      <c r="F304" s="155" t="s">
        <v>3363</v>
      </c>
      <c r="H304" s="156">
        <v>300</v>
      </c>
      <c r="I304" s="157"/>
      <c r="L304" s="153"/>
      <c r="M304" s="158"/>
      <c r="T304" s="159"/>
      <c r="AT304" s="154" t="s">
        <v>262</v>
      </c>
      <c r="AU304" s="154" t="s">
        <v>21</v>
      </c>
      <c r="AV304" s="12" t="s">
        <v>21</v>
      </c>
      <c r="AW304" s="12" t="s">
        <v>36</v>
      </c>
      <c r="AX304" s="12" t="s">
        <v>83</v>
      </c>
      <c r="AY304" s="154" t="s">
        <v>244</v>
      </c>
    </row>
    <row r="305" spans="2:65" s="1" customFormat="1" ht="16.5" customHeight="1">
      <c r="B305" s="34"/>
      <c r="C305" s="175" t="s">
        <v>531</v>
      </c>
      <c r="D305" s="175" t="s">
        <v>373</v>
      </c>
      <c r="E305" s="176" t="s">
        <v>505</v>
      </c>
      <c r="F305" s="177" t="s">
        <v>506</v>
      </c>
      <c r="G305" s="178" t="s">
        <v>507</v>
      </c>
      <c r="H305" s="179">
        <v>100</v>
      </c>
      <c r="I305" s="180"/>
      <c r="J305" s="181">
        <f>ROUND(I305*H305,2)</f>
        <v>0</v>
      </c>
      <c r="K305" s="177" t="s">
        <v>250</v>
      </c>
      <c r="L305" s="182"/>
      <c r="M305" s="183" t="s">
        <v>29</v>
      </c>
      <c r="N305" s="184" t="s">
        <v>46</v>
      </c>
      <c r="P305" s="143">
        <f>O305*H305</f>
        <v>0</v>
      </c>
      <c r="Q305" s="143">
        <v>1.516</v>
      </c>
      <c r="R305" s="143">
        <f>Q305*H305</f>
        <v>151.6</v>
      </c>
      <c r="S305" s="143">
        <v>0</v>
      </c>
      <c r="T305" s="144">
        <f>S305*H305</f>
        <v>0</v>
      </c>
      <c r="AR305" s="145" t="s">
        <v>300</v>
      </c>
      <c r="AT305" s="145" t="s">
        <v>373</v>
      </c>
      <c r="AU305" s="145" t="s">
        <v>21</v>
      </c>
      <c r="AY305" s="18" t="s">
        <v>244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83</v>
      </c>
      <c r="BK305" s="146">
        <f>ROUND(I305*H305,2)</f>
        <v>0</v>
      </c>
      <c r="BL305" s="18" t="s">
        <v>251</v>
      </c>
      <c r="BM305" s="145" t="s">
        <v>3364</v>
      </c>
    </row>
    <row r="306" spans="2:65" s="1" customFormat="1">
      <c r="B306" s="34"/>
      <c r="D306" s="147" t="s">
        <v>253</v>
      </c>
      <c r="F306" s="148" t="s">
        <v>506</v>
      </c>
      <c r="I306" s="149"/>
      <c r="L306" s="34"/>
      <c r="M306" s="150"/>
      <c r="T306" s="55"/>
      <c r="AT306" s="18" t="s">
        <v>253</v>
      </c>
      <c r="AU306" s="18" t="s">
        <v>21</v>
      </c>
    </row>
    <row r="307" spans="2:65" s="12" customFormat="1">
      <c r="B307" s="153"/>
      <c r="D307" s="147" t="s">
        <v>262</v>
      </c>
      <c r="F307" s="155" t="s">
        <v>3365</v>
      </c>
      <c r="H307" s="156">
        <v>100</v>
      </c>
      <c r="I307" s="157"/>
      <c r="L307" s="153"/>
      <c r="M307" s="158"/>
      <c r="T307" s="159"/>
      <c r="AT307" s="154" t="s">
        <v>262</v>
      </c>
      <c r="AU307" s="154" t="s">
        <v>21</v>
      </c>
      <c r="AV307" s="12" t="s">
        <v>21</v>
      </c>
      <c r="AW307" s="12" t="s">
        <v>4</v>
      </c>
      <c r="AX307" s="12" t="s">
        <v>83</v>
      </c>
      <c r="AY307" s="154" t="s">
        <v>244</v>
      </c>
    </row>
    <row r="308" spans="2:65" s="11" customFormat="1" ht="22.9" customHeight="1">
      <c r="B308" s="122"/>
      <c r="D308" s="123" t="s">
        <v>74</v>
      </c>
      <c r="E308" s="132" t="s">
        <v>264</v>
      </c>
      <c r="F308" s="132" t="s">
        <v>510</v>
      </c>
      <c r="I308" s="125"/>
      <c r="J308" s="133">
        <f>BK308</f>
        <v>0</v>
      </c>
      <c r="L308" s="122"/>
      <c r="M308" s="127"/>
      <c r="P308" s="128">
        <f>SUM(P309:P414)</f>
        <v>0</v>
      </c>
      <c r="R308" s="128">
        <f>SUM(R309:R414)</f>
        <v>138.30603158</v>
      </c>
      <c r="T308" s="129">
        <f>SUM(T309:T414)</f>
        <v>0</v>
      </c>
      <c r="AR308" s="123" t="s">
        <v>83</v>
      </c>
      <c r="AT308" s="130" t="s">
        <v>74</v>
      </c>
      <c r="AU308" s="130" t="s">
        <v>83</v>
      </c>
      <c r="AY308" s="123" t="s">
        <v>244</v>
      </c>
      <c r="BK308" s="131">
        <f>SUM(BK309:BK414)</f>
        <v>0</v>
      </c>
    </row>
    <row r="309" spans="2:65" s="1" customFormat="1" ht="16.5" customHeight="1">
      <c r="B309" s="34"/>
      <c r="C309" s="134" t="s">
        <v>535</v>
      </c>
      <c r="D309" s="134" t="s">
        <v>246</v>
      </c>
      <c r="E309" s="135" t="s">
        <v>3366</v>
      </c>
      <c r="F309" s="136" t="s">
        <v>3367</v>
      </c>
      <c r="G309" s="137" t="s">
        <v>507</v>
      </c>
      <c r="H309" s="138">
        <v>62</v>
      </c>
      <c r="I309" s="139"/>
      <c r="J309" s="140">
        <f>ROUND(I309*H309,2)</f>
        <v>0</v>
      </c>
      <c r="K309" s="136" t="s">
        <v>250</v>
      </c>
      <c r="L309" s="34"/>
      <c r="M309" s="141" t="s">
        <v>29</v>
      </c>
      <c r="N309" s="142" t="s">
        <v>46</v>
      </c>
      <c r="P309" s="143">
        <f>O309*H309</f>
        <v>0</v>
      </c>
      <c r="Q309" s="143">
        <v>3.3E-4</v>
      </c>
      <c r="R309" s="143">
        <f>Q309*H309</f>
        <v>2.0459999999999999E-2</v>
      </c>
      <c r="S309" s="143">
        <v>0</v>
      </c>
      <c r="T309" s="144">
        <f>S309*H309</f>
        <v>0</v>
      </c>
      <c r="AR309" s="145" t="s">
        <v>251</v>
      </c>
      <c r="AT309" s="145" t="s">
        <v>246</v>
      </c>
      <c r="AU309" s="145" t="s">
        <v>21</v>
      </c>
      <c r="AY309" s="18" t="s">
        <v>244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83</v>
      </c>
      <c r="BK309" s="146">
        <f>ROUND(I309*H309,2)</f>
        <v>0</v>
      </c>
      <c r="BL309" s="18" t="s">
        <v>251</v>
      </c>
      <c r="BM309" s="145" t="s">
        <v>3368</v>
      </c>
    </row>
    <row r="310" spans="2:65" s="1" customFormat="1">
      <c r="B310" s="34"/>
      <c r="D310" s="147" t="s">
        <v>253</v>
      </c>
      <c r="F310" s="148" t="s">
        <v>3367</v>
      </c>
      <c r="I310" s="149"/>
      <c r="L310" s="34"/>
      <c r="M310" s="150"/>
      <c r="T310" s="55"/>
      <c r="AT310" s="18" t="s">
        <v>253</v>
      </c>
      <c r="AU310" s="18" t="s">
        <v>21</v>
      </c>
    </row>
    <row r="311" spans="2:65" s="1" customFormat="1">
      <c r="B311" s="34"/>
      <c r="D311" s="151" t="s">
        <v>255</v>
      </c>
      <c r="F311" s="152" t="s">
        <v>3369</v>
      </c>
      <c r="I311" s="149"/>
      <c r="L311" s="34"/>
      <c r="M311" s="150"/>
      <c r="T311" s="55"/>
      <c r="AT311" s="18" t="s">
        <v>255</v>
      </c>
      <c r="AU311" s="18" t="s">
        <v>21</v>
      </c>
    </row>
    <row r="312" spans="2:65" s="12" customFormat="1">
      <c r="B312" s="153"/>
      <c r="D312" s="147" t="s">
        <v>262</v>
      </c>
      <c r="E312" s="154" t="s">
        <v>29</v>
      </c>
      <c r="F312" s="155" t="s">
        <v>658</v>
      </c>
      <c r="H312" s="156">
        <v>62</v>
      </c>
      <c r="I312" s="157"/>
      <c r="L312" s="153"/>
      <c r="M312" s="158"/>
      <c r="T312" s="159"/>
      <c r="AT312" s="154" t="s">
        <v>262</v>
      </c>
      <c r="AU312" s="154" t="s">
        <v>21</v>
      </c>
      <c r="AV312" s="12" t="s">
        <v>21</v>
      </c>
      <c r="AW312" s="12" t="s">
        <v>36</v>
      </c>
      <c r="AX312" s="12" t="s">
        <v>83</v>
      </c>
      <c r="AY312" s="154" t="s">
        <v>244</v>
      </c>
    </row>
    <row r="313" spans="2:65" s="1" customFormat="1" ht="16.5" customHeight="1">
      <c r="B313" s="34"/>
      <c r="C313" s="175" t="s">
        <v>539</v>
      </c>
      <c r="D313" s="175" t="s">
        <v>373</v>
      </c>
      <c r="E313" s="176" t="s">
        <v>3370</v>
      </c>
      <c r="F313" s="177" t="s">
        <v>3371</v>
      </c>
      <c r="G313" s="178" t="s">
        <v>507</v>
      </c>
      <c r="H313" s="179">
        <v>62</v>
      </c>
      <c r="I313" s="180"/>
      <c r="J313" s="181">
        <f>ROUND(I313*H313,2)</f>
        <v>0</v>
      </c>
      <c r="K313" s="177" t="s">
        <v>250</v>
      </c>
      <c r="L313" s="182"/>
      <c r="M313" s="183" t="s">
        <v>29</v>
      </c>
      <c r="N313" s="184" t="s">
        <v>46</v>
      </c>
      <c r="P313" s="143">
        <f>O313*H313</f>
        <v>0</v>
      </c>
      <c r="Q313" s="143">
        <v>1.5E-3</v>
      </c>
      <c r="R313" s="143">
        <f>Q313*H313</f>
        <v>9.2999999999999999E-2</v>
      </c>
      <c r="S313" s="143">
        <v>0</v>
      </c>
      <c r="T313" s="144">
        <f>S313*H313</f>
        <v>0</v>
      </c>
      <c r="AR313" s="145" t="s">
        <v>300</v>
      </c>
      <c r="AT313" s="145" t="s">
        <v>373</v>
      </c>
      <c r="AU313" s="145" t="s">
        <v>21</v>
      </c>
      <c r="AY313" s="18" t="s">
        <v>244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83</v>
      </c>
      <c r="BK313" s="146">
        <f>ROUND(I313*H313,2)</f>
        <v>0</v>
      </c>
      <c r="BL313" s="18" t="s">
        <v>251</v>
      </c>
      <c r="BM313" s="145" t="s">
        <v>3372</v>
      </c>
    </row>
    <row r="314" spans="2:65" s="1" customFormat="1">
      <c r="B314" s="34"/>
      <c r="D314" s="147" t="s">
        <v>253</v>
      </c>
      <c r="F314" s="148" t="s">
        <v>3371</v>
      </c>
      <c r="I314" s="149"/>
      <c r="L314" s="34"/>
      <c r="M314" s="150"/>
      <c r="T314" s="55"/>
      <c r="AT314" s="18" t="s">
        <v>253</v>
      </c>
      <c r="AU314" s="18" t="s">
        <v>21</v>
      </c>
    </row>
    <row r="315" spans="2:65" s="1" customFormat="1" ht="19.5">
      <c r="B315" s="34"/>
      <c r="D315" s="147" t="s">
        <v>284</v>
      </c>
      <c r="F315" s="167" t="s">
        <v>3373</v>
      </c>
      <c r="I315" s="149"/>
      <c r="L315" s="34"/>
      <c r="M315" s="150"/>
      <c r="T315" s="55"/>
      <c r="AT315" s="18" t="s">
        <v>284</v>
      </c>
      <c r="AU315" s="18" t="s">
        <v>21</v>
      </c>
    </row>
    <row r="316" spans="2:65" s="1" customFormat="1" ht="16.5" customHeight="1">
      <c r="B316" s="34"/>
      <c r="C316" s="134" t="s">
        <v>543</v>
      </c>
      <c r="D316" s="134" t="s">
        <v>246</v>
      </c>
      <c r="E316" s="135" t="s">
        <v>3374</v>
      </c>
      <c r="F316" s="136" t="s">
        <v>3375</v>
      </c>
      <c r="G316" s="137" t="s">
        <v>274</v>
      </c>
      <c r="H316" s="138">
        <v>37.771999999999998</v>
      </c>
      <c r="I316" s="139"/>
      <c r="J316" s="140">
        <f>ROUND(I316*H316,2)</f>
        <v>0</v>
      </c>
      <c r="K316" s="136" t="s">
        <v>250</v>
      </c>
      <c r="L316" s="34"/>
      <c r="M316" s="141" t="s">
        <v>29</v>
      </c>
      <c r="N316" s="142" t="s">
        <v>46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251</v>
      </c>
      <c r="AT316" s="145" t="s">
        <v>246</v>
      </c>
      <c r="AU316" s="145" t="s">
        <v>21</v>
      </c>
      <c r="AY316" s="18" t="s">
        <v>244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83</v>
      </c>
      <c r="BK316" s="146">
        <f>ROUND(I316*H316,2)</f>
        <v>0</v>
      </c>
      <c r="BL316" s="18" t="s">
        <v>251</v>
      </c>
      <c r="BM316" s="145" t="s">
        <v>3376</v>
      </c>
    </row>
    <row r="317" spans="2:65" s="1" customFormat="1">
      <c r="B317" s="34"/>
      <c r="D317" s="147" t="s">
        <v>253</v>
      </c>
      <c r="F317" s="148" t="s">
        <v>3377</v>
      </c>
      <c r="I317" s="149"/>
      <c r="L317" s="34"/>
      <c r="M317" s="150"/>
      <c r="T317" s="55"/>
      <c r="AT317" s="18" t="s">
        <v>253</v>
      </c>
      <c r="AU317" s="18" t="s">
        <v>21</v>
      </c>
    </row>
    <row r="318" spans="2:65" s="1" customFormat="1">
      <c r="B318" s="34"/>
      <c r="D318" s="151" t="s">
        <v>255</v>
      </c>
      <c r="F318" s="152" t="s">
        <v>3378</v>
      </c>
      <c r="I318" s="149"/>
      <c r="L318" s="34"/>
      <c r="M318" s="150"/>
      <c r="T318" s="55"/>
      <c r="AT318" s="18" t="s">
        <v>255</v>
      </c>
      <c r="AU318" s="18" t="s">
        <v>21</v>
      </c>
    </row>
    <row r="319" spans="2:65" s="12" customFormat="1">
      <c r="B319" s="153"/>
      <c r="D319" s="147" t="s">
        <v>262</v>
      </c>
      <c r="E319" s="154" t="s">
        <v>29</v>
      </c>
      <c r="F319" s="155" t="s">
        <v>3379</v>
      </c>
      <c r="H319" s="156">
        <v>37.771999999999998</v>
      </c>
      <c r="I319" s="157"/>
      <c r="L319" s="153"/>
      <c r="M319" s="158"/>
      <c r="T319" s="159"/>
      <c r="AT319" s="154" t="s">
        <v>262</v>
      </c>
      <c r="AU319" s="154" t="s">
        <v>21</v>
      </c>
      <c r="AV319" s="12" t="s">
        <v>21</v>
      </c>
      <c r="AW319" s="12" t="s">
        <v>36</v>
      </c>
      <c r="AX319" s="12" t="s">
        <v>83</v>
      </c>
      <c r="AY319" s="154" t="s">
        <v>244</v>
      </c>
    </row>
    <row r="320" spans="2:65" s="1" customFormat="1" ht="16.5" customHeight="1">
      <c r="B320" s="34"/>
      <c r="C320" s="134" t="s">
        <v>550</v>
      </c>
      <c r="D320" s="134" t="s">
        <v>246</v>
      </c>
      <c r="E320" s="135" t="s">
        <v>3380</v>
      </c>
      <c r="F320" s="136" t="s">
        <v>3381</v>
      </c>
      <c r="G320" s="137" t="s">
        <v>249</v>
      </c>
      <c r="H320" s="138">
        <v>112.675</v>
      </c>
      <c r="I320" s="139"/>
      <c r="J320" s="140">
        <f>ROUND(I320*H320,2)</f>
        <v>0</v>
      </c>
      <c r="K320" s="136" t="s">
        <v>250</v>
      </c>
      <c r="L320" s="34"/>
      <c r="M320" s="141" t="s">
        <v>29</v>
      </c>
      <c r="N320" s="142" t="s">
        <v>46</v>
      </c>
      <c r="P320" s="143">
        <f>O320*H320</f>
        <v>0</v>
      </c>
      <c r="Q320" s="143">
        <v>4.1259999999999998E-2</v>
      </c>
      <c r="R320" s="143">
        <f>Q320*H320</f>
        <v>4.6489704999999999</v>
      </c>
      <c r="S320" s="143">
        <v>0</v>
      </c>
      <c r="T320" s="144">
        <f>S320*H320</f>
        <v>0</v>
      </c>
      <c r="AR320" s="145" t="s">
        <v>251</v>
      </c>
      <c r="AT320" s="145" t="s">
        <v>246</v>
      </c>
      <c r="AU320" s="145" t="s">
        <v>21</v>
      </c>
      <c r="AY320" s="18" t="s">
        <v>244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83</v>
      </c>
      <c r="BK320" s="146">
        <f>ROUND(I320*H320,2)</f>
        <v>0</v>
      </c>
      <c r="BL320" s="18" t="s">
        <v>251</v>
      </c>
      <c r="BM320" s="145" t="s">
        <v>3382</v>
      </c>
    </row>
    <row r="321" spans="2:65" s="1" customFormat="1">
      <c r="B321" s="34"/>
      <c r="D321" s="147" t="s">
        <v>253</v>
      </c>
      <c r="F321" s="148" t="s">
        <v>3383</v>
      </c>
      <c r="I321" s="149"/>
      <c r="L321" s="34"/>
      <c r="M321" s="150"/>
      <c r="T321" s="55"/>
      <c r="AT321" s="18" t="s">
        <v>253</v>
      </c>
      <c r="AU321" s="18" t="s">
        <v>21</v>
      </c>
    </row>
    <row r="322" spans="2:65" s="1" customFormat="1">
      <c r="B322" s="34"/>
      <c r="D322" s="151" t="s">
        <v>255</v>
      </c>
      <c r="F322" s="152" t="s">
        <v>3384</v>
      </c>
      <c r="I322" s="149"/>
      <c r="L322" s="34"/>
      <c r="M322" s="150"/>
      <c r="T322" s="55"/>
      <c r="AT322" s="18" t="s">
        <v>255</v>
      </c>
      <c r="AU322" s="18" t="s">
        <v>21</v>
      </c>
    </row>
    <row r="323" spans="2:65" s="12" customFormat="1">
      <c r="B323" s="153"/>
      <c r="D323" s="147" t="s">
        <v>262</v>
      </c>
      <c r="E323" s="154" t="s">
        <v>29</v>
      </c>
      <c r="F323" s="155" t="s">
        <v>3385</v>
      </c>
      <c r="H323" s="156">
        <v>110.373</v>
      </c>
      <c r="I323" s="157"/>
      <c r="L323" s="153"/>
      <c r="M323" s="158"/>
      <c r="T323" s="159"/>
      <c r="AT323" s="154" t="s">
        <v>262</v>
      </c>
      <c r="AU323" s="154" t="s">
        <v>21</v>
      </c>
      <c r="AV323" s="12" t="s">
        <v>21</v>
      </c>
      <c r="AW323" s="12" t="s">
        <v>36</v>
      </c>
      <c r="AX323" s="12" t="s">
        <v>75</v>
      </c>
      <c r="AY323" s="154" t="s">
        <v>244</v>
      </c>
    </row>
    <row r="324" spans="2:65" s="12" customFormat="1">
      <c r="B324" s="153"/>
      <c r="D324" s="147" t="s">
        <v>262</v>
      </c>
      <c r="E324" s="154" t="s">
        <v>29</v>
      </c>
      <c r="F324" s="155" t="s">
        <v>3386</v>
      </c>
      <c r="H324" s="156">
        <v>2.302</v>
      </c>
      <c r="I324" s="157"/>
      <c r="L324" s="153"/>
      <c r="M324" s="158"/>
      <c r="T324" s="159"/>
      <c r="AT324" s="154" t="s">
        <v>262</v>
      </c>
      <c r="AU324" s="154" t="s">
        <v>21</v>
      </c>
      <c r="AV324" s="12" t="s">
        <v>21</v>
      </c>
      <c r="AW324" s="12" t="s">
        <v>36</v>
      </c>
      <c r="AX324" s="12" t="s">
        <v>75</v>
      </c>
      <c r="AY324" s="154" t="s">
        <v>244</v>
      </c>
    </row>
    <row r="325" spans="2:65" s="13" customFormat="1">
      <c r="B325" s="160"/>
      <c r="D325" s="147" t="s">
        <v>262</v>
      </c>
      <c r="E325" s="161" t="s">
        <v>29</v>
      </c>
      <c r="F325" s="162" t="s">
        <v>271</v>
      </c>
      <c r="H325" s="163">
        <v>112.675</v>
      </c>
      <c r="I325" s="164"/>
      <c r="L325" s="160"/>
      <c r="M325" s="165"/>
      <c r="T325" s="166"/>
      <c r="AT325" s="161" t="s">
        <v>262</v>
      </c>
      <c r="AU325" s="161" t="s">
        <v>21</v>
      </c>
      <c r="AV325" s="13" t="s">
        <v>251</v>
      </c>
      <c r="AW325" s="13" t="s">
        <v>36</v>
      </c>
      <c r="AX325" s="13" t="s">
        <v>83</v>
      </c>
      <c r="AY325" s="161" t="s">
        <v>244</v>
      </c>
    </row>
    <row r="326" spans="2:65" s="1" customFormat="1" ht="16.5" customHeight="1">
      <c r="B326" s="34"/>
      <c r="C326" s="134" t="s">
        <v>557</v>
      </c>
      <c r="D326" s="134" t="s">
        <v>246</v>
      </c>
      <c r="E326" s="135" t="s">
        <v>3387</v>
      </c>
      <c r="F326" s="136" t="s">
        <v>3388</v>
      </c>
      <c r="G326" s="137" t="s">
        <v>249</v>
      </c>
      <c r="H326" s="138">
        <v>112.675</v>
      </c>
      <c r="I326" s="139"/>
      <c r="J326" s="140">
        <f>ROUND(I326*H326,2)</f>
        <v>0</v>
      </c>
      <c r="K326" s="136" t="s">
        <v>250</v>
      </c>
      <c r="L326" s="34"/>
      <c r="M326" s="141" t="s">
        <v>29</v>
      </c>
      <c r="N326" s="142" t="s">
        <v>46</v>
      </c>
      <c r="P326" s="143">
        <f>O326*H326</f>
        <v>0</v>
      </c>
      <c r="Q326" s="143">
        <v>2.0000000000000002E-5</v>
      </c>
      <c r="R326" s="143">
        <f>Q326*H326</f>
        <v>2.2535000000000003E-3</v>
      </c>
      <c r="S326" s="143">
        <v>0</v>
      </c>
      <c r="T326" s="144">
        <f>S326*H326</f>
        <v>0</v>
      </c>
      <c r="AR326" s="145" t="s">
        <v>251</v>
      </c>
      <c r="AT326" s="145" t="s">
        <v>246</v>
      </c>
      <c r="AU326" s="145" t="s">
        <v>21</v>
      </c>
      <c r="AY326" s="18" t="s">
        <v>244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83</v>
      </c>
      <c r="BK326" s="146">
        <f>ROUND(I326*H326,2)</f>
        <v>0</v>
      </c>
      <c r="BL326" s="18" t="s">
        <v>251</v>
      </c>
      <c r="BM326" s="145" t="s">
        <v>3389</v>
      </c>
    </row>
    <row r="327" spans="2:65" s="1" customFormat="1">
      <c r="B327" s="34"/>
      <c r="D327" s="147" t="s">
        <v>253</v>
      </c>
      <c r="F327" s="148" t="s">
        <v>3390</v>
      </c>
      <c r="I327" s="149"/>
      <c r="L327" s="34"/>
      <c r="M327" s="150"/>
      <c r="T327" s="55"/>
      <c r="AT327" s="18" t="s">
        <v>253</v>
      </c>
      <c r="AU327" s="18" t="s">
        <v>21</v>
      </c>
    </row>
    <row r="328" spans="2:65" s="1" customFormat="1">
      <c r="B328" s="34"/>
      <c r="D328" s="151" t="s">
        <v>255</v>
      </c>
      <c r="F328" s="152" t="s">
        <v>3391</v>
      </c>
      <c r="I328" s="149"/>
      <c r="L328" s="34"/>
      <c r="M328" s="150"/>
      <c r="T328" s="55"/>
      <c r="AT328" s="18" t="s">
        <v>255</v>
      </c>
      <c r="AU328" s="18" t="s">
        <v>21</v>
      </c>
    </row>
    <row r="329" spans="2:65" s="1" customFormat="1" ht="16.5" customHeight="1">
      <c r="B329" s="34"/>
      <c r="C329" s="134" t="s">
        <v>563</v>
      </c>
      <c r="D329" s="134" t="s">
        <v>246</v>
      </c>
      <c r="E329" s="135" t="s">
        <v>3392</v>
      </c>
      <c r="F329" s="136" t="s">
        <v>3393</v>
      </c>
      <c r="G329" s="137" t="s">
        <v>416</v>
      </c>
      <c r="H329" s="138">
        <v>4.2699999999999996</v>
      </c>
      <c r="I329" s="139"/>
      <c r="J329" s="140">
        <f>ROUND(I329*H329,2)</f>
        <v>0</v>
      </c>
      <c r="K329" s="136" t="s">
        <v>250</v>
      </c>
      <c r="L329" s="34"/>
      <c r="M329" s="141" t="s">
        <v>29</v>
      </c>
      <c r="N329" s="142" t="s">
        <v>46</v>
      </c>
      <c r="P329" s="143">
        <f>O329*H329</f>
        <v>0</v>
      </c>
      <c r="Q329" s="143">
        <v>1.04877</v>
      </c>
      <c r="R329" s="143">
        <f>Q329*H329</f>
        <v>4.4782478999999995</v>
      </c>
      <c r="S329" s="143">
        <v>0</v>
      </c>
      <c r="T329" s="144">
        <f>S329*H329</f>
        <v>0</v>
      </c>
      <c r="AR329" s="145" t="s">
        <v>251</v>
      </c>
      <c r="AT329" s="145" t="s">
        <v>246</v>
      </c>
      <c r="AU329" s="145" t="s">
        <v>21</v>
      </c>
      <c r="AY329" s="18" t="s">
        <v>244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83</v>
      </c>
      <c r="BK329" s="146">
        <f>ROUND(I329*H329,2)</f>
        <v>0</v>
      </c>
      <c r="BL329" s="18" t="s">
        <v>251</v>
      </c>
      <c r="BM329" s="145" t="s">
        <v>3394</v>
      </c>
    </row>
    <row r="330" spans="2:65" s="1" customFormat="1">
      <c r="B330" s="34"/>
      <c r="D330" s="147" t="s">
        <v>253</v>
      </c>
      <c r="F330" s="148" t="s">
        <v>3395</v>
      </c>
      <c r="I330" s="149"/>
      <c r="L330" s="34"/>
      <c r="M330" s="150"/>
      <c r="T330" s="55"/>
      <c r="AT330" s="18" t="s">
        <v>253</v>
      </c>
      <c r="AU330" s="18" t="s">
        <v>21</v>
      </c>
    </row>
    <row r="331" spans="2:65" s="1" customFormat="1">
      <c r="B331" s="34"/>
      <c r="D331" s="151" t="s">
        <v>255</v>
      </c>
      <c r="F331" s="152" t="s">
        <v>3396</v>
      </c>
      <c r="I331" s="149"/>
      <c r="L331" s="34"/>
      <c r="M331" s="150"/>
      <c r="T331" s="55"/>
      <c r="AT331" s="18" t="s">
        <v>255</v>
      </c>
      <c r="AU331" s="18" t="s">
        <v>21</v>
      </c>
    </row>
    <row r="332" spans="2:65" s="12" customFormat="1">
      <c r="B332" s="153"/>
      <c r="D332" s="147" t="s">
        <v>262</v>
      </c>
      <c r="E332" s="154" t="s">
        <v>29</v>
      </c>
      <c r="F332" s="155" t="s">
        <v>3397</v>
      </c>
      <c r="H332" s="156">
        <v>4.2699999999999996</v>
      </c>
      <c r="I332" s="157"/>
      <c r="L332" s="153"/>
      <c r="M332" s="158"/>
      <c r="T332" s="159"/>
      <c r="AT332" s="154" t="s">
        <v>262</v>
      </c>
      <c r="AU332" s="154" t="s">
        <v>21</v>
      </c>
      <c r="AV332" s="12" t="s">
        <v>21</v>
      </c>
      <c r="AW332" s="12" t="s">
        <v>36</v>
      </c>
      <c r="AX332" s="12" t="s">
        <v>83</v>
      </c>
      <c r="AY332" s="154" t="s">
        <v>244</v>
      </c>
    </row>
    <row r="333" spans="2:65" s="1" customFormat="1" ht="16.5" customHeight="1">
      <c r="B333" s="34"/>
      <c r="C333" s="134" t="s">
        <v>570</v>
      </c>
      <c r="D333" s="134" t="s">
        <v>246</v>
      </c>
      <c r="E333" s="135" t="s">
        <v>3398</v>
      </c>
      <c r="F333" s="136" t="s">
        <v>3399</v>
      </c>
      <c r="G333" s="137" t="s">
        <v>29</v>
      </c>
      <c r="H333" s="138">
        <v>126.98</v>
      </c>
      <c r="I333" s="139"/>
      <c r="J333" s="140">
        <f>ROUND(I333*H333,2)</f>
        <v>0</v>
      </c>
      <c r="K333" s="136" t="s">
        <v>29</v>
      </c>
      <c r="L333" s="34"/>
      <c r="M333" s="141" t="s">
        <v>29</v>
      </c>
      <c r="N333" s="142" t="s">
        <v>46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251</v>
      </c>
      <c r="AT333" s="145" t="s">
        <v>246</v>
      </c>
      <c r="AU333" s="145" t="s">
        <v>21</v>
      </c>
      <c r="AY333" s="18" t="s">
        <v>244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83</v>
      </c>
      <c r="BK333" s="146">
        <f>ROUND(I333*H333,2)</f>
        <v>0</v>
      </c>
      <c r="BL333" s="18" t="s">
        <v>251</v>
      </c>
      <c r="BM333" s="145" t="s">
        <v>3400</v>
      </c>
    </row>
    <row r="334" spans="2:65" s="1" customFormat="1">
      <c r="B334" s="34"/>
      <c r="D334" s="147" t="s">
        <v>253</v>
      </c>
      <c r="F334" s="148" t="s">
        <v>3399</v>
      </c>
      <c r="I334" s="149"/>
      <c r="L334" s="34"/>
      <c r="M334" s="150"/>
      <c r="T334" s="55"/>
      <c r="AT334" s="18" t="s">
        <v>253</v>
      </c>
      <c r="AU334" s="18" t="s">
        <v>21</v>
      </c>
    </row>
    <row r="335" spans="2:65" s="12" customFormat="1">
      <c r="B335" s="153"/>
      <c r="D335" s="147" t="s">
        <v>262</v>
      </c>
      <c r="E335" s="154" t="s">
        <v>29</v>
      </c>
      <c r="F335" s="155" t="s">
        <v>3401</v>
      </c>
      <c r="H335" s="156">
        <v>126.98</v>
      </c>
      <c r="I335" s="157"/>
      <c r="L335" s="153"/>
      <c r="M335" s="158"/>
      <c r="T335" s="159"/>
      <c r="AT335" s="154" t="s">
        <v>262</v>
      </c>
      <c r="AU335" s="154" t="s">
        <v>21</v>
      </c>
      <c r="AV335" s="12" t="s">
        <v>21</v>
      </c>
      <c r="AW335" s="12" t="s">
        <v>36</v>
      </c>
      <c r="AX335" s="12" t="s">
        <v>83</v>
      </c>
      <c r="AY335" s="154" t="s">
        <v>244</v>
      </c>
    </row>
    <row r="336" spans="2:65" s="1" customFormat="1" ht="16.5" customHeight="1">
      <c r="B336" s="34"/>
      <c r="C336" s="134" t="s">
        <v>577</v>
      </c>
      <c r="D336" s="134" t="s">
        <v>246</v>
      </c>
      <c r="E336" s="135" t="s">
        <v>2247</v>
      </c>
      <c r="F336" s="136" t="s">
        <v>2248</v>
      </c>
      <c r="G336" s="137" t="s">
        <v>274</v>
      </c>
      <c r="H336" s="138">
        <v>137.428</v>
      </c>
      <c r="I336" s="139"/>
      <c r="J336" s="140">
        <f>ROUND(I336*H336,2)</f>
        <v>0</v>
      </c>
      <c r="K336" s="136" t="s">
        <v>250</v>
      </c>
      <c r="L336" s="34"/>
      <c r="M336" s="141" t="s">
        <v>29</v>
      </c>
      <c r="N336" s="142" t="s">
        <v>46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251</v>
      </c>
      <c r="AT336" s="145" t="s">
        <v>246</v>
      </c>
      <c r="AU336" s="145" t="s">
        <v>21</v>
      </c>
      <c r="AY336" s="18" t="s">
        <v>244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83</v>
      </c>
      <c r="BK336" s="146">
        <f>ROUND(I336*H336,2)</f>
        <v>0</v>
      </c>
      <c r="BL336" s="18" t="s">
        <v>251</v>
      </c>
      <c r="BM336" s="145" t="s">
        <v>3402</v>
      </c>
    </row>
    <row r="337" spans="2:51" s="1" customFormat="1">
      <c r="B337" s="34"/>
      <c r="D337" s="147" t="s">
        <v>253</v>
      </c>
      <c r="F337" s="148" t="s">
        <v>2250</v>
      </c>
      <c r="I337" s="149"/>
      <c r="L337" s="34"/>
      <c r="M337" s="150"/>
      <c r="T337" s="55"/>
      <c r="AT337" s="18" t="s">
        <v>253</v>
      </c>
      <c r="AU337" s="18" t="s">
        <v>21</v>
      </c>
    </row>
    <row r="338" spans="2:51" s="1" customFormat="1">
      <c r="B338" s="34"/>
      <c r="D338" s="151" t="s">
        <v>255</v>
      </c>
      <c r="F338" s="152" t="s">
        <v>2251</v>
      </c>
      <c r="I338" s="149"/>
      <c r="L338" s="34"/>
      <c r="M338" s="150"/>
      <c r="T338" s="55"/>
      <c r="AT338" s="18" t="s">
        <v>255</v>
      </c>
      <c r="AU338" s="18" t="s">
        <v>21</v>
      </c>
    </row>
    <row r="339" spans="2:51" s="12" customFormat="1">
      <c r="B339" s="153"/>
      <c r="D339" s="147" t="s">
        <v>262</v>
      </c>
      <c r="E339" s="154" t="s">
        <v>29</v>
      </c>
      <c r="F339" s="155" t="s">
        <v>3403</v>
      </c>
      <c r="H339" s="156">
        <v>9.5619999999999994</v>
      </c>
      <c r="I339" s="157"/>
      <c r="L339" s="153"/>
      <c r="M339" s="158"/>
      <c r="T339" s="159"/>
      <c r="AT339" s="154" t="s">
        <v>262</v>
      </c>
      <c r="AU339" s="154" t="s">
        <v>21</v>
      </c>
      <c r="AV339" s="12" t="s">
        <v>21</v>
      </c>
      <c r="AW339" s="12" t="s">
        <v>36</v>
      </c>
      <c r="AX339" s="12" t="s">
        <v>75</v>
      </c>
      <c r="AY339" s="154" t="s">
        <v>244</v>
      </c>
    </row>
    <row r="340" spans="2:51" s="15" customFormat="1">
      <c r="B340" s="188"/>
      <c r="D340" s="147" t="s">
        <v>262</v>
      </c>
      <c r="E340" s="189" t="s">
        <v>29</v>
      </c>
      <c r="F340" s="190" t="s">
        <v>3404</v>
      </c>
      <c r="H340" s="189" t="s">
        <v>29</v>
      </c>
      <c r="I340" s="191"/>
      <c r="L340" s="188"/>
      <c r="M340" s="192"/>
      <c r="T340" s="193"/>
      <c r="AT340" s="189" t="s">
        <v>262</v>
      </c>
      <c r="AU340" s="189" t="s">
        <v>21</v>
      </c>
      <c r="AV340" s="15" t="s">
        <v>83</v>
      </c>
      <c r="AW340" s="15" t="s">
        <v>36</v>
      </c>
      <c r="AX340" s="15" t="s">
        <v>75</v>
      </c>
      <c r="AY340" s="189" t="s">
        <v>244</v>
      </c>
    </row>
    <row r="341" spans="2:51" s="12" customFormat="1">
      <c r="B341" s="153"/>
      <c r="D341" s="147" t="s">
        <v>262</v>
      </c>
      <c r="E341" s="154" t="s">
        <v>29</v>
      </c>
      <c r="F341" s="155" t="s">
        <v>3405</v>
      </c>
      <c r="H341" s="156">
        <v>36.691000000000003</v>
      </c>
      <c r="I341" s="157"/>
      <c r="L341" s="153"/>
      <c r="M341" s="158"/>
      <c r="T341" s="159"/>
      <c r="AT341" s="154" t="s">
        <v>262</v>
      </c>
      <c r="AU341" s="154" t="s">
        <v>21</v>
      </c>
      <c r="AV341" s="12" t="s">
        <v>21</v>
      </c>
      <c r="AW341" s="12" t="s">
        <v>36</v>
      </c>
      <c r="AX341" s="12" t="s">
        <v>75</v>
      </c>
      <c r="AY341" s="154" t="s">
        <v>244</v>
      </c>
    </row>
    <row r="342" spans="2:51" s="12" customFormat="1">
      <c r="B342" s="153"/>
      <c r="D342" s="147" t="s">
        <v>262</v>
      </c>
      <c r="E342" s="154" t="s">
        <v>29</v>
      </c>
      <c r="F342" s="155" t="s">
        <v>3406</v>
      </c>
      <c r="H342" s="156">
        <v>4.72</v>
      </c>
      <c r="I342" s="157"/>
      <c r="L342" s="153"/>
      <c r="M342" s="158"/>
      <c r="T342" s="159"/>
      <c r="AT342" s="154" t="s">
        <v>262</v>
      </c>
      <c r="AU342" s="154" t="s">
        <v>21</v>
      </c>
      <c r="AV342" s="12" t="s">
        <v>21</v>
      </c>
      <c r="AW342" s="12" t="s">
        <v>36</v>
      </c>
      <c r="AX342" s="12" t="s">
        <v>75</v>
      </c>
      <c r="AY342" s="154" t="s">
        <v>244</v>
      </c>
    </row>
    <row r="343" spans="2:51" s="12" customFormat="1">
      <c r="B343" s="153"/>
      <c r="D343" s="147" t="s">
        <v>262</v>
      </c>
      <c r="E343" s="154" t="s">
        <v>29</v>
      </c>
      <c r="F343" s="155" t="s">
        <v>3407</v>
      </c>
      <c r="H343" s="156">
        <v>9.7129999999999992</v>
      </c>
      <c r="I343" s="157"/>
      <c r="L343" s="153"/>
      <c r="M343" s="158"/>
      <c r="T343" s="159"/>
      <c r="AT343" s="154" t="s">
        <v>262</v>
      </c>
      <c r="AU343" s="154" t="s">
        <v>21</v>
      </c>
      <c r="AV343" s="12" t="s">
        <v>21</v>
      </c>
      <c r="AW343" s="12" t="s">
        <v>36</v>
      </c>
      <c r="AX343" s="12" t="s">
        <v>75</v>
      </c>
      <c r="AY343" s="154" t="s">
        <v>244</v>
      </c>
    </row>
    <row r="344" spans="2:51" s="12" customFormat="1">
      <c r="B344" s="153"/>
      <c r="D344" s="147" t="s">
        <v>262</v>
      </c>
      <c r="E344" s="154" t="s">
        <v>29</v>
      </c>
      <c r="F344" s="155" t="s">
        <v>3408</v>
      </c>
      <c r="H344" s="156">
        <v>0.48799999999999999</v>
      </c>
      <c r="I344" s="157"/>
      <c r="L344" s="153"/>
      <c r="M344" s="158"/>
      <c r="T344" s="159"/>
      <c r="AT344" s="154" t="s">
        <v>262</v>
      </c>
      <c r="AU344" s="154" t="s">
        <v>21</v>
      </c>
      <c r="AV344" s="12" t="s">
        <v>21</v>
      </c>
      <c r="AW344" s="12" t="s">
        <v>36</v>
      </c>
      <c r="AX344" s="12" t="s">
        <v>75</v>
      </c>
      <c r="AY344" s="154" t="s">
        <v>244</v>
      </c>
    </row>
    <row r="345" spans="2:51" s="12" customFormat="1">
      <c r="B345" s="153"/>
      <c r="D345" s="147" t="s">
        <v>262</v>
      </c>
      <c r="E345" s="154" t="s">
        <v>29</v>
      </c>
      <c r="F345" s="155" t="s">
        <v>3409</v>
      </c>
      <c r="H345" s="156">
        <v>0.27</v>
      </c>
      <c r="I345" s="157"/>
      <c r="L345" s="153"/>
      <c r="M345" s="158"/>
      <c r="T345" s="159"/>
      <c r="AT345" s="154" t="s">
        <v>262</v>
      </c>
      <c r="AU345" s="154" t="s">
        <v>21</v>
      </c>
      <c r="AV345" s="12" t="s">
        <v>21</v>
      </c>
      <c r="AW345" s="12" t="s">
        <v>36</v>
      </c>
      <c r="AX345" s="12" t="s">
        <v>75</v>
      </c>
      <c r="AY345" s="154" t="s">
        <v>244</v>
      </c>
    </row>
    <row r="346" spans="2:51" s="15" customFormat="1">
      <c r="B346" s="188"/>
      <c r="D346" s="147" t="s">
        <v>262</v>
      </c>
      <c r="E346" s="189" t="s">
        <v>29</v>
      </c>
      <c r="F346" s="190" t="s">
        <v>3410</v>
      </c>
      <c r="H346" s="189" t="s">
        <v>29</v>
      </c>
      <c r="I346" s="191"/>
      <c r="L346" s="188"/>
      <c r="M346" s="192"/>
      <c r="T346" s="193"/>
      <c r="AT346" s="189" t="s">
        <v>262</v>
      </c>
      <c r="AU346" s="189" t="s">
        <v>21</v>
      </c>
      <c r="AV346" s="15" t="s">
        <v>83</v>
      </c>
      <c r="AW346" s="15" t="s">
        <v>36</v>
      </c>
      <c r="AX346" s="15" t="s">
        <v>75</v>
      </c>
      <c r="AY346" s="189" t="s">
        <v>244</v>
      </c>
    </row>
    <row r="347" spans="2:51" s="12" customFormat="1">
      <c r="B347" s="153"/>
      <c r="D347" s="147" t="s">
        <v>262</v>
      </c>
      <c r="E347" s="154" t="s">
        <v>29</v>
      </c>
      <c r="F347" s="155" t="s">
        <v>3411</v>
      </c>
      <c r="H347" s="156">
        <v>63.692</v>
      </c>
      <c r="I347" s="157"/>
      <c r="L347" s="153"/>
      <c r="M347" s="158"/>
      <c r="T347" s="159"/>
      <c r="AT347" s="154" t="s">
        <v>262</v>
      </c>
      <c r="AU347" s="154" t="s">
        <v>21</v>
      </c>
      <c r="AV347" s="12" t="s">
        <v>21</v>
      </c>
      <c r="AW347" s="12" t="s">
        <v>36</v>
      </c>
      <c r="AX347" s="12" t="s">
        <v>75</v>
      </c>
      <c r="AY347" s="154" t="s">
        <v>244</v>
      </c>
    </row>
    <row r="348" spans="2:51" s="12" customFormat="1">
      <c r="B348" s="153"/>
      <c r="D348" s="147" t="s">
        <v>262</v>
      </c>
      <c r="E348" s="154" t="s">
        <v>29</v>
      </c>
      <c r="F348" s="155" t="s">
        <v>3412</v>
      </c>
      <c r="H348" s="156">
        <v>3.3740000000000001</v>
      </c>
      <c r="I348" s="157"/>
      <c r="L348" s="153"/>
      <c r="M348" s="158"/>
      <c r="T348" s="159"/>
      <c r="AT348" s="154" t="s">
        <v>262</v>
      </c>
      <c r="AU348" s="154" t="s">
        <v>21</v>
      </c>
      <c r="AV348" s="12" t="s">
        <v>21</v>
      </c>
      <c r="AW348" s="12" t="s">
        <v>36</v>
      </c>
      <c r="AX348" s="12" t="s">
        <v>75</v>
      </c>
      <c r="AY348" s="154" t="s">
        <v>244</v>
      </c>
    </row>
    <row r="349" spans="2:51" s="12" customFormat="1">
      <c r="B349" s="153"/>
      <c r="D349" s="147" t="s">
        <v>262</v>
      </c>
      <c r="E349" s="154" t="s">
        <v>29</v>
      </c>
      <c r="F349" s="155" t="s">
        <v>3413</v>
      </c>
      <c r="H349" s="156">
        <v>8.1370000000000005</v>
      </c>
      <c r="I349" s="157"/>
      <c r="L349" s="153"/>
      <c r="M349" s="158"/>
      <c r="T349" s="159"/>
      <c r="AT349" s="154" t="s">
        <v>262</v>
      </c>
      <c r="AU349" s="154" t="s">
        <v>21</v>
      </c>
      <c r="AV349" s="12" t="s">
        <v>21</v>
      </c>
      <c r="AW349" s="12" t="s">
        <v>36</v>
      </c>
      <c r="AX349" s="12" t="s">
        <v>75</v>
      </c>
      <c r="AY349" s="154" t="s">
        <v>244</v>
      </c>
    </row>
    <row r="350" spans="2:51" s="12" customFormat="1">
      <c r="B350" s="153"/>
      <c r="D350" s="147" t="s">
        <v>262</v>
      </c>
      <c r="E350" s="154" t="s">
        <v>29</v>
      </c>
      <c r="F350" s="155" t="s">
        <v>3414</v>
      </c>
      <c r="H350" s="156">
        <v>0.60799999999999998</v>
      </c>
      <c r="I350" s="157"/>
      <c r="L350" s="153"/>
      <c r="M350" s="158"/>
      <c r="T350" s="159"/>
      <c r="AT350" s="154" t="s">
        <v>262</v>
      </c>
      <c r="AU350" s="154" t="s">
        <v>21</v>
      </c>
      <c r="AV350" s="12" t="s">
        <v>21</v>
      </c>
      <c r="AW350" s="12" t="s">
        <v>36</v>
      </c>
      <c r="AX350" s="12" t="s">
        <v>75</v>
      </c>
      <c r="AY350" s="154" t="s">
        <v>244</v>
      </c>
    </row>
    <row r="351" spans="2:51" s="12" customFormat="1">
      <c r="B351" s="153"/>
      <c r="D351" s="147" t="s">
        <v>262</v>
      </c>
      <c r="E351" s="154" t="s">
        <v>29</v>
      </c>
      <c r="F351" s="155" t="s">
        <v>3415</v>
      </c>
      <c r="H351" s="156">
        <v>0.17299999999999999</v>
      </c>
      <c r="I351" s="157"/>
      <c r="L351" s="153"/>
      <c r="M351" s="158"/>
      <c r="T351" s="159"/>
      <c r="AT351" s="154" t="s">
        <v>262</v>
      </c>
      <c r="AU351" s="154" t="s">
        <v>21</v>
      </c>
      <c r="AV351" s="12" t="s">
        <v>21</v>
      </c>
      <c r="AW351" s="12" t="s">
        <v>36</v>
      </c>
      <c r="AX351" s="12" t="s">
        <v>75</v>
      </c>
      <c r="AY351" s="154" t="s">
        <v>244</v>
      </c>
    </row>
    <row r="352" spans="2:51" s="13" customFormat="1">
      <c r="B352" s="160"/>
      <c r="D352" s="147" t="s">
        <v>262</v>
      </c>
      <c r="E352" s="161" t="s">
        <v>29</v>
      </c>
      <c r="F352" s="162" t="s">
        <v>271</v>
      </c>
      <c r="H352" s="163">
        <v>137.428</v>
      </c>
      <c r="I352" s="164"/>
      <c r="L352" s="160"/>
      <c r="M352" s="165"/>
      <c r="T352" s="166"/>
      <c r="AT352" s="161" t="s">
        <v>262</v>
      </c>
      <c r="AU352" s="161" t="s">
        <v>21</v>
      </c>
      <c r="AV352" s="13" t="s">
        <v>251</v>
      </c>
      <c r="AW352" s="13" t="s">
        <v>36</v>
      </c>
      <c r="AX352" s="13" t="s">
        <v>83</v>
      </c>
      <c r="AY352" s="161" t="s">
        <v>244</v>
      </c>
    </row>
    <row r="353" spans="2:65" s="1" customFormat="1" ht="16.5" customHeight="1">
      <c r="B353" s="34"/>
      <c r="C353" s="134" t="s">
        <v>582</v>
      </c>
      <c r="D353" s="134" t="s">
        <v>246</v>
      </c>
      <c r="E353" s="135" t="s">
        <v>2849</v>
      </c>
      <c r="F353" s="136" t="s">
        <v>2850</v>
      </c>
      <c r="G353" s="137" t="s">
        <v>249</v>
      </c>
      <c r="H353" s="138">
        <v>163.327</v>
      </c>
      <c r="I353" s="139"/>
      <c r="J353" s="140">
        <f>ROUND(I353*H353,2)</f>
        <v>0</v>
      </c>
      <c r="K353" s="136" t="s">
        <v>250</v>
      </c>
      <c r="L353" s="34"/>
      <c r="M353" s="141" t="s">
        <v>29</v>
      </c>
      <c r="N353" s="142" t="s">
        <v>46</v>
      </c>
      <c r="P353" s="143">
        <f>O353*H353</f>
        <v>0</v>
      </c>
      <c r="Q353" s="143">
        <v>3.7200000000000002E-3</v>
      </c>
      <c r="R353" s="143">
        <f>Q353*H353</f>
        <v>0.60757644</v>
      </c>
      <c r="S353" s="143">
        <v>0</v>
      </c>
      <c r="T353" s="144">
        <f>S353*H353</f>
        <v>0</v>
      </c>
      <c r="AR353" s="145" t="s">
        <v>251</v>
      </c>
      <c r="AT353" s="145" t="s">
        <v>246</v>
      </c>
      <c r="AU353" s="145" t="s">
        <v>21</v>
      </c>
      <c r="AY353" s="18" t="s">
        <v>244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83</v>
      </c>
      <c r="BK353" s="146">
        <f>ROUND(I353*H353,2)</f>
        <v>0</v>
      </c>
      <c r="BL353" s="18" t="s">
        <v>251</v>
      </c>
      <c r="BM353" s="145" t="s">
        <v>3416</v>
      </c>
    </row>
    <row r="354" spans="2:65" s="1" customFormat="1">
      <c r="B354" s="34"/>
      <c r="D354" s="147" t="s">
        <v>253</v>
      </c>
      <c r="F354" s="148" t="s">
        <v>2852</v>
      </c>
      <c r="I354" s="149"/>
      <c r="L354" s="34"/>
      <c r="M354" s="150"/>
      <c r="T354" s="55"/>
      <c r="AT354" s="18" t="s">
        <v>253</v>
      </c>
      <c r="AU354" s="18" t="s">
        <v>21</v>
      </c>
    </row>
    <row r="355" spans="2:65" s="1" customFormat="1">
      <c r="B355" s="34"/>
      <c r="D355" s="151" t="s">
        <v>255</v>
      </c>
      <c r="F355" s="152" t="s">
        <v>2853</v>
      </c>
      <c r="I355" s="149"/>
      <c r="L355" s="34"/>
      <c r="M355" s="150"/>
      <c r="T355" s="55"/>
      <c r="AT355" s="18" t="s">
        <v>255</v>
      </c>
      <c r="AU355" s="18" t="s">
        <v>21</v>
      </c>
    </row>
    <row r="356" spans="2:65" s="12" customFormat="1">
      <c r="B356" s="153"/>
      <c r="D356" s="147" t="s">
        <v>262</v>
      </c>
      <c r="E356" s="154" t="s">
        <v>29</v>
      </c>
      <c r="F356" s="155" t="s">
        <v>3417</v>
      </c>
      <c r="H356" s="156">
        <v>50.456000000000003</v>
      </c>
      <c r="I356" s="157"/>
      <c r="L356" s="153"/>
      <c r="M356" s="158"/>
      <c r="T356" s="159"/>
      <c r="AT356" s="154" t="s">
        <v>262</v>
      </c>
      <c r="AU356" s="154" t="s">
        <v>21</v>
      </c>
      <c r="AV356" s="12" t="s">
        <v>21</v>
      </c>
      <c r="AW356" s="12" t="s">
        <v>36</v>
      </c>
      <c r="AX356" s="12" t="s">
        <v>75</v>
      </c>
      <c r="AY356" s="154" t="s">
        <v>244</v>
      </c>
    </row>
    <row r="357" spans="2:65" s="12" customFormat="1">
      <c r="B357" s="153"/>
      <c r="D357" s="147" t="s">
        <v>262</v>
      </c>
      <c r="E357" s="154" t="s">
        <v>29</v>
      </c>
      <c r="F357" s="155" t="s">
        <v>3418</v>
      </c>
      <c r="H357" s="156">
        <v>74.057000000000002</v>
      </c>
      <c r="I357" s="157"/>
      <c r="L357" s="153"/>
      <c r="M357" s="158"/>
      <c r="T357" s="159"/>
      <c r="AT357" s="154" t="s">
        <v>262</v>
      </c>
      <c r="AU357" s="154" t="s">
        <v>21</v>
      </c>
      <c r="AV357" s="12" t="s">
        <v>21</v>
      </c>
      <c r="AW357" s="12" t="s">
        <v>36</v>
      </c>
      <c r="AX357" s="12" t="s">
        <v>75</v>
      </c>
      <c r="AY357" s="154" t="s">
        <v>244</v>
      </c>
    </row>
    <row r="358" spans="2:65" s="15" customFormat="1">
      <c r="B358" s="188"/>
      <c r="D358" s="147" t="s">
        <v>262</v>
      </c>
      <c r="E358" s="189" t="s">
        <v>29</v>
      </c>
      <c r="F358" s="190" t="s">
        <v>3419</v>
      </c>
      <c r="H358" s="189" t="s">
        <v>29</v>
      </c>
      <c r="I358" s="191"/>
      <c r="L358" s="188"/>
      <c r="M358" s="192"/>
      <c r="T358" s="193"/>
      <c r="AT358" s="189" t="s">
        <v>262</v>
      </c>
      <c r="AU358" s="189" t="s">
        <v>21</v>
      </c>
      <c r="AV358" s="15" t="s">
        <v>83</v>
      </c>
      <c r="AW358" s="15" t="s">
        <v>36</v>
      </c>
      <c r="AX358" s="15" t="s">
        <v>75</v>
      </c>
      <c r="AY358" s="189" t="s">
        <v>244</v>
      </c>
    </row>
    <row r="359" spans="2:65" s="12" customFormat="1">
      <c r="B359" s="153"/>
      <c r="D359" s="147" t="s">
        <v>262</v>
      </c>
      <c r="E359" s="154" t="s">
        <v>29</v>
      </c>
      <c r="F359" s="155" t="s">
        <v>3420</v>
      </c>
      <c r="H359" s="156">
        <v>35.811</v>
      </c>
      <c r="I359" s="157"/>
      <c r="L359" s="153"/>
      <c r="M359" s="158"/>
      <c r="T359" s="159"/>
      <c r="AT359" s="154" t="s">
        <v>262</v>
      </c>
      <c r="AU359" s="154" t="s">
        <v>21</v>
      </c>
      <c r="AV359" s="12" t="s">
        <v>21</v>
      </c>
      <c r="AW359" s="12" t="s">
        <v>36</v>
      </c>
      <c r="AX359" s="12" t="s">
        <v>75</v>
      </c>
      <c r="AY359" s="154" t="s">
        <v>244</v>
      </c>
    </row>
    <row r="360" spans="2:65" s="12" customFormat="1">
      <c r="B360" s="153"/>
      <c r="D360" s="147" t="s">
        <v>262</v>
      </c>
      <c r="E360" s="154" t="s">
        <v>29</v>
      </c>
      <c r="F360" s="155" t="s">
        <v>3421</v>
      </c>
      <c r="H360" s="156">
        <v>2.2549999999999999</v>
      </c>
      <c r="I360" s="157"/>
      <c r="L360" s="153"/>
      <c r="M360" s="158"/>
      <c r="T360" s="159"/>
      <c r="AT360" s="154" t="s">
        <v>262</v>
      </c>
      <c r="AU360" s="154" t="s">
        <v>21</v>
      </c>
      <c r="AV360" s="12" t="s">
        <v>21</v>
      </c>
      <c r="AW360" s="12" t="s">
        <v>36</v>
      </c>
      <c r="AX360" s="12" t="s">
        <v>75</v>
      </c>
      <c r="AY360" s="154" t="s">
        <v>244</v>
      </c>
    </row>
    <row r="361" spans="2:65" s="12" customFormat="1">
      <c r="B361" s="153"/>
      <c r="D361" s="147" t="s">
        <v>262</v>
      </c>
      <c r="E361" s="154" t="s">
        <v>29</v>
      </c>
      <c r="F361" s="155" t="s">
        <v>3422</v>
      </c>
      <c r="H361" s="156">
        <v>0.748</v>
      </c>
      <c r="I361" s="157"/>
      <c r="L361" s="153"/>
      <c r="M361" s="158"/>
      <c r="T361" s="159"/>
      <c r="AT361" s="154" t="s">
        <v>262</v>
      </c>
      <c r="AU361" s="154" t="s">
        <v>21</v>
      </c>
      <c r="AV361" s="12" t="s">
        <v>21</v>
      </c>
      <c r="AW361" s="12" t="s">
        <v>36</v>
      </c>
      <c r="AX361" s="12" t="s">
        <v>75</v>
      </c>
      <c r="AY361" s="154" t="s">
        <v>244</v>
      </c>
    </row>
    <row r="362" spans="2:65" s="13" customFormat="1">
      <c r="B362" s="160"/>
      <c r="D362" s="147" t="s">
        <v>262</v>
      </c>
      <c r="E362" s="161" t="s">
        <v>29</v>
      </c>
      <c r="F362" s="162" t="s">
        <v>271</v>
      </c>
      <c r="H362" s="163">
        <v>163.327</v>
      </c>
      <c r="I362" s="164"/>
      <c r="L362" s="160"/>
      <c r="M362" s="165"/>
      <c r="T362" s="166"/>
      <c r="AT362" s="161" t="s">
        <v>262</v>
      </c>
      <c r="AU362" s="161" t="s">
        <v>21</v>
      </c>
      <c r="AV362" s="13" t="s">
        <v>251</v>
      </c>
      <c r="AW362" s="13" t="s">
        <v>36</v>
      </c>
      <c r="AX362" s="13" t="s">
        <v>83</v>
      </c>
      <c r="AY362" s="161" t="s">
        <v>244</v>
      </c>
    </row>
    <row r="363" spans="2:65" s="1" customFormat="1" ht="16.5" customHeight="1">
      <c r="B363" s="34"/>
      <c r="C363" s="134" t="s">
        <v>588</v>
      </c>
      <c r="D363" s="134" t="s">
        <v>246</v>
      </c>
      <c r="E363" s="135" t="s">
        <v>2863</v>
      </c>
      <c r="F363" s="136" t="s">
        <v>2864</v>
      </c>
      <c r="G363" s="137" t="s">
        <v>249</v>
      </c>
      <c r="H363" s="138">
        <v>163.327</v>
      </c>
      <c r="I363" s="139"/>
      <c r="J363" s="140">
        <f>ROUND(I363*H363,2)</f>
        <v>0</v>
      </c>
      <c r="K363" s="136" t="s">
        <v>250</v>
      </c>
      <c r="L363" s="34"/>
      <c r="M363" s="141" t="s">
        <v>29</v>
      </c>
      <c r="N363" s="142" t="s">
        <v>46</v>
      </c>
      <c r="P363" s="143">
        <f>O363*H363</f>
        <v>0</v>
      </c>
      <c r="Q363" s="143">
        <v>4.0000000000000003E-5</v>
      </c>
      <c r="R363" s="143">
        <f>Q363*H363</f>
        <v>6.5330800000000001E-3</v>
      </c>
      <c r="S363" s="143">
        <v>0</v>
      </c>
      <c r="T363" s="144">
        <f>S363*H363</f>
        <v>0</v>
      </c>
      <c r="AR363" s="145" t="s">
        <v>251</v>
      </c>
      <c r="AT363" s="145" t="s">
        <v>246</v>
      </c>
      <c r="AU363" s="145" t="s">
        <v>21</v>
      </c>
      <c r="AY363" s="18" t="s">
        <v>244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83</v>
      </c>
      <c r="BK363" s="146">
        <f>ROUND(I363*H363,2)</f>
        <v>0</v>
      </c>
      <c r="BL363" s="18" t="s">
        <v>251</v>
      </c>
      <c r="BM363" s="145" t="s">
        <v>3423</v>
      </c>
    </row>
    <row r="364" spans="2:65" s="1" customFormat="1">
      <c r="B364" s="34"/>
      <c r="D364" s="147" t="s">
        <v>253</v>
      </c>
      <c r="F364" s="148" t="s">
        <v>2866</v>
      </c>
      <c r="I364" s="149"/>
      <c r="L364" s="34"/>
      <c r="M364" s="150"/>
      <c r="T364" s="55"/>
      <c r="AT364" s="18" t="s">
        <v>253</v>
      </c>
      <c r="AU364" s="18" t="s">
        <v>21</v>
      </c>
    </row>
    <row r="365" spans="2:65" s="1" customFormat="1">
      <c r="B365" s="34"/>
      <c r="D365" s="151" t="s">
        <v>255</v>
      </c>
      <c r="F365" s="152" t="s">
        <v>2867</v>
      </c>
      <c r="I365" s="149"/>
      <c r="L365" s="34"/>
      <c r="M365" s="150"/>
      <c r="T365" s="55"/>
      <c r="AT365" s="18" t="s">
        <v>255</v>
      </c>
      <c r="AU365" s="18" t="s">
        <v>21</v>
      </c>
    </row>
    <row r="366" spans="2:65" s="1" customFormat="1" ht="16.5" customHeight="1">
      <c r="B366" s="34"/>
      <c r="C366" s="134" t="s">
        <v>596</v>
      </c>
      <c r="D366" s="134" t="s">
        <v>246</v>
      </c>
      <c r="E366" s="135" t="s">
        <v>3424</v>
      </c>
      <c r="F366" s="136" t="s">
        <v>3425</v>
      </c>
      <c r="G366" s="137" t="s">
        <v>249</v>
      </c>
      <c r="H366" s="138">
        <v>140.50200000000001</v>
      </c>
      <c r="I366" s="139"/>
      <c r="J366" s="140">
        <f>ROUND(I366*H366,2)</f>
        <v>0</v>
      </c>
      <c r="K366" s="136" t="s">
        <v>250</v>
      </c>
      <c r="L366" s="34"/>
      <c r="M366" s="141" t="s">
        <v>29</v>
      </c>
      <c r="N366" s="142" t="s">
        <v>46</v>
      </c>
      <c r="P366" s="143">
        <f>O366*H366</f>
        <v>0</v>
      </c>
      <c r="Q366" s="143">
        <v>3.5899999999999999E-3</v>
      </c>
      <c r="R366" s="143">
        <f>Q366*H366</f>
        <v>0.50440218000000003</v>
      </c>
      <c r="S366" s="143">
        <v>0</v>
      </c>
      <c r="T366" s="144">
        <f>S366*H366</f>
        <v>0</v>
      </c>
      <c r="AR366" s="145" t="s">
        <v>251</v>
      </c>
      <c r="AT366" s="145" t="s">
        <v>246</v>
      </c>
      <c r="AU366" s="145" t="s">
        <v>21</v>
      </c>
      <c r="AY366" s="18" t="s">
        <v>244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83</v>
      </c>
      <c r="BK366" s="146">
        <f>ROUND(I366*H366,2)</f>
        <v>0</v>
      </c>
      <c r="BL366" s="18" t="s">
        <v>251</v>
      </c>
      <c r="BM366" s="145" t="s">
        <v>3426</v>
      </c>
    </row>
    <row r="367" spans="2:65" s="1" customFormat="1">
      <c r="B367" s="34"/>
      <c r="D367" s="147" t="s">
        <v>253</v>
      </c>
      <c r="F367" s="148" t="s">
        <v>3427</v>
      </c>
      <c r="I367" s="149"/>
      <c r="L367" s="34"/>
      <c r="M367" s="150"/>
      <c r="T367" s="55"/>
      <c r="AT367" s="18" t="s">
        <v>253</v>
      </c>
      <c r="AU367" s="18" t="s">
        <v>21</v>
      </c>
    </row>
    <row r="368" spans="2:65" s="1" customFormat="1">
      <c r="B368" s="34"/>
      <c r="D368" s="151" t="s">
        <v>255</v>
      </c>
      <c r="F368" s="152" t="s">
        <v>3428</v>
      </c>
      <c r="I368" s="149"/>
      <c r="L368" s="34"/>
      <c r="M368" s="150"/>
      <c r="T368" s="55"/>
      <c r="AT368" s="18" t="s">
        <v>255</v>
      </c>
      <c r="AU368" s="18" t="s">
        <v>21</v>
      </c>
    </row>
    <row r="369" spans="2:65" s="15" customFormat="1">
      <c r="B369" s="188"/>
      <c r="D369" s="147" t="s">
        <v>262</v>
      </c>
      <c r="E369" s="189" t="s">
        <v>29</v>
      </c>
      <c r="F369" s="190" t="s">
        <v>3429</v>
      </c>
      <c r="H369" s="189" t="s">
        <v>29</v>
      </c>
      <c r="I369" s="191"/>
      <c r="L369" s="188"/>
      <c r="M369" s="192"/>
      <c r="T369" s="193"/>
      <c r="AT369" s="189" t="s">
        <v>262</v>
      </c>
      <c r="AU369" s="189" t="s">
        <v>21</v>
      </c>
      <c r="AV369" s="15" t="s">
        <v>83</v>
      </c>
      <c r="AW369" s="15" t="s">
        <v>36</v>
      </c>
      <c r="AX369" s="15" t="s">
        <v>75</v>
      </c>
      <c r="AY369" s="189" t="s">
        <v>244</v>
      </c>
    </row>
    <row r="370" spans="2:65" s="12" customFormat="1">
      <c r="B370" s="153"/>
      <c r="D370" s="147" t="s">
        <v>262</v>
      </c>
      <c r="E370" s="154" t="s">
        <v>29</v>
      </c>
      <c r="F370" s="155" t="s">
        <v>3430</v>
      </c>
      <c r="H370" s="156">
        <v>10.641</v>
      </c>
      <c r="I370" s="157"/>
      <c r="L370" s="153"/>
      <c r="M370" s="158"/>
      <c r="T370" s="159"/>
      <c r="AT370" s="154" t="s">
        <v>262</v>
      </c>
      <c r="AU370" s="154" t="s">
        <v>21</v>
      </c>
      <c r="AV370" s="12" t="s">
        <v>21</v>
      </c>
      <c r="AW370" s="12" t="s">
        <v>36</v>
      </c>
      <c r="AX370" s="12" t="s">
        <v>75</v>
      </c>
      <c r="AY370" s="154" t="s">
        <v>244</v>
      </c>
    </row>
    <row r="371" spans="2:65" s="12" customFormat="1">
      <c r="B371" s="153"/>
      <c r="D371" s="147" t="s">
        <v>262</v>
      </c>
      <c r="E371" s="154" t="s">
        <v>29</v>
      </c>
      <c r="F371" s="155" t="s">
        <v>3431</v>
      </c>
      <c r="H371" s="156">
        <v>11.851000000000001</v>
      </c>
      <c r="I371" s="157"/>
      <c r="L371" s="153"/>
      <c r="M371" s="158"/>
      <c r="T371" s="159"/>
      <c r="AT371" s="154" t="s">
        <v>262</v>
      </c>
      <c r="AU371" s="154" t="s">
        <v>21</v>
      </c>
      <c r="AV371" s="12" t="s">
        <v>21</v>
      </c>
      <c r="AW371" s="12" t="s">
        <v>36</v>
      </c>
      <c r="AX371" s="12" t="s">
        <v>75</v>
      </c>
      <c r="AY371" s="154" t="s">
        <v>244</v>
      </c>
    </row>
    <row r="372" spans="2:65" s="12" customFormat="1">
      <c r="B372" s="153"/>
      <c r="D372" s="147" t="s">
        <v>262</v>
      </c>
      <c r="E372" s="154" t="s">
        <v>29</v>
      </c>
      <c r="F372" s="155" t="s">
        <v>3432</v>
      </c>
      <c r="H372" s="156">
        <v>37.557000000000002</v>
      </c>
      <c r="I372" s="157"/>
      <c r="L372" s="153"/>
      <c r="M372" s="158"/>
      <c r="T372" s="159"/>
      <c r="AT372" s="154" t="s">
        <v>262</v>
      </c>
      <c r="AU372" s="154" t="s">
        <v>21</v>
      </c>
      <c r="AV372" s="12" t="s">
        <v>21</v>
      </c>
      <c r="AW372" s="12" t="s">
        <v>36</v>
      </c>
      <c r="AX372" s="12" t="s">
        <v>75</v>
      </c>
      <c r="AY372" s="154" t="s">
        <v>244</v>
      </c>
    </row>
    <row r="373" spans="2:65" s="12" customFormat="1">
      <c r="B373" s="153"/>
      <c r="D373" s="147" t="s">
        <v>262</v>
      </c>
      <c r="E373" s="154" t="s">
        <v>29</v>
      </c>
      <c r="F373" s="155" t="s">
        <v>3433</v>
      </c>
      <c r="H373" s="156">
        <v>10.558999999999999</v>
      </c>
      <c r="I373" s="157"/>
      <c r="L373" s="153"/>
      <c r="M373" s="158"/>
      <c r="T373" s="159"/>
      <c r="AT373" s="154" t="s">
        <v>262</v>
      </c>
      <c r="AU373" s="154" t="s">
        <v>21</v>
      </c>
      <c r="AV373" s="12" t="s">
        <v>21</v>
      </c>
      <c r="AW373" s="12" t="s">
        <v>36</v>
      </c>
      <c r="AX373" s="12" t="s">
        <v>75</v>
      </c>
      <c r="AY373" s="154" t="s">
        <v>244</v>
      </c>
    </row>
    <row r="374" spans="2:65" s="12" customFormat="1">
      <c r="B374" s="153"/>
      <c r="D374" s="147" t="s">
        <v>262</v>
      </c>
      <c r="E374" s="154" t="s">
        <v>29</v>
      </c>
      <c r="F374" s="155" t="s">
        <v>3434</v>
      </c>
      <c r="H374" s="156">
        <v>1.728</v>
      </c>
      <c r="I374" s="157"/>
      <c r="L374" s="153"/>
      <c r="M374" s="158"/>
      <c r="T374" s="159"/>
      <c r="AT374" s="154" t="s">
        <v>262</v>
      </c>
      <c r="AU374" s="154" t="s">
        <v>21</v>
      </c>
      <c r="AV374" s="12" t="s">
        <v>21</v>
      </c>
      <c r="AW374" s="12" t="s">
        <v>36</v>
      </c>
      <c r="AX374" s="12" t="s">
        <v>75</v>
      </c>
      <c r="AY374" s="154" t="s">
        <v>244</v>
      </c>
    </row>
    <row r="375" spans="2:65" s="12" customFormat="1">
      <c r="B375" s="153"/>
      <c r="D375" s="147" t="s">
        <v>262</v>
      </c>
      <c r="E375" s="154" t="s">
        <v>29</v>
      </c>
      <c r="F375" s="155" t="s">
        <v>3435</v>
      </c>
      <c r="H375" s="156">
        <v>5.492</v>
      </c>
      <c r="I375" s="157"/>
      <c r="L375" s="153"/>
      <c r="M375" s="158"/>
      <c r="T375" s="159"/>
      <c r="AT375" s="154" t="s">
        <v>262</v>
      </c>
      <c r="AU375" s="154" t="s">
        <v>21</v>
      </c>
      <c r="AV375" s="12" t="s">
        <v>21</v>
      </c>
      <c r="AW375" s="12" t="s">
        <v>36</v>
      </c>
      <c r="AX375" s="12" t="s">
        <v>75</v>
      </c>
      <c r="AY375" s="154" t="s">
        <v>244</v>
      </c>
    </row>
    <row r="376" spans="2:65" s="15" customFormat="1">
      <c r="B376" s="188"/>
      <c r="D376" s="147" t="s">
        <v>262</v>
      </c>
      <c r="E376" s="189" t="s">
        <v>29</v>
      </c>
      <c r="F376" s="190" t="s">
        <v>3436</v>
      </c>
      <c r="H376" s="189" t="s">
        <v>29</v>
      </c>
      <c r="I376" s="191"/>
      <c r="L376" s="188"/>
      <c r="M376" s="192"/>
      <c r="T376" s="193"/>
      <c r="AT376" s="189" t="s">
        <v>262</v>
      </c>
      <c r="AU376" s="189" t="s">
        <v>21</v>
      </c>
      <c r="AV376" s="15" t="s">
        <v>83</v>
      </c>
      <c r="AW376" s="15" t="s">
        <v>36</v>
      </c>
      <c r="AX376" s="15" t="s">
        <v>75</v>
      </c>
      <c r="AY376" s="189" t="s">
        <v>244</v>
      </c>
    </row>
    <row r="377" spans="2:65" s="12" customFormat="1">
      <c r="B377" s="153"/>
      <c r="D377" s="147" t="s">
        <v>262</v>
      </c>
      <c r="E377" s="154" t="s">
        <v>29</v>
      </c>
      <c r="F377" s="155" t="s">
        <v>3437</v>
      </c>
      <c r="H377" s="156">
        <v>8.6270000000000007</v>
      </c>
      <c r="I377" s="157"/>
      <c r="L377" s="153"/>
      <c r="M377" s="158"/>
      <c r="T377" s="159"/>
      <c r="AT377" s="154" t="s">
        <v>262</v>
      </c>
      <c r="AU377" s="154" t="s">
        <v>21</v>
      </c>
      <c r="AV377" s="12" t="s">
        <v>21</v>
      </c>
      <c r="AW377" s="12" t="s">
        <v>36</v>
      </c>
      <c r="AX377" s="12" t="s">
        <v>75</v>
      </c>
      <c r="AY377" s="154" t="s">
        <v>244</v>
      </c>
    </row>
    <row r="378" spans="2:65" s="12" customFormat="1">
      <c r="B378" s="153"/>
      <c r="D378" s="147" t="s">
        <v>262</v>
      </c>
      <c r="E378" s="154" t="s">
        <v>29</v>
      </c>
      <c r="F378" s="155" t="s">
        <v>3438</v>
      </c>
      <c r="H378" s="156">
        <v>7.3810000000000002</v>
      </c>
      <c r="I378" s="157"/>
      <c r="L378" s="153"/>
      <c r="M378" s="158"/>
      <c r="T378" s="159"/>
      <c r="AT378" s="154" t="s">
        <v>262</v>
      </c>
      <c r="AU378" s="154" t="s">
        <v>21</v>
      </c>
      <c r="AV378" s="12" t="s">
        <v>21</v>
      </c>
      <c r="AW378" s="12" t="s">
        <v>36</v>
      </c>
      <c r="AX378" s="12" t="s">
        <v>75</v>
      </c>
      <c r="AY378" s="154" t="s">
        <v>244</v>
      </c>
    </row>
    <row r="379" spans="2:65" s="12" customFormat="1">
      <c r="B379" s="153"/>
      <c r="D379" s="147" t="s">
        <v>262</v>
      </c>
      <c r="E379" s="154" t="s">
        <v>29</v>
      </c>
      <c r="F379" s="155" t="s">
        <v>3439</v>
      </c>
      <c r="H379" s="156">
        <v>32.107999999999997</v>
      </c>
      <c r="I379" s="157"/>
      <c r="L379" s="153"/>
      <c r="M379" s="158"/>
      <c r="T379" s="159"/>
      <c r="AT379" s="154" t="s">
        <v>262</v>
      </c>
      <c r="AU379" s="154" t="s">
        <v>21</v>
      </c>
      <c r="AV379" s="12" t="s">
        <v>21</v>
      </c>
      <c r="AW379" s="12" t="s">
        <v>36</v>
      </c>
      <c r="AX379" s="12" t="s">
        <v>75</v>
      </c>
      <c r="AY379" s="154" t="s">
        <v>244</v>
      </c>
    </row>
    <row r="380" spans="2:65" s="12" customFormat="1">
      <c r="B380" s="153"/>
      <c r="D380" s="147" t="s">
        <v>262</v>
      </c>
      <c r="E380" s="154" t="s">
        <v>29</v>
      </c>
      <c r="F380" s="155" t="s">
        <v>3440</v>
      </c>
      <c r="H380" s="156">
        <v>7.8419999999999996</v>
      </c>
      <c r="I380" s="157"/>
      <c r="L380" s="153"/>
      <c r="M380" s="158"/>
      <c r="T380" s="159"/>
      <c r="AT380" s="154" t="s">
        <v>262</v>
      </c>
      <c r="AU380" s="154" t="s">
        <v>21</v>
      </c>
      <c r="AV380" s="12" t="s">
        <v>21</v>
      </c>
      <c r="AW380" s="12" t="s">
        <v>36</v>
      </c>
      <c r="AX380" s="12" t="s">
        <v>75</v>
      </c>
      <c r="AY380" s="154" t="s">
        <v>244</v>
      </c>
    </row>
    <row r="381" spans="2:65" s="12" customFormat="1">
      <c r="B381" s="153"/>
      <c r="D381" s="147" t="s">
        <v>262</v>
      </c>
      <c r="E381" s="154" t="s">
        <v>29</v>
      </c>
      <c r="F381" s="155" t="s">
        <v>3441</v>
      </c>
      <c r="H381" s="156">
        <v>6.7160000000000002</v>
      </c>
      <c r="I381" s="157"/>
      <c r="L381" s="153"/>
      <c r="M381" s="158"/>
      <c r="T381" s="159"/>
      <c r="AT381" s="154" t="s">
        <v>262</v>
      </c>
      <c r="AU381" s="154" t="s">
        <v>21</v>
      </c>
      <c r="AV381" s="12" t="s">
        <v>21</v>
      </c>
      <c r="AW381" s="12" t="s">
        <v>36</v>
      </c>
      <c r="AX381" s="12" t="s">
        <v>75</v>
      </c>
      <c r="AY381" s="154" t="s">
        <v>244</v>
      </c>
    </row>
    <row r="382" spans="2:65" s="13" customFormat="1">
      <c r="B382" s="160"/>
      <c r="D382" s="147" t="s">
        <v>262</v>
      </c>
      <c r="E382" s="161" t="s">
        <v>29</v>
      </c>
      <c r="F382" s="162" t="s">
        <v>271</v>
      </c>
      <c r="H382" s="163">
        <v>140.50200000000001</v>
      </c>
      <c r="I382" s="164"/>
      <c r="L382" s="160"/>
      <c r="M382" s="165"/>
      <c r="T382" s="166"/>
      <c r="AT382" s="161" t="s">
        <v>262</v>
      </c>
      <c r="AU382" s="161" t="s">
        <v>21</v>
      </c>
      <c r="AV382" s="13" t="s">
        <v>251</v>
      </c>
      <c r="AW382" s="13" t="s">
        <v>36</v>
      </c>
      <c r="AX382" s="13" t="s">
        <v>83</v>
      </c>
      <c r="AY382" s="161" t="s">
        <v>244</v>
      </c>
    </row>
    <row r="383" spans="2:65" s="1" customFormat="1" ht="21.75" customHeight="1">
      <c r="B383" s="34"/>
      <c r="C383" s="134" t="s">
        <v>602</v>
      </c>
      <c r="D383" s="134" t="s">
        <v>246</v>
      </c>
      <c r="E383" s="135" t="s">
        <v>3442</v>
      </c>
      <c r="F383" s="136" t="s">
        <v>3443</v>
      </c>
      <c r="G383" s="137" t="s">
        <v>249</v>
      </c>
      <c r="H383" s="138">
        <v>140.50200000000001</v>
      </c>
      <c r="I383" s="139"/>
      <c r="J383" s="140">
        <f>ROUND(I383*H383,2)</f>
        <v>0</v>
      </c>
      <c r="K383" s="136" t="s">
        <v>250</v>
      </c>
      <c r="L383" s="34"/>
      <c r="M383" s="141" t="s">
        <v>29</v>
      </c>
      <c r="N383" s="142" t="s">
        <v>46</v>
      </c>
      <c r="P383" s="143">
        <f>O383*H383</f>
        <v>0</v>
      </c>
      <c r="Q383" s="143">
        <v>4.0000000000000003E-5</v>
      </c>
      <c r="R383" s="143">
        <f>Q383*H383</f>
        <v>5.6200800000000013E-3</v>
      </c>
      <c r="S383" s="143">
        <v>0</v>
      </c>
      <c r="T383" s="144">
        <f>S383*H383</f>
        <v>0</v>
      </c>
      <c r="AR383" s="145" t="s">
        <v>251</v>
      </c>
      <c r="AT383" s="145" t="s">
        <v>246</v>
      </c>
      <c r="AU383" s="145" t="s">
        <v>21</v>
      </c>
      <c r="AY383" s="18" t="s">
        <v>244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83</v>
      </c>
      <c r="BK383" s="146">
        <f>ROUND(I383*H383,2)</f>
        <v>0</v>
      </c>
      <c r="BL383" s="18" t="s">
        <v>251</v>
      </c>
      <c r="BM383" s="145" t="s">
        <v>3444</v>
      </c>
    </row>
    <row r="384" spans="2:65" s="1" customFormat="1">
      <c r="B384" s="34"/>
      <c r="D384" s="147" t="s">
        <v>253</v>
      </c>
      <c r="F384" s="148" t="s">
        <v>3445</v>
      </c>
      <c r="I384" s="149"/>
      <c r="L384" s="34"/>
      <c r="M384" s="150"/>
      <c r="T384" s="55"/>
      <c r="AT384" s="18" t="s">
        <v>253</v>
      </c>
      <c r="AU384" s="18" t="s">
        <v>21</v>
      </c>
    </row>
    <row r="385" spans="2:65" s="1" customFormat="1">
      <c r="B385" s="34"/>
      <c r="D385" s="151" t="s">
        <v>255</v>
      </c>
      <c r="F385" s="152" t="s">
        <v>3446</v>
      </c>
      <c r="I385" s="149"/>
      <c r="L385" s="34"/>
      <c r="M385" s="150"/>
      <c r="T385" s="55"/>
      <c r="AT385" s="18" t="s">
        <v>255</v>
      </c>
      <c r="AU385" s="18" t="s">
        <v>21</v>
      </c>
    </row>
    <row r="386" spans="2:65" s="1" customFormat="1" ht="16.5" customHeight="1">
      <c r="B386" s="34"/>
      <c r="C386" s="134" t="s">
        <v>609</v>
      </c>
      <c r="D386" s="134" t="s">
        <v>246</v>
      </c>
      <c r="E386" s="135" t="s">
        <v>3447</v>
      </c>
      <c r="F386" s="136" t="s">
        <v>3448</v>
      </c>
      <c r="G386" s="137" t="s">
        <v>416</v>
      </c>
      <c r="H386" s="138">
        <v>28.25</v>
      </c>
      <c r="I386" s="139"/>
      <c r="J386" s="140">
        <f>ROUND(I386*H386,2)</f>
        <v>0</v>
      </c>
      <c r="K386" s="136" t="s">
        <v>250</v>
      </c>
      <c r="L386" s="34"/>
      <c r="M386" s="141" t="s">
        <v>29</v>
      </c>
      <c r="N386" s="142" t="s">
        <v>46</v>
      </c>
      <c r="P386" s="143">
        <f>O386*H386</f>
        <v>0</v>
      </c>
      <c r="Q386" s="143">
        <v>1.0384500000000001</v>
      </c>
      <c r="R386" s="143">
        <f>Q386*H386</f>
        <v>29.336212500000002</v>
      </c>
      <c r="S386" s="143">
        <v>0</v>
      </c>
      <c r="T386" s="144">
        <f>S386*H386</f>
        <v>0</v>
      </c>
      <c r="AR386" s="145" t="s">
        <v>251</v>
      </c>
      <c r="AT386" s="145" t="s">
        <v>246</v>
      </c>
      <c r="AU386" s="145" t="s">
        <v>21</v>
      </c>
      <c r="AY386" s="18" t="s">
        <v>244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83</v>
      </c>
      <c r="BK386" s="146">
        <f>ROUND(I386*H386,2)</f>
        <v>0</v>
      </c>
      <c r="BL386" s="18" t="s">
        <v>251</v>
      </c>
      <c r="BM386" s="145" t="s">
        <v>3449</v>
      </c>
    </row>
    <row r="387" spans="2:65" s="1" customFormat="1" ht="19.5">
      <c r="B387" s="34"/>
      <c r="D387" s="147" t="s">
        <v>253</v>
      </c>
      <c r="F387" s="148" t="s">
        <v>3450</v>
      </c>
      <c r="I387" s="149"/>
      <c r="L387" s="34"/>
      <c r="M387" s="150"/>
      <c r="T387" s="55"/>
      <c r="AT387" s="18" t="s">
        <v>253</v>
      </c>
      <c r="AU387" s="18" t="s">
        <v>21</v>
      </c>
    </row>
    <row r="388" spans="2:65" s="1" customFormat="1">
      <c r="B388" s="34"/>
      <c r="D388" s="151" t="s">
        <v>255</v>
      </c>
      <c r="F388" s="152" t="s">
        <v>3451</v>
      </c>
      <c r="I388" s="149"/>
      <c r="L388" s="34"/>
      <c r="M388" s="150"/>
      <c r="T388" s="55"/>
      <c r="AT388" s="18" t="s">
        <v>255</v>
      </c>
      <c r="AU388" s="18" t="s">
        <v>21</v>
      </c>
    </row>
    <row r="389" spans="2:65" s="12" customFormat="1">
      <c r="B389" s="153"/>
      <c r="D389" s="147" t="s">
        <v>262</v>
      </c>
      <c r="E389" s="154" t="s">
        <v>29</v>
      </c>
      <c r="F389" s="155" t="s">
        <v>3452</v>
      </c>
      <c r="H389" s="156">
        <v>7.96</v>
      </c>
      <c r="I389" s="157"/>
      <c r="L389" s="153"/>
      <c r="M389" s="158"/>
      <c r="T389" s="159"/>
      <c r="AT389" s="154" t="s">
        <v>262</v>
      </c>
      <c r="AU389" s="154" t="s">
        <v>21</v>
      </c>
      <c r="AV389" s="12" t="s">
        <v>21</v>
      </c>
      <c r="AW389" s="12" t="s">
        <v>36</v>
      </c>
      <c r="AX389" s="12" t="s">
        <v>75</v>
      </c>
      <c r="AY389" s="154" t="s">
        <v>244</v>
      </c>
    </row>
    <row r="390" spans="2:65" s="12" customFormat="1">
      <c r="B390" s="153"/>
      <c r="D390" s="147" t="s">
        <v>262</v>
      </c>
      <c r="E390" s="154" t="s">
        <v>29</v>
      </c>
      <c r="F390" s="155" t="s">
        <v>3453</v>
      </c>
      <c r="H390" s="156">
        <v>5.01</v>
      </c>
      <c r="I390" s="157"/>
      <c r="L390" s="153"/>
      <c r="M390" s="158"/>
      <c r="T390" s="159"/>
      <c r="AT390" s="154" t="s">
        <v>262</v>
      </c>
      <c r="AU390" s="154" t="s">
        <v>21</v>
      </c>
      <c r="AV390" s="12" t="s">
        <v>21</v>
      </c>
      <c r="AW390" s="12" t="s">
        <v>36</v>
      </c>
      <c r="AX390" s="12" t="s">
        <v>75</v>
      </c>
      <c r="AY390" s="154" t="s">
        <v>244</v>
      </c>
    </row>
    <row r="391" spans="2:65" s="12" customFormat="1">
      <c r="B391" s="153"/>
      <c r="D391" s="147" t="s">
        <v>262</v>
      </c>
      <c r="E391" s="154" t="s">
        <v>29</v>
      </c>
      <c r="F391" s="155" t="s">
        <v>3454</v>
      </c>
      <c r="H391" s="156">
        <v>15.28</v>
      </c>
      <c r="I391" s="157"/>
      <c r="L391" s="153"/>
      <c r="M391" s="158"/>
      <c r="T391" s="159"/>
      <c r="AT391" s="154" t="s">
        <v>262</v>
      </c>
      <c r="AU391" s="154" t="s">
        <v>21</v>
      </c>
      <c r="AV391" s="12" t="s">
        <v>21</v>
      </c>
      <c r="AW391" s="12" t="s">
        <v>36</v>
      </c>
      <c r="AX391" s="12" t="s">
        <v>75</v>
      </c>
      <c r="AY391" s="154" t="s">
        <v>244</v>
      </c>
    </row>
    <row r="392" spans="2:65" s="13" customFormat="1">
      <c r="B392" s="160"/>
      <c r="D392" s="147" t="s">
        <v>262</v>
      </c>
      <c r="E392" s="161" t="s">
        <v>29</v>
      </c>
      <c r="F392" s="162" t="s">
        <v>271</v>
      </c>
      <c r="H392" s="163">
        <v>28.25</v>
      </c>
      <c r="I392" s="164"/>
      <c r="L392" s="160"/>
      <c r="M392" s="165"/>
      <c r="T392" s="166"/>
      <c r="AT392" s="161" t="s">
        <v>262</v>
      </c>
      <c r="AU392" s="161" t="s">
        <v>21</v>
      </c>
      <c r="AV392" s="13" t="s">
        <v>251</v>
      </c>
      <c r="AW392" s="13" t="s">
        <v>36</v>
      </c>
      <c r="AX392" s="13" t="s">
        <v>83</v>
      </c>
      <c r="AY392" s="161" t="s">
        <v>244</v>
      </c>
    </row>
    <row r="393" spans="2:65" s="1" customFormat="1" ht="16.5" customHeight="1">
      <c r="B393" s="34"/>
      <c r="C393" s="134" t="s">
        <v>614</v>
      </c>
      <c r="D393" s="134" t="s">
        <v>246</v>
      </c>
      <c r="E393" s="135" t="s">
        <v>3455</v>
      </c>
      <c r="F393" s="136" t="s">
        <v>3456</v>
      </c>
      <c r="G393" s="137" t="s">
        <v>591</v>
      </c>
      <c r="H393" s="138">
        <v>6.16</v>
      </c>
      <c r="I393" s="139"/>
      <c r="J393" s="140">
        <f>ROUND(I393*H393,2)</f>
        <v>0</v>
      </c>
      <c r="K393" s="136" t="s">
        <v>250</v>
      </c>
      <c r="L393" s="34"/>
      <c r="M393" s="141" t="s">
        <v>29</v>
      </c>
      <c r="N393" s="142" t="s">
        <v>46</v>
      </c>
      <c r="P393" s="143">
        <f>O393*H393</f>
        <v>0</v>
      </c>
      <c r="Q393" s="143">
        <v>4.6000000000000001E-4</v>
      </c>
      <c r="R393" s="143">
        <f>Q393*H393</f>
        <v>2.8336000000000004E-3</v>
      </c>
      <c r="S393" s="143">
        <v>0</v>
      </c>
      <c r="T393" s="144">
        <f>S393*H393</f>
        <v>0</v>
      </c>
      <c r="AR393" s="145" t="s">
        <v>251</v>
      </c>
      <c r="AT393" s="145" t="s">
        <v>246</v>
      </c>
      <c r="AU393" s="145" t="s">
        <v>21</v>
      </c>
      <c r="AY393" s="18" t="s">
        <v>244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83</v>
      </c>
      <c r="BK393" s="146">
        <f>ROUND(I393*H393,2)</f>
        <v>0</v>
      </c>
      <c r="BL393" s="18" t="s">
        <v>251</v>
      </c>
      <c r="BM393" s="145" t="s">
        <v>3457</v>
      </c>
    </row>
    <row r="394" spans="2:65" s="1" customFormat="1">
      <c r="B394" s="34"/>
      <c r="D394" s="147" t="s">
        <v>253</v>
      </c>
      <c r="F394" s="148" t="s">
        <v>3458</v>
      </c>
      <c r="I394" s="149"/>
      <c r="L394" s="34"/>
      <c r="M394" s="150"/>
      <c r="T394" s="55"/>
      <c r="AT394" s="18" t="s">
        <v>253</v>
      </c>
      <c r="AU394" s="18" t="s">
        <v>21</v>
      </c>
    </row>
    <row r="395" spans="2:65" s="1" customFormat="1">
      <c r="B395" s="34"/>
      <c r="D395" s="151" t="s">
        <v>255</v>
      </c>
      <c r="F395" s="152" t="s">
        <v>3459</v>
      </c>
      <c r="I395" s="149"/>
      <c r="L395" s="34"/>
      <c r="M395" s="150"/>
      <c r="T395" s="55"/>
      <c r="AT395" s="18" t="s">
        <v>255</v>
      </c>
      <c r="AU395" s="18" t="s">
        <v>21</v>
      </c>
    </row>
    <row r="396" spans="2:65" s="12" customFormat="1">
      <c r="B396" s="153"/>
      <c r="D396" s="147" t="s">
        <v>262</v>
      </c>
      <c r="E396" s="154" t="s">
        <v>29</v>
      </c>
      <c r="F396" s="155" t="s">
        <v>3460</v>
      </c>
      <c r="H396" s="156">
        <v>6.16</v>
      </c>
      <c r="I396" s="157"/>
      <c r="L396" s="153"/>
      <c r="M396" s="158"/>
      <c r="T396" s="159"/>
      <c r="AT396" s="154" t="s">
        <v>262</v>
      </c>
      <c r="AU396" s="154" t="s">
        <v>21</v>
      </c>
      <c r="AV396" s="12" t="s">
        <v>21</v>
      </c>
      <c r="AW396" s="12" t="s">
        <v>36</v>
      </c>
      <c r="AX396" s="12" t="s">
        <v>83</v>
      </c>
      <c r="AY396" s="154" t="s">
        <v>244</v>
      </c>
    </row>
    <row r="397" spans="2:65" s="1" customFormat="1" ht="16.5" customHeight="1">
      <c r="B397" s="34"/>
      <c r="C397" s="134" t="s">
        <v>621</v>
      </c>
      <c r="D397" s="134" t="s">
        <v>246</v>
      </c>
      <c r="E397" s="135" t="s">
        <v>3461</v>
      </c>
      <c r="F397" s="136" t="s">
        <v>3462</v>
      </c>
      <c r="G397" s="137" t="s">
        <v>591</v>
      </c>
      <c r="H397" s="138">
        <v>0.8</v>
      </c>
      <c r="I397" s="139"/>
      <c r="J397" s="140">
        <f>ROUND(I397*H397,2)</f>
        <v>0</v>
      </c>
      <c r="K397" s="136" t="s">
        <v>250</v>
      </c>
      <c r="L397" s="34"/>
      <c r="M397" s="141" t="s">
        <v>29</v>
      </c>
      <c r="N397" s="142" t="s">
        <v>46</v>
      </c>
      <c r="P397" s="143">
        <f>O397*H397</f>
        <v>0</v>
      </c>
      <c r="Q397" s="143">
        <v>1.58E-3</v>
      </c>
      <c r="R397" s="143">
        <f>Q397*H397</f>
        <v>1.2640000000000001E-3</v>
      </c>
      <c r="S397" s="143">
        <v>0</v>
      </c>
      <c r="T397" s="144">
        <f>S397*H397</f>
        <v>0</v>
      </c>
      <c r="AR397" s="145" t="s">
        <v>251</v>
      </c>
      <c r="AT397" s="145" t="s">
        <v>246</v>
      </c>
      <c r="AU397" s="145" t="s">
        <v>21</v>
      </c>
      <c r="AY397" s="18" t="s">
        <v>244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83</v>
      </c>
      <c r="BK397" s="146">
        <f>ROUND(I397*H397,2)</f>
        <v>0</v>
      </c>
      <c r="BL397" s="18" t="s">
        <v>251</v>
      </c>
      <c r="BM397" s="145" t="s">
        <v>3463</v>
      </c>
    </row>
    <row r="398" spans="2:65" s="1" customFormat="1">
      <c r="B398" s="34"/>
      <c r="D398" s="147" t="s">
        <v>253</v>
      </c>
      <c r="F398" s="148" t="s">
        <v>3464</v>
      </c>
      <c r="I398" s="149"/>
      <c r="L398" s="34"/>
      <c r="M398" s="150"/>
      <c r="T398" s="55"/>
      <c r="AT398" s="18" t="s">
        <v>253</v>
      </c>
      <c r="AU398" s="18" t="s">
        <v>21</v>
      </c>
    </row>
    <row r="399" spans="2:65" s="1" customFormat="1">
      <c r="B399" s="34"/>
      <c r="D399" s="151" t="s">
        <v>255</v>
      </c>
      <c r="F399" s="152" t="s">
        <v>3465</v>
      </c>
      <c r="I399" s="149"/>
      <c r="L399" s="34"/>
      <c r="M399" s="150"/>
      <c r="T399" s="55"/>
      <c r="AT399" s="18" t="s">
        <v>255</v>
      </c>
      <c r="AU399" s="18" t="s">
        <v>21</v>
      </c>
    </row>
    <row r="400" spans="2:65" s="12" customFormat="1">
      <c r="B400" s="153"/>
      <c r="D400" s="147" t="s">
        <v>262</v>
      </c>
      <c r="E400" s="154" t="s">
        <v>29</v>
      </c>
      <c r="F400" s="155" t="s">
        <v>3466</v>
      </c>
      <c r="H400" s="156">
        <v>0.8</v>
      </c>
      <c r="I400" s="157"/>
      <c r="L400" s="153"/>
      <c r="M400" s="158"/>
      <c r="T400" s="159"/>
      <c r="AT400" s="154" t="s">
        <v>262</v>
      </c>
      <c r="AU400" s="154" t="s">
        <v>21</v>
      </c>
      <c r="AV400" s="12" t="s">
        <v>21</v>
      </c>
      <c r="AW400" s="12" t="s">
        <v>36</v>
      </c>
      <c r="AX400" s="12" t="s">
        <v>83</v>
      </c>
      <c r="AY400" s="154" t="s">
        <v>244</v>
      </c>
    </row>
    <row r="401" spans="2:65" s="1" customFormat="1" ht="16.5" customHeight="1">
      <c r="B401" s="34"/>
      <c r="C401" s="134" t="s">
        <v>626</v>
      </c>
      <c r="D401" s="134" t="s">
        <v>246</v>
      </c>
      <c r="E401" s="135" t="s">
        <v>3467</v>
      </c>
      <c r="F401" s="136" t="s">
        <v>3468</v>
      </c>
      <c r="G401" s="137" t="s">
        <v>274</v>
      </c>
      <c r="H401" s="138">
        <v>745</v>
      </c>
      <c r="I401" s="139"/>
      <c r="J401" s="140">
        <f>ROUND(I401*H401,2)</f>
        <v>0</v>
      </c>
      <c r="K401" s="136" t="s">
        <v>250</v>
      </c>
      <c r="L401" s="34"/>
      <c r="M401" s="141" t="s">
        <v>29</v>
      </c>
      <c r="N401" s="142" t="s">
        <v>46</v>
      </c>
      <c r="P401" s="143">
        <f>O401*H401</f>
        <v>0</v>
      </c>
      <c r="Q401" s="143">
        <v>0.13208</v>
      </c>
      <c r="R401" s="143">
        <f>Q401*H401</f>
        <v>98.399600000000007</v>
      </c>
      <c r="S401" s="143">
        <v>0</v>
      </c>
      <c r="T401" s="144">
        <f>S401*H401</f>
        <v>0</v>
      </c>
      <c r="AR401" s="145" t="s">
        <v>251</v>
      </c>
      <c r="AT401" s="145" t="s">
        <v>246</v>
      </c>
      <c r="AU401" s="145" t="s">
        <v>21</v>
      </c>
      <c r="AY401" s="18" t="s">
        <v>244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83</v>
      </c>
      <c r="BK401" s="146">
        <f>ROUND(I401*H401,2)</f>
        <v>0</v>
      </c>
      <c r="BL401" s="18" t="s">
        <v>251</v>
      </c>
      <c r="BM401" s="145" t="s">
        <v>3469</v>
      </c>
    </row>
    <row r="402" spans="2:65" s="1" customFormat="1">
      <c r="B402" s="34"/>
      <c r="D402" s="147" t="s">
        <v>253</v>
      </c>
      <c r="F402" s="148" t="s">
        <v>3470</v>
      </c>
      <c r="I402" s="149"/>
      <c r="L402" s="34"/>
      <c r="M402" s="150"/>
      <c r="T402" s="55"/>
      <c r="AT402" s="18" t="s">
        <v>253</v>
      </c>
      <c r="AU402" s="18" t="s">
        <v>21</v>
      </c>
    </row>
    <row r="403" spans="2:65" s="1" customFormat="1">
      <c r="B403" s="34"/>
      <c r="D403" s="151" t="s">
        <v>255</v>
      </c>
      <c r="F403" s="152" t="s">
        <v>3471</v>
      </c>
      <c r="I403" s="149"/>
      <c r="L403" s="34"/>
      <c r="M403" s="150"/>
      <c r="T403" s="55"/>
      <c r="AT403" s="18" t="s">
        <v>255</v>
      </c>
      <c r="AU403" s="18" t="s">
        <v>21</v>
      </c>
    </row>
    <row r="404" spans="2:65" s="1" customFormat="1" ht="16.5" customHeight="1">
      <c r="B404" s="34"/>
      <c r="C404" s="134" t="s">
        <v>632</v>
      </c>
      <c r="D404" s="134" t="s">
        <v>246</v>
      </c>
      <c r="E404" s="135" t="s">
        <v>3472</v>
      </c>
      <c r="F404" s="136" t="s">
        <v>3473</v>
      </c>
      <c r="G404" s="137" t="s">
        <v>274</v>
      </c>
      <c r="H404" s="138">
        <v>745</v>
      </c>
      <c r="I404" s="139"/>
      <c r="J404" s="140">
        <f>ROUND(I404*H404,2)</f>
        <v>0</v>
      </c>
      <c r="K404" s="136" t="s">
        <v>250</v>
      </c>
      <c r="L404" s="34"/>
      <c r="M404" s="141" t="s">
        <v>29</v>
      </c>
      <c r="N404" s="142" t="s">
        <v>46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251</v>
      </c>
      <c r="AT404" s="145" t="s">
        <v>246</v>
      </c>
      <c r="AU404" s="145" t="s">
        <v>21</v>
      </c>
      <c r="AY404" s="18" t="s">
        <v>244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83</v>
      </c>
      <c r="BK404" s="146">
        <f>ROUND(I404*H404,2)</f>
        <v>0</v>
      </c>
      <c r="BL404" s="18" t="s">
        <v>251</v>
      </c>
      <c r="BM404" s="145" t="s">
        <v>3474</v>
      </c>
    </row>
    <row r="405" spans="2:65" s="1" customFormat="1">
      <c r="B405" s="34"/>
      <c r="D405" s="147" t="s">
        <v>253</v>
      </c>
      <c r="F405" s="148" t="s">
        <v>3475</v>
      </c>
      <c r="I405" s="149"/>
      <c r="L405" s="34"/>
      <c r="M405" s="150"/>
      <c r="T405" s="55"/>
      <c r="AT405" s="18" t="s">
        <v>253</v>
      </c>
      <c r="AU405" s="18" t="s">
        <v>21</v>
      </c>
    </row>
    <row r="406" spans="2:65" s="1" customFormat="1">
      <c r="B406" s="34"/>
      <c r="D406" s="151" t="s">
        <v>255</v>
      </c>
      <c r="F406" s="152" t="s">
        <v>3476</v>
      </c>
      <c r="I406" s="149"/>
      <c r="L406" s="34"/>
      <c r="M406" s="150"/>
      <c r="T406" s="55"/>
      <c r="AT406" s="18" t="s">
        <v>255</v>
      </c>
      <c r="AU406" s="18" t="s">
        <v>21</v>
      </c>
    </row>
    <row r="407" spans="2:65" s="1" customFormat="1" ht="16.5" customHeight="1">
      <c r="B407" s="34"/>
      <c r="C407" s="134" t="s">
        <v>640</v>
      </c>
      <c r="D407" s="134" t="s">
        <v>246</v>
      </c>
      <c r="E407" s="135" t="s">
        <v>3477</v>
      </c>
      <c r="F407" s="136" t="s">
        <v>3478</v>
      </c>
      <c r="G407" s="137" t="s">
        <v>591</v>
      </c>
      <c r="H407" s="138">
        <v>92.66</v>
      </c>
      <c r="I407" s="139"/>
      <c r="J407" s="140">
        <f>ROUND(I407*H407,2)</f>
        <v>0</v>
      </c>
      <c r="K407" s="136" t="s">
        <v>250</v>
      </c>
      <c r="L407" s="34"/>
      <c r="M407" s="141" t="s">
        <v>29</v>
      </c>
      <c r="N407" s="142" t="s">
        <v>46</v>
      </c>
      <c r="P407" s="143">
        <f>O407*H407</f>
        <v>0</v>
      </c>
      <c r="Q407" s="143">
        <v>3.3E-4</v>
      </c>
      <c r="R407" s="143">
        <f>Q407*H407</f>
        <v>3.0577799999999999E-2</v>
      </c>
      <c r="S407" s="143">
        <v>0</v>
      </c>
      <c r="T407" s="144">
        <f>S407*H407</f>
        <v>0</v>
      </c>
      <c r="AR407" s="145" t="s">
        <v>251</v>
      </c>
      <c r="AT407" s="145" t="s">
        <v>246</v>
      </c>
      <c r="AU407" s="145" t="s">
        <v>21</v>
      </c>
      <c r="AY407" s="18" t="s">
        <v>244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83</v>
      </c>
      <c r="BK407" s="146">
        <f>ROUND(I407*H407,2)</f>
        <v>0</v>
      </c>
      <c r="BL407" s="18" t="s">
        <v>251</v>
      </c>
      <c r="BM407" s="145" t="s">
        <v>3479</v>
      </c>
    </row>
    <row r="408" spans="2:65" s="1" customFormat="1">
      <c r="B408" s="34"/>
      <c r="D408" s="147" t="s">
        <v>253</v>
      </c>
      <c r="F408" s="148" t="s">
        <v>3480</v>
      </c>
      <c r="I408" s="149"/>
      <c r="L408" s="34"/>
      <c r="M408" s="150"/>
      <c r="T408" s="55"/>
      <c r="AT408" s="18" t="s">
        <v>253</v>
      </c>
      <c r="AU408" s="18" t="s">
        <v>21</v>
      </c>
    </row>
    <row r="409" spans="2:65" s="1" customFormat="1">
      <c r="B409" s="34"/>
      <c r="D409" s="151" t="s">
        <v>255</v>
      </c>
      <c r="F409" s="152" t="s">
        <v>3481</v>
      </c>
      <c r="I409" s="149"/>
      <c r="L409" s="34"/>
      <c r="M409" s="150"/>
      <c r="T409" s="55"/>
      <c r="AT409" s="18" t="s">
        <v>255</v>
      </c>
      <c r="AU409" s="18" t="s">
        <v>21</v>
      </c>
    </row>
    <row r="410" spans="2:65" s="12" customFormat="1">
      <c r="B410" s="153"/>
      <c r="D410" s="147" t="s">
        <v>262</v>
      </c>
      <c r="E410" s="154" t="s">
        <v>29</v>
      </c>
      <c r="F410" s="155" t="s">
        <v>3482</v>
      </c>
      <c r="H410" s="156">
        <v>92.66</v>
      </c>
      <c r="I410" s="157"/>
      <c r="L410" s="153"/>
      <c r="M410" s="158"/>
      <c r="T410" s="159"/>
      <c r="AT410" s="154" t="s">
        <v>262</v>
      </c>
      <c r="AU410" s="154" t="s">
        <v>21</v>
      </c>
      <c r="AV410" s="12" t="s">
        <v>21</v>
      </c>
      <c r="AW410" s="12" t="s">
        <v>36</v>
      </c>
      <c r="AX410" s="12" t="s">
        <v>83</v>
      </c>
      <c r="AY410" s="154" t="s">
        <v>244</v>
      </c>
    </row>
    <row r="411" spans="2:65" s="1" customFormat="1" ht="16.5" customHeight="1">
      <c r="B411" s="34"/>
      <c r="C411" s="175" t="s">
        <v>647</v>
      </c>
      <c r="D411" s="175" t="s">
        <v>373</v>
      </c>
      <c r="E411" s="176" t="s">
        <v>3483</v>
      </c>
      <c r="F411" s="177" t="s">
        <v>3484</v>
      </c>
      <c r="G411" s="178" t="s">
        <v>591</v>
      </c>
      <c r="H411" s="179">
        <v>92.66</v>
      </c>
      <c r="I411" s="180"/>
      <c r="J411" s="181">
        <f>ROUND(I411*H411,2)</f>
        <v>0</v>
      </c>
      <c r="K411" s="177" t="s">
        <v>29</v>
      </c>
      <c r="L411" s="182"/>
      <c r="M411" s="183" t="s">
        <v>29</v>
      </c>
      <c r="N411" s="184" t="s">
        <v>46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300</v>
      </c>
      <c r="AT411" s="145" t="s">
        <v>373</v>
      </c>
      <c r="AU411" s="145" t="s">
        <v>21</v>
      </c>
      <c r="AY411" s="18" t="s">
        <v>244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83</v>
      </c>
      <c r="BK411" s="146">
        <f>ROUND(I411*H411,2)</f>
        <v>0</v>
      </c>
      <c r="BL411" s="18" t="s">
        <v>251</v>
      </c>
      <c r="BM411" s="145" t="s">
        <v>3485</v>
      </c>
    </row>
    <row r="412" spans="2:65" s="1" customFormat="1">
      <c r="B412" s="34"/>
      <c r="D412" s="147" t="s">
        <v>253</v>
      </c>
      <c r="F412" s="148" t="s">
        <v>3484</v>
      </c>
      <c r="I412" s="149"/>
      <c r="L412" s="34"/>
      <c r="M412" s="150"/>
      <c r="T412" s="55"/>
      <c r="AT412" s="18" t="s">
        <v>253</v>
      </c>
      <c r="AU412" s="18" t="s">
        <v>21</v>
      </c>
    </row>
    <row r="413" spans="2:65" s="1" customFormat="1" ht="97.5">
      <c r="B413" s="34"/>
      <c r="D413" s="147" t="s">
        <v>284</v>
      </c>
      <c r="F413" s="167" t="s">
        <v>3486</v>
      </c>
      <c r="I413" s="149"/>
      <c r="L413" s="34"/>
      <c r="M413" s="150"/>
      <c r="T413" s="55"/>
      <c r="AT413" s="18" t="s">
        <v>284</v>
      </c>
      <c r="AU413" s="18" t="s">
        <v>21</v>
      </c>
    </row>
    <row r="414" spans="2:65" s="1" customFormat="1" ht="16.5" customHeight="1">
      <c r="B414" s="34"/>
      <c r="C414" s="175" t="s">
        <v>653</v>
      </c>
      <c r="D414" s="175" t="s">
        <v>373</v>
      </c>
      <c r="E414" s="176" t="s">
        <v>3487</v>
      </c>
      <c r="F414" s="177" t="s">
        <v>3488</v>
      </c>
      <c r="G414" s="178" t="s">
        <v>591</v>
      </c>
      <c r="H414" s="179">
        <v>216</v>
      </c>
      <c r="I414" s="180"/>
      <c r="J414" s="181">
        <f>ROUND(I414*H414,2)</f>
        <v>0</v>
      </c>
      <c r="K414" s="177" t="s">
        <v>29</v>
      </c>
      <c r="L414" s="182"/>
      <c r="M414" s="183" t="s">
        <v>29</v>
      </c>
      <c r="N414" s="184" t="s">
        <v>46</v>
      </c>
      <c r="P414" s="143">
        <f>O414*H414</f>
        <v>0</v>
      </c>
      <c r="Q414" s="143">
        <v>7.7999999999999999E-4</v>
      </c>
      <c r="R414" s="143">
        <f>Q414*H414</f>
        <v>0.16847999999999999</v>
      </c>
      <c r="S414" s="143">
        <v>0</v>
      </c>
      <c r="T414" s="144">
        <f>S414*H414</f>
        <v>0</v>
      </c>
      <c r="AR414" s="145" t="s">
        <v>300</v>
      </c>
      <c r="AT414" s="145" t="s">
        <v>373</v>
      </c>
      <c r="AU414" s="145" t="s">
        <v>21</v>
      </c>
      <c r="AY414" s="18" t="s">
        <v>244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83</v>
      </c>
      <c r="BK414" s="146">
        <f>ROUND(I414*H414,2)</f>
        <v>0</v>
      </c>
      <c r="BL414" s="18" t="s">
        <v>251</v>
      </c>
      <c r="BM414" s="145" t="s">
        <v>3489</v>
      </c>
    </row>
    <row r="415" spans="2:65" s="11" customFormat="1" ht="22.9" customHeight="1">
      <c r="B415" s="122"/>
      <c r="D415" s="123" t="s">
        <v>74</v>
      </c>
      <c r="E415" s="132" t="s">
        <v>251</v>
      </c>
      <c r="F415" s="132" t="s">
        <v>587</v>
      </c>
      <c r="I415" s="125"/>
      <c r="J415" s="133">
        <f>BK415</f>
        <v>0</v>
      </c>
      <c r="L415" s="122"/>
      <c r="M415" s="127"/>
      <c r="P415" s="128">
        <f>SUM(P416:P519)</f>
        <v>0</v>
      </c>
      <c r="R415" s="128">
        <f>SUM(R416:R519)</f>
        <v>334.66738630999998</v>
      </c>
      <c r="T415" s="129">
        <f>SUM(T416:T519)</f>
        <v>0</v>
      </c>
      <c r="AR415" s="123" t="s">
        <v>83</v>
      </c>
      <c r="AT415" s="130" t="s">
        <v>74</v>
      </c>
      <c r="AU415" s="130" t="s">
        <v>83</v>
      </c>
      <c r="AY415" s="123" t="s">
        <v>244</v>
      </c>
      <c r="BK415" s="131">
        <f>SUM(BK416:BK519)</f>
        <v>0</v>
      </c>
    </row>
    <row r="416" spans="2:65" s="1" customFormat="1" ht="16.5" customHeight="1">
      <c r="B416" s="34"/>
      <c r="C416" s="134" t="s">
        <v>658</v>
      </c>
      <c r="D416" s="134" t="s">
        <v>246</v>
      </c>
      <c r="E416" s="135" t="s">
        <v>2879</v>
      </c>
      <c r="F416" s="136" t="s">
        <v>2880</v>
      </c>
      <c r="G416" s="137" t="s">
        <v>274</v>
      </c>
      <c r="H416" s="138">
        <v>240.57400000000001</v>
      </c>
      <c r="I416" s="139"/>
      <c r="J416" s="140">
        <f>ROUND(I416*H416,2)</f>
        <v>0</v>
      </c>
      <c r="K416" s="136" t="s">
        <v>250</v>
      </c>
      <c r="L416" s="34"/>
      <c r="M416" s="141" t="s">
        <v>29</v>
      </c>
      <c r="N416" s="142" t="s">
        <v>46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251</v>
      </c>
      <c r="AT416" s="145" t="s">
        <v>246</v>
      </c>
      <c r="AU416" s="145" t="s">
        <v>21</v>
      </c>
      <c r="AY416" s="18" t="s">
        <v>244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83</v>
      </c>
      <c r="BK416" s="146">
        <f>ROUND(I416*H416,2)</f>
        <v>0</v>
      </c>
      <c r="BL416" s="18" t="s">
        <v>251</v>
      </c>
      <c r="BM416" s="145" t="s">
        <v>3490</v>
      </c>
    </row>
    <row r="417" spans="2:65" s="1" customFormat="1">
      <c r="B417" s="34"/>
      <c r="D417" s="147" t="s">
        <v>253</v>
      </c>
      <c r="F417" s="148" t="s">
        <v>2882</v>
      </c>
      <c r="I417" s="149"/>
      <c r="L417" s="34"/>
      <c r="M417" s="150"/>
      <c r="T417" s="55"/>
      <c r="AT417" s="18" t="s">
        <v>253</v>
      </c>
      <c r="AU417" s="18" t="s">
        <v>21</v>
      </c>
    </row>
    <row r="418" spans="2:65" s="1" customFormat="1">
      <c r="B418" s="34"/>
      <c r="D418" s="151" t="s">
        <v>255</v>
      </c>
      <c r="F418" s="152" t="s">
        <v>2883</v>
      </c>
      <c r="I418" s="149"/>
      <c r="L418" s="34"/>
      <c r="M418" s="150"/>
      <c r="T418" s="55"/>
      <c r="AT418" s="18" t="s">
        <v>255</v>
      </c>
      <c r="AU418" s="18" t="s">
        <v>21</v>
      </c>
    </row>
    <row r="419" spans="2:65" s="15" customFormat="1">
      <c r="B419" s="188"/>
      <c r="D419" s="147" t="s">
        <v>262</v>
      </c>
      <c r="E419" s="189" t="s">
        <v>29</v>
      </c>
      <c r="F419" s="190" t="s">
        <v>3491</v>
      </c>
      <c r="H419" s="189" t="s">
        <v>29</v>
      </c>
      <c r="I419" s="191"/>
      <c r="L419" s="188"/>
      <c r="M419" s="192"/>
      <c r="T419" s="193"/>
      <c r="AT419" s="189" t="s">
        <v>262</v>
      </c>
      <c r="AU419" s="189" t="s">
        <v>21</v>
      </c>
      <c r="AV419" s="15" t="s">
        <v>83</v>
      </c>
      <c r="AW419" s="15" t="s">
        <v>36</v>
      </c>
      <c r="AX419" s="15" t="s">
        <v>75</v>
      </c>
      <c r="AY419" s="189" t="s">
        <v>244</v>
      </c>
    </row>
    <row r="420" spans="2:65" s="12" customFormat="1">
      <c r="B420" s="153"/>
      <c r="D420" s="147" t="s">
        <v>262</v>
      </c>
      <c r="E420" s="154" t="s">
        <v>29</v>
      </c>
      <c r="F420" s="155" t="s">
        <v>3492</v>
      </c>
      <c r="H420" s="156">
        <v>86.82</v>
      </c>
      <c r="I420" s="157"/>
      <c r="L420" s="153"/>
      <c r="M420" s="158"/>
      <c r="T420" s="159"/>
      <c r="AT420" s="154" t="s">
        <v>262</v>
      </c>
      <c r="AU420" s="154" t="s">
        <v>21</v>
      </c>
      <c r="AV420" s="12" t="s">
        <v>21</v>
      </c>
      <c r="AW420" s="12" t="s">
        <v>36</v>
      </c>
      <c r="AX420" s="12" t="s">
        <v>75</v>
      </c>
      <c r="AY420" s="154" t="s">
        <v>244</v>
      </c>
    </row>
    <row r="421" spans="2:65" s="12" customFormat="1">
      <c r="B421" s="153"/>
      <c r="D421" s="147" t="s">
        <v>262</v>
      </c>
      <c r="E421" s="154" t="s">
        <v>29</v>
      </c>
      <c r="F421" s="155" t="s">
        <v>3493</v>
      </c>
      <c r="H421" s="156">
        <v>39.436999999999998</v>
      </c>
      <c r="I421" s="157"/>
      <c r="L421" s="153"/>
      <c r="M421" s="158"/>
      <c r="T421" s="159"/>
      <c r="AT421" s="154" t="s">
        <v>262</v>
      </c>
      <c r="AU421" s="154" t="s">
        <v>21</v>
      </c>
      <c r="AV421" s="12" t="s">
        <v>21</v>
      </c>
      <c r="AW421" s="12" t="s">
        <v>36</v>
      </c>
      <c r="AX421" s="12" t="s">
        <v>75</v>
      </c>
      <c r="AY421" s="154" t="s">
        <v>244</v>
      </c>
    </row>
    <row r="422" spans="2:65" s="12" customFormat="1">
      <c r="B422" s="153"/>
      <c r="D422" s="147" t="s">
        <v>262</v>
      </c>
      <c r="E422" s="154" t="s">
        <v>29</v>
      </c>
      <c r="F422" s="155" t="s">
        <v>3494</v>
      </c>
      <c r="H422" s="156">
        <v>6.2859999999999996</v>
      </c>
      <c r="I422" s="157"/>
      <c r="L422" s="153"/>
      <c r="M422" s="158"/>
      <c r="T422" s="159"/>
      <c r="AT422" s="154" t="s">
        <v>262</v>
      </c>
      <c r="AU422" s="154" t="s">
        <v>21</v>
      </c>
      <c r="AV422" s="12" t="s">
        <v>21</v>
      </c>
      <c r="AW422" s="12" t="s">
        <v>36</v>
      </c>
      <c r="AX422" s="12" t="s">
        <v>75</v>
      </c>
      <c r="AY422" s="154" t="s">
        <v>244</v>
      </c>
    </row>
    <row r="423" spans="2:65" s="12" customFormat="1">
      <c r="B423" s="153"/>
      <c r="D423" s="147" t="s">
        <v>262</v>
      </c>
      <c r="E423" s="154" t="s">
        <v>29</v>
      </c>
      <c r="F423" s="155" t="s">
        <v>3495</v>
      </c>
      <c r="H423" s="156">
        <v>38.569000000000003</v>
      </c>
      <c r="I423" s="157"/>
      <c r="L423" s="153"/>
      <c r="M423" s="158"/>
      <c r="T423" s="159"/>
      <c r="AT423" s="154" t="s">
        <v>262</v>
      </c>
      <c r="AU423" s="154" t="s">
        <v>21</v>
      </c>
      <c r="AV423" s="12" t="s">
        <v>21</v>
      </c>
      <c r="AW423" s="12" t="s">
        <v>36</v>
      </c>
      <c r="AX423" s="12" t="s">
        <v>75</v>
      </c>
      <c r="AY423" s="154" t="s">
        <v>244</v>
      </c>
    </row>
    <row r="424" spans="2:65" s="12" customFormat="1">
      <c r="B424" s="153"/>
      <c r="D424" s="147" t="s">
        <v>262</v>
      </c>
      <c r="E424" s="154" t="s">
        <v>29</v>
      </c>
      <c r="F424" s="155" t="s">
        <v>3496</v>
      </c>
      <c r="H424" s="156">
        <v>69.462000000000003</v>
      </c>
      <c r="I424" s="157"/>
      <c r="L424" s="153"/>
      <c r="M424" s="158"/>
      <c r="T424" s="159"/>
      <c r="AT424" s="154" t="s">
        <v>262</v>
      </c>
      <c r="AU424" s="154" t="s">
        <v>21</v>
      </c>
      <c r="AV424" s="12" t="s">
        <v>21</v>
      </c>
      <c r="AW424" s="12" t="s">
        <v>36</v>
      </c>
      <c r="AX424" s="12" t="s">
        <v>75</v>
      </c>
      <c r="AY424" s="154" t="s">
        <v>244</v>
      </c>
    </row>
    <row r="425" spans="2:65" s="13" customFormat="1">
      <c r="B425" s="160"/>
      <c r="D425" s="147" t="s">
        <v>262</v>
      </c>
      <c r="E425" s="161" t="s">
        <v>29</v>
      </c>
      <c r="F425" s="162" t="s">
        <v>271</v>
      </c>
      <c r="H425" s="163">
        <v>240.57400000000001</v>
      </c>
      <c r="I425" s="164"/>
      <c r="L425" s="160"/>
      <c r="M425" s="165"/>
      <c r="T425" s="166"/>
      <c r="AT425" s="161" t="s">
        <v>262</v>
      </c>
      <c r="AU425" s="161" t="s">
        <v>21</v>
      </c>
      <c r="AV425" s="13" t="s">
        <v>251</v>
      </c>
      <c r="AW425" s="13" t="s">
        <v>36</v>
      </c>
      <c r="AX425" s="13" t="s">
        <v>83</v>
      </c>
      <c r="AY425" s="161" t="s">
        <v>244</v>
      </c>
    </row>
    <row r="426" spans="2:65" s="1" customFormat="1" ht="16.5" customHeight="1">
      <c r="B426" s="34"/>
      <c r="C426" s="134" t="s">
        <v>665</v>
      </c>
      <c r="D426" s="134" t="s">
        <v>246</v>
      </c>
      <c r="E426" s="135" t="s">
        <v>2901</v>
      </c>
      <c r="F426" s="136" t="s">
        <v>2902</v>
      </c>
      <c r="G426" s="137" t="s">
        <v>416</v>
      </c>
      <c r="H426" s="138">
        <v>56.39</v>
      </c>
      <c r="I426" s="139"/>
      <c r="J426" s="140">
        <f>ROUND(I426*H426,2)</f>
        <v>0</v>
      </c>
      <c r="K426" s="136" t="s">
        <v>250</v>
      </c>
      <c r="L426" s="34"/>
      <c r="M426" s="141" t="s">
        <v>29</v>
      </c>
      <c r="N426" s="142" t="s">
        <v>46</v>
      </c>
      <c r="P426" s="143">
        <f>O426*H426</f>
        <v>0</v>
      </c>
      <c r="Q426" s="143">
        <v>1.0492699999999999</v>
      </c>
      <c r="R426" s="143">
        <f>Q426*H426</f>
        <v>59.168335299999995</v>
      </c>
      <c r="S426" s="143">
        <v>0</v>
      </c>
      <c r="T426" s="144">
        <f>S426*H426</f>
        <v>0</v>
      </c>
      <c r="AR426" s="145" t="s">
        <v>251</v>
      </c>
      <c r="AT426" s="145" t="s">
        <v>246</v>
      </c>
      <c r="AU426" s="145" t="s">
        <v>21</v>
      </c>
      <c r="AY426" s="18" t="s">
        <v>244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83</v>
      </c>
      <c r="BK426" s="146">
        <f>ROUND(I426*H426,2)</f>
        <v>0</v>
      </c>
      <c r="BL426" s="18" t="s">
        <v>251</v>
      </c>
      <c r="BM426" s="145" t="s">
        <v>3497</v>
      </c>
    </row>
    <row r="427" spans="2:65" s="1" customFormat="1">
      <c r="B427" s="34"/>
      <c r="D427" s="147" t="s">
        <v>253</v>
      </c>
      <c r="F427" s="148" t="s">
        <v>2904</v>
      </c>
      <c r="I427" s="149"/>
      <c r="L427" s="34"/>
      <c r="M427" s="150"/>
      <c r="T427" s="55"/>
      <c r="AT427" s="18" t="s">
        <v>253</v>
      </c>
      <c r="AU427" s="18" t="s">
        <v>21</v>
      </c>
    </row>
    <row r="428" spans="2:65" s="1" customFormat="1">
      <c r="B428" s="34"/>
      <c r="D428" s="151" t="s">
        <v>255</v>
      </c>
      <c r="F428" s="152" t="s">
        <v>2905</v>
      </c>
      <c r="I428" s="149"/>
      <c r="L428" s="34"/>
      <c r="M428" s="150"/>
      <c r="T428" s="55"/>
      <c r="AT428" s="18" t="s">
        <v>255</v>
      </c>
      <c r="AU428" s="18" t="s">
        <v>21</v>
      </c>
    </row>
    <row r="429" spans="2:65" s="1" customFormat="1" ht="19.5">
      <c r="B429" s="34"/>
      <c r="D429" s="147" t="s">
        <v>284</v>
      </c>
      <c r="F429" s="167" t="s">
        <v>2797</v>
      </c>
      <c r="I429" s="149"/>
      <c r="L429" s="34"/>
      <c r="M429" s="150"/>
      <c r="T429" s="55"/>
      <c r="AT429" s="18" t="s">
        <v>284</v>
      </c>
      <c r="AU429" s="18" t="s">
        <v>21</v>
      </c>
    </row>
    <row r="430" spans="2:65" s="12" customFormat="1">
      <c r="B430" s="153"/>
      <c r="D430" s="147" t="s">
        <v>262</v>
      </c>
      <c r="E430" s="154" t="s">
        <v>29</v>
      </c>
      <c r="F430" s="155" t="s">
        <v>3498</v>
      </c>
      <c r="H430" s="156">
        <v>45.32</v>
      </c>
      <c r="I430" s="157"/>
      <c r="L430" s="153"/>
      <c r="M430" s="158"/>
      <c r="T430" s="159"/>
      <c r="AT430" s="154" t="s">
        <v>262</v>
      </c>
      <c r="AU430" s="154" t="s">
        <v>21</v>
      </c>
      <c r="AV430" s="12" t="s">
        <v>21</v>
      </c>
      <c r="AW430" s="12" t="s">
        <v>36</v>
      </c>
      <c r="AX430" s="12" t="s">
        <v>75</v>
      </c>
      <c r="AY430" s="154" t="s">
        <v>244</v>
      </c>
    </row>
    <row r="431" spans="2:65" s="12" customFormat="1">
      <c r="B431" s="153"/>
      <c r="D431" s="147" t="s">
        <v>262</v>
      </c>
      <c r="E431" s="154" t="s">
        <v>29</v>
      </c>
      <c r="F431" s="155" t="s">
        <v>3499</v>
      </c>
      <c r="H431" s="156">
        <v>5.1100000000000003</v>
      </c>
      <c r="I431" s="157"/>
      <c r="L431" s="153"/>
      <c r="M431" s="158"/>
      <c r="T431" s="159"/>
      <c r="AT431" s="154" t="s">
        <v>262</v>
      </c>
      <c r="AU431" s="154" t="s">
        <v>21</v>
      </c>
      <c r="AV431" s="12" t="s">
        <v>21</v>
      </c>
      <c r="AW431" s="12" t="s">
        <v>36</v>
      </c>
      <c r="AX431" s="12" t="s">
        <v>75</v>
      </c>
      <c r="AY431" s="154" t="s">
        <v>244</v>
      </c>
    </row>
    <row r="432" spans="2:65" s="12" customFormat="1">
      <c r="B432" s="153"/>
      <c r="D432" s="147" t="s">
        <v>262</v>
      </c>
      <c r="E432" s="154" t="s">
        <v>29</v>
      </c>
      <c r="F432" s="155" t="s">
        <v>3500</v>
      </c>
      <c r="H432" s="156">
        <v>5.96</v>
      </c>
      <c r="I432" s="157"/>
      <c r="L432" s="153"/>
      <c r="M432" s="158"/>
      <c r="T432" s="159"/>
      <c r="AT432" s="154" t="s">
        <v>262</v>
      </c>
      <c r="AU432" s="154" t="s">
        <v>21</v>
      </c>
      <c r="AV432" s="12" t="s">
        <v>21</v>
      </c>
      <c r="AW432" s="12" t="s">
        <v>36</v>
      </c>
      <c r="AX432" s="12" t="s">
        <v>75</v>
      </c>
      <c r="AY432" s="154" t="s">
        <v>244</v>
      </c>
    </row>
    <row r="433" spans="2:65" s="13" customFormat="1">
      <c r="B433" s="160"/>
      <c r="D433" s="147" t="s">
        <v>262</v>
      </c>
      <c r="E433" s="161" t="s">
        <v>29</v>
      </c>
      <c r="F433" s="162" t="s">
        <v>271</v>
      </c>
      <c r="H433" s="163">
        <v>56.39</v>
      </c>
      <c r="I433" s="164"/>
      <c r="L433" s="160"/>
      <c r="M433" s="165"/>
      <c r="T433" s="166"/>
      <c r="AT433" s="161" t="s">
        <v>262</v>
      </c>
      <c r="AU433" s="161" t="s">
        <v>21</v>
      </c>
      <c r="AV433" s="13" t="s">
        <v>251</v>
      </c>
      <c r="AW433" s="13" t="s">
        <v>36</v>
      </c>
      <c r="AX433" s="13" t="s">
        <v>83</v>
      </c>
      <c r="AY433" s="161" t="s">
        <v>244</v>
      </c>
    </row>
    <row r="434" spans="2:65" s="1" customFormat="1" ht="16.5" customHeight="1">
      <c r="B434" s="34"/>
      <c r="C434" s="134" t="s">
        <v>673</v>
      </c>
      <c r="D434" s="134" t="s">
        <v>246</v>
      </c>
      <c r="E434" s="135" t="s">
        <v>3501</v>
      </c>
      <c r="F434" s="136" t="s">
        <v>3502</v>
      </c>
      <c r="G434" s="137" t="s">
        <v>416</v>
      </c>
      <c r="H434" s="138">
        <v>6.6150000000000002</v>
      </c>
      <c r="I434" s="139"/>
      <c r="J434" s="140">
        <f>ROUND(I434*H434,2)</f>
        <v>0</v>
      </c>
      <c r="K434" s="136" t="s">
        <v>250</v>
      </c>
      <c r="L434" s="34"/>
      <c r="M434" s="141" t="s">
        <v>29</v>
      </c>
      <c r="N434" s="142" t="s">
        <v>46</v>
      </c>
      <c r="P434" s="143">
        <f>O434*H434</f>
        <v>0</v>
      </c>
      <c r="Q434" s="143">
        <v>1.01</v>
      </c>
      <c r="R434" s="143">
        <f>Q434*H434</f>
        <v>6.6811500000000006</v>
      </c>
      <c r="S434" s="143">
        <v>0</v>
      </c>
      <c r="T434" s="144">
        <f>S434*H434</f>
        <v>0</v>
      </c>
      <c r="AR434" s="145" t="s">
        <v>251</v>
      </c>
      <c r="AT434" s="145" t="s">
        <v>246</v>
      </c>
      <c r="AU434" s="145" t="s">
        <v>21</v>
      </c>
      <c r="AY434" s="18" t="s">
        <v>244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83</v>
      </c>
      <c r="BK434" s="146">
        <f>ROUND(I434*H434,2)</f>
        <v>0</v>
      </c>
      <c r="BL434" s="18" t="s">
        <v>251</v>
      </c>
      <c r="BM434" s="145" t="s">
        <v>3503</v>
      </c>
    </row>
    <row r="435" spans="2:65" s="1" customFormat="1">
      <c r="B435" s="34"/>
      <c r="D435" s="147" t="s">
        <v>253</v>
      </c>
      <c r="F435" s="148" t="s">
        <v>3504</v>
      </c>
      <c r="I435" s="149"/>
      <c r="L435" s="34"/>
      <c r="M435" s="150"/>
      <c r="T435" s="55"/>
      <c r="AT435" s="18" t="s">
        <v>253</v>
      </c>
      <c r="AU435" s="18" t="s">
        <v>21</v>
      </c>
    </row>
    <row r="436" spans="2:65" s="1" customFormat="1">
      <c r="B436" s="34"/>
      <c r="D436" s="151" t="s">
        <v>255</v>
      </c>
      <c r="F436" s="152" t="s">
        <v>3505</v>
      </c>
      <c r="I436" s="149"/>
      <c r="L436" s="34"/>
      <c r="M436" s="150"/>
      <c r="T436" s="55"/>
      <c r="AT436" s="18" t="s">
        <v>255</v>
      </c>
      <c r="AU436" s="18" t="s">
        <v>21</v>
      </c>
    </row>
    <row r="437" spans="2:65" s="1" customFormat="1" ht="24.2" customHeight="1">
      <c r="B437" s="34"/>
      <c r="C437" s="134" t="s">
        <v>680</v>
      </c>
      <c r="D437" s="134" t="s">
        <v>246</v>
      </c>
      <c r="E437" s="135" t="s">
        <v>3506</v>
      </c>
      <c r="F437" s="136" t="s">
        <v>3507</v>
      </c>
      <c r="G437" s="137" t="s">
        <v>591</v>
      </c>
      <c r="H437" s="138">
        <v>420</v>
      </c>
      <c r="I437" s="139"/>
      <c r="J437" s="140">
        <f>ROUND(I437*H437,2)</f>
        <v>0</v>
      </c>
      <c r="K437" s="136" t="s">
        <v>250</v>
      </c>
      <c r="L437" s="34"/>
      <c r="M437" s="141" t="s">
        <v>29</v>
      </c>
      <c r="N437" s="142" t="s">
        <v>46</v>
      </c>
      <c r="P437" s="143">
        <f>O437*H437</f>
        <v>0</v>
      </c>
      <c r="Q437" s="143">
        <v>5.5000000000000003E-4</v>
      </c>
      <c r="R437" s="143">
        <f>Q437*H437</f>
        <v>0.23100000000000001</v>
      </c>
      <c r="S437" s="143">
        <v>0</v>
      </c>
      <c r="T437" s="144">
        <f>S437*H437</f>
        <v>0</v>
      </c>
      <c r="AR437" s="145" t="s">
        <v>251</v>
      </c>
      <c r="AT437" s="145" t="s">
        <v>246</v>
      </c>
      <c r="AU437" s="145" t="s">
        <v>21</v>
      </c>
      <c r="AY437" s="18" t="s">
        <v>244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83</v>
      </c>
      <c r="BK437" s="146">
        <f>ROUND(I437*H437,2)</f>
        <v>0</v>
      </c>
      <c r="BL437" s="18" t="s">
        <v>251</v>
      </c>
      <c r="BM437" s="145" t="s">
        <v>3508</v>
      </c>
    </row>
    <row r="438" spans="2:65" s="1" customFormat="1" ht="19.5">
      <c r="B438" s="34"/>
      <c r="D438" s="147" t="s">
        <v>253</v>
      </c>
      <c r="F438" s="148" t="s">
        <v>3509</v>
      </c>
      <c r="I438" s="149"/>
      <c r="L438" s="34"/>
      <c r="M438" s="150"/>
      <c r="T438" s="55"/>
      <c r="AT438" s="18" t="s">
        <v>253</v>
      </c>
      <c r="AU438" s="18" t="s">
        <v>21</v>
      </c>
    </row>
    <row r="439" spans="2:65" s="1" customFormat="1">
      <c r="B439" s="34"/>
      <c r="D439" s="151" t="s">
        <v>255</v>
      </c>
      <c r="F439" s="152" t="s">
        <v>3510</v>
      </c>
      <c r="I439" s="149"/>
      <c r="L439" s="34"/>
      <c r="M439" s="150"/>
      <c r="T439" s="55"/>
      <c r="AT439" s="18" t="s">
        <v>255</v>
      </c>
      <c r="AU439" s="18" t="s">
        <v>21</v>
      </c>
    </row>
    <row r="440" spans="2:65" s="1" customFormat="1" ht="16.5" customHeight="1">
      <c r="B440" s="34"/>
      <c r="C440" s="134" t="s">
        <v>685</v>
      </c>
      <c r="D440" s="134" t="s">
        <v>246</v>
      </c>
      <c r="E440" s="135" t="s">
        <v>2922</v>
      </c>
      <c r="F440" s="136" t="s">
        <v>2923</v>
      </c>
      <c r="G440" s="137" t="s">
        <v>507</v>
      </c>
      <c r="H440" s="138">
        <v>22</v>
      </c>
      <c r="I440" s="139"/>
      <c r="J440" s="140">
        <f>ROUND(I440*H440,2)</f>
        <v>0</v>
      </c>
      <c r="K440" s="136" t="s">
        <v>250</v>
      </c>
      <c r="L440" s="34"/>
      <c r="M440" s="141" t="s">
        <v>29</v>
      </c>
      <c r="N440" s="142" t="s">
        <v>46</v>
      </c>
      <c r="P440" s="143">
        <f>O440*H440</f>
        <v>0</v>
      </c>
      <c r="Q440" s="143">
        <v>2.835E-2</v>
      </c>
      <c r="R440" s="143">
        <f>Q440*H440</f>
        <v>0.62370000000000003</v>
      </c>
      <c r="S440" s="143">
        <v>0</v>
      </c>
      <c r="T440" s="144">
        <f>S440*H440</f>
        <v>0</v>
      </c>
      <c r="AR440" s="145" t="s">
        <v>251</v>
      </c>
      <c r="AT440" s="145" t="s">
        <v>246</v>
      </c>
      <c r="AU440" s="145" t="s">
        <v>21</v>
      </c>
      <c r="AY440" s="18" t="s">
        <v>244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83</v>
      </c>
      <c r="BK440" s="146">
        <f>ROUND(I440*H440,2)</f>
        <v>0</v>
      </c>
      <c r="BL440" s="18" t="s">
        <v>251</v>
      </c>
      <c r="BM440" s="145" t="s">
        <v>3511</v>
      </c>
    </row>
    <row r="441" spans="2:65" s="1" customFormat="1">
      <c r="B441" s="34"/>
      <c r="D441" s="147" t="s">
        <v>253</v>
      </c>
      <c r="F441" s="148" t="s">
        <v>2925</v>
      </c>
      <c r="I441" s="149"/>
      <c r="L441" s="34"/>
      <c r="M441" s="150"/>
      <c r="T441" s="55"/>
      <c r="AT441" s="18" t="s">
        <v>253</v>
      </c>
      <c r="AU441" s="18" t="s">
        <v>21</v>
      </c>
    </row>
    <row r="442" spans="2:65" s="1" customFormat="1">
      <c r="B442" s="34"/>
      <c r="D442" s="151" t="s">
        <v>255</v>
      </c>
      <c r="F442" s="152" t="s">
        <v>2926</v>
      </c>
      <c r="I442" s="149"/>
      <c r="L442" s="34"/>
      <c r="M442" s="150"/>
      <c r="T442" s="55"/>
      <c r="AT442" s="18" t="s">
        <v>255</v>
      </c>
      <c r="AU442" s="18" t="s">
        <v>21</v>
      </c>
    </row>
    <row r="443" spans="2:65" s="1" customFormat="1" ht="19.5">
      <c r="B443" s="34"/>
      <c r="D443" s="147" t="s">
        <v>284</v>
      </c>
      <c r="F443" s="167" t="s">
        <v>2797</v>
      </c>
      <c r="I443" s="149"/>
      <c r="L443" s="34"/>
      <c r="M443" s="150"/>
      <c r="T443" s="55"/>
      <c r="AT443" s="18" t="s">
        <v>284</v>
      </c>
      <c r="AU443" s="18" t="s">
        <v>21</v>
      </c>
    </row>
    <row r="444" spans="2:65" s="1" customFormat="1" ht="24.2" customHeight="1">
      <c r="B444" s="34"/>
      <c r="C444" s="134" t="s">
        <v>692</v>
      </c>
      <c r="D444" s="134" t="s">
        <v>246</v>
      </c>
      <c r="E444" s="135" t="s">
        <v>2928</v>
      </c>
      <c r="F444" s="136" t="s">
        <v>2929</v>
      </c>
      <c r="G444" s="137" t="s">
        <v>507</v>
      </c>
      <c r="H444" s="138">
        <v>11</v>
      </c>
      <c r="I444" s="139"/>
      <c r="J444" s="140">
        <f>ROUND(I444*H444,2)</f>
        <v>0</v>
      </c>
      <c r="K444" s="136" t="s">
        <v>250</v>
      </c>
      <c r="L444" s="34"/>
      <c r="M444" s="141" t="s">
        <v>29</v>
      </c>
      <c r="N444" s="142" t="s">
        <v>46</v>
      </c>
      <c r="P444" s="143">
        <f>O444*H444</f>
        <v>0</v>
      </c>
      <c r="Q444" s="143">
        <v>4.0000000000000003E-5</v>
      </c>
      <c r="R444" s="143">
        <f>Q444*H444</f>
        <v>4.4000000000000002E-4</v>
      </c>
      <c r="S444" s="143">
        <v>0</v>
      </c>
      <c r="T444" s="144">
        <f>S444*H444</f>
        <v>0</v>
      </c>
      <c r="AR444" s="145" t="s">
        <v>251</v>
      </c>
      <c r="AT444" s="145" t="s">
        <v>246</v>
      </c>
      <c r="AU444" s="145" t="s">
        <v>21</v>
      </c>
      <c r="AY444" s="18" t="s">
        <v>244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83</v>
      </c>
      <c r="BK444" s="146">
        <f>ROUND(I444*H444,2)</f>
        <v>0</v>
      </c>
      <c r="BL444" s="18" t="s">
        <v>251</v>
      </c>
      <c r="BM444" s="145" t="s">
        <v>3512</v>
      </c>
    </row>
    <row r="445" spans="2:65" s="1" customFormat="1">
      <c r="B445" s="34"/>
      <c r="D445" s="147" t="s">
        <v>253</v>
      </c>
      <c r="F445" s="148" t="s">
        <v>2931</v>
      </c>
      <c r="I445" s="149"/>
      <c r="L445" s="34"/>
      <c r="M445" s="150"/>
      <c r="T445" s="55"/>
      <c r="AT445" s="18" t="s">
        <v>253</v>
      </c>
      <c r="AU445" s="18" t="s">
        <v>21</v>
      </c>
    </row>
    <row r="446" spans="2:65" s="1" customFormat="1">
      <c r="B446" s="34"/>
      <c r="D446" s="151" t="s">
        <v>255</v>
      </c>
      <c r="F446" s="152" t="s">
        <v>2932</v>
      </c>
      <c r="I446" s="149"/>
      <c r="L446" s="34"/>
      <c r="M446" s="150"/>
      <c r="T446" s="55"/>
      <c r="AT446" s="18" t="s">
        <v>255</v>
      </c>
      <c r="AU446" s="18" t="s">
        <v>21</v>
      </c>
    </row>
    <row r="447" spans="2:65" s="1" customFormat="1" ht="19.5">
      <c r="B447" s="34"/>
      <c r="D447" s="147" t="s">
        <v>284</v>
      </c>
      <c r="F447" s="167" t="s">
        <v>3513</v>
      </c>
      <c r="I447" s="149"/>
      <c r="L447" s="34"/>
      <c r="M447" s="150"/>
      <c r="T447" s="55"/>
      <c r="AT447" s="18" t="s">
        <v>284</v>
      </c>
      <c r="AU447" s="18" t="s">
        <v>21</v>
      </c>
    </row>
    <row r="448" spans="2:65" s="1" customFormat="1" ht="16.5" customHeight="1">
      <c r="B448" s="34"/>
      <c r="C448" s="175" t="s">
        <v>699</v>
      </c>
      <c r="D448" s="175" t="s">
        <v>373</v>
      </c>
      <c r="E448" s="176" t="s">
        <v>2933</v>
      </c>
      <c r="F448" s="177" t="s">
        <v>2934</v>
      </c>
      <c r="G448" s="178" t="s">
        <v>507</v>
      </c>
      <c r="H448" s="179">
        <v>11</v>
      </c>
      <c r="I448" s="180"/>
      <c r="J448" s="181">
        <f>ROUND(I448*H448,2)</f>
        <v>0</v>
      </c>
      <c r="K448" s="177" t="s">
        <v>250</v>
      </c>
      <c r="L448" s="182"/>
      <c r="M448" s="183" t="s">
        <v>29</v>
      </c>
      <c r="N448" s="184" t="s">
        <v>46</v>
      </c>
      <c r="P448" s="143">
        <f>O448*H448</f>
        <v>0</v>
      </c>
      <c r="Q448" s="143">
        <v>2.5000000000000001E-2</v>
      </c>
      <c r="R448" s="143">
        <f>Q448*H448</f>
        <v>0.27500000000000002</v>
      </c>
      <c r="S448" s="143">
        <v>0</v>
      </c>
      <c r="T448" s="144">
        <f>S448*H448</f>
        <v>0</v>
      </c>
      <c r="AR448" s="145" t="s">
        <v>300</v>
      </c>
      <c r="AT448" s="145" t="s">
        <v>373</v>
      </c>
      <c r="AU448" s="145" t="s">
        <v>21</v>
      </c>
      <c r="AY448" s="18" t="s">
        <v>244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83</v>
      </c>
      <c r="BK448" s="146">
        <f>ROUND(I448*H448,2)</f>
        <v>0</v>
      </c>
      <c r="BL448" s="18" t="s">
        <v>251</v>
      </c>
      <c r="BM448" s="145" t="s">
        <v>3514</v>
      </c>
    </row>
    <row r="449" spans="2:65" s="1" customFormat="1">
      <c r="B449" s="34"/>
      <c r="D449" s="147" t="s">
        <v>253</v>
      </c>
      <c r="F449" s="148" t="s">
        <v>2934</v>
      </c>
      <c r="I449" s="149"/>
      <c r="L449" s="34"/>
      <c r="M449" s="150"/>
      <c r="T449" s="55"/>
      <c r="AT449" s="18" t="s">
        <v>253</v>
      </c>
      <c r="AU449" s="18" t="s">
        <v>21</v>
      </c>
    </row>
    <row r="450" spans="2:65" s="1" customFormat="1" ht="16.5" customHeight="1">
      <c r="B450" s="34"/>
      <c r="C450" s="175" t="s">
        <v>704</v>
      </c>
      <c r="D450" s="175" t="s">
        <v>373</v>
      </c>
      <c r="E450" s="176" t="s">
        <v>2936</v>
      </c>
      <c r="F450" s="177" t="s">
        <v>2937</v>
      </c>
      <c r="G450" s="178" t="s">
        <v>591</v>
      </c>
      <c r="H450" s="179">
        <v>420</v>
      </c>
      <c r="I450" s="180"/>
      <c r="J450" s="181">
        <f>ROUND(I450*H450,2)</f>
        <v>0</v>
      </c>
      <c r="K450" s="177" t="s">
        <v>250</v>
      </c>
      <c r="L450" s="182"/>
      <c r="M450" s="183" t="s">
        <v>29</v>
      </c>
      <c r="N450" s="184" t="s">
        <v>46</v>
      </c>
      <c r="P450" s="143">
        <f>O450*H450</f>
        <v>0</v>
      </c>
      <c r="Q450" s="143">
        <v>1.34E-3</v>
      </c>
      <c r="R450" s="143">
        <f>Q450*H450</f>
        <v>0.56279999999999997</v>
      </c>
      <c r="S450" s="143">
        <v>0</v>
      </c>
      <c r="T450" s="144">
        <f>S450*H450</f>
        <v>0</v>
      </c>
      <c r="AR450" s="145" t="s">
        <v>300</v>
      </c>
      <c r="AT450" s="145" t="s">
        <v>373</v>
      </c>
      <c r="AU450" s="145" t="s">
        <v>21</v>
      </c>
      <c r="AY450" s="18" t="s">
        <v>244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83</v>
      </c>
      <c r="BK450" s="146">
        <f>ROUND(I450*H450,2)</f>
        <v>0</v>
      </c>
      <c r="BL450" s="18" t="s">
        <v>251</v>
      </c>
      <c r="BM450" s="145" t="s">
        <v>3515</v>
      </c>
    </row>
    <row r="451" spans="2:65" s="1" customFormat="1">
      <c r="B451" s="34"/>
      <c r="D451" s="147" t="s">
        <v>253</v>
      </c>
      <c r="F451" s="148" t="s">
        <v>2937</v>
      </c>
      <c r="I451" s="149"/>
      <c r="L451" s="34"/>
      <c r="M451" s="150"/>
      <c r="T451" s="55"/>
      <c r="AT451" s="18" t="s">
        <v>253</v>
      </c>
      <c r="AU451" s="18" t="s">
        <v>21</v>
      </c>
    </row>
    <row r="452" spans="2:65" s="1" customFormat="1" ht="16.5" customHeight="1">
      <c r="B452" s="34"/>
      <c r="C452" s="134" t="s">
        <v>711</v>
      </c>
      <c r="D452" s="134" t="s">
        <v>246</v>
      </c>
      <c r="E452" s="135" t="s">
        <v>3516</v>
      </c>
      <c r="F452" s="136" t="s">
        <v>3517</v>
      </c>
      <c r="G452" s="137" t="s">
        <v>591</v>
      </c>
      <c r="H452" s="138">
        <v>420</v>
      </c>
      <c r="I452" s="139"/>
      <c r="J452" s="140">
        <f>ROUND(I452*H452,2)</f>
        <v>0</v>
      </c>
      <c r="K452" s="136" t="s">
        <v>250</v>
      </c>
      <c r="L452" s="34"/>
      <c r="M452" s="141" t="s">
        <v>29</v>
      </c>
      <c r="N452" s="142" t="s">
        <v>46</v>
      </c>
      <c r="P452" s="143">
        <f>O452*H452</f>
        <v>0</v>
      </c>
      <c r="Q452" s="143">
        <v>8.9999999999999993E-3</v>
      </c>
      <c r="R452" s="143">
        <f>Q452*H452</f>
        <v>3.78</v>
      </c>
      <c r="S452" s="143">
        <v>0</v>
      </c>
      <c r="T452" s="144">
        <f>S452*H452</f>
        <v>0</v>
      </c>
      <c r="AR452" s="145" t="s">
        <v>251</v>
      </c>
      <c r="AT452" s="145" t="s">
        <v>246</v>
      </c>
      <c r="AU452" s="145" t="s">
        <v>21</v>
      </c>
      <c r="AY452" s="18" t="s">
        <v>244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83</v>
      </c>
      <c r="BK452" s="146">
        <f>ROUND(I452*H452,2)</f>
        <v>0</v>
      </c>
      <c r="BL452" s="18" t="s">
        <v>251</v>
      </c>
      <c r="BM452" s="145" t="s">
        <v>3518</v>
      </c>
    </row>
    <row r="453" spans="2:65" s="1" customFormat="1">
      <c r="B453" s="34"/>
      <c r="D453" s="147" t="s">
        <v>253</v>
      </c>
      <c r="F453" s="148" t="s">
        <v>3519</v>
      </c>
      <c r="I453" s="149"/>
      <c r="L453" s="34"/>
      <c r="M453" s="150"/>
      <c r="T453" s="55"/>
      <c r="AT453" s="18" t="s">
        <v>253</v>
      </c>
      <c r="AU453" s="18" t="s">
        <v>21</v>
      </c>
    </row>
    <row r="454" spans="2:65" s="1" customFormat="1">
      <c r="B454" s="34"/>
      <c r="D454" s="151" t="s">
        <v>255</v>
      </c>
      <c r="F454" s="152" t="s">
        <v>3520</v>
      </c>
      <c r="I454" s="149"/>
      <c r="L454" s="34"/>
      <c r="M454" s="150"/>
      <c r="T454" s="55"/>
      <c r="AT454" s="18" t="s">
        <v>255</v>
      </c>
      <c r="AU454" s="18" t="s">
        <v>21</v>
      </c>
    </row>
    <row r="455" spans="2:65" s="1" customFormat="1" ht="16.5" customHeight="1">
      <c r="B455" s="34"/>
      <c r="C455" s="134" t="s">
        <v>715</v>
      </c>
      <c r="D455" s="134" t="s">
        <v>246</v>
      </c>
      <c r="E455" s="135" t="s">
        <v>3521</v>
      </c>
      <c r="F455" s="136" t="s">
        <v>3522</v>
      </c>
      <c r="G455" s="137" t="s">
        <v>249</v>
      </c>
      <c r="H455" s="138">
        <v>443.05799999999999</v>
      </c>
      <c r="I455" s="139"/>
      <c r="J455" s="140">
        <f>ROUND(I455*H455,2)</f>
        <v>0</v>
      </c>
      <c r="K455" s="136" t="s">
        <v>250</v>
      </c>
      <c r="L455" s="34"/>
      <c r="M455" s="141" t="s">
        <v>29</v>
      </c>
      <c r="N455" s="142" t="s">
        <v>46</v>
      </c>
      <c r="P455" s="143">
        <f>O455*H455</f>
        <v>0</v>
      </c>
      <c r="Q455" s="143">
        <v>1.0710000000000001E-2</v>
      </c>
      <c r="R455" s="143">
        <f>Q455*H455</f>
        <v>4.7451511800000006</v>
      </c>
      <c r="S455" s="143">
        <v>0</v>
      </c>
      <c r="T455" s="144">
        <f>S455*H455</f>
        <v>0</v>
      </c>
      <c r="AR455" s="145" t="s">
        <v>251</v>
      </c>
      <c r="AT455" s="145" t="s">
        <v>246</v>
      </c>
      <c r="AU455" s="145" t="s">
        <v>21</v>
      </c>
      <c r="AY455" s="18" t="s">
        <v>244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83</v>
      </c>
      <c r="BK455" s="146">
        <f>ROUND(I455*H455,2)</f>
        <v>0</v>
      </c>
      <c r="BL455" s="18" t="s">
        <v>251</v>
      </c>
      <c r="BM455" s="145" t="s">
        <v>3523</v>
      </c>
    </row>
    <row r="456" spans="2:65" s="1" customFormat="1">
      <c r="B456" s="34"/>
      <c r="D456" s="147" t="s">
        <v>253</v>
      </c>
      <c r="F456" s="148" t="s">
        <v>3524</v>
      </c>
      <c r="I456" s="149"/>
      <c r="L456" s="34"/>
      <c r="M456" s="150"/>
      <c r="T456" s="55"/>
      <c r="AT456" s="18" t="s">
        <v>253</v>
      </c>
      <c r="AU456" s="18" t="s">
        <v>21</v>
      </c>
    </row>
    <row r="457" spans="2:65" s="1" customFormat="1">
      <c r="B457" s="34"/>
      <c r="D457" s="151" t="s">
        <v>255</v>
      </c>
      <c r="F457" s="152" t="s">
        <v>3525</v>
      </c>
      <c r="I457" s="149"/>
      <c r="L457" s="34"/>
      <c r="M457" s="150"/>
      <c r="T457" s="55"/>
      <c r="AT457" s="18" t="s">
        <v>255</v>
      </c>
      <c r="AU457" s="18" t="s">
        <v>21</v>
      </c>
    </row>
    <row r="458" spans="2:65" s="12" customFormat="1">
      <c r="B458" s="153"/>
      <c r="D458" s="147" t="s">
        <v>262</v>
      </c>
      <c r="E458" s="154" t="s">
        <v>29</v>
      </c>
      <c r="F458" s="155" t="s">
        <v>3526</v>
      </c>
      <c r="H458" s="156">
        <v>187.49700000000001</v>
      </c>
      <c r="I458" s="157"/>
      <c r="L458" s="153"/>
      <c r="M458" s="158"/>
      <c r="T458" s="159"/>
      <c r="AT458" s="154" t="s">
        <v>262</v>
      </c>
      <c r="AU458" s="154" t="s">
        <v>21</v>
      </c>
      <c r="AV458" s="12" t="s">
        <v>21</v>
      </c>
      <c r="AW458" s="12" t="s">
        <v>36</v>
      </c>
      <c r="AX458" s="12" t="s">
        <v>75</v>
      </c>
      <c r="AY458" s="154" t="s">
        <v>244</v>
      </c>
    </row>
    <row r="459" spans="2:65" s="12" customFormat="1">
      <c r="B459" s="153"/>
      <c r="D459" s="147" t="s">
        <v>262</v>
      </c>
      <c r="E459" s="154" t="s">
        <v>29</v>
      </c>
      <c r="F459" s="155" t="s">
        <v>3527</v>
      </c>
      <c r="H459" s="156">
        <v>170.97399999999999</v>
      </c>
      <c r="I459" s="157"/>
      <c r="L459" s="153"/>
      <c r="M459" s="158"/>
      <c r="T459" s="159"/>
      <c r="AT459" s="154" t="s">
        <v>262</v>
      </c>
      <c r="AU459" s="154" t="s">
        <v>21</v>
      </c>
      <c r="AV459" s="12" t="s">
        <v>21</v>
      </c>
      <c r="AW459" s="12" t="s">
        <v>36</v>
      </c>
      <c r="AX459" s="12" t="s">
        <v>75</v>
      </c>
      <c r="AY459" s="154" t="s">
        <v>244</v>
      </c>
    </row>
    <row r="460" spans="2:65" s="12" customFormat="1">
      <c r="B460" s="153"/>
      <c r="D460" s="147" t="s">
        <v>262</v>
      </c>
      <c r="E460" s="154" t="s">
        <v>29</v>
      </c>
      <c r="F460" s="155" t="s">
        <v>3528</v>
      </c>
      <c r="H460" s="156">
        <v>8.3460000000000001</v>
      </c>
      <c r="I460" s="157"/>
      <c r="L460" s="153"/>
      <c r="M460" s="158"/>
      <c r="T460" s="159"/>
      <c r="AT460" s="154" t="s">
        <v>262</v>
      </c>
      <c r="AU460" s="154" t="s">
        <v>21</v>
      </c>
      <c r="AV460" s="12" t="s">
        <v>21</v>
      </c>
      <c r="AW460" s="12" t="s">
        <v>36</v>
      </c>
      <c r="AX460" s="12" t="s">
        <v>75</v>
      </c>
      <c r="AY460" s="154" t="s">
        <v>244</v>
      </c>
    </row>
    <row r="461" spans="2:65" s="12" customFormat="1">
      <c r="B461" s="153"/>
      <c r="D461" s="147" t="s">
        <v>262</v>
      </c>
      <c r="E461" s="154" t="s">
        <v>29</v>
      </c>
      <c r="F461" s="155" t="s">
        <v>3529</v>
      </c>
      <c r="H461" s="156">
        <v>4.8</v>
      </c>
      <c r="I461" s="157"/>
      <c r="L461" s="153"/>
      <c r="M461" s="158"/>
      <c r="T461" s="159"/>
      <c r="AT461" s="154" t="s">
        <v>262</v>
      </c>
      <c r="AU461" s="154" t="s">
        <v>21</v>
      </c>
      <c r="AV461" s="12" t="s">
        <v>21</v>
      </c>
      <c r="AW461" s="12" t="s">
        <v>36</v>
      </c>
      <c r="AX461" s="12" t="s">
        <v>75</v>
      </c>
      <c r="AY461" s="154" t="s">
        <v>244</v>
      </c>
    </row>
    <row r="462" spans="2:65" s="12" customFormat="1">
      <c r="B462" s="153"/>
      <c r="D462" s="147" t="s">
        <v>262</v>
      </c>
      <c r="E462" s="154" t="s">
        <v>29</v>
      </c>
      <c r="F462" s="155" t="s">
        <v>3530</v>
      </c>
      <c r="H462" s="156">
        <v>0.875</v>
      </c>
      <c r="I462" s="157"/>
      <c r="L462" s="153"/>
      <c r="M462" s="158"/>
      <c r="T462" s="159"/>
      <c r="AT462" s="154" t="s">
        <v>262</v>
      </c>
      <c r="AU462" s="154" t="s">
        <v>21</v>
      </c>
      <c r="AV462" s="12" t="s">
        <v>21</v>
      </c>
      <c r="AW462" s="12" t="s">
        <v>36</v>
      </c>
      <c r="AX462" s="12" t="s">
        <v>75</v>
      </c>
      <c r="AY462" s="154" t="s">
        <v>244</v>
      </c>
    </row>
    <row r="463" spans="2:65" s="12" customFormat="1">
      <c r="B463" s="153"/>
      <c r="D463" s="147" t="s">
        <v>262</v>
      </c>
      <c r="E463" s="154" t="s">
        <v>29</v>
      </c>
      <c r="F463" s="155" t="s">
        <v>3531</v>
      </c>
      <c r="H463" s="156">
        <v>4.2460000000000004</v>
      </c>
      <c r="I463" s="157"/>
      <c r="L463" s="153"/>
      <c r="M463" s="158"/>
      <c r="T463" s="159"/>
      <c r="AT463" s="154" t="s">
        <v>262</v>
      </c>
      <c r="AU463" s="154" t="s">
        <v>21</v>
      </c>
      <c r="AV463" s="12" t="s">
        <v>21</v>
      </c>
      <c r="AW463" s="12" t="s">
        <v>36</v>
      </c>
      <c r="AX463" s="12" t="s">
        <v>75</v>
      </c>
      <c r="AY463" s="154" t="s">
        <v>244</v>
      </c>
    </row>
    <row r="464" spans="2:65" s="12" customFormat="1">
      <c r="B464" s="153"/>
      <c r="D464" s="147" t="s">
        <v>262</v>
      </c>
      <c r="E464" s="154" t="s">
        <v>29</v>
      </c>
      <c r="F464" s="155" t="s">
        <v>3532</v>
      </c>
      <c r="H464" s="156">
        <v>4.2939999999999996</v>
      </c>
      <c r="I464" s="157"/>
      <c r="L464" s="153"/>
      <c r="M464" s="158"/>
      <c r="T464" s="159"/>
      <c r="AT464" s="154" t="s">
        <v>262</v>
      </c>
      <c r="AU464" s="154" t="s">
        <v>21</v>
      </c>
      <c r="AV464" s="12" t="s">
        <v>21</v>
      </c>
      <c r="AW464" s="12" t="s">
        <v>36</v>
      </c>
      <c r="AX464" s="12" t="s">
        <v>75</v>
      </c>
      <c r="AY464" s="154" t="s">
        <v>244</v>
      </c>
    </row>
    <row r="465" spans="2:65" s="14" customFormat="1">
      <c r="B465" s="168"/>
      <c r="D465" s="147" t="s">
        <v>262</v>
      </c>
      <c r="E465" s="169" t="s">
        <v>29</v>
      </c>
      <c r="F465" s="170" t="s">
        <v>321</v>
      </c>
      <c r="H465" s="171">
        <v>381.03199999999998</v>
      </c>
      <c r="I465" s="172"/>
      <c r="L465" s="168"/>
      <c r="M465" s="173"/>
      <c r="T465" s="174"/>
      <c r="AT465" s="169" t="s">
        <v>262</v>
      </c>
      <c r="AU465" s="169" t="s">
        <v>21</v>
      </c>
      <c r="AV465" s="14" t="s">
        <v>264</v>
      </c>
      <c r="AW465" s="14" t="s">
        <v>36</v>
      </c>
      <c r="AX465" s="14" t="s">
        <v>75</v>
      </c>
      <c r="AY465" s="169" t="s">
        <v>244</v>
      </c>
    </row>
    <row r="466" spans="2:65" s="12" customFormat="1">
      <c r="B466" s="153"/>
      <c r="D466" s="147" t="s">
        <v>262</v>
      </c>
      <c r="E466" s="154" t="s">
        <v>29</v>
      </c>
      <c r="F466" s="155" t="s">
        <v>3533</v>
      </c>
      <c r="H466" s="156">
        <v>25.146000000000001</v>
      </c>
      <c r="I466" s="157"/>
      <c r="L466" s="153"/>
      <c r="M466" s="158"/>
      <c r="T466" s="159"/>
      <c r="AT466" s="154" t="s">
        <v>262</v>
      </c>
      <c r="AU466" s="154" t="s">
        <v>21</v>
      </c>
      <c r="AV466" s="12" t="s">
        <v>21</v>
      </c>
      <c r="AW466" s="12" t="s">
        <v>36</v>
      </c>
      <c r="AX466" s="12" t="s">
        <v>75</v>
      </c>
      <c r="AY466" s="154" t="s">
        <v>244</v>
      </c>
    </row>
    <row r="467" spans="2:65" s="12" customFormat="1">
      <c r="B467" s="153"/>
      <c r="D467" s="147" t="s">
        <v>262</v>
      </c>
      <c r="E467" s="154" t="s">
        <v>29</v>
      </c>
      <c r="F467" s="155" t="s">
        <v>3534</v>
      </c>
      <c r="H467" s="156">
        <v>1.1910000000000001</v>
      </c>
      <c r="I467" s="157"/>
      <c r="L467" s="153"/>
      <c r="M467" s="158"/>
      <c r="T467" s="159"/>
      <c r="AT467" s="154" t="s">
        <v>262</v>
      </c>
      <c r="AU467" s="154" t="s">
        <v>21</v>
      </c>
      <c r="AV467" s="12" t="s">
        <v>21</v>
      </c>
      <c r="AW467" s="12" t="s">
        <v>36</v>
      </c>
      <c r="AX467" s="12" t="s">
        <v>75</v>
      </c>
      <c r="AY467" s="154" t="s">
        <v>244</v>
      </c>
    </row>
    <row r="468" spans="2:65" s="15" customFormat="1">
      <c r="B468" s="188"/>
      <c r="D468" s="147" t="s">
        <v>262</v>
      </c>
      <c r="E468" s="189" t="s">
        <v>29</v>
      </c>
      <c r="F468" s="190" t="s">
        <v>3535</v>
      </c>
      <c r="H468" s="189" t="s">
        <v>29</v>
      </c>
      <c r="I468" s="191"/>
      <c r="L468" s="188"/>
      <c r="M468" s="192"/>
      <c r="T468" s="193"/>
      <c r="AT468" s="189" t="s">
        <v>262</v>
      </c>
      <c r="AU468" s="189" t="s">
        <v>21</v>
      </c>
      <c r="AV468" s="15" t="s">
        <v>83</v>
      </c>
      <c r="AW468" s="15" t="s">
        <v>36</v>
      </c>
      <c r="AX468" s="15" t="s">
        <v>75</v>
      </c>
      <c r="AY468" s="189" t="s">
        <v>244</v>
      </c>
    </row>
    <row r="469" spans="2:65" s="12" customFormat="1">
      <c r="B469" s="153"/>
      <c r="D469" s="147" t="s">
        <v>262</v>
      </c>
      <c r="E469" s="154" t="s">
        <v>29</v>
      </c>
      <c r="F469" s="155" t="s">
        <v>3536</v>
      </c>
      <c r="H469" s="156">
        <v>2.113</v>
      </c>
      <c r="I469" s="157"/>
      <c r="L469" s="153"/>
      <c r="M469" s="158"/>
      <c r="T469" s="159"/>
      <c r="AT469" s="154" t="s">
        <v>262</v>
      </c>
      <c r="AU469" s="154" t="s">
        <v>21</v>
      </c>
      <c r="AV469" s="12" t="s">
        <v>21</v>
      </c>
      <c r="AW469" s="12" t="s">
        <v>36</v>
      </c>
      <c r="AX469" s="12" t="s">
        <v>75</v>
      </c>
      <c r="AY469" s="154" t="s">
        <v>244</v>
      </c>
    </row>
    <row r="470" spans="2:65" s="14" customFormat="1">
      <c r="B470" s="168"/>
      <c r="D470" s="147" t="s">
        <v>262</v>
      </c>
      <c r="E470" s="169" t="s">
        <v>29</v>
      </c>
      <c r="F470" s="170" t="s">
        <v>321</v>
      </c>
      <c r="H470" s="171">
        <v>28.45</v>
      </c>
      <c r="I470" s="172"/>
      <c r="L470" s="168"/>
      <c r="M470" s="173"/>
      <c r="T470" s="174"/>
      <c r="AT470" s="169" t="s">
        <v>262</v>
      </c>
      <c r="AU470" s="169" t="s">
        <v>21</v>
      </c>
      <c r="AV470" s="14" t="s">
        <v>264</v>
      </c>
      <c r="AW470" s="14" t="s">
        <v>36</v>
      </c>
      <c r="AX470" s="14" t="s">
        <v>75</v>
      </c>
      <c r="AY470" s="169" t="s">
        <v>244</v>
      </c>
    </row>
    <row r="471" spans="2:65" s="12" customFormat="1">
      <c r="B471" s="153"/>
      <c r="D471" s="147" t="s">
        <v>262</v>
      </c>
      <c r="E471" s="154" t="s">
        <v>29</v>
      </c>
      <c r="F471" s="155" t="s">
        <v>3537</v>
      </c>
      <c r="H471" s="156">
        <v>24.914999999999999</v>
      </c>
      <c r="I471" s="157"/>
      <c r="L471" s="153"/>
      <c r="M471" s="158"/>
      <c r="T471" s="159"/>
      <c r="AT471" s="154" t="s">
        <v>262</v>
      </c>
      <c r="AU471" s="154" t="s">
        <v>21</v>
      </c>
      <c r="AV471" s="12" t="s">
        <v>21</v>
      </c>
      <c r="AW471" s="12" t="s">
        <v>36</v>
      </c>
      <c r="AX471" s="12" t="s">
        <v>75</v>
      </c>
      <c r="AY471" s="154" t="s">
        <v>244</v>
      </c>
    </row>
    <row r="472" spans="2:65" s="12" customFormat="1">
      <c r="B472" s="153"/>
      <c r="D472" s="147" t="s">
        <v>262</v>
      </c>
      <c r="E472" s="154" t="s">
        <v>29</v>
      </c>
      <c r="F472" s="155" t="s">
        <v>3538</v>
      </c>
      <c r="H472" s="156">
        <v>1.012</v>
      </c>
      <c r="I472" s="157"/>
      <c r="L472" s="153"/>
      <c r="M472" s="158"/>
      <c r="T472" s="159"/>
      <c r="AT472" s="154" t="s">
        <v>262</v>
      </c>
      <c r="AU472" s="154" t="s">
        <v>21</v>
      </c>
      <c r="AV472" s="12" t="s">
        <v>21</v>
      </c>
      <c r="AW472" s="12" t="s">
        <v>36</v>
      </c>
      <c r="AX472" s="12" t="s">
        <v>75</v>
      </c>
      <c r="AY472" s="154" t="s">
        <v>244</v>
      </c>
    </row>
    <row r="473" spans="2:65" s="12" customFormat="1">
      <c r="B473" s="153"/>
      <c r="D473" s="147" t="s">
        <v>262</v>
      </c>
      <c r="E473" s="154" t="s">
        <v>29</v>
      </c>
      <c r="F473" s="155" t="s">
        <v>3539</v>
      </c>
      <c r="H473" s="156">
        <v>4.8520000000000003</v>
      </c>
      <c r="I473" s="157"/>
      <c r="L473" s="153"/>
      <c r="M473" s="158"/>
      <c r="T473" s="159"/>
      <c r="AT473" s="154" t="s">
        <v>262</v>
      </c>
      <c r="AU473" s="154" t="s">
        <v>21</v>
      </c>
      <c r="AV473" s="12" t="s">
        <v>21</v>
      </c>
      <c r="AW473" s="12" t="s">
        <v>36</v>
      </c>
      <c r="AX473" s="12" t="s">
        <v>75</v>
      </c>
      <c r="AY473" s="154" t="s">
        <v>244</v>
      </c>
    </row>
    <row r="474" spans="2:65" s="12" customFormat="1">
      <c r="B474" s="153"/>
      <c r="D474" s="147" t="s">
        <v>262</v>
      </c>
      <c r="E474" s="154" t="s">
        <v>29</v>
      </c>
      <c r="F474" s="155" t="s">
        <v>3540</v>
      </c>
      <c r="H474" s="156">
        <v>2.7970000000000002</v>
      </c>
      <c r="I474" s="157"/>
      <c r="L474" s="153"/>
      <c r="M474" s="158"/>
      <c r="T474" s="159"/>
      <c r="AT474" s="154" t="s">
        <v>262</v>
      </c>
      <c r="AU474" s="154" t="s">
        <v>21</v>
      </c>
      <c r="AV474" s="12" t="s">
        <v>21</v>
      </c>
      <c r="AW474" s="12" t="s">
        <v>36</v>
      </c>
      <c r="AX474" s="12" t="s">
        <v>75</v>
      </c>
      <c r="AY474" s="154" t="s">
        <v>244</v>
      </c>
    </row>
    <row r="475" spans="2:65" s="14" customFormat="1">
      <c r="B475" s="168"/>
      <c r="D475" s="147" t="s">
        <v>262</v>
      </c>
      <c r="E475" s="169" t="s">
        <v>29</v>
      </c>
      <c r="F475" s="170" t="s">
        <v>321</v>
      </c>
      <c r="H475" s="171">
        <v>33.576000000000001</v>
      </c>
      <c r="I475" s="172"/>
      <c r="L475" s="168"/>
      <c r="M475" s="173"/>
      <c r="T475" s="174"/>
      <c r="AT475" s="169" t="s">
        <v>262</v>
      </c>
      <c r="AU475" s="169" t="s">
        <v>21</v>
      </c>
      <c r="AV475" s="14" t="s">
        <v>264</v>
      </c>
      <c r="AW475" s="14" t="s">
        <v>36</v>
      </c>
      <c r="AX475" s="14" t="s">
        <v>75</v>
      </c>
      <c r="AY475" s="169" t="s">
        <v>244</v>
      </c>
    </row>
    <row r="476" spans="2:65" s="13" customFormat="1">
      <c r="B476" s="160"/>
      <c r="D476" s="147" t="s">
        <v>262</v>
      </c>
      <c r="E476" s="161" t="s">
        <v>29</v>
      </c>
      <c r="F476" s="162" t="s">
        <v>271</v>
      </c>
      <c r="H476" s="163">
        <v>443.05799999999999</v>
      </c>
      <c r="I476" s="164"/>
      <c r="L476" s="160"/>
      <c r="M476" s="165"/>
      <c r="T476" s="166"/>
      <c r="AT476" s="161" t="s">
        <v>262</v>
      </c>
      <c r="AU476" s="161" t="s">
        <v>21</v>
      </c>
      <c r="AV476" s="13" t="s">
        <v>251</v>
      </c>
      <c r="AW476" s="13" t="s">
        <v>36</v>
      </c>
      <c r="AX476" s="13" t="s">
        <v>83</v>
      </c>
      <c r="AY476" s="161" t="s">
        <v>244</v>
      </c>
    </row>
    <row r="477" spans="2:65" s="1" customFormat="1" ht="16.5" customHeight="1">
      <c r="B477" s="34"/>
      <c r="C477" s="134" t="s">
        <v>722</v>
      </c>
      <c r="D477" s="134" t="s">
        <v>246</v>
      </c>
      <c r="E477" s="135" t="s">
        <v>3541</v>
      </c>
      <c r="F477" s="136" t="s">
        <v>3542</v>
      </c>
      <c r="G477" s="137" t="s">
        <v>249</v>
      </c>
      <c r="H477" s="138">
        <v>443.05799999999999</v>
      </c>
      <c r="I477" s="139"/>
      <c r="J477" s="140">
        <f>ROUND(I477*H477,2)</f>
        <v>0</v>
      </c>
      <c r="K477" s="136" t="s">
        <v>250</v>
      </c>
      <c r="L477" s="34"/>
      <c r="M477" s="141" t="s">
        <v>29</v>
      </c>
      <c r="N477" s="142" t="s">
        <v>46</v>
      </c>
      <c r="P477" s="143">
        <f>O477*H477</f>
        <v>0</v>
      </c>
      <c r="Q477" s="143">
        <v>0</v>
      </c>
      <c r="R477" s="143">
        <f>Q477*H477</f>
        <v>0</v>
      </c>
      <c r="S477" s="143">
        <v>0</v>
      </c>
      <c r="T477" s="144">
        <f>S477*H477</f>
        <v>0</v>
      </c>
      <c r="AR477" s="145" t="s">
        <v>251</v>
      </c>
      <c r="AT477" s="145" t="s">
        <v>246</v>
      </c>
      <c r="AU477" s="145" t="s">
        <v>21</v>
      </c>
      <c r="AY477" s="18" t="s">
        <v>244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83</v>
      </c>
      <c r="BK477" s="146">
        <f>ROUND(I477*H477,2)</f>
        <v>0</v>
      </c>
      <c r="BL477" s="18" t="s">
        <v>251</v>
      </c>
      <c r="BM477" s="145" t="s">
        <v>3543</v>
      </c>
    </row>
    <row r="478" spans="2:65" s="1" customFormat="1">
      <c r="B478" s="34"/>
      <c r="D478" s="147" t="s">
        <v>253</v>
      </c>
      <c r="F478" s="148" t="s">
        <v>3544</v>
      </c>
      <c r="I478" s="149"/>
      <c r="L478" s="34"/>
      <c r="M478" s="150"/>
      <c r="T478" s="55"/>
      <c r="AT478" s="18" t="s">
        <v>253</v>
      </c>
      <c r="AU478" s="18" t="s">
        <v>21</v>
      </c>
    </row>
    <row r="479" spans="2:65" s="1" customFormat="1">
      <c r="B479" s="34"/>
      <c r="D479" s="151" t="s">
        <v>255</v>
      </c>
      <c r="F479" s="152" t="s">
        <v>3545</v>
      </c>
      <c r="I479" s="149"/>
      <c r="L479" s="34"/>
      <c r="M479" s="150"/>
      <c r="T479" s="55"/>
      <c r="AT479" s="18" t="s">
        <v>255</v>
      </c>
      <c r="AU479" s="18" t="s">
        <v>21</v>
      </c>
    </row>
    <row r="480" spans="2:65" s="1" customFormat="1" ht="16.5" customHeight="1">
      <c r="B480" s="34"/>
      <c r="C480" s="134" t="s">
        <v>729</v>
      </c>
      <c r="D480" s="134" t="s">
        <v>246</v>
      </c>
      <c r="E480" s="135" t="s">
        <v>3546</v>
      </c>
      <c r="F480" s="136" t="s">
        <v>3547</v>
      </c>
      <c r="G480" s="137" t="s">
        <v>274</v>
      </c>
      <c r="H480" s="138">
        <v>23.992999999999999</v>
      </c>
      <c r="I480" s="139"/>
      <c r="J480" s="140">
        <f>ROUND(I480*H480,2)</f>
        <v>0</v>
      </c>
      <c r="K480" s="136" t="s">
        <v>29</v>
      </c>
      <c r="L480" s="34"/>
      <c r="M480" s="141" t="s">
        <v>29</v>
      </c>
      <c r="N480" s="142" t="s">
        <v>46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251</v>
      </c>
      <c r="AT480" s="145" t="s">
        <v>246</v>
      </c>
      <c r="AU480" s="145" t="s">
        <v>21</v>
      </c>
      <c r="AY480" s="18" t="s">
        <v>244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83</v>
      </c>
      <c r="BK480" s="146">
        <f>ROUND(I480*H480,2)</f>
        <v>0</v>
      </c>
      <c r="BL480" s="18" t="s">
        <v>251</v>
      </c>
      <c r="BM480" s="145" t="s">
        <v>3548</v>
      </c>
    </row>
    <row r="481" spans="2:65" s="12" customFormat="1">
      <c r="B481" s="153"/>
      <c r="D481" s="147" t="s">
        <v>262</v>
      </c>
      <c r="E481" s="154" t="s">
        <v>29</v>
      </c>
      <c r="F481" s="155" t="s">
        <v>3549</v>
      </c>
      <c r="H481" s="156">
        <v>12.695</v>
      </c>
      <c r="I481" s="157"/>
      <c r="L481" s="153"/>
      <c r="M481" s="158"/>
      <c r="T481" s="159"/>
      <c r="AT481" s="154" t="s">
        <v>262</v>
      </c>
      <c r="AU481" s="154" t="s">
        <v>21</v>
      </c>
      <c r="AV481" s="12" t="s">
        <v>21</v>
      </c>
      <c r="AW481" s="12" t="s">
        <v>36</v>
      </c>
      <c r="AX481" s="12" t="s">
        <v>75</v>
      </c>
      <c r="AY481" s="154" t="s">
        <v>244</v>
      </c>
    </row>
    <row r="482" spans="2:65" s="12" customFormat="1">
      <c r="B482" s="153"/>
      <c r="D482" s="147" t="s">
        <v>262</v>
      </c>
      <c r="E482" s="154" t="s">
        <v>29</v>
      </c>
      <c r="F482" s="155" t="s">
        <v>3550</v>
      </c>
      <c r="H482" s="156">
        <v>11.298</v>
      </c>
      <c r="I482" s="157"/>
      <c r="L482" s="153"/>
      <c r="M482" s="158"/>
      <c r="T482" s="159"/>
      <c r="AT482" s="154" t="s">
        <v>262</v>
      </c>
      <c r="AU482" s="154" t="s">
        <v>21</v>
      </c>
      <c r="AV482" s="12" t="s">
        <v>21</v>
      </c>
      <c r="AW482" s="12" t="s">
        <v>36</v>
      </c>
      <c r="AX482" s="12" t="s">
        <v>75</v>
      </c>
      <c r="AY482" s="154" t="s">
        <v>244</v>
      </c>
    </row>
    <row r="483" spans="2:65" s="13" customFormat="1">
      <c r="B483" s="160"/>
      <c r="D483" s="147" t="s">
        <v>262</v>
      </c>
      <c r="E483" s="161" t="s">
        <v>29</v>
      </c>
      <c r="F483" s="162" t="s">
        <v>271</v>
      </c>
      <c r="H483" s="163">
        <v>23.992999999999999</v>
      </c>
      <c r="I483" s="164"/>
      <c r="L483" s="160"/>
      <c r="M483" s="165"/>
      <c r="T483" s="166"/>
      <c r="AT483" s="161" t="s">
        <v>262</v>
      </c>
      <c r="AU483" s="161" t="s">
        <v>21</v>
      </c>
      <c r="AV483" s="13" t="s">
        <v>251</v>
      </c>
      <c r="AW483" s="13" t="s">
        <v>36</v>
      </c>
      <c r="AX483" s="13" t="s">
        <v>83</v>
      </c>
      <c r="AY483" s="161" t="s">
        <v>244</v>
      </c>
    </row>
    <row r="484" spans="2:65" s="1" customFormat="1" ht="16.5" customHeight="1">
      <c r="B484" s="34"/>
      <c r="C484" s="134" t="s">
        <v>736</v>
      </c>
      <c r="D484" s="134" t="s">
        <v>246</v>
      </c>
      <c r="E484" s="135" t="s">
        <v>3551</v>
      </c>
      <c r="F484" s="136" t="s">
        <v>3552</v>
      </c>
      <c r="G484" s="137" t="s">
        <v>249</v>
      </c>
      <c r="H484" s="138">
        <v>2.88</v>
      </c>
      <c r="I484" s="139"/>
      <c r="J484" s="140">
        <f>ROUND(I484*H484,2)</f>
        <v>0</v>
      </c>
      <c r="K484" s="136" t="s">
        <v>250</v>
      </c>
      <c r="L484" s="34"/>
      <c r="M484" s="141" t="s">
        <v>29</v>
      </c>
      <c r="N484" s="142" t="s">
        <v>46</v>
      </c>
      <c r="P484" s="143">
        <f>O484*H484</f>
        <v>0</v>
      </c>
      <c r="Q484" s="143">
        <v>3.4369999999999998E-2</v>
      </c>
      <c r="R484" s="143">
        <f>Q484*H484</f>
        <v>9.8985599999999993E-2</v>
      </c>
      <c r="S484" s="143">
        <v>0</v>
      </c>
      <c r="T484" s="144">
        <f>S484*H484</f>
        <v>0</v>
      </c>
      <c r="AR484" s="145" t="s">
        <v>251</v>
      </c>
      <c r="AT484" s="145" t="s">
        <v>246</v>
      </c>
      <c r="AU484" s="145" t="s">
        <v>21</v>
      </c>
      <c r="AY484" s="18" t="s">
        <v>244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8" t="s">
        <v>83</v>
      </c>
      <c r="BK484" s="146">
        <f>ROUND(I484*H484,2)</f>
        <v>0</v>
      </c>
      <c r="BL484" s="18" t="s">
        <v>251</v>
      </c>
      <c r="BM484" s="145" t="s">
        <v>3553</v>
      </c>
    </row>
    <row r="485" spans="2:65" s="1" customFormat="1">
      <c r="B485" s="34"/>
      <c r="D485" s="147" t="s">
        <v>253</v>
      </c>
      <c r="F485" s="148" t="s">
        <v>3552</v>
      </c>
      <c r="I485" s="149"/>
      <c r="L485" s="34"/>
      <c r="M485" s="150"/>
      <c r="T485" s="55"/>
      <c r="AT485" s="18" t="s">
        <v>253</v>
      </c>
      <c r="AU485" s="18" t="s">
        <v>21</v>
      </c>
    </row>
    <row r="486" spans="2:65" s="1" customFormat="1">
      <c r="B486" s="34"/>
      <c r="D486" s="151" t="s">
        <v>255</v>
      </c>
      <c r="F486" s="152" t="s">
        <v>3554</v>
      </c>
      <c r="I486" s="149"/>
      <c r="L486" s="34"/>
      <c r="M486" s="150"/>
      <c r="T486" s="55"/>
      <c r="AT486" s="18" t="s">
        <v>255</v>
      </c>
      <c r="AU486" s="18" t="s">
        <v>21</v>
      </c>
    </row>
    <row r="487" spans="2:65" s="12" customFormat="1">
      <c r="B487" s="153"/>
      <c r="D487" s="147" t="s">
        <v>262</v>
      </c>
      <c r="E487" s="154" t="s">
        <v>29</v>
      </c>
      <c r="F487" s="155" t="s">
        <v>3555</v>
      </c>
      <c r="H487" s="156">
        <v>1.1519999999999999</v>
      </c>
      <c r="I487" s="157"/>
      <c r="L487" s="153"/>
      <c r="M487" s="158"/>
      <c r="T487" s="159"/>
      <c r="AT487" s="154" t="s">
        <v>262</v>
      </c>
      <c r="AU487" s="154" t="s">
        <v>21</v>
      </c>
      <c r="AV487" s="12" t="s">
        <v>21</v>
      </c>
      <c r="AW487" s="12" t="s">
        <v>36</v>
      </c>
      <c r="AX487" s="12" t="s">
        <v>75</v>
      </c>
      <c r="AY487" s="154" t="s">
        <v>244</v>
      </c>
    </row>
    <row r="488" spans="2:65" s="12" customFormat="1">
      <c r="B488" s="153"/>
      <c r="D488" s="147" t="s">
        <v>262</v>
      </c>
      <c r="E488" s="154" t="s">
        <v>29</v>
      </c>
      <c r="F488" s="155" t="s">
        <v>3556</v>
      </c>
      <c r="H488" s="156">
        <v>1.728</v>
      </c>
      <c r="I488" s="157"/>
      <c r="L488" s="153"/>
      <c r="M488" s="158"/>
      <c r="T488" s="159"/>
      <c r="AT488" s="154" t="s">
        <v>262</v>
      </c>
      <c r="AU488" s="154" t="s">
        <v>21</v>
      </c>
      <c r="AV488" s="12" t="s">
        <v>21</v>
      </c>
      <c r="AW488" s="12" t="s">
        <v>36</v>
      </c>
      <c r="AX488" s="12" t="s">
        <v>75</v>
      </c>
      <c r="AY488" s="154" t="s">
        <v>244</v>
      </c>
    </row>
    <row r="489" spans="2:65" s="13" customFormat="1">
      <c r="B489" s="160"/>
      <c r="D489" s="147" t="s">
        <v>262</v>
      </c>
      <c r="E489" s="161" t="s">
        <v>29</v>
      </c>
      <c r="F489" s="162" t="s">
        <v>271</v>
      </c>
      <c r="H489" s="163">
        <v>2.88</v>
      </c>
      <c r="I489" s="164"/>
      <c r="L489" s="160"/>
      <c r="M489" s="165"/>
      <c r="T489" s="166"/>
      <c r="AT489" s="161" t="s">
        <v>262</v>
      </c>
      <c r="AU489" s="161" t="s">
        <v>21</v>
      </c>
      <c r="AV489" s="13" t="s">
        <v>251</v>
      </c>
      <c r="AW489" s="13" t="s">
        <v>36</v>
      </c>
      <c r="AX489" s="13" t="s">
        <v>83</v>
      </c>
      <c r="AY489" s="161" t="s">
        <v>244</v>
      </c>
    </row>
    <row r="490" spans="2:65" s="1" customFormat="1" ht="16.5" customHeight="1">
      <c r="B490" s="34"/>
      <c r="C490" s="134" t="s">
        <v>745</v>
      </c>
      <c r="D490" s="134" t="s">
        <v>246</v>
      </c>
      <c r="E490" s="135" t="s">
        <v>3557</v>
      </c>
      <c r="F490" s="136" t="s">
        <v>3558</v>
      </c>
      <c r="G490" s="137" t="s">
        <v>416</v>
      </c>
      <c r="H490" s="138">
        <v>0.36699999999999999</v>
      </c>
      <c r="I490" s="139"/>
      <c r="J490" s="140">
        <f>ROUND(I490*H490,2)</f>
        <v>0</v>
      </c>
      <c r="K490" s="136" t="s">
        <v>250</v>
      </c>
      <c r="L490" s="34"/>
      <c r="M490" s="141" t="s">
        <v>29</v>
      </c>
      <c r="N490" s="142" t="s">
        <v>46</v>
      </c>
      <c r="P490" s="143">
        <f>O490*H490</f>
        <v>0</v>
      </c>
      <c r="Q490" s="143">
        <v>1.05674</v>
      </c>
      <c r="R490" s="143">
        <f>Q490*H490</f>
        <v>0.38782358</v>
      </c>
      <c r="S490" s="143">
        <v>0</v>
      </c>
      <c r="T490" s="144">
        <f>S490*H490</f>
        <v>0</v>
      </c>
      <c r="AR490" s="145" t="s">
        <v>251</v>
      </c>
      <c r="AT490" s="145" t="s">
        <v>246</v>
      </c>
      <c r="AU490" s="145" t="s">
        <v>21</v>
      </c>
      <c r="AY490" s="18" t="s">
        <v>244</v>
      </c>
      <c r="BE490" s="146">
        <f>IF(N490="základní",J490,0)</f>
        <v>0</v>
      </c>
      <c r="BF490" s="146">
        <f>IF(N490="snížená",J490,0)</f>
        <v>0</v>
      </c>
      <c r="BG490" s="146">
        <f>IF(N490="zákl. přenesená",J490,0)</f>
        <v>0</v>
      </c>
      <c r="BH490" s="146">
        <f>IF(N490="sníž. přenesená",J490,0)</f>
        <v>0</v>
      </c>
      <c r="BI490" s="146">
        <f>IF(N490="nulová",J490,0)</f>
        <v>0</v>
      </c>
      <c r="BJ490" s="18" t="s">
        <v>83</v>
      </c>
      <c r="BK490" s="146">
        <f>ROUND(I490*H490,2)</f>
        <v>0</v>
      </c>
      <c r="BL490" s="18" t="s">
        <v>251</v>
      </c>
      <c r="BM490" s="145" t="s">
        <v>3559</v>
      </c>
    </row>
    <row r="491" spans="2:65" s="1" customFormat="1">
      <c r="B491" s="34"/>
      <c r="D491" s="147" t="s">
        <v>253</v>
      </c>
      <c r="F491" s="148" t="s">
        <v>3560</v>
      </c>
      <c r="I491" s="149"/>
      <c r="L491" s="34"/>
      <c r="M491" s="150"/>
      <c r="T491" s="55"/>
      <c r="AT491" s="18" t="s">
        <v>253</v>
      </c>
      <c r="AU491" s="18" t="s">
        <v>21</v>
      </c>
    </row>
    <row r="492" spans="2:65" s="1" customFormat="1">
      <c r="B492" s="34"/>
      <c r="D492" s="151" t="s">
        <v>255</v>
      </c>
      <c r="F492" s="152" t="s">
        <v>3561</v>
      </c>
      <c r="I492" s="149"/>
      <c r="L492" s="34"/>
      <c r="M492" s="150"/>
      <c r="T492" s="55"/>
      <c r="AT492" s="18" t="s">
        <v>255</v>
      </c>
      <c r="AU492" s="18" t="s">
        <v>21</v>
      </c>
    </row>
    <row r="493" spans="2:65" s="12" customFormat="1">
      <c r="B493" s="153"/>
      <c r="D493" s="147" t="s">
        <v>262</v>
      </c>
      <c r="E493" s="154" t="s">
        <v>29</v>
      </c>
      <c r="F493" s="155" t="s">
        <v>3562</v>
      </c>
      <c r="H493" s="156">
        <v>0.25900000000000001</v>
      </c>
      <c r="I493" s="157"/>
      <c r="L493" s="153"/>
      <c r="M493" s="158"/>
      <c r="T493" s="159"/>
      <c r="AT493" s="154" t="s">
        <v>262</v>
      </c>
      <c r="AU493" s="154" t="s">
        <v>21</v>
      </c>
      <c r="AV493" s="12" t="s">
        <v>21</v>
      </c>
      <c r="AW493" s="12" t="s">
        <v>36</v>
      </c>
      <c r="AX493" s="12" t="s">
        <v>75</v>
      </c>
      <c r="AY493" s="154" t="s">
        <v>244</v>
      </c>
    </row>
    <row r="494" spans="2:65" s="12" customFormat="1">
      <c r="B494" s="153"/>
      <c r="D494" s="147" t="s">
        <v>262</v>
      </c>
      <c r="E494" s="154" t="s">
        <v>29</v>
      </c>
      <c r="F494" s="155" t="s">
        <v>3563</v>
      </c>
      <c r="H494" s="156">
        <v>0.108</v>
      </c>
      <c r="I494" s="157"/>
      <c r="L494" s="153"/>
      <c r="M494" s="158"/>
      <c r="T494" s="159"/>
      <c r="AT494" s="154" t="s">
        <v>262</v>
      </c>
      <c r="AU494" s="154" t="s">
        <v>21</v>
      </c>
      <c r="AV494" s="12" t="s">
        <v>21</v>
      </c>
      <c r="AW494" s="12" t="s">
        <v>36</v>
      </c>
      <c r="AX494" s="12" t="s">
        <v>75</v>
      </c>
      <c r="AY494" s="154" t="s">
        <v>244</v>
      </c>
    </row>
    <row r="495" spans="2:65" s="13" customFormat="1">
      <c r="B495" s="160"/>
      <c r="D495" s="147" t="s">
        <v>262</v>
      </c>
      <c r="E495" s="161" t="s">
        <v>29</v>
      </c>
      <c r="F495" s="162" t="s">
        <v>271</v>
      </c>
      <c r="H495" s="163">
        <v>0.36699999999999999</v>
      </c>
      <c r="I495" s="164"/>
      <c r="L495" s="160"/>
      <c r="M495" s="165"/>
      <c r="T495" s="166"/>
      <c r="AT495" s="161" t="s">
        <v>262</v>
      </c>
      <c r="AU495" s="161" t="s">
        <v>21</v>
      </c>
      <c r="AV495" s="13" t="s">
        <v>251</v>
      </c>
      <c r="AW495" s="13" t="s">
        <v>36</v>
      </c>
      <c r="AX495" s="13" t="s">
        <v>83</v>
      </c>
      <c r="AY495" s="161" t="s">
        <v>244</v>
      </c>
    </row>
    <row r="496" spans="2:65" s="1" customFormat="1" ht="16.5" customHeight="1">
      <c r="B496" s="34"/>
      <c r="C496" s="134" t="s">
        <v>751</v>
      </c>
      <c r="D496" s="134" t="s">
        <v>246</v>
      </c>
      <c r="E496" s="135" t="s">
        <v>3564</v>
      </c>
      <c r="F496" s="136" t="s">
        <v>3565</v>
      </c>
      <c r="G496" s="137" t="s">
        <v>507</v>
      </c>
      <c r="H496" s="138">
        <v>5</v>
      </c>
      <c r="I496" s="139"/>
      <c r="J496" s="140">
        <f>ROUND(I496*H496,2)</f>
        <v>0</v>
      </c>
      <c r="K496" s="136" t="s">
        <v>250</v>
      </c>
      <c r="L496" s="34"/>
      <c r="M496" s="141" t="s">
        <v>29</v>
      </c>
      <c r="N496" s="142" t="s">
        <v>46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251</v>
      </c>
      <c r="AT496" s="145" t="s">
        <v>246</v>
      </c>
      <c r="AU496" s="145" t="s">
        <v>21</v>
      </c>
      <c r="AY496" s="18" t="s">
        <v>244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83</v>
      </c>
      <c r="BK496" s="146">
        <f>ROUND(I496*H496,2)</f>
        <v>0</v>
      </c>
      <c r="BL496" s="18" t="s">
        <v>251</v>
      </c>
      <c r="BM496" s="145" t="s">
        <v>3566</v>
      </c>
    </row>
    <row r="497" spans="2:65" s="1" customFormat="1">
      <c r="B497" s="34"/>
      <c r="D497" s="147" t="s">
        <v>253</v>
      </c>
      <c r="F497" s="148" t="s">
        <v>3567</v>
      </c>
      <c r="I497" s="149"/>
      <c r="L497" s="34"/>
      <c r="M497" s="150"/>
      <c r="T497" s="55"/>
      <c r="AT497" s="18" t="s">
        <v>253</v>
      </c>
      <c r="AU497" s="18" t="s">
        <v>21</v>
      </c>
    </row>
    <row r="498" spans="2:65" s="1" customFormat="1">
      <c r="B498" s="34"/>
      <c r="D498" s="151" t="s">
        <v>255</v>
      </c>
      <c r="F498" s="152" t="s">
        <v>3568</v>
      </c>
      <c r="I498" s="149"/>
      <c r="L498" s="34"/>
      <c r="M498" s="150"/>
      <c r="T498" s="55"/>
      <c r="AT498" s="18" t="s">
        <v>255</v>
      </c>
      <c r="AU498" s="18" t="s">
        <v>21</v>
      </c>
    </row>
    <row r="499" spans="2:65" s="1" customFormat="1" ht="16.5" customHeight="1">
      <c r="B499" s="34"/>
      <c r="C499" s="175" t="s">
        <v>758</v>
      </c>
      <c r="D499" s="175" t="s">
        <v>373</v>
      </c>
      <c r="E499" s="176" t="s">
        <v>3569</v>
      </c>
      <c r="F499" s="177" t="s">
        <v>3570</v>
      </c>
      <c r="G499" s="178" t="s">
        <v>507</v>
      </c>
      <c r="H499" s="179">
        <v>5</v>
      </c>
      <c r="I499" s="180"/>
      <c r="J499" s="181">
        <f>ROUND(I499*H499,2)</f>
        <v>0</v>
      </c>
      <c r="K499" s="177" t="s">
        <v>29</v>
      </c>
      <c r="L499" s="182"/>
      <c r="M499" s="183" t="s">
        <v>29</v>
      </c>
      <c r="N499" s="184" t="s">
        <v>46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300</v>
      </c>
      <c r="AT499" s="145" t="s">
        <v>373</v>
      </c>
      <c r="AU499" s="145" t="s">
        <v>21</v>
      </c>
      <c r="AY499" s="18" t="s">
        <v>244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83</v>
      </c>
      <c r="BK499" s="146">
        <f>ROUND(I499*H499,2)</f>
        <v>0</v>
      </c>
      <c r="BL499" s="18" t="s">
        <v>251</v>
      </c>
      <c r="BM499" s="145" t="s">
        <v>3571</v>
      </c>
    </row>
    <row r="500" spans="2:65" s="1" customFormat="1" ht="16.5" customHeight="1">
      <c r="B500" s="34"/>
      <c r="C500" s="134" t="s">
        <v>764</v>
      </c>
      <c r="D500" s="134" t="s">
        <v>246</v>
      </c>
      <c r="E500" s="135" t="s">
        <v>3572</v>
      </c>
      <c r="F500" s="136" t="s">
        <v>3573</v>
      </c>
      <c r="G500" s="137" t="s">
        <v>591</v>
      </c>
      <c r="H500" s="138">
        <v>10.5</v>
      </c>
      <c r="I500" s="139"/>
      <c r="J500" s="140">
        <f>ROUND(I500*H500,2)</f>
        <v>0</v>
      </c>
      <c r="K500" s="136" t="s">
        <v>29</v>
      </c>
      <c r="L500" s="34"/>
      <c r="M500" s="141" t="s">
        <v>29</v>
      </c>
      <c r="N500" s="142" t="s">
        <v>46</v>
      </c>
      <c r="P500" s="143">
        <f>O500*H500</f>
        <v>0</v>
      </c>
      <c r="Q500" s="143">
        <v>0.4204</v>
      </c>
      <c r="R500" s="143">
        <f>Q500*H500</f>
        <v>4.4142000000000001</v>
      </c>
      <c r="S500" s="143">
        <v>0</v>
      </c>
      <c r="T500" s="144">
        <f>S500*H500</f>
        <v>0</v>
      </c>
      <c r="AR500" s="145" t="s">
        <v>251</v>
      </c>
      <c r="AT500" s="145" t="s">
        <v>246</v>
      </c>
      <c r="AU500" s="145" t="s">
        <v>21</v>
      </c>
      <c r="AY500" s="18" t="s">
        <v>244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8" t="s">
        <v>83</v>
      </c>
      <c r="BK500" s="146">
        <f>ROUND(I500*H500,2)</f>
        <v>0</v>
      </c>
      <c r="BL500" s="18" t="s">
        <v>251</v>
      </c>
      <c r="BM500" s="145" t="s">
        <v>3574</v>
      </c>
    </row>
    <row r="501" spans="2:65" s="1" customFormat="1" ht="19.5">
      <c r="B501" s="34"/>
      <c r="D501" s="147" t="s">
        <v>284</v>
      </c>
      <c r="F501" s="167" t="s">
        <v>3575</v>
      </c>
      <c r="I501" s="149"/>
      <c r="L501" s="34"/>
      <c r="M501" s="150"/>
      <c r="T501" s="55"/>
      <c r="AT501" s="18" t="s">
        <v>284</v>
      </c>
      <c r="AU501" s="18" t="s">
        <v>21</v>
      </c>
    </row>
    <row r="502" spans="2:65" s="12" customFormat="1">
      <c r="B502" s="153"/>
      <c r="D502" s="147" t="s">
        <v>262</v>
      </c>
      <c r="E502" s="154" t="s">
        <v>29</v>
      </c>
      <c r="F502" s="155" t="s">
        <v>3576</v>
      </c>
      <c r="H502" s="156">
        <v>10.5</v>
      </c>
      <c r="I502" s="157"/>
      <c r="L502" s="153"/>
      <c r="M502" s="158"/>
      <c r="T502" s="159"/>
      <c r="AT502" s="154" t="s">
        <v>262</v>
      </c>
      <c r="AU502" s="154" t="s">
        <v>21</v>
      </c>
      <c r="AV502" s="12" t="s">
        <v>21</v>
      </c>
      <c r="AW502" s="12" t="s">
        <v>36</v>
      </c>
      <c r="AX502" s="12" t="s">
        <v>83</v>
      </c>
      <c r="AY502" s="154" t="s">
        <v>244</v>
      </c>
    </row>
    <row r="503" spans="2:65" s="1" customFormat="1" ht="16.5" customHeight="1">
      <c r="B503" s="34"/>
      <c r="C503" s="134" t="s">
        <v>769</v>
      </c>
      <c r="D503" s="134" t="s">
        <v>246</v>
      </c>
      <c r="E503" s="135" t="s">
        <v>3577</v>
      </c>
      <c r="F503" s="136" t="s">
        <v>3578</v>
      </c>
      <c r="G503" s="137" t="s">
        <v>507</v>
      </c>
      <c r="H503" s="138">
        <v>14</v>
      </c>
      <c r="I503" s="139"/>
      <c r="J503" s="140">
        <f>ROUND(I503*H503,2)</f>
        <v>0</v>
      </c>
      <c r="K503" s="136" t="s">
        <v>29</v>
      </c>
      <c r="L503" s="34"/>
      <c r="M503" s="141" t="s">
        <v>29</v>
      </c>
      <c r="N503" s="142" t="s">
        <v>46</v>
      </c>
      <c r="P503" s="143">
        <f>O503*H503</f>
        <v>0</v>
      </c>
      <c r="Q503" s="143">
        <v>9.1999999999999998E-2</v>
      </c>
      <c r="R503" s="143">
        <f>Q503*H503</f>
        <v>1.288</v>
      </c>
      <c r="S503" s="143">
        <v>0</v>
      </c>
      <c r="T503" s="144">
        <f>S503*H503</f>
        <v>0</v>
      </c>
      <c r="AR503" s="145" t="s">
        <v>251</v>
      </c>
      <c r="AT503" s="145" t="s">
        <v>246</v>
      </c>
      <c r="AU503" s="145" t="s">
        <v>21</v>
      </c>
      <c r="AY503" s="18" t="s">
        <v>244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83</v>
      </c>
      <c r="BK503" s="146">
        <f>ROUND(I503*H503,2)</f>
        <v>0</v>
      </c>
      <c r="BL503" s="18" t="s">
        <v>251</v>
      </c>
      <c r="BM503" s="145" t="s">
        <v>3579</v>
      </c>
    </row>
    <row r="504" spans="2:65" s="1" customFormat="1">
      <c r="B504" s="34"/>
      <c r="D504" s="147" t="s">
        <v>253</v>
      </c>
      <c r="F504" s="148" t="s">
        <v>3578</v>
      </c>
      <c r="I504" s="149"/>
      <c r="L504" s="34"/>
      <c r="M504" s="150"/>
      <c r="T504" s="55"/>
      <c r="AT504" s="18" t="s">
        <v>253</v>
      </c>
      <c r="AU504" s="18" t="s">
        <v>21</v>
      </c>
    </row>
    <row r="505" spans="2:65" s="1" customFormat="1" ht="16.5" customHeight="1">
      <c r="B505" s="34"/>
      <c r="C505" s="175" t="s">
        <v>777</v>
      </c>
      <c r="D505" s="175" t="s">
        <v>373</v>
      </c>
      <c r="E505" s="176" t="s">
        <v>3580</v>
      </c>
      <c r="F505" s="177" t="s">
        <v>3581</v>
      </c>
      <c r="G505" s="178" t="s">
        <v>249</v>
      </c>
      <c r="H505" s="179">
        <v>3.6749999999999998</v>
      </c>
      <c r="I505" s="180"/>
      <c r="J505" s="181">
        <f>ROUND(I505*H505,2)</f>
        <v>0</v>
      </c>
      <c r="K505" s="177" t="s">
        <v>250</v>
      </c>
      <c r="L505" s="182"/>
      <c r="M505" s="183" t="s">
        <v>29</v>
      </c>
      <c r="N505" s="184" t="s">
        <v>46</v>
      </c>
      <c r="P505" s="143">
        <f>O505*H505</f>
        <v>0</v>
      </c>
      <c r="Q505" s="143">
        <v>1.235E-2</v>
      </c>
      <c r="R505" s="143">
        <f>Q505*H505</f>
        <v>4.5386249999999996E-2</v>
      </c>
      <c r="S505" s="143">
        <v>0</v>
      </c>
      <c r="T505" s="144">
        <f>S505*H505</f>
        <v>0</v>
      </c>
      <c r="AR505" s="145" t="s">
        <v>300</v>
      </c>
      <c r="AT505" s="145" t="s">
        <v>373</v>
      </c>
      <c r="AU505" s="145" t="s">
        <v>21</v>
      </c>
      <c r="AY505" s="18" t="s">
        <v>244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83</v>
      </c>
      <c r="BK505" s="146">
        <f>ROUND(I505*H505,2)</f>
        <v>0</v>
      </c>
      <c r="BL505" s="18" t="s">
        <v>251</v>
      </c>
      <c r="BM505" s="145" t="s">
        <v>3582</v>
      </c>
    </row>
    <row r="506" spans="2:65" s="1" customFormat="1">
      <c r="B506" s="34"/>
      <c r="D506" s="147" t="s">
        <v>253</v>
      </c>
      <c r="F506" s="148" t="s">
        <v>3581</v>
      </c>
      <c r="I506" s="149"/>
      <c r="L506" s="34"/>
      <c r="M506" s="150"/>
      <c r="T506" s="55"/>
      <c r="AT506" s="18" t="s">
        <v>253</v>
      </c>
      <c r="AU506" s="18" t="s">
        <v>21</v>
      </c>
    </row>
    <row r="507" spans="2:65" s="12" customFormat="1">
      <c r="B507" s="153"/>
      <c r="D507" s="147" t="s">
        <v>262</v>
      </c>
      <c r="E507" s="154" t="s">
        <v>29</v>
      </c>
      <c r="F507" s="155" t="s">
        <v>3583</v>
      </c>
      <c r="H507" s="156">
        <v>3.6749999999999998</v>
      </c>
      <c r="I507" s="157"/>
      <c r="L507" s="153"/>
      <c r="M507" s="158"/>
      <c r="T507" s="159"/>
      <c r="AT507" s="154" t="s">
        <v>262</v>
      </c>
      <c r="AU507" s="154" t="s">
        <v>21</v>
      </c>
      <c r="AV507" s="12" t="s">
        <v>21</v>
      </c>
      <c r="AW507" s="12" t="s">
        <v>36</v>
      </c>
      <c r="AX507" s="12" t="s">
        <v>83</v>
      </c>
      <c r="AY507" s="154" t="s">
        <v>244</v>
      </c>
    </row>
    <row r="508" spans="2:65" s="1" customFormat="1" ht="16.5" customHeight="1">
      <c r="B508" s="34"/>
      <c r="C508" s="134" t="s">
        <v>787</v>
      </c>
      <c r="D508" s="134" t="s">
        <v>246</v>
      </c>
      <c r="E508" s="135" t="s">
        <v>3584</v>
      </c>
      <c r="F508" s="136" t="s">
        <v>3585</v>
      </c>
      <c r="G508" s="137" t="s">
        <v>29</v>
      </c>
      <c r="H508" s="138">
        <v>59.53</v>
      </c>
      <c r="I508" s="139"/>
      <c r="J508" s="140">
        <f>ROUND(I508*H508,2)</f>
        <v>0</v>
      </c>
      <c r="K508" s="136" t="s">
        <v>29</v>
      </c>
      <c r="L508" s="34"/>
      <c r="M508" s="141" t="s">
        <v>29</v>
      </c>
      <c r="N508" s="142" t="s">
        <v>46</v>
      </c>
      <c r="P508" s="143">
        <f>O508*H508</f>
        <v>0</v>
      </c>
      <c r="Q508" s="143">
        <v>0</v>
      </c>
      <c r="R508" s="143">
        <f>Q508*H508</f>
        <v>0</v>
      </c>
      <c r="S508" s="143">
        <v>0</v>
      </c>
      <c r="T508" s="144">
        <f>S508*H508</f>
        <v>0</v>
      </c>
      <c r="AR508" s="145" t="s">
        <v>251</v>
      </c>
      <c r="AT508" s="145" t="s">
        <v>246</v>
      </c>
      <c r="AU508" s="145" t="s">
        <v>21</v>
      </c>
      <c r="AY508" s="18" t="s">
        <v>244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8" t="s">
        <v>83</v>
      </c>
      <c r="BK508" s="146">
        <f>ROUND(I508*H508,2)</f>
        <v>0</v>
      </c>
      <c r="BL508" s="18" t="s">
        <v>251</v>
      </c>
      <c r="BM508" s="145" t="s">
        <v>3586</v>
      </c>
    </row>
    <row r="509" spans="2:65" s="1" customFormat="1">
      <c r="B509" s="34"/>
      <c r="D509" s="147" t="s">
        <v>253</v>
      </c>
      <c r="F509" s="148" t="s">
        <v>3585</v>
      </c>
      <c r="I509" s="149"/>
      <c r="L509" s="34"/>
      <c r="M509" s="150"/>
      <c r="T509" s="55"/>
      <c r="AT509" s="18" t="s">
        <v>253</v>
      </c>
      <c r="AU509" s="18" t="s">
        <v>21</v>
      </c>
    </row>
    <row r="510" spans="2:65" s="12" customFormat="1">
      <c r="B510" s="153"/>
      <c r="D510" s="147" t="s">
        <v>262</v>
      </c>
      <c r="E510" s="154" t="s">
        <v>29</v>
      </c>
      <c r="F510" s="155" t="s">
        <v>3587</v>
      </c>
      <c r="H510" s="156">
        <v>41.71</v>
      </c>
      <c r="I510" s="157"/>
      <c r="L510" s="153"/>
      <c r="M510" s="158"/>
      <c r="T510" s="159"/>
      <c r="AT510" s="154" t="s">
        <v>262</v>
      </c>
      <c r="AU510" s="154" t="s">
        <v>21</v>
      </c>
      <c r="AV510" s="12" t="s">
        <v>21</v>
      </c>
      <c r="AW510" s="12" t="s">
        <v>36</v>
      </c>
      <c r="AX510" s="12" t="s">
        <v>75</v>
      </c>
      <c r="AY510" s="154" t="s">
        <v>244</v>
      </c>
    </row>
    <row r="511" spans="2:65" s="12" customFormat="1">
      <c r="B511" s="153"/>
      <c r="D511" s="147" t="s">
        <v>262</v>
      </c>
      <c r="E511" s="154" t="s">
        <v>29</v>
      </c>
      <c r="F511" s="155" t="s">
        <v>3588</v>
      </c>
      <c r="H511" s="156">
        <v>17.82</v>
      </c>
      <c r="I511" s="157"/>
      <c r="L511" s="153"/>
      <c r="M511" s="158"/>
      <c r="T511" s="159"/>
      <c r="AT511" s="154" t="s">
        <v>262</v>
      </c>
      <c r="AU511" s="154" t="s">
        <v>21</v>
      </c>
      <c r="AV511" s="12" t="s">
        <v>21</v>
      </c>
      <c r="AW511" s="12" t="s">
        <v>36</v>
      </c>
      <c r="AX511" s="12" t="s">
        <v>75</v>
      </c>
      <c r="AY511" s="154" t="s">
        <v>244</v>
      </c>
    </row>
    <row r="512" spans="2:65" s="13" customFormat="1">
      <c r="B512" s="160"/>
      <c r="D512" s="147" t="s">
        <v>262</v>
      </c>
      <c r="E512" s="161" t="s">
        <v>29</v>
      </c>
      <c r="F512" s="162" t="s">
        <v>271</v>
      </c>
      <c r="H512" s="163">
        <v>59.53</v>
      </c>
      <c r="I512" s="164"/>
      <c r="L512" s="160"/>
      <c r="M512" s="165"/>
      <c r="T512" s="166"/>
      <c r="AT512" s="161" t="s">
        <v>262</v>
      </c>
      <c r="AU512" s="161" t="s">
        <v>21</v>
      </c>
      <c r="AV512" s="13" t="s">
        <v>251</v>
      </c>
      <c r="AW512" s="13" t="s">
        <v>36</v>
      </c>
      <c r="AX512" s="13" t="s">
        <v>83</v>
      </c>
      <c r="AY512" s="161" t="s">
        <v>244</v>
      </c>
    </row>
    <row r="513" spans="2:65" s="1" customFormat="1" ht="16.5" customHeight="1">
      <c r="B513" s="34"/>
      <c r="C513" s="134" t="s">
        <v>794</v>
      </c>
      <c r="D513" s="134" t="s">
        <v>246</v>
      </c>
      <c r="E513" s="135" t="s">
        <v>1656</v>
      </c>
      <c r="F513" s="136" t="s">
        <v>1657</v>
      </c>
      <c r="G513" s="137" t="s">
        <v>274</v>
      </c>
      <c r="H513" s="138">
        <v>103.68</v>
      </c>
      <c r="I513" s="139"/>
      <c r="J513" s="140">
        <f>ROUND(I513*H513,2)</f>
        <v>0</v>
      </c>
      <c r="K513" s="136" t="s">
        <v>250</v>
      </c>
      <c r="L513" s="34"/>
      <c r="M513" s="141" t="s">
        <v>29</v>
      </c>
      <c r="N513" s="142" t="s">
        <v>46</v>
      </c>
      <c r="P513" s="143">
        <f>O513*H513</f>
        <v>0</v>
      </c>
      <c r="Q513" s="143">
        <v>2.4340799999999998</v>
      </c>
      <c r="R513" s="143">
        <f>Q513*H513</f>
        <v>252.36541439999999</v>
      </c>
      <c r="S513" s="143">
        <v>0</v>
      </c>
      <c r="T513" s="144">
        <f>S513*H513</f>
        <v>0</v>
      </c>
      <c r="AR513" s="145" t="s">
        <v>251</v>
      </c>
      <c r="AT513" s="145" t="s">
        <v>246</v>
      </c>
      <c r="AU513" s="145" t="s">
        <v>21</v>
      </c>
      <c r="AY513" s="18" t="s">
        <v>244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83</v>
      </c>
      <c r="BK513" s="146">
        <f>ROUND(I513*H513,2)</f>
        <v>0</v>
      </c>
      <c r="BL513" s="18" t="s">
        <v>251</v>
      </c>
      <c r="BM513" s="145" t="s">
        <v>3589</v>
      </c>
    </row>
    <row r="514" spans="2:65" s="1" customFormat="1">
      <c r="B514" s="34"/>
      <c r="D514" s="147" t="s">
        <v>253</v>
      </c>
      <c r="F514" s="148" t="s">
        <v>1659</v>
      </c>
      <c r="I514" s="149"/>
      <c r="L514" s="34"/>
      <c r="M514" s="150"/>
      <c r="T514" s="55"/>
      <c r="AT514" s="18" t="s">
        <v>253</v>
      </c>
      <c r="AU514" s="18" t="s">
        <v>21</v>
      </c>
    </row>
    <row r="515" spans="2:65" s="1" customFormat="1">
      <c r="B515" s="34"/>
      <c r="D515" s="151" t="s">
        <v>255</v>
      </c>
      <c r="F515" s="152" t="s">
        <v>1660</v>
      </c>
      <c r="I515" s="149"/>
      <c r="L515" s="34"/>
      <c r="M515" s="150"/>
      <c r="T515" s="55"/>
      <c r="AT515" s="18" t="s">
        <v>255</v>
      </c>
      <c r="AU515" s="18" t="s">
        <v>21</v>
      </c>
    </row>
    <row r="516" spans="2:65" s="12" customFormat="1">
      <c r="B516" s="153"/>
      <c r="D516" s="147" t="s">
        <v>262</v>
      </c>
      <c r="E516" s="154" t="s">
        <v>29</v>
      </c>
      <c r="F516" s="155" t="s">
        <v>3590</v>
      </c>
      <c r="H516" s="156">
        <v>27.791</v>
      </c>
      <c r="I516" s="157"/>
      <c r="L516" s="153"/>
      <c r="M516" s="158"/>
      <c r="T516" s="159"/>
      <c r="AT516" s="154" t="s">
        <v>262</v>
      </c>
      <c r="AU516" s="154" t="s">
        <v>21</v>
      </c>
      <c r="AV516" s="12" t="s">
        <v>21</v>
      </c>
      <c r="AW516" s="12" t="s">
        <v>36</v>
      </c>
      <c r="AX516" s="12" t="s">
        <v>75</v>
      </c>
      <c r="AY516" s="154" t="s">
        <v>244</v>
      </c>
    </row>
    <row r="517" spans="2:65" s="12" customFormat="1">
      <c r="B517" s="153"/>
      <c r="D517" s="147" t="s">
        <v>262</v>
      </c>
      <c r="E517" s="154" t="s">
        <v>29</v>
      </c>
      <c r="F517" s="155" t="s">
        <v>3591</v>
      </c>
      <c r="H517" s="156">
        <v>51.332000000000001</v>
      </c>
      <c r="I517" s="157"/>
      <c r="L517" s="153"/>
      <c r="M517" s="158"/>
      <c r="T517" s="159"/>
      <c r="AT517" s="154" t="s">
        <v>262</v>
      </c>
      <c r="AU517" s="154" t="s">
        <v>21</v>
      </c>
      <c r="AV517" s="12" t="s">
        <v>21</v>
      </c>
      <c r="AW517" s="12" t="s">
        <v>36</v>
      </c>
      <c r="AX517" s="12" t="s">
        <v>75</v>
      </c>
      <c r="AY517" s="154" t="s">
        <v>244</v>
      </c>
    </row>
    <row r="518" spans="2:65" s="12" customFormat="1">
      <c r="B518" s="153"/>
      <c r="D518" s="147" t="s">
        <v>262</v>
      </c>
      <c r="E518" s="154" t="s">
        <v>29</v>
      </c>
      <c r="F518" s="155" t="s">
        <v>3592</v>
      </c>
      <c r="H518" s="156">
        <v>24.556999999999999</v>
      </c>
      <c r="I518" s="157"/>
      <c r="L518" s="153"/>
      <c r="M518" s="158"/>
      <c r="T518" s="159"/>
      <c r="AT518" s="154" t="s">
        <v>262</v>
      </c>
      <c r="AU518" s="154" t="s">
        <v>21</v>
      </c>
      <c r="AV518" s="12" t="s">
        <v>21</v>
      </c>
      <c r="AW518" s="12" t="s">
        <v>36</v>
      </c>
      <c r="AX518" s="12" t="s">
        <v>75</v>
      </c>
      <c r="AY518" s="154" t="s">
        <v>244</v>
      </c>
    </row>
    <row r="519" spans="2:65" s="13" customFormat="1">
      <c r="B519" s="160"/>
      <c r="D519" s="147" t="s">
        <v>262</v>
      </c>
      <c r="E519" s="161" t="s">
        <v>29</v>
      </c>
      <c r="F519" s="162" t="s">
        <v>271</v>
      </c>
      <c r="H519" s="163">
        <v>103.68</v>
      </c>
      <c r="I519" s="164"/>
      <c r="L519" s="160"/>
      <c r="M519" s="165"/>
      <c r="T519" s="166"/>
      <c r="AT519" s="161" t="s">
        <v>262</v>
      </c>
      <c r="AU519" s="161" t="s">
        <v>21</v>
      </c>
      <c r="AV519" s="13" t="s">
        <v>251</v>
      </c>
      <c r="AW519" s="13" t="s">
        <v>36</v>
      </c>
      <c r="AX519" s="13" t="s">
        <v>83</v>
      </c>
      <c r="AY519" s="161" t="s">
        <v>244</v>
      </c>
    </row>
    <row r="520" spans="2:65" s="11" customFormat="1" ht="22.9" customHeight="1">
      <c r="B520" s="122"/>
      <c r="D520" s="123" t="s">
        <v>74</v>
      </c>
      <c r="E520" s="132" t="s">
        <v>279</v>
      </c>
      <c r="F520" s="132" t="s">
        <v>657</v>
      </c>
      <c r="I520" s="125"/>
      <c r="J520" s="133">
        <f>BK520</f>
        <v>0</v>
      </c>
      <c r="L520" s="122"/>
      <c r="M520" s="127"/>
      <c r="P520" s="128">
        <f>SUM(P521:P538)</f>
        <v>0</v>
      </c>
      <c r="R520" s="128">
        <f>SUM(R521:R538)</f>
        <v>4.8485999999999998E-3</v>
      </c>
      <c r="T520" s="129">
        <f>SUM(T521:T538)</f>
        <v>0</v>
      </c>
      <c r="AR520" s="123" t="s">
        <v>83</v>
      </c>
      <c r="AT520" s="130" t="s">
        <v>74</v>
      </c>
      <c r="AU520" s="130" t="s">
        <v>83</v>
      </c>
      <c r="AY520" s="123" t="s">
        <v>244</v>
      </c>
      <c r="BK520" s="131">
        <f>SUM(BK521:BK538)</f>
        <v>0</v>
      </c>
    </row>
    <row r="521" spans="2:65" s="1" customFormat="1" ht="16.5" customHeight="1">
      <c r="B521" s="34"/>
      <c r="C521" s="134" t="s">
        <v>799</v>
      </c>
      <c r="D521" s="134" t="s">
        <v>246</v>
      </c>
      <c r="E521" s="135" t="s">
        <v>3593</v>
      </c>
      <c r="F521" s="136" t="s">
        <v>3594</v>
      </c>
      <c r="G521" s="137" t="s">
        <v>249</v>
      </c>
      <c r="H521" s="138">
        <v>7.165</v>
      </c>
      <c r="I521" s="139"/>
      <c r="J521" s="140">
        <f>ROUND(I521*H521,2)</f>
        <v>0</v>
      </c>
      <c r="K521" s="136" t="s">
        <v>250</v>
      </c>
      <c r="L521" s="34"/>
      <c r="M521" s="141" t="s">
        <v>29</v>
      </c>
      <c r="N521" s="142" t="s">
        <v>46</v>
      </c>
      <c r="P521" s="143">
        <f>O521*H521</f>
        <v>0</v>
      </c>
      <c r="Q521" s="143">
        <v>0</v>
      </c>
      <c r="R521" s="143">
        <f>Q521*H521</f>
        <v>0</v>
      </c>
      <c r="S521" s="143">
        <v>0</v>
      </c>
      <c r="T521" s="144">
        <f>S521*H521</f>
        <v>0</v>
      </c>
      <c r="AR521" s="145" t="s">
        <v>251</v>
      </c>
      <c r="AT521" s="145" t="s">
        <v>246</v>
      </c>
      <c r="AU521" s="145" t="s">
        <v>21</v>
      </c>
      <c r="AY521" s="18" t="s">
        <v>244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8" t="s">
        <v>83</v>
      </c>
      <c r="BK521" s="146">
        <f>ROUND(I521*H521,2)</f>
        <v>0</v>
      </c>
      <c r="BL521" s="18" t="s">
        <v>251</v>
      </c>
      <c r="BM521" s="145" t="s">
        <v>3595</v>
      </c>
    </row>
    <row r="522" spans="2:65" s="1" customFormat="1">
      <c r="B522" s="34"/>
      <c r="D522" s="147" t="s">
        <v>253</v>
      </c>
      <c r="F522" s="148" t="s">
        <v>3596</v>
      </c>
      <c r="I522" s="149"/>
      <c r="L522" s="34"/>
      <c r="M522" s="150"/>
      <c r="T522" s="55"/>
      <c r="AT522" s="18" t="s">
        <v>253</v>
      </c>
      <c r="AU522" s="18" t="s">
        <v>21</v>
      </c>
    </row>
    <row r="523" spans="2:65" s="1" customFormat="1">
      <c r="B523" s="34"/>
      <c r="D523" s="151" t="s">
        <v>255</v>
      </c>
      <c r="F523" s="152" t="s">
        <v>3597</v>
      </c>
      <c r="I523" s="149"/>
      <c r="L523" s="34"/>
      <c r="M523" s="150"/>
      <c r="T523" s="55"/>
      <c r="AT523" s="18" t="s">
        <v>255</v>
      </c>
      <c r="AU523" s="18" t="s">
        <v>21</v>
      </c>
    </row>
    <row r="524" spans="2:65" s="12" customFormat="1">
      <c r="B524" s="153"/>
      <c r="D524" s="147" t="s">
        <v>262</v>
      </c>
      <c r="E524" s="154" t="s">
        <v>29</v>
      </c>
      <c r="F524" s="155" t="s">
        <v>3598</v>
      </c>
      <c r="H524" s="156">
        <v>3.9670000000000001</v>
      </c>
      <c r="I524" s="157"/>
      <c r="L524" s="153"/>
      <c r="M524" s="158"/>
      <c r="T524" s="159"/>
      <c r="AT524" s="154" t="s">
        <v>262</v>
      </c>
      <c r="AU524" s="154" t="s">
        <v>21</v>
      </c>
      <c r="AV524" s="12" t="s">
        <v>21</v>
      </c>
      <c r="AW524" s="12" t="s">
        <v>36</v>
      </c>
      <c r="AX524" s="12" t="s">
        <v>75</v>
      </c>
      <c r="AY524" s="154" t="s">
        <v>244</v>
      </c>
    </row>
    <row r="525" spans="2:65" s="12" customFormat="1">
      <c r="B525" s="153"/>
      <c r="D525" s="147" t="s">
        <v>262</v>
      </c>
      <c r="E525" s="154" t="s">
        <v>29</v>
      </c>
      <c r="F525" s="155" t="s">
        <v>3599</v>
      </c>
      <c r="H525" s="156">
        <v>3.198</v>
      </c>
      <c r="I525" s="157"/>
      <c r="L525" s="153"/>
      <c r="M525" s="158"/>
      <c r="T525" s="159"/>
      <c r="AT525" s="154" t="s">
        <v>262</v>
      </c>
      <c r="AU525" s="154" t="s">
        <v>21</v>
      </c>
      <c r="AV525" s="12" t="s">
        <v>21</v>
      </c>
      <c r="AW525" s="12" t="s">
        <v>36</v>
      </c>
      <c r="AX525" s="12" t="s">
        <v>75</v>
      </c>
      <c r="AY525" s="154" t="s">
        <v>244</v>
      </c>
    </row>
    <row r="526" spans="2:65" s="13" customFormat="1">
      <c r="B526" s="160"/>
      <c r="D526" s="147" t="s">
        <v>262</v>
      </c>
      <c r="E526" s="161" t="s">
        <v>29</v>
      </c>
      <c r="F526" s="162" t="s">
        <v>271</v>
      </c>
      <c r="H526" s="163">
        <v>7.165</v>
      </c>
      <c r="I526" s="164"/>
      <c r="L526" s="160"/>
      <c r="M526" s="165"/>
      <c r="T526" s="166"/>
      <c r="AT526" s="161" t="s">
        <v>262</v>
      </c>
      <c r="AU526" s="161" t="s">
        <v>21</v>
      </c>
      <c r="AV526" s="13" t="s">
        <v>251</v>
      </c>
      <c r="AW526" s="13" t="s">
        <v>36</v>
      </c>
      <c r="AX526" s="13" t="s">
        <v>83</v>
      </c>
      <c r="AY526" s="161" t="s">
        <v>244</v>
      </c>
    </row>
    <row r="527" spans="2:65" s="1" customFormat="1" ht="16.5" customHeight="1">
      <c r="B527" s="34"/>
      <c r="C527" s="134" t="s">
        <v>807</v>
      </c>
      <c r="D527" s="134" t="s">
        <v>246</v>
      </c>
      <c r="E527" s="135" t="s">
        <v>3600</v>
      </c>
      <c r="F527" s="136" t="s">
        <v>3601</v>
      </c>
      <c r="G527" s="137" t="s">
        <v>249</v>
      </c>
      <c r="H527" s="138">
        <v>267.75</v>
      </c>
      <c r="I527" s="139"/>
      <c r="J527" s="140">
        <f>ROUND(I527*H527,2)</f>
        <v>0</v>
      </c>
      <c r="K527" s="136" t="s">
        <v>250</v>
      </c>
      <c r="L527" s="34"/>
      <c r="M527" s="141" t="s">
        <v>29</v>
      </c>
      <c r="N527" s="142" t="s">
        <v>46</v>
      </c>
      <c r="P527" s="143">
        <f>O527*H527</f>
        <v>0</v>
      </c>
      <c r="Q527" s="143">
        <v>0</v>
      </c>
      <c r="R527" s="143">
        <f>Q527*H527</f>
        <v>0</v>
      </c>
      <c r="S527" s="143">
        <v>0</v>
      </c>
      <c r="T527" s="144">
        <f>S527*H527</f>
        <v>0</v>
      </c>
      <c r="AR527" s="145" t="s">
        <v>251</v>
      </c>
      <c r="AT527" s="145" t="s">
        <v>246</v>
      </c>
      <c r="AU527" s="145" t="s">
        <v>21</v>
      </c>
      <c r="AY527" s="18" t="s">
        <v>244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83</v>
      </c>
      <c r="BK527" s="146">
        <f>ROUND(I527*H527,2)</f>
        <v>0</v>
      </c>
      <c r="BL527" s="18" t="s">
        <v>251</v>
      </c>
      <c r="BM527" s="145" t="s">
        <v>3602</v>
      </c>
    </row>
    <row r="528" spans="2:65" s="1" customFormat="1">
      <c r="B528" s="34"/>
      <c r="D528" s="147" t="s">
        <v>253</v>
      </c>
      <c r="F528" s="148" t="s">
        <v>3603</v>
      </c>
      <c r="I528" s="149"/>
      <c r="L528" s="34"/>
      <c r="M528" s="150"/>
      <c r="T528" s="55"/>
      <c r="AT528" s="18" t="s">
        <v>253</v>
      </c>
      <c r="AU528" s="18" t="s">
        <v>21</v>
      </c>
    </row>
    <row r="529" spans="2:65" s="1" customFormat="1">
      <c r="B529" s="34"/>
      <c r="D529" s="151" t="s">
        <v>255</v>
      </c>
      <c r="F529" s="152" t="s">
        <v>3604</v>
      </c>
      <c r="I529" s="149"/>
      <c r="L529" s="34"/>
      <c r="M529" s="150"/>
      <c r="T529" s="55"/>
      <c r="AT529" s="18" t="s">
        <v>255</v>
      </c>
      <c r="AU529" s="18" t="s">
        <v>21</v>
      </c>
    </row>
    <row r="530" spans="2:65" s="1" customFormat="1" ht="16.5" customHeight="1">
      <c r="B530" s="34"/>
      <c r="C530" s="134" t="s">
        <v>814</v>
      </c>
      <c r="D530" s="134" t="s">
        <v>246</v>
      </c>
      <c r="E530" s="135" t="s">
        <v>3605</v>
      </c>
      <c r="F530" s="136" t="s">
        <v>3606</v>
      </c>
      <c r="G530" s="137" t="s">
        <v>249</v>
      </c>
      <c r="H530" s="138">
        <v>267.75</v>
      </c>
      <c r="I530" s="139"/>
      <c r="J530" s="140">
        <f>ROUND(I530*H530,2)</f>
        <v>0</v>
      </c>
      <c r="K530" s="136" t="s">
        <v>250</v>
      </c>
      <c r="L530" s="34"/>
      <c r="M530" s="141" t="s">
        <v>29</v>
      </c>
      <c r="N530" s="142" t="s">
        <v>46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251</v>
      </c>
      <c r="AT530" s="145" t="s">
        <v>246</v>
      </c>
      <c r="AU530" s="145" t="s">
        <v>21</v>
      </c>
      <c r="AY530" s="18" t="s">
        <v>244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83</v>
      </c>
      <c r="BK530" s="146">
        <f>ROUND(I530*H530,2)</f>
        <v>0</v>
      </c>
      <c r="BL530" s="18" t="s">
        <v>251</v>
      </c>
      <c r="BM530" s="145" t="s">
        <v>3607</v>
      </c>
    </row>
    <row r="531" spans="2:65" s="1" customFormat="1" ht="19.5">
      <c r="B531" s="34"/>
      <c r="D531" s="147" t="s">
        <v>253</v>
      </c>
      <c r="F531" s="148" t="s">
        <v>3608</v>
      </c>
      <c r="I531" s="149"/>
      <c r="L531" s="34"/>
      <c r="M531" s="150"/>
      <c r="T531" s="55"/>
      <c r="AT531" s="18" t="s">
        <v>253</v>
      </c>
      <c r="AU531" s="18" t="s">
        <v>21</v>
      </c>
    </row>
    <row r="532" spans="2:65" s="1" customFormat="1">
      <c r="B532" s="34"/>
      <c r="D532" s="151" t="s">
        <v>255</v>
      </c>
      <c r="F532" s="152" t="s">
        <v>3609</v>
      </c>
      <c r="I532" s="149"/>
      <c r="L532" s="34"/>
      <c r="M532" s="150"/>
      <c r="T532" s="55"/>
      <c r="AT532" s="18" t="s">
        <v>255</v>
      </c>
      <c r="AU532" s="18" t="s">
        <v>21</v>
      </c>
    </row>
    <row r="533" spans="2:65" s="1" customFormat="1" ht="16.5" customHeight="1">
      <c r="B533" s="34"/>
      <c r="C533" s="134" t="s">
        <v>1721</v>
      </c>
      <c r="D533" s="134" t="s">
        <v>246</v>
      </c>
      <c r="E533" s="135" t="s">
        <v>3610</v>
      </c>
      <c r="F533" s="136" t="s">
        <v>3611</v>
      </c>
      <c r="G533" s="137" t="s">
        <v>249</v>
      </c>
      <c r="H533" s="138">
        <v>24.242999999999999</v>
      </c>
      <c r="I533" s="139"/>
      <c r="J533" s="140">
        <f>ROUND(I533*H533,2)</f>
        <v>0</v>
      </c>
      <c r="K533" s="136" t="s">
        <v>250</v>
      </c>
      <c r="L533" s="34"/>
      <c r="M533" s="141" t="s">
        <v>29</v>
      </c>
      <c r="N533" s="142" t="s">
        <v>46</v>
      </c>
      <c r="P533" s="143">
        <f>O533*H533</f>
        <v>0</v>
      </c>
      <c r="Q533" s="143">
        <v>2.0000000000000001E-4</v>
      </c>
      <c r="R533" s="143">
        <f>Q533*H533</f>
        <v>4.8485999999999998E-3</v>
      </c>
      <c r="S533" s="143">
        <v>0</v>
      </c>
      <c r="T533" s="144">
        <f>S533*H533</f>
        <v>0</v>
      </c>
      <c r="AR533" s="145" t="s">
        <v>251</v>
      </c>
      <c r="AT533" s="145" t="s">
        <v>246</v>
      </c>
      <c r="AU533" s="145" t="s">
        <v>21</v>
      </c>
      <c r="AY533" s="18" t="s">
        <v>244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83</v>
      </c>
      <c r="BK533" s="146">
        <f>ROUND(I533*H533,2)</f>
        <v>0</v>
      </c>
      <c r="BL533" s="18" t="s">
        <v>251</v>
      </c>
      <c r="BM533" s="145" t="s">
        <v>3612</v>
      </c>
    </row>
    <row r="534" spans="2:65" s="1" customFormat="1">
      <c r="B534" s="34"/>
      <c r="D534" s="147" t="s">
        <v>253</v>
      </c>
      <c r="F534" s="148" t="s">
        <v>3613</v>
      </c>
      <c r="I534" s="149"/>
      <c r="L534" s="34"/>
      <c r="M534" s="150"/>
      <c r="T534" s="55"/>
      <c r="AT534" s="18" t="s">
        <v>253</v>
      </c>
      <c r="AU534" s="18" t="s">
        <v>21</v>
      </c>
    </row>
    <row r="535" spans="2:65" s="1" customFormat="1">
      <c r="B535" s="34"/>
      <c r="D535" s="151" t="s">
        <v>255</v>
      </c>
      <c r="F535" s="152" t="s">
        <v>3614</v>
      </c>
      <c r="I535" s="149"/>
      <c r="L535" s="34"/>
      <c r="M535" s="150"/>
      <c r="T535" s="55"/>
      <c r="AT535" s="18" t="s">
        <v>255</v>
      </c>
      <c r="AU535" s="18" t="s">
        <v>21</v>
      </c>
    </row>
    <row r="536" spans="2:65" s="12" customFormat="1">
      <c r="B536" s="153"/>
      <c r="D536" s="147" t="s">
        <v>262</v>
      </c>
      <c r="E536" s="154" t="s">
        <v>29</v>
      </c>
      <c r="F536" s="155" t="s">
        <v>3615</v>
      </c>
      <c r="H536" s="156">
        <v>20.042999999999999</v>
      </c>
      <c r="I536" s="157"/>
      <c r="L536" s="153"/>
      <c r="M536" s="158"/>
      <c r="T536" s="159"/>
      <c r="AT536" s="154" t="s">
        <v>262</v>
      </c>
      <c r="AU536" s="154" t="s">
        <v>21</v>
      </c>
      <c r="AV536" s="12" t="s">
        <v>21</v>
      </c>
      <c r="AW536" s="12" t="s">
        <v>36</v>
      </c>
      <c r="AX536" s="12" t="s">
        <v>75</v>
      </c>
      <c r="AY536" s="154" t="s">
        <v>244</v>
      </c>
    </row>
    <row r="537" spans="2:65" s="12" customFormat="1">
      <c r="B537" s="153"/>
      <c r="D537" s="147" t="s">
        <v>262</v>
      </c>
      <c r="E537" s="154" t="s">
        <v>29</v>
      </c>
      <c r="F537" s="155" t="s">
        <v>3616</v>
      </c>
      <c r="H537" s="156">
        <v>4.2</v>
      </c>
      <c r="I537" s="157"/>
      <c r="L537" s="153"/>
      <c r="M537" s="158"/>
      <c r="T537" s="159"/>
      <c r="AT537" s="154" t="s">
        <v>262</v>
      </c>
      <c r="AU537" s="154" t="s">
        <v>21</v>
      </c>
      <c r="AV537" s="12" t="s">
        <v>21</v>
      </c>
      <c r="AW537" s="12" t="s">
        <v>36</v>
      </c>
      <c r="AX537" s="12" t="s">
        <v>75</v>
      </c>
      <c r="AY537" s="154" t="s">
        <v>244</v>
      </c>
    </row>
    <row r="538" spans="2:65" s="13" customFormat="1">
      <c r="B538" s="160"/>
      <c r="D538" s="147" t="s">
        <v>262</v>
      </c>
      <c r="E538" s="161" t="s">
        <v>29</v>
      </c>
      <c r="F538" s="162" t="s">
        <v>271</v>
      </c>
      <c r="H538" s="163">
        <v>24.242999999999999</v>
      </c>
      <c r="I538" s="164"/>
      <c r="L538" s="160"/>
      <c r="M538" s="165"/>
      <c r="T538" s="166"/>
      <c r="AT538" s="161" t="s">
        <v>262</v>
      </c>
      <c r="AU538" s="161" t="s">
        <v>21</v>
      </c>
      <c r="AV538" s="13" t="s">
        <v>251</v>
      </c>
      <c r="AW538" s="13" t="s">
        <v>36</v>
      </c>
      <c r="AX538" s="13" t="s">
        <v>83</v>
      </c>
      <c r="AY538" s="161" t="s">
        <v>244</v>
      </c>
    </row>
    <row r="539" spans="2:65" s="11" customFormat="1" ht="22.9" customHeight="1">
      <c r="B539" s="122"/>
      <c r="D539" s="123" t="s">
        <v>74</v>
      </c>
      <c r="E539" s="132" t="s">
        <v>307</v>
      </c>
      <c r="F539" s="132" t="s">
        <v>672</v>
      </c>
      <c r="I539" s="125"/>
      <c r="J539" s="133">
        <f>BK539</f>
        <v>0</v>
      </c>
      <c r="L539" s="122"/>
      <c r="M539" s="127"/>
      <c r="P539" s="128">
        <f>SUM(P540:P623)</f>
        <v>0</v>
      </c>
      <c r="R539" s="128">
        <f>SUM(R540:R623)</f>
        <v>4.0732868400000006</v>
      </c>
      <c r="T539" s="129">
        <f>SUM(T540:T623)</f>
        <v>0</v>
      </c>
      <c r="AR539" s="123" t="s">
        <v>83</v>
      </c>
      <c r="AT539" s="130" t="s">
        <v>74</v>
      </c>
      <c r="AU539" s="130" t="s">
        <v>83</v>
      </c>
      <c r="AY539" s="123" t="s">
        <v>244</v>
      </c>
      <c r="BK539" s="131">
        <f>SUM(BK540:BK623)</f>
        <v>0</v>
      </c>
    </row>
    <row r="540" spans="2:65" s="1" customFormat="1" ht="16.5" customHeight="1">
      <c r="B540" s="34"/>
      <c r="C540" s="134" t="s">
        <v>1727</v>
      </c>
      <c r="D540" s="134" t="s">
        <v>246</v>
      </c>
      <c r="E540" s="135" t="s">
        <v>3617</v>
      </c>
      <c r="F540" s="136" t="s">
        <v>3618</v>
      </c>
      <c r="G540" s="137" t="s">
        <v>249</v>
      </c>
      <c r="H540" s="138">
        <v>431.12</v>
      </c>
      <c r="I540" s="139"/>
      <c r="J540" s="140">
        <f>ROUND(I540*H540,2)</f>
        <v>0</v>
      </c>
      <c r="K540" s="136" t="s">
        <v>250</v>
      </c>
      <c r="L540" s="34"/>
      <c r="M540" s="141" t="s">
        <v>29</v>
      </c>
      <c r="N540" s="142" t="s">
        <v>46</v>
      </c>
      <c r="P540" s="143">
        <f>O540*H540</f>
        <v>0</v>
      </c>
      <c r="Q540" s="143">
        <v>1.4999999999999999E-4</v>
      </c>
      <c r="R540" s="143">
        <f>Q540*H540</f>
        <v>6.4667999999999989E-2</v>
      </c>
      <c r="S540" s="143">
        <v>0</v>
      </c>
      <c r="T540" s="144">
        <f>S540*H540</f>
        <v>0</v>
      </c>
      <c r="AR540" s="145" t="s">
        <v>251</v>
      </c>
      <c r="AT540" s="145" t="s">
        <v>246</v>
      </c>
      <c r="AU540" s="145" t="s">
        <v>21</v>
      </c>
      <c r="AY540" s="18" t="s">
        <v>244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83</v>
      </c>
      <c r="BK540" s="146">
        <f>ROUND(I540*H540,2)</f>
        <v>0</v>
      </c>
      <c r="BL540" s="18" t="s">
        <v>251</v>
      </c>
      <c r="BM540" s="145" t="s">
        <v>3619</v>
      </c>
    </row>
    <row r="541" spans="2:65" s="1" customFormat="1">
      <c r="B541" s="34"/>
      <c r="D541" s="147" t="s">
        <v>253</v>
      </c>
      <c r="F541" s="148" t="s">
        <v>3620</v>
      </c>
      <c r="I541" s="149"/>
      <c r="L541" s="34"/>
      <c r="M541" s="150"/>
      <c r="T541" s="55"/>
      <c r="AT541" s="18" t="s">
        <v>253</v>
      </c>
      <c r="AU541" s="18" t="s">
        <v>21</v>
      </c>
    </row>
    <row r="542" spans="2:65" s="1" customFormat="1">
      <c r="B542" s="34"/>
      <c r="D542" s="151" t="s">
        <v>255</v>
      </c>
      <c r="F542" s="152" t="s">
        <v>3621</v>
      </c>
      <c r="I542" s="149"/>
      <c r="L542" s="34"/>
      <c r="M542" s="150"/>
      <c r="T542" s="55"/>
      <c r="AT542" s="18" t="s">
        <v>255</v>
      </c>
      <c r="AU542" s="18" t="s">
        <v>21</v>
      </c>
    </row>
    <row r="543" spans="2:65" s="12" customFormat="1">
      <c r="B543" s="153"/>
      <c r="D543" s="147" t="s">
        <v>262</v>
      </c>
      <c r="E543" s="154" t="s">
        <v>29</v>
      </c>
      <c r="F543" s="155" t="s">
        <v>3622</v>
      </c>
      <c r="H543" s="156">
        <v>364</v>
      </c>
      <c r="I543" s="157"/>
      <c r="L543" s="153"/>
      <c r="M543" s="158"/>
      <c r="T543" s="159"/>
      <c r="AT543" s="154" t="s">
        <v>262</v>
      </c>
      <c r="AU543" s="154" t="s">
        <v>21</v>
      </c>
      <c r="AV543" s="12" t="s">
        <v>21</v>
      </c>
      <c r="AW543" s="12" t="s">
        <v>36</v>
      </c>
      <c r="AX543" s="12" t="s">
        <v>75</v>
      </c>
      <c r="AY543" s="154" t="s">
        <v>244</v>
      </c>
    </row>
    <row r="544" spans="2:65" s="12" customFormat="1">
      <c r="B544" s="153"/>
      <c r="D544" s="147" t="s">
        <v>262</v>
      </c>
      <c r="E544" s="154" t="s">
        <v>29</v>
      </c>
      <c r="F544" s="155" t="s">
        <v>3623</v>
      </c>
      <c r="H544" s="156">
        <v>67.12</v>
      </c>
      <c r="I544" s="157"/>
      <c r="L544" s="153"/>
      <c r="M544" s="158"/>
      <c r="T544" s="159"/>
      <c r="AT544" s="154" t="s">
        <v>262</v>
      </c>
      <c r="AU544" s="154" t="s">
        <v>21</v>
      </c>
      <c r="AV544" s="12" t="s">
        <v>21</v>
      </c>
      <c r="AW544" s="12" t="s">
        <v>36</v>
      </c>
      <c r="AX544" s="12" t="s">
        <v>75</v>
      </c>
      <c r="AY544" s="154" t="s">
        <v>244</v>
      </c>
    </row>
    <row r="545" spans="2:65" s="13" customFormat="1">
      <c r="B545" s="160"/>
      <c r="D545" s="147" t="s">
        <v>262</v>
      </c>
      <c r="E545" s="161" t="s">
        <v>29</v>
      </c>
      <c r="F545" s="162" t="s">
        <v>271</v>
      </c>
      <c r="H545" s="163">
        <v>431.12</v>
      </c>
      <c r="I545" s="164"/>
      <c r="L545" s="160"/>
      <c r="M545" s="165"/>
      <c r="T545" s="166"/>
      <c r="AT545" s="161" t="s">
        <v>262</v>
      </c>
      <c r="AU545" s="161" t="s">
        <v>21</v>
      </c>
      <c r="AV545" s="13" t="s">
        <v>251</v>
      </c>
      <c r="AW545" s="13" t="s">
        <v>36</v>
      </c>
      <c r="AX545" s="13" t="s">
        <v>83</v>
      </c>
      <c r="AY545" s="161" t="s">
        <v>244</v>
      </c>
    </row>
    <row r="546" spans="2:65" s="1" customFormat="1" ht="16.5" customHeight="1">
      <c r="B546" s="34"/>
      <c r="C546" s="134" t="s">
        <v>1732</v>
      </c>
      <c r="D546" s="134" t="s">
        <v>246</v>
      </c>
      <c r="E546" s="135" t="s">
        <v>3624</v>
      </c>
      <c r="F546" s="136" t="s">
        <v>3625</v>
      </c>
      <c r="G546" s="137" t="s">
        <v>591</v>
      </c>
      <c r="H546" s="138">
        <v>50</v>
      </c>
      <c r="I546" s="139"/>
      <c r="J546" s="140">
        <f>ROUND(I546*H546,2)</f>
        <v>0</v>
      </c>
      <c r="K546" s="136" t="s">
        <v>250</v>
      </c>
      <c r="L546" s="34"/>
      <c r="M546" s="141" t="s">
        <v>29</v>
      </c>
      <c r="N546" s="142" t="s">
        <v>46</v>
      </c>
      <c r="P546" s="143">
        <f>O546*H546</f>
        <v>0</v>
      </c>
      <c r="Q546" s="143">
        <v>5.0000000000000002E-5</v>
      </c>
      <c r="R546" s="143">
        <f>Q546*H546</f>
        <v>2.5000000000000001E-3</v>
      </c>
      <c r="S546" s="143">
        <v>0</v>
      </c>
      <c r="T546" s="144">
        <f>S546*H546</f>
        <v>0</v>
      </c>
      <c r="AR546" s="145" t="s">
        <v>251</v>
      </c>
      <c r="AT546" s="145" t="s">
        <v>246</v>
      </c>
      <c r="AU546" s="145" t="s">
        <v>21</v>
      </c>
      <c r="AY546" s="18" t="s">
        <v>244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8" t="s">
        <v>83</v>
      </c>
      <c r="BK546" s="146">
        <f>ROUND(I546*H546,2)</f>
        <v>0</v>
      </c>
      <c r="BL546" s="18" t="s">
        <v>251</v>
      </c>
      <c r="BM546" s="145" t="s">
        <v>3626</v>
      </c>
    </row>
    <row r="547" spans="2:65" s="1" customFormat="1">
      <c r="B547" s="34"/>
      <c r="D547" s="147" t="s">
        <v>253</v>
      </c>
      <c r="F547" s="148" t="s">
        <v>3627</v>
      </c>
      <c r="I547" s="149"/>
      <c r="L547" s="34"/>
      <c r="M547" s="150"/>
      <c r="T547" s="55"/>
      <c r="AT547" s="18" t="s">
        <v>253</v>
      </c>
      <c r="AU547" s="18" t="s">
        <v>21</v>
      </c>
    </row>
    <row r="548" spans="2:65" s="1" customFormat="1">
      <c r="B548" s="34"/>
      <c r="D548" s="151" t="s">
        <v>255</v>
      </c>
      <c r="F548" s="152" t="s">
        <v>3628</v>
      </c>
      <c r="I548" s="149"/>
      <c r="L548" s="34"/>
      <c r="M548" s="150"/>
      <c r="T548" s="55"/>
      <c r="AT548" s="18" t="s">
        <v>255</v>
      </c>
      <c r="AU548" s="18" t="s">
        <v>21</v>
      </c>
    </row>
    <row r="549" spans="2:65" s="1" customFormat="1" ht="16.5" customHeight="1">
      <c r="B549" s="34"/>
      <c r="C549" s="134" t="s">
        <v>1738</v>
      </c>
      <c r="D549" s="134" t="s">
        <v>246</v>
      </c>
      <c r="E549" s="135" t="s">
        <v>674</v>
      </c>
      <c r="F549" s="136" t="s">
        <v>675</v>
      </c>
      <c r="G549" s="137" t="s">
        <v>591</v>
      </c>
      <c r="H549" s="138">
        <v>10</v>
      </c>
      <c r="I549" s="139"/>
      <c r="J549" s="140">
        <f>ROUND(I549*H549,2)</f>
        <v>0</v>
      </c>
      <c r="K549" s="136" t="s">
        <v>250</v>
      </c>
      <c r="L549" s="34"/>
      <c r="M549" s="141" t="s">
        <v>29</v>
      </c>
      <c r="N549" s="142" t="s">
        <v>46</v>
      </c>
      <c r="P549" s="143">
        <f>O549*H549</f>
        <v>0</v>
      </c>
      <c r="Q549" s="143">
        <v>0.1295</v>
      </c>
      <c r="R549" s="143">
        <f>Q549*H549</f>
        <v>1.2949999999999999</v>
      </c>
      <c r="S549" s="143">
        <v>0</v>
      </c>
      <c r="T549" s="144">
        <f>S549*H549</f>
        <v>0</v>
      </c>
      <c r="AR549" s="145" t="s">
        <v>251</v>
      </c>
      <c r="AT549" s="145" t="s">
        <v>246</v>
      </c>
      <c r="AU549" s="145" t="s">
        <v>21</v>
      </c>
      <c r="AY549" s="18" t="s">
        <v>244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83</v>
      </c>
      <c r="BK549" s="146">
        <f>ROUND(I549*H549,2)</f>
        <v>0</v>
      </c>
      <c r="BL549" s="18" t="s">
        <v>251</v>
      </c>
      <c r="BM549" s="145" t="s">
        <v>3629</v>
      </c>
    </row>
    <row r="550" spans="2:65" s="1" customFormat="1" ht="19.5">
      <c r="B550" s="34"/>
      <c r="D550" s="147" t="s">
        <v>253</v>
      </c>
      <c r="F550" s="148" t="s">
        <v>677</v>
      </c>
      <c r="I550" s="149"/>
      <c r="L550" s="34"/>
      <c r="M550" s="150"/>
      <c r="T550" s="55"/>
      <c r="AT550" s="18" t="s">
        <v>253</v>
      </c>
      <c r="AU550" s="18" t="s">
        <v>21</v>
      </c>
    </row>
    <row r="551" spans="2:65" s="1" customFormat="1">
      <c r="B551" s="34"/>
      <c r="D551" s="151" t="s">
        <v>255</v>
      </c>
      <c r="F551" s="152" t="s">
        <v>678</v>
      </c>
      <c r="I551" s="149"/>
      <c r="L551" s="34"/>
      <c r="M551" s="150"/>
      <c r="T551" s="55"/>
      <c r="AT551" s="18" t="s">
        <v>255</v>
      </c>
      <c r="AU551" s="18" t="s">
        <v>21</v>
      </c>
    </row>
    <row r="552" spans="2:65" s="12" customFormat="1">
      <c r="B552" s="153"/>
      <c r="D552" s="147" t="s">
        <v>262</v>
      </c>
      <c r="E552" s="154" t="s">
        <v>29</v>
      </c>
      <c r="F552" s="155" t="s">
        <v>3630</v>
      </c>
      <c r="H552" s="156">
        <v>10</v>
      </c>
      <c r="I552" s="157"/>
      <c r="L552" s="153"/>
      <c r="M552" s="158"/>
      <c r="T552" s="159"/>
      <c r="AT552" s="154" t="s">
        <v>262</v>
      </c>
      <c r="AU552" s="154" t="s">
        <v>21</v>
      </c>
      <c r="AV552" s="12" t="s">
        <v>21</v>
      </c>
      <c r="AW552" s="12" t="s">
        <v>36</v>
      </c>
      <c r="AX552" s="12" t="s">
        <v>83</v>
      </c>
      <c r="AY552" s="154" t="s">
        <v>244</v>
      </c>
    </row>
    <row r="553" spans="2:65" s="1" customFormat="1" ht="16.5" customHeight="1">
      <c r="B553" s="34"/>
      <c r="C553" s="175" t="s">
        <v>1743</v>
      </c>
      <c r="D553" s="175" t="s">
        <v>373</v>
      </c>
      <c r="E553" s="176" t="s">
        <v>3631</v>
      </c>
      <c r="F553" s="177" t="s">
        <v>3632</v>
      </c>
      <c r="G553" s="178" t="s">
        <v>591</v>
      </c>
      <c r="H553" s="179">
        <v>10.199999999999999</v>
      </c>
      <c r="I553" s="180"/>
      <c r="J553" s="181">
        <f>ROUND(I553*H553,2)</f>
        <v>0</v>
      </c>
      <c r="K553" s="177" t="s">
        <v>250</v>
      </c>
      <c r="L553" s="182"/>
      <c r="M553" s="183" t="s">
        <v>29</v>
      </c>
      <c r="N553" s="184" t="s">
        <v>46</v>
      </c>
      <c r="P553" s="143">
        <f>O553*H553</f>
        <v>0</v>
      </c>
      <c r="Q553" s="143">
        <v>5.6120000000000003E-2</v>
      </c>
      <c r="R553" s="143">
        <f>Q553*H553</f>
        <v>0.57242400000000004</v>
      </c>
      <c r="S553" s="143">
        <v>0</v>
      </c>
      <c r="T553" s="144">
        <f>S553*H553</f>
        <v>0</v>
      </c>
      <c r="AR553" s="145" t="s">
        <v>300</v>
      </c>
      <c r="AT553" s="145" t="s">
        <v>373</v>
      </c>
      <c r="AU553" s="145" t="s">
        <v>21</v>
      </c>
      <c r="AY553" s="18" t="s">
        <v>244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83</v>
      </c>
      <c r="BK553" s="146">
        <f>ROUND(I553*H553,2)</f>
        <v>0</v>
      </c>
      <c r="BL553" s="18" t="s">
        <v>251</v>
      </c>
      <c r="BM553" s="145" t="s">
        <v>3633</v>
      </c>
    </row>
    <row r="554" spans="2:65" s="1" customFormat="1">
      <c r="B554" s="34"/>
      <c r="D554" s="147" t="s">
        <v>253</v>
      </c>
      <c r="F554" s="148" t="s">
        <v>3632</v>
      </c>
      <c r="I554" s="149"/>
      <c r="L554" s="34"/>
      <c r="M554" s="150"/>
      <c r="T554" s="55"/>
      <c r="AT554" s="18" t="s">
        <v>253</v>
      </c>
      <c r="AU554" s="18" t="s">
        <v>21</v>
      </c>
    </row>
    <row r="555" spans="2:65" s="12" customFormat="1">
      <c r="B555" s="153"/>
      <c r="D555" s="147" t="s">
        <v>262</v>
      </c>
      <c r="F555" s="155" t="s">
        <v>3634</v>
      </c>
      <c r="H555" s="156">
        <v>10.199999999999999</v>
      </c>
      <c r="I555" s="157"/>
      <c r="L555" s="153"/>
      <c r="M555" s="158"/>
      <c r="T555" s="159"/>
      <c r="AT555" s="154" t="s">
        <v>262</v>
      </c>
      <c r="AU555" s="154" t="s">
        <v>21</v>
      </c>
      <c r="AV555" s="12" t="s">
        <v>21</v>
      </c>
      <c r="AW555" s="12" t="s">
        <v>4</v>
      </c>
      <c r="AX555" s="12" t="s">
        <v>83</v>
      </c>
      <c r="AY555" s="154" t="s">
        <v>244</v>
      </c>
    </row>
    <row r="556" spans="2:65" s="1" customFormat="1" ht="16.5" customHeight="1">
      <c r="B556" s="34"/>
      <c r="C556" s="134" t="s">
        <v>1747</v>
      </c>
      <c r="D556" s="134" t="s">
        <v>246</v>
      </c>
      <c r="E556" s="135" t="s">
        <v>3635</v>
      </c>
      <c r="F556" s="136" t="s">
        <v>3636</v>
      </c>
      <c r="G556" s="137" t="s">
        <v>591</v>
      </c>
      <c r="H556" s="138">
        <v>279.44</v>
      </c>
      <c r="I556" s="139"/>
      <c r="J556" s="140">
        <f>ROUND(I556*H556,2)</f>
        <v>0</v>
      </c>
      <c r="K556" s="136" t="s">
        <v>250</v>
      </c>
      <c r="L556" s="34"/>
      <c r="M556" s="141" t="s">
        <v>29</v>
      </c>
      <c r="N556" s="142" t="s">
        <v>46</v>
      </c>
      <c r="P556" s="143">
        <f>O556*H556</f>
        <v>0</v>
      </c>
      <c r="Q556" s="143">
        <v>3.4000000000000002E-4</v>
      </c>
      <c r="R556" s="143">
        <f>Q556*H556</f>
        <v>9.50096E-2</v>
      </c>
      <c r="S556" s="143">
        <v>0</v>
      </c>
      <c r="T556" s="144">
        <f>S556*H556</f>
        <v>0</v>
      </c>
      <c r="AR556" s="145" t="s">
        <v>251</v>
      </c>
      <c r="AT556" s="145" t="s">
        <v>246</v>
      </c>
      <c r="AU556" s="145" t="s">
        <v>21</v>
      </c>
      <c r="AY556" s="18" t="s">
        <v>244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8" t="s">
        <v>83</v>
      </c>
      <c r="BK556" s="146">
        <f>ROUND(I556*H556,2)</f>
        <v>0</v>
      </c>
      <c r="BL556" s="18" t="s">
        <v>251</v>
      </c>
      <c r="BM556" s="145" t="s">
        <v>3637</v>
      </c>
    </row>
    <row r="557" spans="2:65" s="1" customFormat="1" ht="19.5">
      <c r="B557" s="34"/>
      <c r="D557" s="147" t="s">
        <v>253</v>
      </c>
      <c r="F557" s="148" t="s">
        <v>3638</v>
      </c>
      <c r="I557" s="149"/>
      <c r="L557" s="34"/>
      <c r="M557" s="150"/>
      <c r="T557" s="55"/>
      <c r="AT557" s="18" t="s">
        <v>253</v>
      </c>
      <c r="AU557" s="18" t="s">
        <v>21</v>
      </c>
    </row>
    <row r="558" spans="2:65" s="1" customFormat="1">
      <c r="B558" s="34"/>
      <c r="D558" s="151" t="s">
        <v>255</v>
      </c>
      <c r="F558" s="152" t="s">
        <v>3639</v>
      </c>
      <c r="I558" s="149"/>
      <c r="L558" s="34"/>
      <c r="M558" s="150"/>
      <c r="T558" s="55"/>
      <c r="AT558" s="18" t="s">
        <v>255</v>
      </c>
      <c r="AU558" s="18" t="s">
        <v>21</v>
      </c>
    </row>
    <row r="559" spans="2:65" s="12" customFormat="1">
      <c r="B559" s="153"/>
      <c r="D559" s="147" t="s">
        <v>262</v>
      </c>
      <c r="E559" s="154" t="s">
        <v>29</v>
      </c>
      <c r="F559" s="155" t="s">
        <v>3640</v>
      </c>
      <c r="H559" s="156">
        <v>118.72</v>
      </c>
      <c r="I559" s="157"/>
      <c r="L559" s="153"/>
      <c r="M559" s="158"/>
      <c r="T559" s="159"/>
      <c r="AT559" s="154" t="s">
        <v>262</v>
      </c>
      <c r="AU559" s="154" t="s">
        <v>21</v>
      </c>
      <c r="AV559" s="12" t="s">
        <v>21</v>
      </c>
      <c r="AW559" s="12" t="s">
        <v>36</v>
      </c>
      <c r="AX559" s="12" t="s">
        <v>75</v>
      </c>
      <c r="AY559" s="154" t="s">
        <v>244</v>
      </c>
    </row>
    <row r="560" spans="2:65" s="12" customFormat="1">
      <c r="B560" s="153"/>
      <c r="D560" s="147" t="s">
        <v>262</v>
      </c>
      <c r="E560" s="154" t="s">
        <v>29</v>
      </c>
      <c r="F560" s="155" t="s">
        <v>3641</v>
      </c>
      <c r="H560" s="156">
        <v>160.72</v>
      </c>
      <c r="I560" s="157"/>
      <c r="L560" s="153"/>
      <c r="M560" s="158"/>
      <c r="T560" s="159"/>
      <c r="AT560" s="154" t="s">
        <v>262</v>
      </c>
      <c r="AU560" s="154" t="s">
        <v>21</v>
      </c>
      <c r="AV560" s="12" t="s">
        <v>21</v>
      </c>
      <c r="AW560" s="12" t="s">
        <v>36</v>
      </c>
      <c r="AX560" s="12" t="s">
        <v>75</v>
      </c>
      <c r="AY560" s="154" t="s">
        <v>244</v>
      </c>
    </row>
    <row r="561" spans="2:65" s="13" customFormat="1">
      <c r="B561" s="160"/>
      <c r="D561" s="147" t="s">
        <v>262</v>
      </c>
      <c r="E561" s="161" t="s">
        <v>29</v>
      </c>
      <c r="F561" s="162" t="s">
        <v>271</v>
      </c>
      <c r="H561" s="163">
        <v>279.44</v>
      </c>
      <c r="I561" s="164"/>
      <c r="L561" s="160"/>
      <c r="M561" s="165"/>
      <c r="T561" s="166"/>
      <c r="AT561" s="161" t="s">
        <v>262</v>
      </c>
      <c r="AU561" s="161" t="s">
        <v>21</v>
      </c>
      <c r="AV561" s="13" t="s">
        <v>251</v>
      </c>
      <c r="AW561" s="13" t="s">
        <v>36</v>
      </c>
      <c r="AX561" s="13" t="s">
        <v>83</v>
      </c>
      <c r="AY561" s="161" t="s">
        <v>244</v>
      </c>
    </row>
    <row r="562" spans="2:65" s="1" customFormat="1" ht="16.5" customHeight="1">
      <c r="B562" s="34"/>
      <c r="C562" s="134" t="s">
        <v>1751</v>
      </c>
      <c r="D562" s="134" t="s">
        <v>246</v>
      </c>
      <c r="E562" s="135" t="s">
        <v>3642</v>
      </c>
      <c r="F562" s="136" t="s">
        <v>3643</v>
      </c>
      <c r="G562" s="137" t="s">
        <v>591</v>
      </c>
      <c r="H562" s="138">
        <v>9.75</v>
      </c>
      <c r="I562" s="139"/>
      <c r="J562" s="140">
        <f>ROUND(I562*H562,2)</f>
        <v>0</v>
      </c>
      <c r="K562" s="136" t="s">
        <v>29</v>
      </c>
      <c r="L562" s="34"/>
      <c r="M562" s="141" t="s">
        <v>29</v>
      </c>
      <c r="N562" s="142" t="s">
        <v>46</v>
      </c>
      <c r="P562" s="143">
        <f>O562*H562</f>
        <v>0</v>
      </c>
      <c r="Q562" s="143">
        <v>0</v>
      </c>
      <c r="R562" s="143">
        <f>Q562*H562</f>
        <v>0</v>
      </c>
      <c r="S562" s="143">
        <v>0</v>
      </c>
      <c r="T562" s="144">
        <f>S562*H562</f>
        <v>0</v>
      </c>
      <c r="AR562" s="145" t="s">
        <v>251</v>
      </c>
      <c r="AT562" s="145" t="s">
        <v>246</v>
      </c>
      <c r="AU562" s="145" t="s">
        <v>21</v>
      </c>
      <c r="AY562" s="18" t="s">
        <v>244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8" t="s">
        <v>83</v>
      </c>
      <c r="BK562" s="146">
        <f>ROUND(I562*H562,2)</f>
        <v>0</v>
      </c>
      <c r="BL562" s="18" t="s">
        <v>251</v>
      </c>
      <c r="BM562" s="145" t="s">
        <v>3644</v>
      </c>
    </row>
    <row r="563" spans="2:65" s="1" customFormat="1">
      <c r="B563" s="34"/>
      <c r="D563" s="147" t="s">
        <v>253</v>
      </c>
      <c r="F563" s="148" t="s">
        <v>3643</v>
      </c>
      <c r="I563" s="149"/>
      <c r="L563" s="34"/>
      <c r="M563" s="150"/>
      <c r="T563" s="55"/>
      <c r="AT563" s="18" t="s">
        <v>253</v>
      </c>
      <c r="AU563" s="18" t="s">
        <v>21</v>
      </c>
    </row>
    <row r="564" spans="2:65" s="1" customFormat="1" ht="16.5" customHeight="1">
      <c r="B564" s="34"/>
      <c r="C564" s="134" t="s">
        <v>1758</v>
      </c>
      <c r="D564" s="134" t="s">
        <v>246</v>
      </c>
      <c r="E564" s="135" t="s">
        <v>1853</v>
      </c>
      <c r="F564" s="136" t="s">
        <v>1854</v>
      </c>
      <c r="G564" s="137" t="s">
        <v>249</v>
      </c>
      <c r="H564" s="138">
        <v>11.648</v>
      </c>
      <c r="I564" s="139"/>
      <c r="J564" s="140">
        <f>ROUND(I564*H564,2)</f>
        <v>0</v>
      </c>
      <c r="K564" s="136" t="s">
        <v>250</v>
      </c>
      <c r="L564" s="34"/>
      <c r="M564" s="141" t="s">
        <v>29</v>
      </c>
      <c r="N564" s="142" t="s">
        <v>46</v>
      </c>
      <c r="P564" s="143">
        <f>O564*H564</f>
        <v>0</v>
      </c>
      <c r="Q564" s="143">
        <v>6.3000000000000003E-4</v>
      </c>
      <c r="R564" s="143">
        <f>Q564*H564</f>
        <v>7.3382400000000002E-3</v>
      </c>
      <c r="S564" s="143">
        <v>0</v>
      </c>
      <c r="T564" s="144">
        <f>S564*H564</f>
        <v>0</v>
      </c>
      <c r="AR564" s="145" t="s">
        <v>251</v>
      </c>
      <c r="AT564" s="145" t="s">
        <v>246</v>
      </c>
      <c r="AU564" s="145" t="s">
        <v>21</v>
      </c>
      <c r="AY564" s="18" t="s">
        <v>244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83</v>
      </c>
      <c r="BK564" s="146">
        <f>ROUND(I564*H564,2)</f>
        <v>0</v>
      </c>
      <c r="BL564" s="18" t="s">
        <v>251</v>
      </c>
      <c r="BM564" s="145" t="s">
        <v>3645</v>
      </c>
    </row>
    <row r="565" spans="2:65" s="1" customFormat="1">
      <c r="B565" s="34"/>
      <c r="D565" s="147" t="s">
        <v>253</v>
      </c>
      <c r="F565" s="148" t="s">
        <v>1856</v>
      </c>
      <c r="I565" s="149"/>
      <c r="L565" s="34"/>
      <c r="M565" s="150"/>
      <c r="T565" s="55"/>
      <c r="AT565" s="18" t="s">
        <v>253</v>
      </c>
      <c r="AU565" s="18" t="s">
        <v>21</v>
      </c>
    </row>
    <row r="566" spans="2:65" s="1" customFormat="1">
      <c r="B566" s="34"/>
      <c r="D566" s="151" t="s">
        <v>255</v>
      </c>
      <c r="F566" s="152" t="s">
        <v>1857</v>
      </c>
      <c r="I566" s="149"/>
      <c r="L566" s="34"/>
      <c r="M566" s="150"/>
      <c r="T566" s="55"/>
      <c r="AT566" s="18" t="s">
        <v>255</v>
      </c>
      <c r="AU566" s="18" t="s">
        <v>21</v>
      </c>
    </row>
    <row r="567" spans="2:65" s="12" customFormat="1">
      <c r="B567" s="153"/>
      <c r="D567" s="147" t="s">
        <v>262</v>
      </c>
      <c r="E567" s="154" t="s">
        <v>29</v>
      </c>
      <c r="F567" s="155" t="s">
        <v>3646</v>
      </c>
      <c r="H567" s="156">
        <v>11.648</v>
      </c>
      <c r="I567" s="157"/>
      <c r="L567" s="153"/>
      <c r="M567" s="158"/>
      <c r="T567" s="159"/>
      <c r="AT567" s="154" t="s">
        <v>262</v>
      </c>
      <c r="AU567" s="154" t="s">
        <v>21</v>
      </c>
      <c r="AV567" s="12" t="s">
        <v>21</v>
      </c>
      <c r="AW567" s="12" t="s">
        <v>36</v>
      </c>
      <c r="AX567" s="12" t="s">
        <v>75</v>
      </c>
      <c r="AY567" s="154" t="s">
        <v>244</v>
      </c>
    </row>
    <row r="568" spans="2:65" s="13" customFormat="1">
      <c r="B568" s="160"/>
      <c r="D568" s="147" t="s">
        <v>262</v>
      </c>
      <c r="E568" s="161" t="s">
        <v>29</v>
      </c>
      <c r="F568" s="162" t="s">
        <v>271</v>
      </c>
      <c r="H568" s="163">
        <v>11.648</v>
      </c>
      <c r="I568" s="164"/>
      <c r="L568" s="160"/>
      <c r="M568" s="165"/>
      <c r="T568" s="166"/>
      <c r="AT568" s="161" t="s">
        <v>262</v>
      </c>
      <c r="AU568" s="161" t="s">
        <v>21</v>
      </c>
      <c r="AV568" s="13" t="s">
        <v>251</v>
      </c>
      <c r="AW568" s="13" t="s">
        <v>36</v>
      </c>
      <c r="AX568" s="13" t="s">
        <v>83</v>
      </c>
      <c r="AY568" s="161" t="s">
        <v>244</v>
      </c>
    </row>
    <row r="569" spans="2:65" s="1" customFormat="1" ht="16.5" customHeight="1">
      <c r="B569" s="34"/>
      <c r="C569" s="134" t="s">
        <v>1762</v>
      </c>
      <c r="D569" s="134" t="s">
        <v>246</v>
      </c>
      <c r="E569" s="135" t="s">
        <v>3647</v>
      </c>
      <c r="F569" s="136" t="s">
        <v>3648</v>
      </c>
      <c r="G569" s="137" t="s">
        <v>274</v>
      </c>
      <c r="H569" s="138">
        <v>0.22500000000000001</v>
      </c>
      <c r="I569" s="139"/>
      <c r="J569" s="140">
        <f>ROUND(I569*H569,2)</f>
        <v>0</v>
      </c>
      <c r="K569" s="136" t="s">
        <v>29</v>
      </c>
      <c r="L569" s="34"/>
      <c r="M569" s="141" t="s">
        <v>29</v>
      </c>
      <c r="N569" s="142" t="s">
        <v>46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251</v>
      </c>
      <c r="AT569" s="145" t="s">
        <v>246</v>
      </c>
      <c r="AU569" s="145" t="s">
        <v>21</v>
      </c>
      <c r="AY569" s="18" t="s">
        <v>244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83</v>
      </c>
      <c r="BK569" s="146">
        <f>ROUND(I569*H569,2)</f>
        <v>0</v>
      </c>
      <c r="BL569" s="18" t="s">
        <v>251</v>
      </c>
      <c r="BM569" s="145" t="s">
        <v>3649</v>
      </c>
    </row>
    <row r="570" spans="2:65" s="1" customFormat="1" ht="16.5" customHeight="1">
      <c r="B570" s="34"/>
      <c r="C570" s="134" t="s">
        <v>1768</v>
      </c>
      <c r="D570" s="134" t="s">
        <v>246</v>
      </c>
      <c r="E570" s="135" t="s">
        <v>3650</v>
      </c>
      <c r="F570" s="136" t="s">
        <v>3651</v>
      </c>
      <c r="G570" s="137" t="s">
        <v>591</v>
      </c>
      <c r="H570" s="138">
        <v>17.100000000000001</v>
      </c>
      <c r="I570" s="139"/>
      <c r="J570" s="140">
        <f>ROUND(I570*H570,2)</f>
        <v>0</v>
      </c>
      <c r="K570" s="136" t="s">
        <v>29</v>
      </c>
      <c r="L570" s="34"/>
      <c r="M570" s="141" t="s">
        <v>29</v>
      </c>
      <c r="N570" s="142" t="s">
        <v>46</v>
      </c>
      <c r="P570" s="143">
        <f>O570*H570</f>
        <v>0</v>
      </c>
      <c r="Q570" s="143">
        <v>0</v>
      </c>
      <c r="R570" s="143">
        <f>Q570*H570</f>
        <v>0</v>
      </c>
      <c r="S570" s="143">
        <v>0</v>
      </c>
      <c r="T570" s="144">
        <f>S570*H570</f>
        <v>0</v>
      </c>
      <c r="AR570" s="145" t="s">
        <v>251</v>
      </c>
      <c r="AT570" s="145" t="s">
        <v>246</v>
      </c>
      <c r="AU570" s="145" t="s">
        <v>21</v>
      </c>
      <c r="AY570" s="18" t="s">
        <v>244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8" t="s">
        <v>83</v>
      </c>
      <c r="BK570" s="146">
        <f>ROUND(I570*H570,2)</f>
        <v>0</v>
      </c>
      <c r="BL570" s="18" t="s">
        <v>251</v>
      </c>
      <c r="BM570" s="145" t="s">
        <v>3652</v>
      </c>
    </row>
    <row r="571" spans="2:65" s="1" customFormat="1">
      <c r="B571" s="34"/>
      <c r="D571" s="147" t="s">
        <v>253</v>
      </c>
      <c r="F571" s="148" t="s">
        <v>3651</v>
      </c>
      <c r="I571" s="149"/>
      <c r="L571" s="34"/>
      <c r="M571" s="150"/>
      <c r="T571" s="55"/>
      <c r="AT571" s="18" t="s">
        <v>253</v>
      </c>
      <c r="AU571" s="18" t="s">
        <v>21</v>
      </c>
    </row>
    <row r="572" spans="2:65" s="12" customFormat="1">
      <c r="B572" s="153"/>
      <c r="D572" s="147" t="s">
        <v>262</v>
      </c>
      <c r="E572" s="154" t="s">
        <v>29</v>
      </c>
      <c r="F572" s="155" t="s">
        <v>3653</v>
      </c>
      <c r="H572" s="156">
        <v>8.5500000000000007</v>
      </c>
      <c r="I572" s="157"/>
      <c r="L572" s="153"/>
      <c r="M572" s="158"/>
      <c r="T572" s="159"/>
      <c r="AT572" s="154" t="s">
        <v>262</v>
      </c>
      <c r="AU572" s="154" t="s">
        <v>21</v>
      </c>
      <c r="AV572" s="12" t="s">
        <v>21</v>
      </c>
      <c r="AW572" s="12" t="s">
        <v>36</v>
      </c>
      <c r="AX572" s="12" t="s">
        <v>75</v>
      </c>
      <c r="AY572" s="154" t="s">
        <v>244</v>
      </c>
    </row>
    <row r="573" spans="2:65" s="12" customFormat="1">
      <c r="B573" s="153"/>
      <c r="D573" s="147" t="s">
        <v>262</v>
      </c>
      <c r="E573" s="154" t="s">
        <v>29</v>
      </c>
      <c r="F573" s="155" t="s">
        <v>3654</v>
      </c>
      <c r="H573" s="156">
        <v>8.5500000000000007</v>
      </c>
      <c r="I573" s="157"/>
      <c r="L573" s="153"/>
      <c r="M573" s="158"/>
      <c r="T573" s="159"/>
      <c r="AT573" s="154" t="s">
        <v>262</v>
      </c>
      <c r="AU573" s="154" t="s">
        <v>21</v>
      </c>
      <c r="AV573" s="12" t="s">
        <v>21</v>
      </c>
      <c r="AW573" s="12" t="s">
        <v>36</v>
      </c>
      <c r="AX573" s="12" t="s">
        <v>75</v>
      </c>
      <c r="AY573" s="154" t="s">
        <v>244</v>
      </c>
    </row>
    <row r="574" spans="2:65" s="13" customFormat="1">
      <c r="B574" s="160"/>
      <c r="D574" s="147" t="s">
        <v>262</v>
      </c>
      <c r="E574" s="161" t="s">
        <v>29</v>
      </c>
      <c r="F574" s="162" t="s">
        <v>271</v>
      </c>
      <c r="H574" s="163">
        <v>17.100000000000001</v>
      </c>
      <c r="I574" s="164"/>
      <c r="L574" s="160"/>
      <c r="M574" s="165"/>
      <c r="T574" s="166"/>
      <c r="AT574" s="161" t="s">
        <v>262</v>
      </c>
      <c r="AU574" s="161" t="s">
        <v>21</v>
      </c>
      <c r="AV574" s="13" t="s">
        <v>251</v>
      </c>
      <c r="AW574" s="13" t="s">
        <v>36</v>
      </c>
      <c r="AX574" s="13" t="s">
        <v>83</v>
      </c>
      <c r="AY574" s="161" t="s">
        <v>244</v>
      </c>
    </row>
    <row r="575" spans="2:65" s="1" customFormat="1" ht="16.5" customHeight="1">
      <c r="B575" s="34"/>
      <c r="C575" s="134" t="s">
        <v>1772</v>
      </c>
      <c r="D575" s="134" t="s">
        <v>246</v>
      </c>
      <c r="E575" s="135" t="s">
        <v>3655</v>
      </c>
      <c r="F575" s="136" t="s">
        <v>3656</v>
      </c>
      <c r="G575" s="137" t="s">
        <v>591</v>
      </c>
      <c r="H575" s="138">
        <v>7.3</v>
      </c>
      <c r="I575" s="139"/>
      <c r="J575" s="140">
        <f>ROUND(I575*H575,2)</f>
        <v>0</v>
      </c>
      <c r="K575" s="136" t="s">
        <v>250</v>
      </c>
      <c r="L575" s="34"/>
      <c r="M575" s="141" t="s">
        <v>29</v>
      </c>
      <c r="N575" s="142" t="s">
        <v>46</v>
      </c>
      <c r="P575" s="143">
        <f>O575*H575</f>
        <v>0</v>
      </c>
      <c r="Q575" s="143">
        <v>3.29E-3</v>
      </c>
      <c r="R575" s="143">
        <f>Q575*H575</f>
        <v>2.4017E-2</v>
      </c>
      <c r="S575" s="143">
        <v>0</v>
      </c>
      <c r="T575" s="144">
        <f>S575*H575</f>
        <v>0</v>
      </c>
      <c r="AR575" s="145" t="s">
        <v>251</v>
      </c>
      <c r="AT575" s="145" t="s">
        <v>246</v>
      </c>
      <c r="AU575" s="145" t="s">
        <v>21</v>
      </c>
      <c r="AY575" s="18" t="s">
        <v>244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83</v>
      </c>
      <c r="BK575" s="146">
        <f>ROUND(I575*H575,2)</f>
        <v>0</v>
      </c>
      <c r="BL575" s="18" t="s">
        <v>251</v>
      </c>
      <c r="BM575" s="145" t="s">
        <v>3657</v>
      </c>
    </row>
    <row r="576" spans="2:65" s="1" customFormat="1">
      <c r="B576" s="34"/>
      <c r="D576" s="147" t="s">
        <v>253</v>
      </c>
      <c r="F576" s="148" t="s">
        <v>3658</v>
      </c>
      <c r="I576" s="149"/>
      <c r="L576" s="34"/>
      <c r="M576" s="150"/>
      <c r="T576" s="55"/>
      <c r="AT576" s="18" t="s">
        <v>253</v>
      </c>
      <c r="AU576" s="18" t="s">
        <v>21</v>
      </c>
    </row>
    <row r="577" spans="2:65" s="1" customFormat="1">
      <c r="B577" s="34"/>
      <c r="D577" s="151" t="s">
        <v>255</v>
      </c>
      <c r="F577" s="152" t="s">
        <v>3659</v>
      </c>
      <c r="I577" s="149"/>
      <c r="L577" s="34"/>
      <c r="M577" s="150"/>
      <c r="T577" s="55"/>
      <c r="AT577" s="18" t="s">
        <v>255</v>
      </c>
      <c r="AU577" s="18" t="s">
        <v>21</v>
      </c>
    </row>
    <row r="578" spans="2:65" s="1" customFormat="1" ht="16.5" customHeight="1">
      <c r="B578" s="34"/>
      <c r="C578" s="134" t="s">
        <v>1778</v>
      </c>
      <c r="D578" s="134" t="s">
        <v>246</v>
      </c>
      <c r="E578" s="135" t="s">
        <v>3660</v>
      </c>
      <c r="F578" s="136" t="s">
        <v>3661</v>
      </c>
      <c r="G578" s="137" t="s">
        <v>507</v>
      </c>
      <c r="H578" s="138">
        <v>6</v>
      </c>
      <c r="I578" s="139"/>
      <c r="J578" s="140">
        <f>ROUND(I578*H578,2)</f>
        <v>0</v>
      </c>
      <c r="K578" s="136" t="s">
        <v>250</v>
      </c>
      <c r="L578" s="34"/>
      <c r="M578" s="141" t="s">
        <v>29</v>
      </c>
      <c r="N578" s="142" t="s">
        <v>46</v>
      </c>
      <c r="P578" s="143">
        <f>O578*H578</f>
        <v>0</v>
      </c>
      <c r="Q578" s="143">
        <v>9.4199999999999996E-3</v>
      </c>
      <c r="R578" s="143">
        <f>Q578*H578</f>
        <v>5.6520000000000001E-2</v>
      </c>
      <c r="S578" s="143">
        <v>0</v>
      </c>
      <c r="T578" s="144">
        <f>S578*H578</f>
        <v>0</v>
      </c>
      <c r="AR578" s="145" t="s">
        <v>251</v>
      </c>
      <c r="AT578" s="145" t="s">
        <v>246</v>
      </c>
      <c r="AU578" s="145" t="s">
        <v>21</v>
      </c>
      <c r="AY578" s="18" t="s">
        <v>244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83</v>
      </c>
      <c r="BK578" s="146">
        <f>ROUND(I578*H578,2)</f>
        <v>0</v>
      </c>
      <c r="BL578" s="18" t="s">
        <v>251</v>
      </c>
      <c r="BM578" s="145" t="s">
        <v>3662</v>
      </c>
    </row>
    <row r="579" spans="2:65" s="1" customFormat="1">
      <c r="B579" s="34"/>
      <c r="D579" s="147" t="s">
        <v>253</v>
      </c>
      <c r="F579" s="148" t="s">
        <v>3663</v>
      </c>
      <c r="I579" s="149"/>
      <c r="L579" s="34"/>
      <c r="M579" s="150"/>
      <c r="T579" s="55"/>
      <c r="AT579" s="18" t="s">
        <v>253</v>
      </c>
      <c r="AU579" s="18" t="s">
        <v>21</v>
      </c>
    </row>
    <row r="580" spans="2:65" s="1" customFormat="1">
      <c r="B580" s="34"/>
      <c r="D580" s="151" t="s">
        <v>255</v>
      </c>
      <c r="F580" s="152" t="s">
        <v>3664</v>
      </c>
      <c r="I580" s="149"/>
      <c r="L580" s="34"/>
      <c r="M580" s="150"/>
      <c r="T580" s="55"/>
      <c r="AT580" s="18" t="s">
        <v>255</v>
      </c>
      <c r="AU580" s="18" t="s">
        <v>21</v>
      </c>
    </row>
    <row r="581" spans="2:65" s="1" customFormat="1" ht="16.5" customHeight="1">
      <c r="B581" s="34"/>
      <c r="C581" s="175" t="s">
        <v>1782</v>
      </c>
      <c r="D581" s="175" t="s">
        <v>373</v>
      </c>
      <c r="E581" s="176" t="s">
        <v>3665</v>
      </c>
      <c r="F581" s="177" t="s">
        <v>3666</v>
      </c>
      <c r="G581" s="178" t="s">
        <v>507</v>
      </c>
      <c r="H581" s="179">
        <v>6</v>
      </c>
      <c r="I581" s="180"/>
      <c r="J581" s="181">
        <f>ROUND(I581*H581,2)</f>
        <v>0</v>
      </c>
      <c r="K581" s="177" t="s">
        <v>250</v>
      </c>
      <c r="L581" s="182"/>
      <c r="M581" s="183" t="s">
        <v>29</v>
      </c>
      <c r="N581" s="184" t="s">
        <v>46</v>
      </c>
      <c r="P581" s="143">
        <f>O581*H581</f>
        <v>0</v>
      </c>
      <c r="Q581" s="143">
        <v>0.15</v>
      </c>
      <c r="R581" s="143">
        <f>Q581*H581</f>
        <v>0.89999999999999991</v>
      </c>
      <c r="S581" s="143">
        <v>0</v>
      </c>
      <c r="T581" s="144">
        <f>S581*H581</f>
        <v>0</v>
      </c>
      <c r="AR581" s="145" t="s">
        <v>300</v>
      </c>
      <c r="AT581" s="145" t="s">
        <v>373</v>
      </c>
      <c r="AU581" s="145" t="s">
        <v>21</v>
      </c>
      <c r="AY581" s="18" t="s">
        <v>244</v>
      </c>
      <c r="BE581" s="146">
        <f>IF(N581="základní",J581,0)</f>
        <v>0</v>
      </c>
      <c r="BF581" s="146">
        <f>IF(N581="snížená",J581,0)</f>
        <v>0</v>
      </c>
      <c r="BG581" s="146">
        <f>IF(N581="zákl. přenesená",J581,0)</f>
        <v>0</v>
      </c>
      <c r="BH581" s="146">
        <f>IF(N581="sníž. přenesená",J581,0)</f>
        <v>0</v>
      </c>
      <c r="BI581" s="146">
        <f>IF(N581="nulová",J581,0)</f>
        <v>0</v>
      </c>
      <c r="BJ581" s="18" t="s">
        <v>83</v>
      </c>
      <c r="BK581" s="146">
        <f>ROUND(I581*H581,2)</f>
        <v>0</v>
      </c>
      <c r="BL581" s="18" t="s">
        <v>251</v>
      </c>
      <c r="BM581" s="145" t="s">
        <v>3667</v>
      </c>
    </row>
    <row r="582" spans="2:65" s="1" customFormat="1">
      <c r="B582" s="34"/>
      <c r="D582" s="147" t="s">
        <v>253</v>
      </c>
      <c r="F582" s="148" t="s">
        <v>3666</v>
      </c>
      <c r="I582" s="149"/>
      <c r="L582" s="34"/>
      <c r="M582" s="150"/>
      <c r="T582" s="55"/>
      <c r="AT582" s="18" t="s">
        <v>253</v>
      </c>
      <c r="AU582" s="18" t="s">
        <v>21</v>
      </c>
    </row>
    <row r="583" spans="2:65" s="1" customFormat="1" ht="16.5" customHeight="1">
      <c r="B583" s="34"/>
      <c r="C583" s="134" t="s">
        <v>1788</v>
      </c>
      <c r="D583" s="134" t="s">
        <v>246</v>
      </c>
      <c r="E583" s="135" t="s">
        <v>3668</v>
      </c>
      <c r="F583" s="136" t="s">
        <v>3669</v>
      </c>
      <c r="G583" s="137" t="s">
        <v>507</v>
      </c>
      <c r="H583" s="138">
        <v>3</v>
      </c>
      <c r="I583" s="139"/>
      <c r="J583" s="140">
        <f>ROUND(I583*H583,2)</f>
        <v>0</v>
      </c>
      <c r="K583" s="136" t="s">
        <v>250</v>
      </c>
      <c r="L583" s="34"/>
      <c r="M583" s="141" t="s">
        <v>29</v>
      </c>
      <c r="N583" s="142" t="s">
        <v>46</v>
      </c>
      <c r="P583" s="143">
        <f>O583*H583</f>
        <v>0</v>
      </c>
      <c r="Q583" s="143">
        <v>2.4000000000000001E-4</v>
      </c>
      <c r="R583" s="143">
        <f>Q583*H583</f>
        <v>7.2000000000000005E-4</v>
      </c>
      <c r="S583" s="143">
        <v>0</v>
      </c>
      <c r="T583" s="144">
        <f>S583*H583</f>
        <v>0</v>
      </c>
      <c r="AR583" s="145" t="s">
        <v>251</v>
      </c>
      <c r="AT583" s="145" t="s">
        <v>246</v>
      </c>
      <c r="AU583" s="145" t="s">
        <v>21</v>
      </c>
      <c r="AY583" s="18" t="s">
        <v>244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8" t="s">
        <v>83</v>
      </c>
      <c r="BK583" s="146">
        <f>ROUND(I583*H583,2)</f>
        <v>0</v>
      </c>
      <c r="BL583" s="18" t="s">
        <v>251</v>
      </c>
      <c r="BM583" s="145" t="s">
        <v>3670</v>
      </c>
    </row>
    <row r="584" spans="2:65" s="1" customFormat="1">
      <c r="B584" s="34"/>
      <c r="D584" s="147" t="s">
        <v>253</v>
      </c>
      <c r="F584" s="148" t="s">
        <v>3671</v>
      </c>
      <c r="I584" s="149"/>
      <c r="L584" s="34"/>
      <c r="M584" s="150"/>
      <c r="T584" s="55"/>
      <c r="AT584" s="18" t="s">
        <v>253</v>
      </c>
      <c r="AU584" s="18" t="s">
        <v>21</v>
      </c>
    </row>
    <row r="585" spans="2:65" s="1" customFormat="1">
      <c r="B585" s="34"/>
      <c r="D585" s="151" t="s">
        <v>255</v>
      </c>
      <c r="F585" s="152" t="s">
        <v>3672</v>
      </c>
      <c r="I585" s="149"/>
      <c r="L585" s="34"/>
      <c r="M585" s="150"/>
      <c r="T585" s="55"/>
      <c r="AT585" s="18" t="s">
        <v>255</v>
      </c>
      <c r="AU585" s="18" t="s">
        <v>21</v>
      </c>
    </row>
    <row r="586" spans="2:65" s="1" customFormat="1" ht="16.5" customHeight="1">
      <c r="B586" s="34"/>
      <c r="C586" s="175" t="s">
        <v>1792</v>
      </c>
      <c r="D586" s="175" t="s">
        <v>373</v>
      </c>
      <c r="E586" s="176" t="s">
        <v>3673</v>
      </c>
      <c r="F586" s="177" t="s">
        <v>3674</v>
      </c>
      <c r="G586" s="178" t="s">
        <v>507</v>
      </c>
      <c r="H586" s="179">
        <v>3</v>
      </c>
      <c r="I586" s="180"/>
      <c r="J586" s="181">
        <f>ROUND(I586*H586,2)</f>
        <v>0</v>
      </c>
      <c r="K586" s="177" t="s">
        <v>250</v>
      </c>
      <c r="L586" s="182"/>
      <c r="M586" s="183" t="s">
        <v>29</v>
      </c>
      <c r="N586" s="184" t="s">
        <v>46</v>
      </c>
      <c r="P586" s="143">
        <f>O586*H586</f>
        <v>0</v>
      </c>
      <c r="Q586" s="143">
        <v>1.2E-2</v>
      </c>
      <c r="R586" s="143">
        <f>Q586*H586</f>
        <v>3.6000000000000004E-2</v>
      </c>
      <c r="S586" s="143">
        <v>0</v>
      </c>
      <c r="T586" s="144">
        <f>S586*H586</f>
        <v>0</v>
      </c>
      <c r="AR586" s="145" t="s">
        <v>300</v>
      </c>
      <c r="AT586" s="145" t="s">
        <v>373</v>
      </c>
      <c r="AU586" s="145" t="s">
        <v>21</v>
      </c>
      <c r="AY586" s="18" t="s">
        <v>244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83</v>
      </c>
      <c r="BK586" s="146">
        <f>ROUND(I586*H586,2)</f>
        <v>0</v>
      </c>
      <c r="BL586" s="18" t="s">
        <v>251</v>
      </c>
      <c r="BM586" s="145" t="s">
        <v>3675</v>
      </c>
    </row>
    <row r="587" spans="2:65" s="1" customFormat="1">
      <c r="B587" s="34"/>
      <c r="D587" s="147" t="s">
        <v>253</v>
      </c>
      <c r="F587" s="148" t="s">
        <v>3674</v>
      </c>
      <c r="I587" s="149"/>
      <c r="L587" s="34"/>
      <c r="M587" s="150"/>
      <c r="T587" s="55"/>
      <c r="AT587" s="18" t="s">
        <v>253</v>
      </c>
      <c r="AU587" s="18" t="s">
        <v>21</v>
      </c>
    </row>
    <row r="588" spans="2:65" s="1" customFormat="1" ht="16.5" customHeight="1">
      <c r="B588" s="34"/>
      <c r="C588" s="175" t="s">
        <v>1798</v>
      </c>
      <c r="D588" s="175" t="s">
        <v>373</v>
      </c>
      <c r="E588" s="176" t="s">
        <v>3676</v>
      </c>
      <c r="F588" s="177" t="s">
        <v>3677</v>
      </c>
      <c r="G588" s="178" t="s">
        <v>507</v>
      </c>
      <c r="H588" s="179">
        <v>5</v>
      </c>
      <c r="I588" s="180"/>
      <c r="J588" s="181">
        <f>ROUND(I588*H588,2)</f>
        <v>0</v>
      </c>
      <c r="K588" s="177" t="s">
        <v>250</v>
      </c>
      <c r="L588" s="182"/>
      <c r="M588" s="183" t="s">
        <v>29</v>
      </c>
      <c r="N588" s="184" t="s">
        <v>46</v>
      </c>
      <c r="P588" s="143">
        <f>O588*H588</f>
        <v>0</v>
      </c>
      <c r="Q588" s="143">
        <v>8.9999999999999993E-3</v>
      </c>
      <c r="R588" s="143">
        <f>Q588*H588</f>
        <v>4.4999999999999998E-2</v>
      </c>
      <c r="S588" s="143">
        <v>0</v>
      </c>
      <c r="T588" s="144">
        <f>S588*H588</f>
        <v>0</v>
      </c>
      <c r="AR588" s="145" t="s">
        <v>300</v>
      </c>
      <c r="AT588" s="145" t="s">
        <v>373</v>
      </c>
      <c r="AU588" s="145" t="s">
        <v>21</v>
      </c>
      <c r="AY588" s="18" t="s">
        <v>244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83</v>
      </c>
      <c r="BK588" s="146">
        <f>ROUND(I588*H588,2)</f>
        <v>0</v>
      </c>
      <c r="BL588" s="18" t="s">
        <v>251</v>
      </c>
      <c r="BM588" s="145" t="s">
        <v>3678</v>
      </c>
    </row>
    <row r="589" spans="2:65" s="1" customFormat="1">
      <c r="B589" s="34"/>
      <c r="D589" s="147" t="s">
        <v>253</v>
      </c>
      <c r="F589" s="148" t="s">
        <v>3677</v>
      </c>
      <c r="I589" s="149"/>
      <c r="L589" s="34"/>
      <c r="M589" s="150"/>
      <c r="T589" s="55"/>
      <c r="AT589" s="18" t="s">
        <v>253</v>
      </c>
      <c r="AU589" s="18" t="s">
        <v>21</v>
      </c>
    </row>
    <row r="590" spans="2:65" s="1" customFormat="1" ht="16.5" customHeight="1">
      <c r="B590" s="34"/>
      <c r="C590" s="134" t="s">
        <v>1802</v>
      </c>
      <c r="D590" s="134" t="s">
        <v>246</v>
      </c>
      <c r="E590" s="135" t="s">
        <v>3679</v>
      </c>
      <c r="F590" s="136" t="s">
        <v>3680</v>
      </c>
      <c r="G590" s="137" t="s">
        <v>249</v>
      </c>
      <c r="H590" s="138">
        <v>941.02099999999996</v>
      </c>
      <c r="I590" s="139"/>
      <c r="J590" s="140">
        <f>ROUND(I590*H590,2)</f>
        <v>0</v>
      </c>
      <c r="K590" s="136" t="s">
        <v>250</v>
      </c>
      <c r="L590" s="34"/>
      <c r="M590" s="141" t="s">
        <v>29</v>
      </c>
      <c r="N590" s="142" t="s">
        <v>46</v>
      </c>
      <c r="P590" s="143">
        <f>O590*H590</f>
        <v>0</v>
      </c>
      <c r="Q590" s="143">
        <v>0</v>
      </c>
      <c r="R590" s="143">
        <f>Q590*H590</f>
        <v>0</v>
      </c>
      <c r="S590" s="143">
        <v>0</v>
      </c>
      <c r="T590" s="144">
        <f>S590*H590</f>
        <v>0</v>
      </c>
      <c r="AR590" s="145" t="s">
        <v>251</v>
      </c>
      <c r="AT590" s="145" t="s">
        <v>246</v>
      </c>
      <c r="AU590" s="145" t="s">
        <v>21</v>
      </c>
      <c r="AY590" s="18" t="s">
        <v>244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83</v>
      </c>
      <c r="BK590" s="146">
        <f>ROUND(I590*H590,2)</f>
        <v>0</v>
      </c>
      <c r="BL590" s="18" t="s">
        <v>251</v>
      </c>
      <c r="BM590" s="145" t="s">
        <v>3681</v>
      </c>
    </row>
    <row r="591" spans="2:65" s="1" customFormat="1">
      <c r="B591" s="34"/>
      <c r="D591" s="147" t="s">
        <v>253</v>
      </c>
      <c r="F591" s="148" t="s">
        <v>3680</v>
      </c>
      <c r="I591" s="149"/>
      <c r="L591" s="34"/>
      <c r="M591" s="150"/>
      <c r="T591" s="55"/>
      <c r="AT591" s="18" t="s">
        <v>253</v>
      </c>
      <c r="AU591" s="18" t="s">
        <v>21</v>
      </c>
    </row>
    <row r="592" spans="2:65" s="1" customFormat="1">
      <c r="B592" s="34"/>
      <c r="D592" s="151" t="s">
        <v>255</v>
      </c>
      <c r="F592" s="152" t="s">
        <v>3682</v>
      </c>
      <c r="I592" s="149"/>
      <c r="L592" s="34"/>
      <c r="M592" s="150"/>
      <c r="T592" s="55"/>
      <c r="AT592" s="18" t="s">
        <v>255</v>
      </c>
      <c r="AU592" s="18" t="s">
        <v>21</v>
      </c>
    </row>
    <row r="593" spans="2:65" s="12" customFormat="1">
      <c r="B593" s="153"/>
      <c r="D593" s="147" t="s">
        <v>262</v>
      </c>
      <c r="E593" s="154" t="s">
        <v>29</v>
      </c>
      <c r="F593" s="155" t="s">
        <v>3683</v>
      </c>
      <c r="H593" s="156">
        <v>75.819999999999993</v>
      </c>
      <c r="I593" s="157"/>
      <c r="L593" s="153"/>
      <c r="M593" s="158"/>
      <c r="T593" s="159"/>
      <c r="AT593" s="154" t="s">
        <v>262</v>
      </c>
      <c r="AU593" s="154" t="s">
        <v>21</v>
      </c>
      <c r="AV593" s="12" t="s">
        <v>21</v>
      </c>
      <c r="AW593" s="12" t="s">
        <v>36</v>
      </c>
      <c r="AX593" s="12" t="s">
        <v>75</v>
      </c>
      <c r="AY593" s="154" t="s">
        <v>244</v>
      </c>
    </row>
    <row r="594" spans="2:65" s="12" customFormat="1">
      <c r="B594" s="153"/>
      <c r="D594" s="147" t="s">
        <v>262</v>
      </c>
      <c r="E594" s="154" t="s">
        <v>29</v>
      </c>
      <c r="F594" s="155" t="s">
        <v>3684</v>
      </c>
      <c r="H594" s="156">
        <v>112.675</v>
      </c>
      <c r="I594" s="157"/>
      <c r="L594" s="153"/>
      <c r="M594" s="158"/>
      <c r="T594" s="159"/>
      <c r="AT594" s="154" t="s">
        <v>262</v>
      </c>
      <c r="AU594" s="154" t="s">
        <v>21</v>
      </c>
      <c r="AV594" s="12" t="s">
        <v>21</v>
      </c>
      <c r="AW594" s="12" t="s">
        <v>36</v>
      </c>
      <c r="AX594" s="12" t="s">
        <v>75</v>
      </c>
      <c r="AY594" s="154" t="s">
        <v>244</v>
      </c>
    </row>
    <row r="595" spans="2:65" s="12" customFormat="1">
      <c r="B595" s="153"/>
      <c r="D595" s="147" t="s">
        <v>262</v>
      </c>
      <c r="E595" s="154" t="s">
        <v>29</v>
      </c>
      <c r="F595" s="155" t="s">
        <v>3685</v>
      </c>
      <c r="H595" s="156">
        <v>305.221</v>
      </c>
      <c r="I595" s="157"/>
      <c r="L595" s="153"/>
      <c r="M595" s="158"/>
      <c r="T595" s="159"/>
      <c r="AT595" s="154" t="s">
        <v>262</v>
      </c>
      <c r="AU595" s="154" t="s">
        <v>21</v>
      </c>
      <c r="AV595" s="12" t="s">
        <v>21</v>
      </c>
      <c r="AW595" s="12" t="s">
        <v>36</v>
      </c>
      <c r="AX595" s="12" t="s">
        <v>75</v>
      </c>
      <c r="AY595" s="154" t="s">
        <v>244</v>
      </c>
    </row>
    <row r="596" spans="2:65" s="12" customFormat="1">
      <c r="B596" s="153"/>
      <c r="D596" s="147" t="s">
        <v>262</v>
      </c>
      <c r="E596" s="154" t="s">
        <v>29</v>
      </c>
      <c r="F596" s="155" t="s">
        <v>3686</v>
      </c>
      <c r="H596" s="156">
        <v>444.42500000000001</v>
      </c>
      <c r="I596" s="157"/>
      <c r="L596" s="153"/>
      <c r="M596" s="158"/>
      <c r="T596" s="159"/>
      <c r="AT596" s="154" t="s">
        <v>262</v>
      </c>
      <c r="AU596" s="154" t="s">
        <v>21</v>
      </c>
      <c r="AV596" s="12" t="s">
        <v>21</v>
      </c>
      <c r="AW596" s="12" t="s">
        <v>36</v>
      </c>
      <c r="AX596" s="12" t="s">
        <v>75</v>
      </c>
      <c r="AY596" s="154" t="s">
        <v>244</v>
      </c>
    </row>
    <row r="597" spans="2:65" s="12" customFormat="1">
      <c r="B597" s="153"/>
      <c r="D597" s="147" t="s">
        <v>262</v>
      </c>
      <c r="E597" s="154" t="s">
        <v>29</v>
      </c>
      <c r="F597" s="155" t="s">
        <v>3687</v>
      </c>
      <c r="H597" s="156">
        <v>2.88</v>
      </c>
      <c r="I597" s="157"/>
      <c r="L597" s="153"/>
      <c r="M597" s="158"/>
      <c r="T597" s="159"/>
      <c r="AT597" s="154" t="s">
        <v>262</v>
      </c>
      <c r="AU597" s="154" t="s">
        <v>21</v>
      </c>
      <c r="AV597" s="12" t="s">
        <v>21</v>
      </c>
      <c r="AW597" s="12" t="s">
        <v>36</v>
      </c>
      <c r="AX597" s="12" t="s">
        <v>75</v>
      </c>
      <c r="AY597" s="154" t="s">
        <v>244</v>
      </c>
    </row>
    <row r="598" spans="2:65" s="13" customFormat="1">
      <c r="B598" s="160"/>
      <c r="D598" s="147" t="s">
        <v>262</v>
      </c>
      <c r="E598" s="161" t="s">
        <v>29</v>
      </c>
      <c r="F598" s="162" t="s">
        <v>271</v>
      </c>
      <c r="H598" s="163">
        <v>941.02099999999996</v>
      </c>
      <c r="I598" s="164"/>
      <c r="L598" s="160"/>
      <c r="M598" s="165"/>
      <c r="T598" s="166"/>
      <c r="AT598" s="161" t="s">
        <v>262</v>
      </c>
      <c r="AU598" s="161" t="s">
        <v>21</v>
      </c>
      <c r="AV598" s="13" t="s">
        <v>251</v>
      </c>
      <c r="AW598" s="13" t="s">
        <v>36</v>
      </c>
      <c r="AX598" s="13" t="s">
        <v>83</v>
      </c>
      <c r="AY598" s="161" t="s">
        <v>244</v>
      </c>
    </row>
    <row r="599" spans="2:65" s="1" customFormat="1" ht="16.5" customHeight="1">
      <c r="B599" s="34"/>
      <c r="C599" s="134" t="s">
        <v>1806</v>
      </c>
      <c r="D599" s="134" t="s">
        <v>246</v>
      </c>
      <c r="E599" s="135" t="s">
        <v>3688</v>
      </c>
      <c r="F599" s="136" t="s">
        <v>3689</v>
      </c>
      <c r="G599" s="137" t="s">
        <v>507</v>
      </c>
      <c r="H599" s="138">
        <v>2</v>
      </c>
      <c r="I599" s="139"/>
      <c r="J599" s="140">
        <f>ROUND(I599*H599,2)</f>
        <v>0</v>
      </c>
      <c r="K599" s="136" t="s">
        <v>29</v>
      </c>
      <c r="L599" s="34"/>
      <c r="M599" s="141" t="s">
        <v>29</v>
      </c>
      <c r="N599" s="142" t="s">
        <v>46</v>
      </c>
      <c r="P599" s="143">
        <f>O599*H599</f>
        <v>0</v>
      </c>
      <c r="Q599" s="143">
        <v>0</v>
      </c>
      <c r="R599" s="143">
        <f>Q599*H599</f>
        <v>0</v>
      </c>
      <c r="S599" s="143">
        <v>0</v>
      </c>
      <c r="T599" s="144">
        <f>S599*H599</f>
        <v>0</v>
      </c>
      <c r="AR599" s="145" t="s">
        <v>251</v>
      </c>
      <c r="AT599" s="145" t="s">
        <v>246</v>
      </c>
      <c r="AU599" s="145" t="s">
        <v>21</v>
      </c>
      <c r="AY599" s="18" t="s">
        <v>244</v>
      </c>
      <c r="BE599" s="146">
        <f>IF(N599="základní",J599,0)</f>
        <v>0</v>
      </c>
      <c r="BF599" s="146">
        <f>IF(N599="snížená",J599,0)</f>
        <v>0</v>
      </c>
      <c r="BG599" s="146">
        <f>IF(N599="zákl. přenesená",J599,0)</f>
        <v>0</v>
      </c>
      <c r="BH599" s="146">
        <f>IF(N599="sníž. přenesená",J599,0)</f>
        <v>0</v>
      </c>
      <c r="BI599" s="146">
        <f>IF(N599="nulová",J599,0)</f>
        <v>0</v>
      </c>
      <c r="BJ599" s="18" t="s">
        <v>83</v>
      </c>
      <c r="BK599" s="146">
        <f>ROUND(I599*H599,2)</f>
        <v>0</v>
      </c>
      <c r="BL599" s="18" t="s">
        <v>251</v>
      </c>
      <c r="BM599" s="145" t="s">
        <v>3690</v>
      </c>
    </row>
    <row r="600" spans="2:65" s="1" customFormat="1">
      <c r="B600" s="34"/>
      <c r="D600" s="147" t="s">
        <v>253</v>
      </c>
      <c r="F600" s="148" t="s">
        <v>3689</v>
      </c>
      <c r="I600" s="149"/>
      <c r="L600" s="34"/>
      <c r="M600" s="150"/>
      <c r="T600" s="55"/>
      <c r="AT600" s="18" t="s">
        <v>253</v>
      </c>
      <c r="AU600" s="18" t="s">
        <v>21</v>
      </c>
    </row>
    <row r="601" spans="2:65" s="1" customFormat="1" ht="16.5" customHeight="1">
      <c r="B601" s="34"/>
      <c r="C601" s="134" t="s">
        <v>1813</v>
      </c>
      <c r="D601" s="134" t="s">
        <v>246</v>
      </c>
      <c r="E601" s="135" t="s">
        <v>3691</v>
      </c>
      <c r="F601" s="136" t="s">
        <v>3692</v>
      </c>
      <c r="G601" s="137" t="s">
        <v>507</v>
      </c>
      <c r="H601" s="138">
        <v>4</v>
      </c>
      <c r="I601" s="139"/>
      <c r="J601" s="140">
        <f>ROUND(I601*H601,2)</f>
        <v>0</v>
      </c>
      <c r="K601" s="136" t="s">
        <v>29</v>
      </c>
      <c r="L601" s="34"/>
      <c r="M601" s="141" t="s">
        <v>29</v>
      </c>
      <c r="N601" s="142" t="s">
        <v>46</v>
      </c>
      <c r="P601" s="143">
        <f>O601*H601</f>
        <v>0</v>
      </c>
      <c r="Q601" s="143">
        <v>0</v>
      </c>
      <c r="R601" s="143">
        <f>Q601*H601</f>
        <v>0</v>
      </c>
      <c r="S601" s="143">
        <v>0</v>
      </c>
      <c r="T601" s="144">
        <f>S601*H601</f>
        <v>0</v>
      </c>
      <c r="AR601" s="145" t="s">
        <v>251</v>
      </c>
      <c r="AT601" s="145" t="s">
        <v>246</v>
      </c>
      <c r="AU601" s="145" t="s">
        <v>21</v>
      </c>
      <c r="AY601" s="18" t="s">
        <v>244</v>
      </c>
      <c r="BE601" s="146">
        <f>IF(N601="základní",J601,0)</f>
        <v>0</v>
      </c>
      <c r="BF601" s="146">
        <f>IF(N601="snížená",J601,0)</f>
        <v>0</v>
      </c>
      <c r="BG601" s="146">
        <f>IF(N601="zákl. přenesená",J601,0)</f>
        <v>0</v>
      </c>
      <c r="BH601" s="146">
        <f>IF(N601="sníž. přenesená",J601,0)</f>
        <v>0</v>
      </c>
      <c r="BI601" s="146">
        <f>IF(N601="nulová",J601,0)</f>
        <v>0</v>
      </c>
      <c r="BJ601" s="18" t="s">
        <v>83</v>
      </c>
      <c r="BK601" s="146">
        <f>ROUND(I601*H601,2)</f>
        <v>0</v>
      </c>
      <c r="BL601" s="18" t="s">
        <v>251</v>
      </c>
      <c r="BM601" s="145" t="s">
        <v>3693</v>
      </c>
    </row>
    <row r="602" spans="2:65" s="1" customFormat="1">
      <c r="B602" s="34"/>
      <c r="D602" s="147" t="s">
        <v>253</v>
      </c>
      <c r="F602" s="148" t="s">
        <v>3692</v>
      </c>
      <c r="I602" s="149"/>
      <c r="L602" s="34"/>
      <c r="M602" s="150"/>
      <c r="T602" s="55"/>
      <c r="AT602" s="18" t="s">
        <v>253</v>
      </c>
      <c r="AU602" s="18" t="s">
        <v>21</v>
      </c>
    </row>
    <row r="603" spans="2:65" s="1" customFormat="1" ht="16.5" customHeight="1">
      <c r="B603" s="34"/>
      <c r="C603" s="134" t="s">
        <v>1817</v>
      </c>
      <c r="D603" s="134" t="s">
        <v>246</v>
      </c>
      <c r="E603" s="135" t="s">
        <v>3694</v>
      </c>
      <c r="F603" s="136" t="s">
        <v>3695</v>
      </c>
      <c r="G603" s="137" t="s">
        <v>591</v>
      </c>
      <c r="H603" s="138">
        <v>40.18</v>
      </c>
      <c r="I603" s="139"/>
      <c r="J603" s="140">
        <f>ROUND(I603*H603,2)</f>
        <v>0</v>
      </c>
      <c r="K603" s="136" t="s">
        <v>29</v>
      </c>
      <c r="L603" s="34"/>
      <c r="M603" s="141" t="s">
        <v>29</v>
      </c>
      <c r="N603" s="142" t="s">
        <v>46</v>
      </c>
      <c r="P603" s="143">
        <f>O603*H603</f>
        <v>0</v>
      </c>
      <c r="Q603" s="143">
        <v>0</v>
      </c>
      <c r="R603" s="143">
        <f>Q603*H603</f>
        <v>0</v>
      </c>
      <c r="S603" s="143">
        <v>0</v>
      </c>
      <c r="T603" s="144">
        <f>S603*H603</f>
        <v>0</v>
      </c>
      <c r="AR603" s="145" t="s">
        <v>251</v>
      </c>
      <c r="AT603" s="145" t="s">
        <v>246</v>
      </c>
      <c r="AU603" s="145" t="s">
        <v>21</v>
      </c>
      <c r="AY603" s="18" t="s">
        <v>244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8" t="s">
        <v>83</v>
      </c>
      <c r="BK603" s="146">
        <f>ROUND(I603*H603,2)</f>
        <v>0</v>
      </c>
      <c r="BL603" s="18" t="s">
        <v>251</v>
      </c>
      <c r="BM603" s="145" t="s">
        <v>3696</v>
      </c>
    </row>
    <row r="604" spans="2:65" s="1" customFormat="1">
      <c r="B604" s="34"/>
      <c r="D604" s="147" t="s">
        <v>253</v>
      </c>
      <c r="F604" s="148" t="s">
        <v>3697</v>
      </c>
      <c r="I604" s="149"/>
      <c r="L604" s="34"/>
      <c r="M604" s="150"/>
      <c r="T604" s="55"/>
      <c r="AT604" s="18" t="s">
        <v>253</v>
      </c>
      <c r="AU604" s="18" t="s">
        <v>21</v>
      </c>
    </row>
    <row r="605" spans="2:65" s="1" customFormat="1" ht="16.5" customHeight="1">
      <c r="B605" s="34"/>
      <c r="C605" s="134" t="s">
        <v>1824</v>
      </c>
      <c r="D605" s="134" t="s">
        <v>246</v>
      </c>
      <c r="E605" s="135" t="s">
        <v>3698</v>
      </c>
      <c r="F605" s="136" t="s">
        <v>3699</v>
      </c>
      <c r="G605" s="137" t="s">
        <v>591</v>
      </c>
      <c r="H605" s="138">
        <v>16.013999999999999</v>
      </c>
      <c r="I605" s="139"/>
      <c r="J605" s="140">
        <f>ROUND(I605*H605,2)</f>
        <v>0</v>
      </c>
      <c r="K605" s="136" t="s">
        <v>29</v>
      </c>
      <c r="L605" s="34"/>
      <c r="M605" s="141" t="s">
        <v>29</v>
      </c>
      <c r="N605" s="142" t="s">
        <v>46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251</v>
      </c>
      <c r="AT605" s="145" t="s">
        <v>246</v>
      </c>
      <c r="AU605" s="145" t="s">
        <v>21</v>
      </c>
      <c r="AY605" s="18" t="s">
        <v>244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83</v>
      </c>
      <c r="BK605" s="146">
        <f>ROUND(I605*H605,2)</f>
        <v>0</v>
      </c>
      <c r="BL605" s="18" t="s">
        <v>251</v>
      </c>
      <c r="BM605" s="145" t="s">
        <v>3700</v>
      </c>
    </row>
    <row r="606" spans="2:65" s="1" customFormat="1">
      <c r="B606" s="34"/>
      <c r="D606" s="147" t="s">
        <v>253</v>
      </c>
      <c r="F606" s="148" t="s">
        <v>3699</v>
      </c>
      <c r="I606" s="149"/>
      <c r="L606" s="34"/>
      <c r="M606" s="150"/>
      <c r="T606" s="55"/>
      <c r="AT606" s="18" t="s">
        <v>253</v>
      </c>
      <c r="AU606" s="18" t="s">
        <v>21</v>
      </c>
    </row>
    <row r="607" spans="2:65" s="1" customFormat="1" ht="16.5" customHeight="1">
      <c r="B607" s="34"/>
      <c r="C607" s="134" t="s">
        <v>1830</v>
      </c>
      <c r="D607" s="134" t="s">
        <v>246</v>
      </c>
      <c r="E607" s="135" t="s">
        <v>3701</v>
      </c>
      <c r="F607" s="136" t="s">
        <v>3702</v>
      </c>
      <c r="G607" s="137" t="s">
        <v>591</v>
      </c>
      <c r="H607" s="138">
        <v>118</v>
      </c>
      <c r="I607" s="139"/>
      <c r="J607" s="140">
        <f>ROUND(I607*H607,2)</f>
        <v>0</v>
      </c>
      <c r="K607" s="136" t="s">
        <v>250</v>
      </c>
      <c r="L607" s="34"/>
      <c r="M607" s="141" t="s">
        <v>29</v>
      </c>
      <c r="N607" s="142" t="s">
        <v>46</v>
      </c>
      <c r="P607" s="143">
        <f>O607*H607</f>
        <v>0</v>
      </c>
      <c r="Q607" s="143">
        <v>8.2000000000000007E-3</v>
      </c>
      <c r="R607" s="143">
        <f>Q607*H607</f>
        <v>0.96760000000000013</v>
      </c>
      <c r="S607" s="143">
        <v>0</v>
      </c>
      <c r="T607" s="144">
        <f>S607*H607</f>
        <v>0</v>
      </c>
      <c r="AR607" s="145" t="s">
        <v>251</v>
      </c>
      <c r="AT607" s="145" t="s">
        <v>246</v>
      </c>
      <c r="AU607" s="145" t="s">
        <v>21</v>
      </c>
      <c r="AY607" s="18" t="s">
        <v>244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8" t="s">
        <v>83</v>
      </c>
      <c r="BK607" s="146">
        <f>ROUND(I607*H607,2)</f>
        <v>0</v>
      </c>
      <c r="BL607" s="18" t="s">
        <v>251</v>
      </c>
      <c r="BM607" s="145" t="s">
        <v>3703</v>
      </c>
    </row>
    <row r="608" spans="2:65" s="1" customFormat="1">
      <c r="B608" s="34"/>
      <c r="D608" s="147" t="s">
        <v>253</v>
      </c>
      <c r="F608" s="148" t="s">
        <v>3704</v>
      </c>
      <c r="I608" s="149"/>
      <c r="L608" s="34"/>
      <c r="M608" s="150"/>
      <c r="T608" s="55"/>
      <c r="AT608" s="18" t="s">
        <v>253</v>
      </c>
      <c r="AU608" s="18" t="s">
        <v>21</v>
      </c>
    </row>
    <row r="609" spans="2:65" s="1" customFormat="1">
      <c r="B609" s="34"/>
      <c r="D609" s="151" t="s">
        <v>255</v>
      </c>
      <c r="F609" s="152" t="s">
        <v>3705</v>
      </c>
      <c r="I609" s="149"/>
      <c r="L609" s="34"/>
      <c r="M609" s="150"/>
      <c r="T609" s="55"/>
      <c r="AT609" s="18" t="s">
        <v>255</v>
      </c>
      <c r="AU609" s="18" t="s">
        <v>21</v>
      </c>
    </row>
    <row r="610" spans="2:65" s="12" customFormat="1">
      <c r="B610" s="153"/>
      <c r="D610" s="147" t="s">
        <v>262</v>
      </c>
      <c r="E610" s="154" t="s">
        <v>29</v>
      </c>
      <c r="F610" s="155" t="s">
        <v>3706</v>
      </c>
      <c r="H610" s="156">
        <v>118</v>
      </c>
      <c r="I610" s="157"/>
      <c r="L610" s="153"/>
      <c r="M610" s="158"/>
      <c r="T610" s="159"/>
      <c r="AT610" s="154" t="s">
        <v>262</v>
      </c>
      <c r="AU610" s="154" t="s">
        <v>21</v>
      </c>
      <c r="AV610" s="12" t="s">
        <v>21</v>
      </c>
      <c r="AW610" s="12" t="s">
        <v>36</v>
      </c>
      <c r="AX610" s="12" t="s">
        <v>75</v>
      </c>
      <c r="AY610" s="154" t="s">
        <v>244</v>
      </c>
    </row>
    <row r="611" spans="2:65" s="13" customFormat="1">
      <c r="B611" s="160"/>
      <c r="D611" s="147" t="s">
        <v>262</v>
      </c>
      <c r="E611" s="161" t="s">
        <v>29</v>
      </c>
      <c r="F611" s="162" t="s">
        <v>271</v>
      </c>
      <c r="H611" s="163">
        <v>118</v>
      </c>
      <c r="I611" s="164"/>
      <c r="L611" s="160"/>
      <c r="M611" s="165"/>
      <c r="T611" s="166"/>
      <c r="AT611" s="161" t="s">
        <v>262</v>
      </c>
      <c r="AU611" s="161" t="s">
        <v>21</v>
      </c>
      <c r="AV611" s="13" t="s">
        <v>251</v>
      </c>
      <c r="AW611" s="13" t="s">
        <v>36</v>
      </c>
      <c r="AX611" s="13" t="s">
        <v>83</v>
      </c>
      <c r="AY611" s="161" t="s">
        <v>244</v>
      </c>
    </row>
    <row r="612" spans="2:65" s="1" customFormat="1" ht="16.5" customHeight="1">
      <c r="B612" s="34"/>
      <c r="C612" s="134" t="s">
        <v>1837</v>
      </c>
      <c r="D612" s="134" t="s">
        <v>246</v>
      </c>
      <c r="E612" s="135" t="s">
        <v>3707</v>
      </c>
      <c r="F612" s="136" t="s">
        <v>3708</v>
      </c>
      <c r="G612" s="137" t="s">
        <v>591</v>
      </c>
      <c r="H612" s="138">
        <v>118</v>
      </c>
      <c r="I612" s="139"/>
      <c r="J612" s="140">
        <f>ROUND(I612*H612,2)</f>
        <v>0</v>
      </c>
      <c r="K612" s="136" t="s">
        <v>250</v>
      </c>
      <c r="L612" s="34"/>
      <c r="M612" s="141" t="s">
        <v>29</v>
      </c>
      <c r="N612" s="142" t="s">
        <v>46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251</v>
      </c>
      <c r="AT612" s="145" t="s">
        <v>246</v>
      </c>
      <c r="AU612" s="145" t="s">
        <v>21</v>
      </c>
      <c r="AY612" s="18" t="s">
        <v>244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83</v>
      </c>
      <c r="BK612" s="146">
        <f>ROUND(I612*H612,2)</f>
        <v>0</v>
      </c>
      <c r="BL612" s="18" t="s">
        <v>251</v>
      </c>
      <c r="BM612" s="145" t="s">
        <v>3709</v>
      </c>
    </row>
    <row r="613" spans="2:65" s="1" customFormat="1">
      <c r="B613" s="34"/>
      <c r="D613" s="147" t="s">
        <v>253</v>
      </c>
      <c r="F613" s="148" t="s">
        <v>3710</v>
      </c>
      <c r="I613" s="149"/>
      <c r="L613" s="34"/>
      <c r="M613" s="150"/>
      <c r="T613" s="55"/>
      <c r="AT613" s="18" t="s">
        <v>253</v>
      </c>
      <c r="AU613" s="18" t="s">
        <v>21</v>
      </c>
    </row>
    <row r="614" spans="2:65" s="1" customFormat="1">
      <c r="B614" s="34"/>
      <c r="D614" s="151" t="s">
        <v>255</v>
      </c>
      <c r="F614" s="152" t="s">
        <v>3711</v>
      </c>
      <c r="I614" s="149"/>
      <c r="L614" s="34"/>
      <c r="M614" s="150"/>
      <c r="T614" s="55"/>
      <c r="AT614" s="18" t="s">
        <v>255</v>
      </c>
      <c r="AU614" s="18" t="s">
        <v>21</v>
      </c>
    </row>
    <row r="615" spans="2:65" s="1" customFormat="1" ht="16.5" customHeight="1">
      <c r="B615" s="34"/>
      <c r="C615" s="134" t="s">
        <v>1843</v>
      </c>
      <c r="D615" s="134" t="s">
        <v>246</v>
      </c>
      <c r="E615" s="135" t="s">
        <v>3712</v>
      </c>
      <c r="F615" s="136" t="s">
        <v>3713</v>
      </c>
      <c r="G615" s="137" t="s">
        <v>591</v>
      </c>
      <c r="H615" s="138">
        <v>8.5500000000000007</v>
      </c>
      <c r="I615" s="139"/>
      <c r="J615" s="140">
        <f>ROUND(I615*H615,2)</f>
        <v>0</v>
      </c>
      <c r="K615" s="136" t="s">
        <v>29</v>
      </c>
      <c r="L615" s="34"/>
      <c r="M615" s="141" t="s">
        <v>29</v>
      </c>
      <c r="N615" s="142" t="s">
        <v>46</v>
      </c>
      <c r="P615" s="143">
        <f>O615*H615</f>
        <v>0</v>
      </c>
      <c r="Q615" s="143">
        <v>0</v>
      </c>
      <c r="R615" s="143">
        <f>Q615*H615</f>
        <v>0</v>
      </c>
      <c r="S615" s="143">
        <v>0</v>
      </c>
      <c r="T615" s="144">
        <f>S615*H615</f>
        <v>0</v>
      </c>
      <c r="AR615" s="145" t="s">
        <v>251</v>
      </c>
      <c r="AT615" s="145" t="s">
        <v>246</v>
      </c>
      <c r="AU615" s="145" t="s">
        <v>21</v>
      </c>
      <c r="AY615" s="18" t="s">
        <v>244</v>
      </c>
      <c r="BE615" s="146">
        <f>IF(N615="základní",J615,0)</f>
        <v>0</v>
      </c>
      <c r="BF615" s="146">
        <f>IF(N615="snížená",J615,0)</f>
        <v>0</v>
      </c>
      <c r="BG615" s="146">
        <f>IF(N615="zákl. přenesená",J615,0)</f>
        <v>0</v>
      </c>
      <c r="BH615" s="146">
        <f>IF(N615="sníž. přenesená",J615,0)</f>
        <v>0</v>
      </c>
      <c r="BI615" s="146">
        <f>IF(N615="nulová",J615,0)</f>
        <v>0</v>
      </c>
      <c r="BJ615" s="18" t="s">
        <v>83</v>
      </c>
      <c r="BK615" s="146">
        <f>ROUND(I615*H615,2)</f>
        <v>0</v>
      </c>
      <c r="BL615" s="18" t="s">
        <v>251</v>
      </c>
      <c r="BM615" s="145" t="s">
        <v>3714</v>
      </c>
    </row>
    <row r="616" spans="2:65" s="1" customFormat="1">
      <c r="B616" s="34"/>
      <c r="D616" s="147" t="s">
        <v>253</v>
      </c>
      <c r="F616" s="148" t="s">
        <v>3713</v>
      </c>
      <c r="I616" s="149"/>
      <c r="L616" s="34"/>
      <c r="M616" s="150"/>
      <c r="T616" s="55"/>
      <c r="AT616" s="18" t="s">
        <v>253</v>
      </c>
      <c r="AU616" s="18" t="s">
        <v>21</v>
      </c>
    </row>
    <row r="617" spans="2:65" s="1" customFormat="1" ht="16.5" customHeight="1">
      <c r="B617" s="34"/>
      <c r="C617" s="134" t="s">
        <v>1848</v>
      </c>
      <c r="D617" s="134" t="s">
        <v>246</v>
      </c>
      <c r="E617" s="135" t="s">
        <v>3715</v>
      </c>
      <c r="F617" s="136" t="s">
        <v>3716</v>
      </c>
      <c r="G617" s="137" t="s">
        <v>591</v>
      </c>
      <c r="H617" s="138">
        <v>8.5500000000000007</v>
      </c>
      <c r="I617" s="139"/>
      <c r="J617" s="140">
        <f>ROUND(I617*H617,2)</f>
        <v>0</v>
      </c>
      <c r="K617" s="136" t="s">
        <v>29</v>
      </c>
      <c r="L617" s="34"/>
      <c r="M617" s="141" t="s">
        <v>29</v>
      </c>
      <c r="N617" s="142" t="s">
        <v>46</v>
      </c>
      <c r="P617" s="143">
        <f>O617*H617</f>
        <v>0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251</v>
      </c>
      <c r="AT617" s="145" t="s">
        <v>246</v>
      </c>
      <c r="AU617" s="145" t="s">
        <v>21</v>
      </c>
      <c r="AY617" s="18" t="s">
        <v>244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83</v>
      </c>
      <c r="BK617" s="146">
        <f>ROUND(I617*H617,2)</f>
        <v>0</v>
      </c>
      <c r="BL617" s="18" t="s">
        <v>251</v>
      </c>
      <c r="BM617" s="145" t="s">
        <v>3717</v>
      </c>
    </row>
    <row r="618" spans="2:65" s="1" customFormat="1">
      <c r="B618" s="34"/>
      <c r="D618" s="147" t="s">
        <v>253</v>
      </c>
      <c r="F618" s="148" t="s">
        <v>3716</v>
      </c>
      <c r="I618" s="149"/>
      <c r="L618" s="34"/>
      <c r="M618" s="150"/>
      <c r="T618" s="55"/>
      <c r="AT618" s="18" t="s">
        <v>253</v>
      </c>
      <c r="AU618" s="18" t="s">
        <v>21</v>
      </c>
    </row>
    <row r="619" spans="2:65" s="1" customFormat="1" ht="16.5" customHeight="1">
      <c r="B619" s="34"/>
      <c r="C619" s="134" t="s">
        <v>1852</v>
      </c>
      <c r="D619" s="134" t="s">
        <v>246</v>
      </c>
      <c r="E619" s="135" t="s">
        <v>3718</v>
      </c>
      <c r="F619" s="136" t="s">
        <v>3719</v>
      </c>
      <c r="G619" s="137" t="s">
        <v>507</v>
      </c>
      <c r="H619" s="138">
        <v>1</v>
      </c>
      <c r="I619" s="139"/>
      <c r="J619" s="140">
        <f>ROUND(I619*H619,2)</f>
        <v>0</v>
      </c>
      <c r="K619" s="136" t="s">
        <v>250</v>
      </c>
      <c r="L619" s="34"/>
      <c r="M619" s="141" t="s">
        <v>29</v>
      </c>
      <c r="N619" s="142" t="s">
        <v>46</v>
      </c>
      <c r="P619" s="143">
        <f>O619*H619</f>
        <v>0</v>
      </c>
      <c r="Q619" s="143">
        <v>6.4900000000000001E-3</v>
      </c>
      <c r="R619" s="143">
        <f>Q619*H619</f>
        <v>6.4900000000000001E-3</v>
      </c>
      <c r="S619" s="143">
        <v>0</v>
      </c>
      <c r="T619" s="144">
        <f>S619*H619</f>
        <v>0</v>
      </c>
      <c r="AR619" s="145" t="s">
        <v>251</v>
      </c>
      <c r="AT619" s="145" t="s">
        <v>246</v>
      </c>
      <c r="AU619" s="145" t="s">
        <v>21</v>
      </c>
      <c r="AY619" s="18" t="s">
        <v>244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83</v>
      </c>
      <c r="BK619" s="146">
        <f>ROUND(I619*H619,2)</f>
        <v>0</v>
      </c>
      <c r="BL619" s="18" t="s">
        <v>251</v>
      </c>
      <c r="BM619" s="145" t="s">
        <v>3720</v>
      </c>
    </row>
    <row r="620" spans="2:65" s="1" customFormat="1">
      <c r="B620" s="34"/>
      <c r="D620" s="147" t="s">
        <v>253</v>
      </c>
      <c r="F620" s="148" t="s">
        <v>3721</v>
      </c>
      <c r="I620" s="149"/>
      <c r="L620" s="34"/>
      <c r="M620" s="150"/>
      <c r="T620" s="55"/>
      <c r="AT620" s="18" t="s">
        <v>253</v>
      </c>
      <c r="AU620" s="18" t="s">
        <v>21</v>
      </c>
    </row>
    <row r="621" spans="2:65" s="1" customFormat="1">
      <c r="B621" s="34"/>
      <c r="D621" s="151" t="s">
        <v>255</v>
      </c>
      <c r="F621" s="152" t="s">
        <v>3722</v>
      </c>
      <c r="I621" s="149"/>
      <c r="L621" s="34"/>
      <c r="M621" s="150"/>
      <c r="T621" s="55"/>
      <c r="AT621" s="18" t="s">
        <v>255</v>
      </c>
      <c r="AU621" s="18" t="s">
        <v>21</v>
      </c>
    </row>
    <row r="622" spans="2:65" s="1" customFormat="1" ht="16.5" customHeight="1">
      <c r="B622" s="34"/>
      <c r="C622" s="134" t="s">
        <v>1859</v>
      </c>
      <c r="D622" s="134" t="s">
        <v>246</v>
      </c>
      <c r="E622" s="135" t="s">
        <v>3723</v>
      </c>
      <c r="F622" s="136" t="s">
        <v>3724</v>
      </c>
      <c r="G622" s="137" t="s">
        <v>507</v>
      </c>
      <c r="H622" s="138">
        <v>2</v>
      </c>
      <c r="I622" s="139"/>
      <c r="J622" s="140">
        <f>ROUND(I622*H622,2)</f>
        <v>0</v>
      </c>
      <c r="K622" s="136" t="s">
        <v>29</v>
      </c>
      <c r="L622" s="34"/>
      <c r="M622" s="141" t="s">
        <v>29</v>
      </c>
      <c r="N622" s="142" t="s">
        <v>46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251</v>
      </c>
      <c r="AT622" s="145" t="s">
        <v>246</v>
      </c>
      <c r="AU622" s="145" t="s">
        <v>21</v>
      </c>
      <c r="AY622" s="18" t="s">
        <v>244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83</v>
      </c>
      <c r="BK622" s="146">
        <f>ROUND(I622*H622,2)</f>
        <v>0</v>
      </c>
      <c r="BL622" s="18" t="s">
        <v>251</v>
      </c>
      <c r="BM622" s="145" t="s">
        <v>3725</v>
      </c>
    </row>
    <row r="623" spans="2:65" s="1" customFormat="1">
      <c r="B623" s="34"/>
      <c r="D623" s="147" t="s">
        <v>253</v>
      </c>
      <c r="F623" s="148" t="s">
        <v>3724</v>
      </c>
      <c r="I623" s="149"/>
      <c r="L623" s="34"/>
      <c r="M623" s="150"/>
      <c r="T623" s="55"/>
      <c r="AT623" s="18" t="s">
        <v>253</v>
      </c>
      <c r="AU623" s="18" t="s">
        <v>21</v>
      </c>
    </row>
    <row r="624" spans="2:65" s="11" customFormat="1" ht="22.9" customHeight="1">
      <c r="B624" s="122"/>
      <c r="D624" s="123" t="s">
        <v>74</v>
      </c>
      <c r="E624" s="132" t="s">
        <v>775</v>
      </c>
      <c r="F624" s="132" t="s">
        <v>776</v>
      </c>
      <c r="I624" s="125"/>
      <c r="J624" s="133">
        <f>BK624</f>
        <v>0</v>
      </c>
      <c r="L624" s="122"/>
      <c r="M624" s="127"/>
      <c r="P624" s="128">
        <f>SUM(P625:P627)</f>
        <v>0</v>
      </c>
      <c r="R624" s="128">
        <f>SUM(R625:R627)</f>
        <v>0</v>
      </c>
      <c r="T624" s="129">
        <f>SUM(T625:T627)</f>
        <v>0</v>
      </c>
      <c r="AR624" s="123" t="s">
        <v>83</v>
      </c>
      <c r="AT624" s="130" t="s">
        <v>74</v>
      </c>
      <c r="AU624" s="130" t="s">
        <v>83</v>
      </c>
      <c r="AY624" s="123" t="s">
        <v>244</v>
      </c>
      <c r="BK624" s="131">
        <f>SUM(BK625:BK627)</f>
        <v>0</v>
      </c>
    </row>
    <row r="625" spans="2:65" s="1" customFormat="1" ht="16.5" customHeight="1">
      <c r="B625" s="34"/>
      <c r="C625" s="134" t="s">
        <v>1866</v>
      </c>
      <c r="D625" s="134" t="s">
        <v>246</v>
      </c>
      <c r="E625" s="135" t="s">
        <v>2347</v>
      </c>
      <c r="F625" s="136" t="s">
        <v>2348</v>
      </c>
      <c r="G625" s="137" t="s">
        <v>416</v>
      </c>
      <c r="H625" s="138">
        <v>926.58100000000002</v>
      </c>
      <c r="I625" s="139"/>
      <c r="J625" s="140">
        <f>ROUND(I625*H625,2)</f>
        <v>0</v>
      </c>
      <c r="K625" s="136" t="s">
        <v>250</v>
      </c>
      <c r="L625" s="34"/>
      <c r="M625" s="141" t="s">
        <v>29</v>
      </c>
      <c r="N625" s="142" t="s">
        <v>46</v>
      </c>
      <c r="P625" s="143">
        <f>O625*H625</f>
        <v>0</v>
      </c>
      <c r="Q625" s="143">
        <v>0</v>
      </c>
      <c r="R625" s="143">
        <f>Q625*H625</f>
        <v>0</v>
      </c>
      <c r="S625" s="143">
        <v>0</v>
      </c>
      <c r="T625" s="144">
        <f>S625*H625</f>
        <v>0</v>
      </c>
      <c r="AR625" s="145" t="s">
        <v>251</v>
      </c>
      <c r="AT625" s="145" t="s">
        <v>246</v>
      </c>
      <c r="AU625" s="145" t="s">
        <v>21</v>
      </c>
      <c r="AY625" s="18" t="s">
        <v>244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83</v>
      </c>
      <c r="BK625" s="146">
        <f>ROUND(I625*H625,2)</f>
        <v>0</v>
      </c>
      <c r="BL625" s="18" t="s">
        <v>251</v>
      </c>
      <c r="BM625" s="145" t="s">
        <v>3726</v>
      </c>
    </row>
    <row r="626" spans="2:65" s="1" customFormat="1" ht="19.5">
      <c r="B626" s="34"/>
      <c r="D626" s="147" t="s">
        <v>253</v>
      </c>
      <c r="F626" s="148" t="s">
        <v>2350</v>
      </c>
      <c r="I626" s="149"/>
      <c r="L626" s="34"/>
      <c r="M626" s="150"/>
      <c r="T626" s="55"/>
      <c r="AT626" s="18" t="s">
        <v>253</v>
      </c>
      <c r="AU626" s="18" t="s">
        <v>21</v>
      </c>
    </row>
    <row r="627" spans="2:65" s="1" customFormat="1">
      <c r="B627" s="34"/>
      <c r="D627" s="151" t="s">
        <v>255</v>
      </c>
      <c r="F627" s="152" t="s">
        <v>2351</v>
      </c>
      <c r="I627" s="149"/>
      <c r="L627" s="34"/>
      <c r="M627" s="150"/>
      <c r="T627" s="55"/>
      <c r="AT627" s="18" t="s">
        <v>255</v>
      </c>
      <c r="AU627" s="18" t="s">
        <v>21</v>
      </c>
    </row>
    <row r="628" spans="2:65" s="11" customFormat="1" ht="25.9" customHeight="1">
      <c r="B628" s="122"/>
      <c r="D628" s="123" t="s">
        <v>74</v>
      </c>
      <c r="E628" s="124" t="s">
        <v>783</v>
      </c>
      <c r="F628" s="124" t="s">
        <v>784</v>
      </c>
      <c r="I628" s="125"/>
      <c r="J628" s="126">
        <f>BK628</f>
        <v>0</v>
      </c>
      <c r="L628" s="122"/>
      <c r="M628" s="127"/>
      <c r="P628" s="128">
        <f>P629+P707+P712+P719</f>
        <v>0</v>
      </c>
      <c r="R628" s="128">
        <f>R629+R707+R712+R719</f>
        <v>3.1019256800000004</v>
      </c>
      <c r="T628" s="129">
        <f>T629+T707+T712+T719</f>
        <v>0</v>
      </c>
      <c r="AR628" s="123" t="s">
        <v>21</v>
      </c>
      <c r="AT628" s="130" t="s">
        <v>74</v>
      </c>
      <c r="AU628" s="130" t="s">
        <v>75</v>
      </c>
      <c r="AY628" s="123" t="s">
        <v>244</v>
      </c>
      <c r="BK628" s="131">
        <f>BK629+BK707+BK712+BK719</f>
        <v>0</v>
      </c>
    </row>
    <row r="629" spans="2:65" s="11" customFormat="1" ht="22.9" customHeight="1">
      <c r="B629" s="122"/>
      <c r="D629" s="123" t="s">
        <v>74</v>
      </c>
      <c r="E629" s="132" t="s">
        <v>1886</v>
      </c>
      <c r="F629" s="132" t="s">
        <v>1887</v>
      </c>
      <c r="I629" s="125"/>
      <c r="J629" s="133">
        <f>BK629</f>
        <v>0</v>
      </c>
      <c r="L629" s="122"/>
      <c r="M629" s="127"/>
      <c r="P629" s="128">
        <f>SUM(P630:P706)</f>
        <v>0</v>
      </c>
      <c r="R629" s="128">
        <f>SUM(R630:R706)</f>
        <v>2.9823795800000004</v>
      </c>
      <c r="T629" s="129">
        <f>SUM(T630:T706)</f>
        <v>0</v>
      </c>
      <c r="AR629" s="123" t="s">
        <v>21</v>
      </c>
      <c r="AT629" s="130" t="s">
        <v>74</v>
      </c>
      <c r="AU629" s="130" t="s">
        <v>83</v>
      </c>
      <c r="AY629" s="123" t="s">
        <v>244</v>
      </c>
      <c r="BK629" s="131">
        <f>SUM(BK630:BK706)</f>
        <v>0</v>
      </c>
    </row>
    <row r="630" spans="2:65" s="1" customFormat="1" ht="16.5" customHeight="1">
      <c r="B630" s="34"/>
      <c r="C630" s="134" t="s">
        <v>1870</v>
      </c>
      <c r="D630" s="134" t="s">
        <v>246</v>
      </c>
      <c r="E630" s="135" t="s">
        <v>3727</v>
      </c>
      <c r="F630" s="136" t="s">
        <v>3728</v>
      </c>
      <c r="G630" s="137" t="s">
        <v>249</v>
      </c>
      <c r="H630" s="138">
        <v>238.48599999999999</v>
      </c>
      <c r="I630" s="139"/>
      <c r="J630" s="140">
        <f>ROUND(I630*H630,2)</f>
        <v>0</v>
      </c>
      <c r="K630" s="136" t="s">
        <v>250</v>
      </c>
      <c r="L630" s="34"/>
      <c r="M630" s="141" t="s">
        <v>29</v>
      </c>
      <c r="N630" s="142" t="s">
        <v>46</v>
      </c>
      <c r="P630" s="143">
        <f>O630*H630</f>
        <v>0</v>
      </c>
      <c r="Q630" s="143">
        <v>0</v>
      </c>
      <c r="R630" s="143">
        <f>Q630*H630</f>
        <v>0</v>
      </c>
      <c r="S630" s="143">
        <v>0</v>
      </c>
      <c r="T630" s="144">
        <f>S630*H630</f>
        <v>0</v>
      </c>
      <c r="AR630" s="145" t="s">
        <v>359</v>
      </c>
      <c r="AT630" s="145" t="s">
        <v>246</v>
      </c>
      <c r="AU630" s="145" t="s">
        <v>21</v>
      </c>
      <c r="AY630" s="18" t="s">
        <v>244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8" t="s">
        <v>83</v>
      </c>
      <c r="BK630" s="146">
        <f>ROUND(I630*H630,2)</f>
        <v>0</v>
      </c>
      <c r="BL630" s="18" t="s">
        <v>359</v>
      </c>
      <c r="BM630" s="145" t="s">
        <v>3729</v>
      </c>
    </row>
    <row r="631" spans="2:65" s="1" customFormat="1">
      <c r="B631" s="34"/>
      <c r="D631" s="147" t="s">
        <v>253</v>
      </c>
      <c r="F631" s="148" t="s">
        <v>3730</v>
      </c>
      <c r="I631" s="149"/>
      <c r="L631" s="34"/>
      <c r="M631" s="150"/>
      <c r="T631" s="55"/>
      <c r="AT631" s="18" t="s">
        <v>253</v>
      </c>
      <c r="AU631" s="18" t="s">
        <v>21</v>
      </c>
    </row>
    <row r="632" spans="2:65" s="1" customFormat="1">
      <c r="B632" s="34"/>
      <c r="D632" s="151" t="s">
        <v>255</v>
      </c>
      <c r="F632" s="152" t="s">
        <v>3731</v>
      </c>
      <c r="I632" s="149"/>
      <c r="L632" s="34"/>
      <c r="M632" s="150"/>
      <c r="T632" s="55"/>
      <c r="AT632" s="18" t="s">
        <v>255</v>
      </c>
      <c r="AU632" s="18" t="s">
        <v>21</v>
      </c>
    </row>
    <row r="633" spans="2:65" s="15" customFormat="1">
      <c r="B633" s="188"/>
      <c r="D633" s="147" t="s">
        <v>262</v>
      </c>
      <c r="E633" s="189" t="s">
        <v>29</v>
      </c>
      <c r="F633" s="190" t="s">
        <v>3732</v>
      </c>
      <c r="H633" s="189" t="s">
        <v>29</v>
      </c>
      <c r="I633" s="191"/>
      <c r="L633" s="188"/>
      <c r="M633" s="192"/>
      <c r="T633" s="193"/>
      <c r="AT633" s="189" t="s">
        <v>262</v>
      </c>
      <c r="AU633" s="189" t="s">
        <v>21</v>
      </c>
      <c r="AV633" s="15" t="s">
        <v>83</v>
      </c>
      <c r="AW633" s="15" t="s">
        <v>36</v>
      </c>
      <c r="AX633" s="15" t="s">
        <v>75</v>
      </c>
      <c r="AY633" s="189" t="s">
        <v>244</v>
      </c>
    </row>
    <row r="634" spans="2:65" s="12" customFormat="1">
      <c r="B634" s="153"/>
      <c r="D634" s="147" t="s">
        <v>262</v>
      </c>
      <c r="E634" s="154" t="s">
        <v>29</v>
      </c>
      <c r="F634" s="155" t="s">
        <v>3733</v>
      </c>
      <c r="H634" s="156">
        <v>53.957000000000001</v>
      </c>
      <c r="I634" s="157"/>
      <c r="L634" s="153"/>
      <c r="M634" s="158"/>
      <c r="T634" s="159"/>
      <c r="AT634" s="154" t="s">
        <v>262</v>
      </c>
      <c r="AU634" s="154" t="s">
        <v>21</v>
      </c>
      <c r="AV634" s="12" t="s">
        <v>21</v>
      </c>
      <c r="AW634" s="12" t="s">
        <v>36</v>
      </c>
      <c r="AX634" s="12" t="s">
        <v>75</v>
      </c>
      <c r="AY634" s="154" t="s">
        <v>244</v>
      </c>
    </row>
    <row r="635" spans="2:65" s="12" customFormat="1">
      <c r="B635" s="153"/>
      <c r="D635" s="147" t="s">
        <v>262</v>
      </c>
      <c r="E635" s="154" t="s">
        <v>29</v>
      </c>
      <c r="F635" s="155" t="s">
        <v>3734</v>
      </c>
      <c r="H635" s="156">
        <v>23.696999999999999</v>
      </c>
      <c r="I635" s="157"/>
      <c r="L635" s="153"/>
      <c r="M635" s="158"/>
      <c r="T635" s="159"/>
      <c r="AT635" s="154" t="s">
        <v>262</v>
      </c>
      <c r="AU635" s="154" t="s">
        <v>21</v>
      </c>
      <c r="AV635" s="12" t="s">
        <v>21</v>
      </c>
      <c r="AW635" s="12" t="s">
        <v>36</v>
      </c>
      <c r="AX635" s="12" t="s">
        <v>75</v>
      </c>
      <c r="AY635" s="154" t="s">
        <v>244</v>
      </c>
    </row>
    <row r="636" spans="2:65" s="12" customFormat="1">
      <c r="B636" s="153"/>
      <c r="D636" s="147" t="s">
        <v>262</v>
      </c>
      <c r="E636" s="154" t="s">
        <v>29</v>
      </c>
      <c r="F636" s="155" t="s">
        <v>3735</v>
      </c>
      <c r="H636" s="156">
        <v>26.16</v>
      </c>
      <c r="I636" s="157"/>
      <c r="L636" s="153"/>
      <c r="M636" s="158"/>
      <c r="T636" s="159"/>
      <c r="AT636" s="154" t="s">
        <v>262</v>
      </c>
      <c r="AU636" s="154" t="s">
        <v>21</v>
      </c>
      <c r="AV636" s="12" t="s">
        <v>21</v>
      </c>
      <c r="AW636" s="12" t="s">
        <v>36</v>
      </c>
      <c r="AX636" s="12" t="s">
        <v>75</v>
      </c>
      <c r="AY636" s="154" t="s">
        <v>244</v>
      </c>
    </row>
    <row r="637" spans="2:65" s="15" customFormat="1">
      <c r="B637" s="188"/>
      <c r="D637" s="147" t="s">
        <v>262</v>
      </c>
      <c r="E637" s="189" t="s">
        <v>29</v>
      </c>
      <c r="F637" s="190" t="s">
        <v>3736</v>
      </c>
      <c r="H637" s="189" t="s">
        <v>29</v>
      </c>
      <c r="I637" s="191"/>
      <c r="L637" s="188"/>
      <c r="M637" s="192"/>
      <c r="T637" s="193"/>
      <c r="AT637" s="189" t="s">
        <v>262</v>
      </c>
      <c r="AU637" s="189" t="s">
        <v>21</v>
      </c>
      <c r="AV637" s="15" t="s">
        <v>83</v>
      </c>
      <c r="AW637" s="15" t="s">
        <v>36</v>
      </c>
      <c r="AX637" s="15" t="s">
        <v>75</v>
      </c>
      <c r="AY637" s="189" t="s">
        <v>244</v>
      </c>
    </row>
    <row r="638" spans="2:65" s="12" customFormat="1">
      <c r="B638" s="153"/>
      <c r="D638" s="147" t="s">
        <v>262</v>
      </c>
      <c r="E638" s="154" t="s">
        <v>29</v>
      </c>
      <c r="F638" s="155" t="s">
        <v>3737</v>
      </c>
      <c r="H638" s="156">
        <v>14.535</v>
      </c>
      <c r="I638" s="157"/>
      <c r="L638" s="153"/>
      <c r="M638" s="158"/>
      <c r="T638" s="159"/>
      <c r="AT638" s="154" t="s">
        <v>262</v>
      </c>
      <c r="AU638" s="154" t="s">
        <v>21</v>
      </c>
      <c r="AV638" s="12" t="s">
        <v>21</v>
      </c>
      <c r="AW638" s="12" t="s">
        <v>36</v>
      </c>
      <c r="AX638" s="12" t="s">
        <v>75</v>
      </c>
      <c r="AY638" s="154" t="s">
        <v>244</v>
      </c>
    </row>
    <row r="639" spans="2:65" s="12" customFormat="1">
      <c r="B639" s="153"/>
      <c r="D639" s="147" t="s">
        <v>262</v>
      </c>
      <c r="E639" s="154" t="s">
        <v>29</v>
      </c>
      <c r="F639" s="155" t="s">
        <v>3738</v>
      </c>
      <c r="H639" s="156">
        <v>55.634999999999998</v>
      </c>
      <c r="I639" s="157"/>
      <c r="L639" s="153"/>
      <c r="M639" s="158"/>
      <c r="T639" s="159"/>
      <c r="AT639" s="154" t="s">
        <v>262</v>
      </c>
      <c r="AU639" s="154" t="s">
        <v>21</v>
      </c>
      <c r="AV639" s="12" t="s">
        <v>21</v>
      </c>
      <c r="AW639" s="12" t="s">
        <v>36</v>
      </c>
      <c r="AX639" s="12" t="s">
        <v>75</v>
      </c>
      <c r="AY639" s="154" t="s">
        <v>244</v>
      </c>
    </row>
    <row r="640" spans="2:65" s="12" customFormat="1">
      <c r="B640" s="153"/>
      <c r="D640" s="147" t="s">
        <v>262</v>
      </c>
      <c r="E640" s="154" t="s">
        <v>29</v>
      </c>
      <c r="F640" s="155" t="s">
        <v>3739</v>
      </c>
      <c r="H640" s="156">
        <v>33.720999999999997</v>
      </c>
      <c r="I640" s="157"/>
      <c r="L640" s="153"/>
      <c r="M640" s="158"/>
      <c r="T640" s="159"/>
      <c r="AT640" s="154" t="s">
        <v>262</v>
      </c>
      <c r="AU640" s="154" t="s">
        <v>21</v>
      </c>
      <c r="AV640" s="12" t="s">
        <v>21</v>
      </c>
      <c r="AW640" s="12" t="s">
        <v>36</v>
      </c>
      <c r="AX640" s="12" t="s">
        <v>75</v>
      </c>
      <c r="AY640" s="154" t="s">
        <v>244</v>
      </c>
    </row>
    <row r="641" spans="2:65" s="15" customFormat="1">
      <c r="B641" s="188"/>
      <c r="D641" s="147" t="s">
        <v>262</v>
      </c>
      <c r="E641" s="189" t="s">
        <v>29</v>
      </c>
      <c r="F641" s="190" t="s">
        <v>3740</v>
      </c>
      <c r="H641" s="189" t="s">
        <v>29</v>
      </c>
      <c r="I641" s="191"/>
      <c r="L641" s="188"/>
      <c r="M641" s="192"/>
      <c r="T641" s="193"/>
      <c r="AT641" s="189" t="s">
        <v>262</v>
      </c>
      <c r="AU641" s="189" t="s">
        <v>21</v>
      </c>
      <c r="AV641" s="15" t="s">
        <v>83</v>
      </c>
      <c r="AW641" s="15" t="s">
        <v>36</v>
      </c>
      <c r="AX641" s="15" t="s">
        <v>75</v>
      </c>
      <c r="AY641" s="189" t="s">
        <v>244</v>
      </c>
    </row>
    <row r="642" spans="2:65" s="12" customFormat="1">
      <c r="B642" s="153"/>
      <c r="D642" s="147" t="s">
        <v>262</v>
      </c>
      <c r="E642" s="154" t="s">
        <v>29</v>
      </c>
      <c r="F642" s="155" t="s">
        <v>3741</v>
      </c>
      <c r="H642" s="156">
        <v>30.780999999999999</v>
      </c>
      <c r="I642" s="157"/>
      <c r="L642" s="153"/>
      <c r="M642" s="158"/>
      <c r="T642" s="159"/>
      <c r="AT642" s="154" t="s">
        <v>262</v>
      </c>
      <c r="AU642" s="154" t="s">
        <v>21</v>
      </c>
      <c r="AV642" s="12" t="s">
        <v>21</v>
      </c>
      <c r="AW642" s="12" t="s">
        <v>36</v>
      </c>
      <c r="AX642" s="12" t="s">
        <v>75</v>
      </c>
      <c r="AY642" s="154" t="s">
        <v>244</v>
      </c>
    </row>
    <row r="643" spans="2:65" s="13" customFormat="1">
      <c r="B643" s="160"/>
      <c r="D643" s="147" t="s">
        <v>262</v>
      </c>
      <c r="E643" s="161" t="s">
        <v>29</v>
      </c>
      <c r="F643" s="162" t="s">
        <v>271</v>
      </c>
      <c r="H643" s="163">
        <v>238.48599999999999</v>
      </c>
      <c r="I643" s="164"/>
      <c r="L643" s="160"/>
      <c r="M643" s="165"/>
      <c r="T643" s="166"/>
      <c r="AT643" s="161" t="s">
        <v>262</v>
      </c>
      <c r="AU643" s="161" t="s">
        <v>21</v>
      </c>
      <c r="AV643" s="13" t="s">
        <v>251</v>
      </c>
      <c r="AW643" s="13" t="s">
        <v>36</v>
      </c>
      <c r="AX643" s="13" t="s">
        <v>83</v>
      </c>
      <c r="AY643" s="161" t="s">
        <v>244</v>
      </c>
    </row>
    <row r="644" spans="2:65" s="1" customFormat="1" ht="16.5" customHeight="1">
      <c r="B644" s="34"/>
      <c r="C644" s="175" t="s">
        <v>1877</v>
      </c>
      <c r="D644" s="175" t="s">
        <v>373</v>
      </c>
      <c r="E644" s="176" t="s">
        <v>2360</v>
      </c>
      <c r="F644" s="177" t="s">
        <v>2361</v>
      </c>
      <c r="G644" s="178" t="s">
        <v>416</v>
      </c>
      <c r="H644" s="179">
        <v>8.1000000000000003E-2</v>
      </c>
      <c r="I644" s="180"/>
      <c r="J644" s="181">
        <f>ROUND(I644*H644,2)</f>
        <v>0</v>
      </c>
      <c r="K644" s="177" t="s">
        <v>250</v>
      </c>
      <c r="L644" s="182"/>
      <c r="M644" s="183" t="s">
        <v>29</v>
      </c>
      <c r="N644" s="184" t="s">
        <v>46</v>
      </c>
      <c r="P644" s="143">
        <f>O644*H644</f>
        <v>0</v>
      </c>
      <c r="Q644" s="143">
        <v>1</v>
      </c>
      <c r="R644" s="143">
        <f>Q644*H644</f>
        <v>8.1000000000000003E-2</v>
      </c>
      <c r="S644" s="143">
        <v>0</v>
      </c>
      <c r="T644" s="144">
        <f>S644*H644</f>
        <v>0</v>
      </c>
      <c r="AR644" s="145" t="s">
        <v>468</v>
      </c>
      <c r="AT644" s="145" t="s">
        <v>373</v>
      </c>
      <c r="AU644" s="145" t="s">
        <v>21</v>
      </c>
      <c r="AY644" s="18" t="s">
        <v>244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8" t="s">
        <v>83</v>
      </c>
      <c r="BK644" s="146">
        <f>ROUND(I644*H644,2)</f>
        <v>0</v>
      </c>
      <c r="BL644" s="18" t="s">
        <v>359</v>
      </c>
      <c r="BM644" s="145" t="s">
        <v>3742</v>
      </c>
    </row>
    <row r="645" spans="2:65" s="1" customFormat="1">
      <c r="B645" s="34"/>
      <c r="D645" s="147" t="s">
        <v>253</v>
      </c>
      <c r="F645" s="148" t="s">
        <v>2361</v>
      </c>
      <c r="I645" s="149"/>
      <c r="L645" s="34"/>
      <c r="M645" s="150"/>
      <c r="T645" s="55"/>
      <c r="AT645" s="18" t="s">
        <v>253</v>
      </c>
      <c r="AU645" s="18" t="s">
        <v>21</v>
      </c>
    </row>
    <row r="646" spans="2:65" s="12" customFormat="1">
      <c r="B646" s="153"/>
      <c r="D646" s="147" t="s">
        <v>262</v>
      </c>
      <c r="E646" s="154" t="s">
        <v>29</v>
      </c>
      <c r="F646" s="155" t="s">
        <v>3743</v>
      </c>
      <c r="H646" s="156">
        <v>8.1000000000000003E-2</v>
      </c>
      <c r="I646" s="157"/>
      <c r="L646" s="153"/>
      <c r="M646" s="158"/>
      <c r="T646" s="159"/>
      <c r="AT646" s="154" t="s">
        <v>262</v>
      </c>
      <c r="AU646" s="154" t="s">
        <v>21</v>
      </c>
      <c r="AV646" s="12" t="s">
        <v>21</v>
      </c>
      <c r="AW646" s="12" t="s">
        <v>36</v>
      </c>
      <c r="AX646" s="12" t="s">
        <v>75</v>
      </c>
      <c r="AY646" s="154" t="s">
        <v>244</v>
      </c>
    </row>
    <row r="647" spans="2:65" s="13" customFormat="1">
      <c r="B647" s="160"/>
      <c r="D647" s="147" t="s">
        <v>262</v>
      </c>
      <c r="E647" s="161" t="s">
        <v>29</v>
      </c>
      <c r="F647" s="162" t="s">
        <v>271</v>
      </c>
      <c r="H647" s="163">
        <v>8.1000000000000003E-2</v>
      </c>
      <c r="I647" s="164"/>
      <c r="L647" s="160"/>
      <c r="M647" s="165"/>
      <c r="T647" s="166"/>
      <c r="AT647" s="161" t="s">
        <v>262</v>
      </c>
      <c r="AU647" s="161" t="s">
        <v>21</v>
      </c>
      <c r="AV647" s="13" t="s">
        <v>251</v>
      </c>
      <c r="AW647" s="13" t="s">
        <v>36</v>
      </c>
      <c r="AX647" s="13" t="s">
        <v>83</v>
      </c>
      <c r="AY647" s="161" t="s">
        <v>244</v>
      </c>
    </row>
    <row r="648" spans="2:65" s="1" customFormat="1" ht="16.5" customHeight="1">
      <c r="B648" s="34"/>
      <c r="C648" s="134" t="s">
        <v>1884</v>
      </c>
      <c r="D648" s="134" t="s">
        <v>246</v>
      </c>
      <c r="E648" s="135" t="s">
        <v>3744</v>
      </c>
      <c r="F648" s="136" t="s">
        <v>3745</v>
      </c>
      <c r="G648" s="137" t="s">
        <v>249</v>
      </c>
      <c r="H648" s="138">
        <v>285.70299999999997</v>
      </c>
      <c r="I648" s="139"/>
      <c r="J648" s="140">
        <f>ROUND(I648*H648,2)</f>
        <v>0</v>
      </c>
      <c r="K648" s="136" t="s">
        <v>250</v>
      </c>
      <c r="L648" s="34"/>
      <c r="M648" s="141" t="s">
        <v>29</v>
      </c>
      <c r="N648" s="142" t="s">
        <v>46</v>
      </c>
      <c r="P648" s="143">
        <f>O648*H648</f>
        <v>0</v>
      </c>
      <c r="Q648" s="143">
        <v>0</v>
      </c>
      <c r="R648" s="143">
        <f>Q648*H648</f>
        <v>0</v>
      </c>
      <c r="S648" s="143">
        <v>0</v>
      </c>
      <c r="T648" s="144">
        <f>S648*H648</f>
        <v>0</v>
      </c>
      <c r="AR648" s="145" t="s">
        <v>359</v>
      </c>
      <c r="AT648" s="145" t="s">
        <v>246</v>
      </c>
      <c r="AU648" s="145" t="s">
        <v>21</v>
      </c>
      <c r="AY648" s="18" t="s">
        <v>244</v>
      </c>
      <c r="BE648" s="146">
        <f>IF(N648="základní",J648,0)</f>
        <v>0</v>
      </c>
      <c r="BF648" s="146">
        <f>IF(N648="snížená",J648,0)</f>
        <v>0</v>
      </c>
      <c r="BG648" s="146">
        <f>IF(N648="zákl. přenesená",J648,0)</f>
        <v>0</v>
      </c>
      <c r="BH648" s="146">
        <f>IF(N648="sníž. přenesená",J648,0)</f>
        <v>0</v>
      </c>
      <c r="BI648" s="146">
        <f>IF(N648="nulová",J648,0)</f>
        <v>0</v>
      </c>
      <c r="BJ648" s="18" t="s">
        <v>83</v>
      </c>
      <c r="BK648" s="146">
        <f>ROUND(I648*H648,2)</f>
        <v>0</v>
      </c>
      <c r="BL648" s="18" t="s">
        <v>359</v>
      </c>
      <c r="BM648" s="145" t="s">
        <v>3746</v>
      </c>
    </row>
    <row r="649" spans="2:65" s="1" customFormat="1">
      <c r="B649" s="34"/>
      <c r="D649" s="147" t="s">
        <v>253</v>
      </c>
      <c r="F649" s="148" t="s">
        <v>3747</v>
      </c>
      <c r="I649" s="149"/>
      <c r="L649" s="34"/>
      <c r="M649" s="150"/>
      <c r="T649" s="55"/>
      <c r="AT649" s="18" t="s">
        <v>253</v>
      </c>
      <c r="AU649" s="18" t="s">
        <v>21</v>
      </c>
    </row>
    <row r="650" spans="2:65" s="1" customFormat="1">
      <c r="B650" s="34"/>
      <c r="D650" s="151" t="s">
        <v>255</v>
      </c>
      <c r="F650" s="152" t="s">
        <v>3748</v>
      </c>
      <c r="I650" s="149"/>
      <c r="L650" s="34"/>
      <c r="M650" s="150"/>
      <c r="T650" s="55"/>
      <c r="AT650" s="18" t="s">
        <v>255</v>
      </c>
      <c r="AU650" s="18" t="s">
        <v>21</v>
      </c>
    </row>
    <row r="651" spans="2:65" s="15" customFormat="1">
      <c r="B651" s="188"/>
      <c r="D651" s="147" t="s">
        <v>262</v>
      </c>
      <c r="E651" s="189" t="s">
        <v>29</v>
      </c>
      <c r="F651" s="190" t="s">
        <v>3732</v>
      </c>
      <c r="H651" s="189" t="s">
        <v>29</v>
      </c>
      <c r="I651" s="191"/>
      <c r="L651" s="188"/>
      <c r="M651" s="192"/>
      <c r="T651" s="193"/>
      <c r="AT651" s="189" t="s">
        <v>262</v>
      </c>
      <c r="AU651" s="189" t="s">
        <v>21</v>
      </c>
      <c r="AV651" s="15" t="s">
        <v>83</v>
      </c>
      <c r="AW651" s="15" t="s">
        <v>36</v>
      </c>
      <c r="AX651" s="15" t="s">
        <v>75</v>
      </c>
      <c r="AY651" s="189" t="s">
        <v>244</v>
      </c>
    </row>
    <row r="652" spans="2:65" s="12" customFormat="1">
      <c r="B652" s="153"/>
      <c r="D652" s="147" t="s">
        <v>262</v>
      </c>
      <c r="E652" s="154" t="s">
        <v>29</v>
      </c>
      <c r="F652" s="155" t="s">
        <v>3733</v>
      </c>
      <c r="H652" s="156">
        <v>53.957000000000001</v>
      </c>
      <c r="I652" s="157"/>
      <c r="L652" s="153"/>
      <c r="M652" s="158"/>
      <c r="T652" s="159"/>
      <c r="AT652" s="154" t="s">
        <v>262</v>
      </c>
      <c r="AU652" s="154" t="s">
        <v>21</v>
      </c>
      <c r="AV652" s="12" t="s">
        <v>21</v>
      </c>
      <c r="AW652" s="12" t="s">
        <v>36</v>
      </c>
      <c r="AX652" s="12" t="s">
        <v>75</v>
      </c>
      <c r="AY652" s="154" t="s">
        <v>244</v>
      </c>
    </row>
    <row r="653" spans="2:65" s="12" customFormat="1">
      <c r="B653" s="153"/>
      <c r="D653" s="147" t="s">
        <v>262</v>
      </c>
      <c r="E653" s="154" t="s">
        <v>29</v>
      </c>
      <c r="F653" s="155" t="s">
        <v>3734</v>
      </c>
      <c r="H653" s="156">
        <v>23.696999999999999</v>
      </c>
      <c r="I653" s="157"/>
      <c r="L653" s="153"/>
      <c r="M653" s="158"/>
      <c r="T653" s="159"/>
      <c r="AT653" s="154" t="s">
        <v>262</v>
      </c>
      <c r="AU653" s="154" t="s">
        <v>21</v>
      </c>
      <c r="AV653" s="12" t="s">
        <v>21</v>
      </c>
      <c r="AW653" s="12" t="s">
        <v>36</v>
      </c>
      <c r="AX653" s="12" t="s">
        <v>75</v>
      </c>
      <c r="AY653" s="154" t="s">
        <v>244</v>
      </c>
    </row>
    <row r="654" spans="2:65" s="12" customFormat="1">
      <c r="B654" s="153"/>
      <c r="D654" s="147" t="s">
        <v>262</v>
      </c>
      <c r="E654" s="154" t="s">
        <v>29</v>
      </c>
      <c r="F654" s="155" t="s">
        <v>3735</v>
      </c>
      <c r="H654" s="156">
        <v>26.16</v>
      </c>
      <c r="I654" s="157"/>
      <c r="L654" s="153"/>
      <c r="M654" s="158"/>
      <c r="T654" s="159"/>
      <c r="AT654" s="154" t="s">
        <v>262</v>
      </c>
      <c r="AU654" s="154" t="s">
        <v>21</v>
      </c>
      <c r="AV654" s="12" t="s">
        <v>21</v>
      </c>
      <c r="AW654" s="12" t="s">
        <v>36</v>
      </c>
      <c r="AX654" s="12" t="s">
        <v>75</v>
      </c>
      <c r="AY654" s="154" t="s">
        <v>244</v>
      </c>
    </row>
    <row r="655" spans="2:65" s="15" customFormat="1">
      <c r="B655" s="188"/>
      <c r="D655" s="147" t="s">
        <v>262</v>
      </c>
      <c r="E655" s="189" t="s">
        <v>29</v>
      </c>
      <c r="F655" s="190" t="s">
        <v>3736</v>
      </c>
      <c r="H655" s="189" t="s">
        <v>29</v>
      </c>
      <c r="I655" s="191"/>
      <c r="L655" s="188"/>
      <c r="M655" s="192"/>
      <c r="T655" s="193"/>
      <c r="AT655" s="189" t="s">
        <v>262</v>
      </c>
      <c r="AU655" s="189" t="s">
        <v>21</v>
      </c>
      <c r="AV655" s="15" t="s">
        <v>83</v>
      </c>
      <c r="AW655" s="15" t="s">
        <v>36</v>
      </c>
      <c r="AX655" s="15" t="s">
        <v>75</v>
      </c>
      <c r="AY655" s="189" t="s">
        <v>244</v>
      </c>
    </row>
    <row r="656" spans="2:65" s="12" customFormat="1">
      <c r="B656" s="153"/>
      <c r="D656" s="147" t="s">
        <v>262</v>
      </c>
      <c r="E656" s="154" t="s">
        <v>29</v>
      </c>
      <c r="F656" s="155" t="s">
        <v>3737</v>
      </c>
      <c r="H656" s="156">
        <v>14.535</v>
      </c>
      <c r="I656" s="157"/>
      <c r="L656" s="153"/>
      <c r="M656" s="158"/>
      <c r="T656" s="159"/>
      <c r="AT656" s="154" t="s">
        <v>262</v>
      </c>
      <c r="AU656" s="154" t="s">
        <v>21</v>
      </c>
      <c r="AV656" s="12" t="s">
        <v>21</v>
      </c>
      <c r="AW656" s="12" t="s">
        <v>36</v>
      </c>
      <c r="AX656" s="12" t="s">
        <v>75</v>
      </c>
      <c r="AY656" s="154" t="s">
        <v>244</v>
      </c>
    </row>
    <row r="657" spans="2:65" s="12" customFormat="1">
      <c r="B657" s="153"/>
      <c r="D657" s="147" t="s">
        <v>262</v>
      </c>
      <c r="E657" s="154" t="s">
        <v>29</v>
      </c>
      <c r="F657" s="155" t="s">
        <v>3738</v>
      </c>
      <c r="H657" s="156">
        <v>55.634999999999998</v>
      </c>
      <c r="I657" s="157"/>
      <c r="L657" s="153"/>
      <c r="M657" s="158"/>
      <c r="T657" s="159"/>
      <c r="AT657" s="154" t="s">
        <v>262</v>
      </c>
      <c r="AU657" s="154" t="s">
        <v>21</v>
      </c>
      <c r="AV657" s="12" t="s">
        <v>21</v>
      </c>
      <c r="AW657" s="12" t="s">
        <v>36</v>
      </c>
      <c r="AX657" s="12" t="s">
        <v>75</v>
      </c>
      <c r="AY657" s="154" t="s">
        <v>244</v>
      </c>
    </row>
    <row r="658" spans="2:65" s="12" customFormat="1">
      <c r="B658" s="153"/>
      <c r="D658" s="147" t="s">
        <v>262</v>
      </c>
      <c r="E658" s="154" t="s">
        <v>29</v>
      </c>
      <c r="F658" s="155" t="s">
        <v>3739</v>
      </c>
      <c r="H658" s="156">
        <v>33.720999999999997</v>
      </c>
      <c r="I658" s="157"/>
      <c r="L658" s="153"/>
      <c r="M658" s="158"/>
      <c r="T658" s="159"/>
      <c r="AT658" s="154" t="s">
        <v>262</v>
      </c>
      <c r="AU658" s="154" t="s">
        <v>21</v>
      </c>
      <c r="AV658" s="12" t="s">
        <v>21</v>
      </c>
      <c r="AW658" s="12" t="s">
        <v>36</v>
      </c>
      <c r="AX658" s="12" t="s">
        <v>75</v>
      </c>
      <c r="AY658" s="154" t="s">
        <v>244</v>
      </c>
    </row>
    <row r="659" spans="2:65" s="12" customFormat="1">
      <c r="B659" s="153"/>
      <c r="D659" s="147" t="s">
        <v>262</v>
      </c>
      <c r="E659" s="154" t="s">
        <v>29</v>
      </c>
      <c r="F659" s="155" t="s">
        <v>3749</v>
      </c>
      <c r="H659" s="156">
        <v>47.216999999999999</v>
      </c>
      <c r="I659" s="157"/>
      <c r="L659" s="153"/>
      <c r="M659" s="158"/>
      <c r="T659" s="159"/>
      <c r="AT659" s="154" t="s">
        <v>262</v>
      </c>
      <c r="AU659" s="154" t="s">
        <v>21</v>
      </c>
      <c r="AV659" s="12" t="s">
        <v>21</v>
      </c>
      <c r="AW659" s="12" t="s">
        <v>36</v>
      </c>
      <c r="AX659" s="12" t="s">
        <v>75</v>
      </c>
      <c r="AY659" s="154" t="s">
        <v>244</v>
      </c>
    </row>
    <row r="660" spans="2:65" s="12" customFormat="1">
      <c r="B660" s="153"/>
      <c r="D660" s="147" t="s">
        <v>262</v>
      </c>
      <c r="E660" s="154" t="s">
        <v>29</v>
      </c>
      <c r="F660" s="155" t="s">
        <v>3741</v>
      </c>
      <c r="H660" s="156">
        <v>30.780999999999999</v>
      </c>
      <c r="I660" s="157"/>
      <c r="L660" s="153"/>
      <c r="M660" s="158"/>
      <c r="T660" s="159"/>
      <c r="AT660" s="154" t="s">
        <v>262</v>
      </c>
      <c r="AU660" s="154" t="s">
        <v>21</v>
      </c>
      <c r="AV660" s="12" t="s">
        <v>21</v>
      </c>
      <c r="AW660" s="12" t="s">
        <v>36</v>
      </c>
      <c r="AX660" s="12" t="s">
        <v>75</v>
      </c>
      <c r="AY660" s="154" t="s">
        <v>244</v>
      </c>
    </row>
    <row r="661" spans="2:65" s="13" customFormat="1">
      <c r="B661" s="160"/>
      <c r="D661" s="147" t="s">
        <v>262</v>
      </c>
      <c r="E661" s="161" t="s">
        <v>29</v>
      </c>
      <c r="F661" s="162" t="s">
        <v>271</v>
      </c>
      <c r="H661" s="163">
        <v>285.70299999999997</v>
      </c>
      <c r="I661" s="164"/>
      <c r="L661" s="160"/>
      <c r="M661" s="165"/>
      <c r="T661" s="166"/>
      <c r="AT661" s="161" t="s">
        <v>262</v>
      </c>
      <c r="AU661" s="161" t="s">
        <v>21</v>
      </c>
      <c r="AV661" s="13" t="s">
        <v>251</v>
      </c>
      <c r="AW661" s="13" t="s">
        <v>36</v>
      </c>
      <c r="AX661" s="13" t="s">
        <v>83</v>
      </c>
      <c r="AY661" s="161" t="s">
        <v>244</v>
      </c>
    </row>
    <row r="662" spans="2:65" s="1" customFormat="1" ht="16.5" customHeight="1">
      <c r="B662" s="34"/>
      <c r="C662" s="175" t="s">
        <v>1888</v>
      </c>
      <c r="D662" s="175" t="s">
        <v>373</v>
      </c>
      <c r="E662" s="176" t="s">
        <v>3750</v>
      </c>
      <c r="F662" s="177" t="s">
        <v>3751</v>
      </c>
      <c r="G662" s="178" t="s">
        <v>416</v>
      </c>
      <c r="H662" s="179">
        <v>0.11700000000000001</v>
      </c>
      <c r="I662" s="180"/>
      <c r="J662" s="181">
        <f>ROUND(I662*H662,2)</f>
        <v>0</v>
      </c>
      <c r="K662" s="177" t="s">
        <v>250</v>
      </c>
      <c r="L662" s="182"/>
      <c r="M662" s="183" t="s">
        <v>29</v>
      </c>
      <c r="N662" s="184" t="s">
        <v>46</v>
      </c>
      <c r="P662" s="143">
        <f>O662*H662</f>
        <v>0</v>
      </c>
      <c r="Q662" s="143">
        <v>1</v>
      </c>
      <c r="R662" s="143">
        <f>Q662*H662</f>
        <v>0.11700000000000001</v>
      </c>
      <c r="S662" s="143">
        <v>0</v>
      </c>
      <c r="T662" s="144">
        <f>S662*H662</f>
        <v>0</v>
      </c>
      <c r="AR662" s="145" t="s">
        <v>468</v>
      </c>
      <c r="AT662" s="145" t="s">
        <v>373</v>
      </c>
      <c r="AU662" s="145" t="s">
        <v>21</v>
      </c>
      <c r="AY662" s="18" t="s">
        <v>244</v>
      </c>
      <c r="BE662" s="146">
        <f>IF(N662="základní",J662,0)</f>
        <v>0</v>
      </c>
      <c r="BF662" s="146">
        <f>IF(N662="snížená",J662,0)</f>
        <v>0</v>
      </c>
      <c r="BG662" s="146">
        <f>IF(N662="zákl. přenesená",J662,0)</f>
        <v>0</v>
      </c>
      <c r="BH662" s="146">
        <f>IF(N662="sníž. přenesená",J662,0)</f>
        <v>0</v>
      </c>
      <c r="BI662" s="146">
        <f>IF(N662="nulová",J662,0)</f>
        <v>0</v>
      </c>
      <c r="BJ662" s="18" t="s">
        <v>83</v>
      </c>
      <c r="BK662" s="146">
        <f>ROUND(I662*H662,2)</f>
        <v>0</v>
      </c>
      <c r="BL662" s="18" t="s">
        <v>359</v>
      </c>
      <c r="BM662" s="145" t="s">
        <v>3752</v>
      </c>
    </row>
    <row r="663" spans="2:65" s="1" customFormat="1">
      <c r="B663" s="34"/>
      <c r="D663" s="147" t="s">
        <v>253</v>
      </c>
      <c r="F663" s="148" t="s">
        <v>3751</v>
      </c>
      <c r="I663" s="149"/>
      <c r="L663" s="34"/>
      <c r="M663" s="150"/>
      <c r="T663" s="55"/>
      <c r="AT663" s="18" t="s">
        <v>253</v>
      </c>
      <c r="AU663" s="18" t="s">
        <v>21</v>
      </c>
    </row>
    <row r="664" spans="2:65" s="12" customFormat="1">
      <c r="B664" s="153"/>
      <c r="D664" s="147" t="s">
        <v>262</v>
      </c>
      <c r="E664" s="154" t="s">
        <v>29</v>
      </c>
      <c r="F664" s="155" t="s">
        <v>3753</v>
      </c>
      <c r="H664" s="156">
        <v>0.11700000000000001</v>
      </c>
      <c r="I664" s="157"/>
      <c r="L664" s="153"/>
      <c r="M664" s="158"/>
      <c r="T664" s="159"/>
      <c r="AT664" s="154" t="s">
        <v>262</v>
      </c>
      <c r="AU664" s="154" t="s">
        <v>21</v>
      </c>
      <c r="AV664" s="12" t="s">
        <v>21</v>
      </c>
      <c r="AW664" s="12" t="s">
        <v>36</v>
      </c>
      <c r="AX664" s="12" t="s">
        <v>75</v>
      </c>
      <c r="AY664" s="154" t="s">
        <v>244</v>
      </c>
    </row>
    <row r="665" spans="2:65" s="13" customFormat="1">
      <c r="B665" s="160"/>
      <c r="D665" s="147" t="s">
        <v>262</v>
      </c>
      <c r="E665" s="161" t="s">
        <v>29</v>
      </c>
      <c r="F665" s="162" t="s">
        <v>271</v>
      </c>
      <c r="H665" s="163">
        <v>0.11700000000000001</v>
      </c>
      <c r="I665" s="164"/>
      <c r="L665" s="160"/>
      <c r="M665" s="165"/>
      <c r="T665" s="166"/>
      <c r="AT665" s="161" t="s">
        <v>262</v>
      </c>
      <c r="AU665" s="161" t="s">
        <v>21</v>
      </c>
      <c r="AV665" s="13" t="s">
        <v>251</v>
      </c>
      <c r="AW665" s="13" t="s">
        <v>36</v>
      </c>
      <c r="AX665" s="13" t="s">
        <v>83</v>
      </c>
      <c r="AY665" s="161" t="s">
        <v>244</v>
      </c>
    </row>
    <row r="666" spans="2:65" s="1" customFormat="1" ht="16.5" customHeight="1">
      <c r="B666" s="34"/>
      <c r="C666" s="134" t="s">
        <v>1895</v>
      </c>
      <c r="D666" s="134" t="s">
        <v>246</v>
      </c>
      <c r="E666" s="135" t="s">
        <v>3754</v>
      </c>
      <c r="F666" s="136" t="s">
        <v>3755</v>
      </c>
      <c r="G666" s="137" t="s">
        <v>249</v>
      </c>
      <c r="H666" s="138">
        <v>109.25</v>
      </c>
      <c r="I666" s="139"/>
      <c r="J666" s="140">
        <f>ROUND(I666*H666,2)</f>
        <v>0</v>
      </c>
      <c r="K666" s="136" t="s">
        <v>250</v>
      </c>
      <c r="L666" s="34"/>
      <c r="M666" s="141" t="s">
        <v>29</v>
      </c>
      <c r="N666" s="142" t="s">
        <v>46</v>
      </c>
      <c r="P666" s="143">
        <f>O666*H666</f>
        <v>0</v>
      </c>
      <c r="Q666" s="143">
        <v>0</v>
      </c>
      <c r="R666" s="143">
        <f>Q666*H666</f>
        <v>0</v>
      </c>
      <c r="S666" s="143">
        <v>0</v>
      </c>
      <c r="T666" s="144">
        <f>S666*H666</f>
        <v>0</v>
      </c>
      <c r="AR666" s="145" t="s">
        <v>359</v>
      </c>
      <c r="AT666" s="145" t="s">
        <v>246</v>
      </c>
      <c r="AU666" s="145" t="s">
        <v>21</v>
      </c>
      <c r="AY666" s="18" t="s">
        <v>244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83</v>
      </c>
      <c r="BK666" s="146">
        <f>ROUND(I666*H666,2)</f>
        <v>0</v>
      </c>
      <c r="BL666" s="18" t="s">
        <v>359</v>
      </c>
      <c r="BM666" s="145" t="s">
        <v>3756</v>
      </c>
    </row>
    <row r="667" spans="2:65" s="1" customFormat="1">
      <c r="B667" s="34"/>
      <c r="D667" s="147" t="s">
        <v>253</v>
      </c>
      <c r="F667" s="148" t="s">
        <v>3757</v>
      </c>
      <c r="I667" s="149"/>
      <c r="L667" s="34"/>
      <c r="M667" s="150"/>
      <c r="T667" s="55"/>
      <c r="AT667" s="18" t="s">
        <v>253</v>
      </c>
      <c r="AU667" s="18" t="s">
        <v>21</v>
      </c>
    </row>
    <row r="668" spans="2:65" s="1" customFormat="1">
      <c r="B668" s="34"/>
      <c r="D668" s="151" t="s">
        <v>255</v>
      </c>
      <c r="F668" s="152" t="s">
        <v>3758</v>
      </c>
      <c r="I668" s="149"/>
      <c r="L668" s="34"/>
      <c r="M668" s="150"/>
      <c r="T668" s="55"/>
      <c r="AT668" s="18" t="s">
        <v>255</v>
      </c>
      <c r="AU668" s="18" t="s">
        <v>21</v>
      </c>
    </row>
    <row r="669" spans="2:65" s="12" customFormat="1">
      <c r="B669" s="153"/>
      <c r="D669" s="147" t="s">
        <v>262</v>
      </c>
      <c r="E669" s="154" t="s">
        <v>29</v>
      </c>
      <c r="F669" s="155" t="s">
        <v>3759</v>
      </c>
      <c r="H669" s="156">
        <v>109.25</v>
      </c>
      <c r="I669" s="157"/>
      <c r="L669" s="153"/>
      <c r="M669" s="158"/>
      <c r="T669" s="159"/>
      <c r="AT669" s="154" t="s">
        <v>262</v>
      </c>
      <c r="AU669" s="154" t="s">
        <v>21</v>
      </c>
      <c r="AV669" s="12" t="s">
        <v>21</v>
      </c>
      <c r="AW669" s="12" t="s">
        <v>36</v>
      </c>
      <c r="AX669" s="12" t="s">
        <v>75</v>
      </c>
      <c r="AY669" s="154" t="s">
        <v>244</v>
      </c>
    </row>
    <row r="670" spans="2:65" s="13" customFormat="1">
      <c r="B670" s="160"/>
      <c r="D670" s="147" t="s">
        <v>262</v>
      </c>
      <c r="E670" s="161" t="s">
        <v>29</v>
      </c>
      <c r="F670" s="162" t="s">
        <v>271</v>
      </c>
      <c r="H670" s="163">
        <v>109.25</v>
      </c>
      <c r="I670" s="164"/>
      <c r="L670" s="160"/>
      <c r="M670" s="165"/>
      <c r="T670" s="166"/>
      <c r="AT670" s="161" t="s">
        <v>262</v>
      </c>
      <c r="AU670" s="161" t="s">
        <v>21</v>
      </c>
      <c r="AV670" s="13" t="s">
        <v>251</v>
      </c>
      <c r="AW670" s="13" t="s">
        <v>36</v>
      </c>
      <c r="AX670" s="13" t="s">
        <v>83</v>
      </c>
      <c r="AY670" s="161" t="s">
        <v>244</v>
      </c>
    </row>
    <row r="671" spans="2:65" s="1" customFormat="1" ht="24.2" customHeight="1">
      <c r="B671" s="34"/>
      <c r="C671" s="175" t="s">
        <v>1900</v>
      </c>
      <c r="D671" s="175" t="s">
        <v>373</v>
      </c>
      <c r="E671" s="176" t="s">
        <v>3760</v>
      </c>
      <c r="F671" s="177" t="s">
        <v>3761</v>
      </c>
      <c r="G671" s="178" t="s">
        <v>249</v>
      </c>
      <c r="H671" s="179">
        <v>122.785</v>
      </c>
      <c r="I671" s="180"/>
      <c r="J671" s="181">
        <f>ROUND(I671*H671,2)</f>
        <v>0</v>
      </c>
      <c r="K671" s="177" t="s">
        <v>250</v>
      </c>
      <c r="L671" s="182"/>
      <c r="M671" s="183" t="s">
        <v>29</v>
      </c>
      <c r="N671" s="184" t="s">
        <v>46</v>
      </c>
      <c r="P671" s="143">
        <f>O671*H671</f>
        <v>0</v>
      </c>
      <c r="Q671" s="143">
        <v>4.0000000000000001E-3</v>
      </c>
      <c r="R671" s="143">
        <f>Q671*H671</f>
        <v>0.49114000000000002</v>
      </c>
      <c r="S671" s="143">
        <v>0</v>
      </c>
      <c r="T671" s="144">
        <f>S671*H671</f>
        <v>0</v>
      </c>
      <c r="AR671" s="145" t="s">
        <v>468</v>
      </c>
      <c r="AT671" s="145" t="s">
        <v>373</v>
      </c>
      <c r="AU671" s="145" t="s">
        <v>21</v>
      </c>
      <c r="AY671" s="18" t="s">
        <v>244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83</v>
      </c>
      <c r="BK671" s="146">
        <f>ROUND(I671*H671,2)</f>
        <v>0</v>
      </c>
      <c r="BL671" s="18" t="s">
        <v>359</v>
      </c>
      <c r="BM671" s="145" t="s">
        <v>3762</v>
      </c>
    </row>
    <row r="672" spans="2:65" s="1" customFormat="1" ht="19.5">
      <c r="B672" s="34"/>
      <c r="D672" s="147" t="s">
        <v>253</v>
      </c>
      <c r="F672" s="148" t="s">
        <v>3761</v>
      </c>
      <c r="I672" s="149"/>
      <c r="L672" s="34"/>
      <c r="M672" s="150"/>
      <c r="T672" s="55"/>
      <c r="AT672" s="18" t="s">
        <v>253</v>
      </c>
      <c r="AU672" s="18" t="s">
        <v>21</v>
      </c>
    </row>
    <row r="673" spans="2:65" s="12" customFormat="1">
      <c r="B673" s="153"/>
      <c r="D673" s="147" t="s">
        <v>262</v>
      </c>
      <c r="E673" s="154" t="s">
        <v>29</v>
      </c>
      <c r="F673" s="155" t="s">
        <v>3763</v>
      </c>
      <c r="H673" s="156">
        <v>122.785</v>
      </c>
      <c r="I673" s="157"/>
      <c r="L673" s="153"/>
      <c r="M673" s="158"/>
      <c r="T673" s="159"/>
      <c r="AT673" s="154" t="s">
        <v>262</v>
      </c>
      <c r="AU673" s="154" t="s">
        <v>21</v>
      </c>
      <c r="AV673" s="12" t="s">
        <v>21</v>
      </c>
      <c r="AW673" s="12" t="s">
        <v>36</v>
      </c>
      <c r="AX673" s="12" t="s">
        <v>75</v>
      </c>
      <c r="AY673" s="154" t="s">
        <v>244</v>
      </c>
    </row>
    <row r="674" spans="2:65" s="13" customFormat="1">
      <c r="B674" s="160"/>
      <c r="D674" s="147" t="s">
        <v>262</v>
      </c>
      <c r="E674" s="161" t="s">
        <v>29</v>
      </c>
      <c r="F674" s="162" t="s">
        <v>271</v>
      </c>
      <c r="H674" s="163">
        <v>122.785</v>
      </c>
      <c r="I674" s="164"/>
      <c r="L674" s="160"/>
      <c r="M674" s="165"/>
      <c r="T674" s="166"/>
      <c r="AT674" s="161" t="s">
        <v>262</v>
      </c>
      <c r="AU674" s="161" t="s">
        <v>21</v>
      </c>
      <c r="AV674" s="13" t="s">
        <v>251</v>
      </c>
      <c r="AW674" s="13" t="s">
        <v>36</v>
      </c>
      <c r="AX674" s="13" t="s">
        <v>83</v>
      </c>
      <c r="AY674" s="161" t="s">
        <v>244</v>
      </c>
    </row>
    <row r="675" spans="2:65" s="1" customFormat="1" ht="16.5" customHeight="1">
      <c r="B675" s="34"/>
      <c r="C675" s="134" t="s">
        <v>1907</v>
      </c>
      <c r="D675" s="134" t="s">
        <v>246</v>
      </c>
      <c r="E675" s="135" t="s">
        <v>3764</v>
      </c>
      <c r="F675" s="136" t="s">
        <v>3765</v>
      </c>
      <c r="G675" s="137" t="s">
        <v>249</v>
      </c>
      <c r="H675" s="138">
        <v>377</v>
      </c>
      <c r="I675" s="139"/>
      <c r="J675" s="140">
        <f>ROUND(I675*H675,2)</f>
        <v>0</v>
      </c>
      <c r="K675" s="136" t="s">
        <v>250</v>
      </c>
      <c r="L675" s="34"/>
      <c r="M675" s="141" t="s">
        <v>29</v>
      </c>
      <c r="N675" s="142" t="s">
        <v>46</v>
      </c>
      <c r="P675" s="143">
        <f>O675*H675</f>
        <v>0</v>
      </c>
      <c r="Q675" s="143">
        <v>4.0000000000000002E-4</v>
      </c>
      <c r="R675" s="143">
        <f>Q675*H675</f>
        <v>0.15080000000000002</v>
      </c>
      <c r="S675" s="143">
        <v>0</v>
      </c>
      <c r="T675" s="144">
        <f>S675*H675</f>
        <v>0</v>
      </c>
      <c r="AR675" s="145" t="s">
        <v>359</v>
      </c>
      <c r="AT675" s="145" t="s">
        <v>246</v>
      </c>
      <c r="AU675" s="145" t="s">
        <v>21</v>
      </c>
      <c r="AY675" s="18" t="s">
        <v>244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8" t="s">
        <v>83</v>
      </c>
      <c r="BK675" s="146">
        <f>ROUND(I675*H675,2)</f>
        <v>0</v>
      </c>
      <c r="BL675" s="18" t="s">
        <v>359</v>
      </c>
      <c r="BM675" s="145" t="s">
        <v>3766</v>
      </c>
    </row>
    <row r="676" spans="2:65" s="1" customFormat="1">
      <c r="B676" s="34"/>
      <c r="D676" s="147" t="s">
        <v>253</v>
      </c>
      <c r="F676" s="148" t="s">
        <v>3767</v>
      </c>
      <c r="I676" s="149"/>
      <c r="L676" s="34"/>
      <c r="M676" s="150"/>
      <c r="T676" s="55"/>
      <c r="AT676" s="18" t="s">
        <v>253</v>
      </c>
      <c r="AU676" s="18" t="s">
        <v>21</v>
      </c>
    </row>
    <row r="677" spans="2:65" s="1" customFormat="1">
      <c r="B677" s="34"/>
      <c r="D677" s="151" t="s">
        <v>255</v>
      </c>
      <c r="F677" s="152" t="s">
        <v>3768</v>
      </c>
      <c r="I677" s="149"/>
      <c r="L677" s="34"/>
      <c r="M677" s="150"/>
      <c r="T677" s="55"/>
      <c r="AT677" s="18" t="s">
        <v>255</v>
      </c>
      <c r="AU677" s="18" t="s">
        <v>21</v>
      </c>
    </row>
    <row r="678" spans="2:65" s="1" customFormat="1" ht="19.5">
      <c r="B678" s="34"/>
      <c r="D678" s="147" t="s">
        <v>284</v>
      </c>
      <c r="F678" s="167" t="s">
        <v>3769</v>
      </c>
      <c r="I678" s="149"/>
      <c r="L678" s="34"/>
      <c r="M678" s="150"/>
      <c r="T678" s="55"/>
      <c r="AT678" s="18" t="s">
        <v>284</v>
      </c>
      <c r="AU678" s="18" t="s">
        <v>21</v>
      </c>
    </row>
    <row r="679" spans="2:65" s="12" customFormat="1">
      <c r="B679" s="153"/>
      <c r="D679" s="147" t="s">
        <v>262</v>
      </c>
      <c r="E679" s="154" t="s">
        <v>29</v>
      </c>
      <c r="F679" s="155" t="s">
        <v>3770</v>
      </c>
      <c r="H679" s="156">
        <v>267.75</v>
      </c>
      <c r="I679" s="157"/>
      <c r="L679" s="153"/>
      <c r="M679" s="158"/>
      <c r="T679" s="159"/>
      <c r="AT679" s="154" t="s">
        <v>262</v>
      </c>
      <c r="AU679" s="154" t="s">
        <v>21</v>
      </c>
      <c r="AV679" s="12" t="s">
        <v>21</v>
      </c>
      <c r="AW679" s="12" t="s">
        <v>36</v>
      </c>
      <c r="AX679" s="12" t="s">
        <v>75</v>
      </c>
      <c r="AY679" s="154" t="s">
        <v>244</v>
      </c>
    </row>
    <row r="680" spans="2:65" s="12" customFormat="1">
      <c r="B680" s="153"/>
      <c r="D680" s="147" t="s">
        <v>262</v>
      </c>
      <c r="E680" s="154" t="s">
        <v>29</v>
      </c>
      <c r="F680" s="155" t="s">
        <v>3771</v>
      </c>
      <c r="H680" s="156">
        <v>109.25</v>
      </c>
      <c r="I680" s="157"/>
      <c r="L680" s="153"/>
      <c r="M680" s="158"/>
      <c r="T680" s="159"/>
      <c r="AT680" s="154" t="s">
        <v>262</v>
      </c>
      <c r="AU680" s="154" t="s">
        <v>21</v>
      </c>
      <c r="AV680" s="12" t="s">
        <v>21</v>
      </c>
      <c r="AW680" s="12" t="s">
        <v>36</v>
      </c>
      <c r="AX680" s="12" t="s">
        <v>75</v>
      </c>
      <c r="AY680" s="154" t="s">
        <v>244</v>
      </c>
    </row>
    <row r="681" spans="2:65" s="13" customFormat="1">
      <c r="B681" s="160"/>
      <c r="D681" s="147" t="s">
        <v>262</v>
      </c>
      <c r="E681" s="161" t="s">
        <v>29</v>
      </c>
      <c r="F681" s="162" t="s">
        <v>271</v>
      </c>
      <c r="H681" s="163">
        <v>377</v>
      </c>
      <c r="I681" s="164"/>
      <c r="L681" s="160"/>
      <c r="M681" s="165"/>
      <c r="T681" s="166"/>
      <c r="AT681" s="161" t="s">
        <v>262</v>
      </c>
      <c r="AU681" s="161" t="s">
        <v>21</v>
      </c>
      <c r="AV681" s="13" t="s">
        <v>251</v>
      </c>
      <c r="AW681" s="13" t="s">
        <v>36</v>
      </c>
      <c r="AX681" s="13" t="s">
        <v>83</v>
      </c>
      <c r="AY681" s="161" t="s">
        <v>244</v>
      </c>
    </row>
    <row r="682" spans="2:65" s="1" customFormat="1" ht="24.2" customHeight="1">
      <c r="B682" s="34"/>
      <c r="C682" s="175" t="s">
        <v>1914</v>
      </c>
      <c r="D682" s="175" t="s">
        <v>373</v>
      </c>
      <c r="E682" s="176" t="s">
        <v>3772</v>
      </c>
      <c r="F682" s="177" t="s">
        <v>3773</v>
      </c>
      <c r="G682" s="178" t="s">
        <v>249</v>
      </c>
      <c r="H682" s="179">
        <v>439.39400000000001</v>
      </c>
      <c r="I682" s="180"/>
      <c r="J682" s="181">
        <f>ROUND(I682*H682,2)</f>
        <v>0</v>
      </c>
      <c r="K682" s="177" t="s">
        <v>250</v>
      </c>
      <c r="L682" s="182"/>
      <c r="M682" s="183" t="s">
        <v>29</v>
      </c>
      <c r="N682" s="184" t="s">
        <v>46</v>
      </c>
      <c r="P682" s="143">
        <f>O682*H682</f>
        <v>0</v>
      </c>
      <c r="Q682" s="143">
        <v>4.7999999999999996E-3</v>
      </c>
      <c r="R682" s="143">
        <f>Q682*H682</f>
        <v>2.1090911999999999</v>
      </c>
      <c r="S682" s="143">
        <v>0</v>
      </c>
      <c r="T682" s="144">
        <f>S682*H682</f>
        <v>0</v>
      </c>
      <c r="AR682" s="145" t="s">
        <v>468</v>
      </c>
      <c r="AT682" s="145" t="s">
        <v>373</v>
      </c>
      <c r="AU682" s="145" t="s">
        <v>21</v>
      </c>
      <c r="AY682" s="18" t="s">
        <v>244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83</v>
      </c>
      <c r="BK682" s="146">
        <f>ROUND(I682*H682,2)</f>
        <v>0</v>
      </c>
      <c r="BL682" s="18" t="s">
        <v>359</v>
      </c>
      <c r="BM682" s="145" t="s">
        <v>3774</v>
      </c>
    </row>
    <row r="683" spans="2:65" s="1" customFormat="1">
      <c r="B683" s="34"/>
      <c r="D683" s="147" t="s">
        <v>253</v>
      </c>
      <c r="F683" s="148" t="s">
        <v>3773</v>
      </c>
      <c r="I683" s="149"/>
      <c r="L683" s="34"/>
      <c r="M683" s="150"/>
      <c r="T683" s="55"/>
      <c r="AT683" s="18" t="s">
        <v>253</v>
      </c>
      <c r="AU683" s="18" t="s">
        <v>21</v>
      </c>
    </row>
    <row r="684" spans="2:65" s="12" customFormat="1">
      <c r="B684" s="153"/>
      <c r="D684" s="147" t="s">
        <v>262</v>
      </c>
      <c r="E684" s="154" t="s">
        <v>29</v>
      </c>
      <c r="F684" s="155" t="s">
        <v>3775</v>
      </c>
      <c r="H684" s="156">
        <v>439.39400000000001</v>
      </c>
      <c r="I684" s="157"/>
      <c r="L684" s="153"/>
      <c r="M684" s="158"/>
      <c r="T684" s="159"/>
      <c r="AT684" s="154" t="s">
        <v>262</v>
      </c>
      <c r="AU684" s="154" t="s">
        <v>21</v>
      </c>
      <c r="AV684" s="12" t="s">
        <v>21</v>
      </c>
      <c r="AW684" s="12" t="s">
        <v>36</v>
      </c>
      <c r="AX684" s="12" t="s">
        <v>75</v>
      </c>
      <c r="AY684" s="154" t="s">
        <v>244</v>
      </c>
    </row>
    <row r="685" spans="2:65" s="13" customFormat="1">
      <c r="B685" s="160"/>
      <c r="D685" s="147" t="s">
        <v>262</v>
      </c>
      <c r="E685" s="161" t="s">
        <v>29</v>
      </c>
      <c r="F685" s="162" t="s">
        <v>271</v>
      </c>
      <c r="H685" s="163">
        <v>439.39400000000001</v>
      </c>
      <c r="I685" s="164"/>
      <c r="L685" s="160"/>
      <c r="M685" s="165"/>
      <c r="T685" s="166"/>
      <c r="AT685" s="161" t="s">
        <v>262</v>
      </c>
      <c r="AU685" s="161" t="s">
        <v>21</v>
      </c>
      <c r="AV685" s="13" t="s">
        <v>251</v>
      </c>
      <c r="AW685" s="13" t="s">
        <v>36</v>
      </c>
      <c r="AX685" s="13" t="s">
        <v>83</v>
      </c>
      <c r="AY685" s="161" t="s">
        <v>244</v>
      </c>
    </row>
    <row r="686" spans="2:65" s="1" customFormat="1" ht="16.5" customHeight="1">
      <c r="B686" s="34"/>
      <c r="C686" s="134" t="s">
        <v>1917</v>
      </c>
      <c r="D686" s="134" t="s">
        <v>246</v>
      </c>
      <c r="E686" s="135" t="s">
        <v>3776</v>
      </c>
      <c r="F686" s="136" t="s">
        <v>3777</v>
      </c>
      <c r="G686" s="137" t="s">
        <v>249</v>
      </c>
      <c r="H686" s="138">
        <v>244.31</v>
      </c>
      <c r="I686" s="139"/>
      <c r="J686" s="140">
        <f>ROUND(I686*H686,2)</f>
        <v>0</v>
      </c>
      <c r="K686" s="136" t="s">
        <v>250</v>
      </c>
      <c r="L686" s="34"/>
      <c r="M686" s="141" t="s">
        <v>29</v>
      </c>
      <c r="N686" s="142" t="s">
        <v>46</v>
      </c>
      <c r="P686" s="143">
        <f>O686*H686</f>
        <v>0</v>
      </c>
      <c r="Q686" s="143">
        <v>0</v>
      </c>
      <c r="R686" s="143">
        <f>Q686*H686</f>
        <v>0</v>
      </c>
      <c r="S686" s="143">
        <v>0</v>
      </c>
      <c r="T686" s="144">
        <f>S686*H686</f>
        <v>0</v>
      </c>
      <c r="AR686" s="145" t="s">
        <v>359</v>
      </c>
      <c r="AT686" s="145" t="s">
        <v>246</v>
      </c>
      <c r="AU686" s="145" t="s">
        <v>21</v>
      </c>
      <c r="AY686" s="18" t="s">
        <v>244</v>
      </c>
      <c r="BE686" s="146">
        <f>IF(N686="základní",J686,0)</f>
        <v>0</v>
      </c>
      <c r="BF686" s="146">
        <f>IF(N686="snížená",J686,0)</f>
        <v>0</v>
      </c>
      <c r="BG686" s="146">
        <f>IF(N686="zákl. přenesená",J686,0)</f>
        <v>0</v>
      </c>
      <c r="BH686" s="146">
        <f>IF(N686="sníž. přenesená",J686,0)</f>
        <v>0</v>
      </c>
      <c r="BI686" s="146">
        <f>IF(N686="nulová",J686,0)</f>
        <v>0</v>
      </c>
      <c r="BJ686" s="18" t="s">
        <v>83</v>
      </c>
      <c r="BK686" s="146">
        <f>ROUND(I686*H686,2)</f>
        <v>0</v>
      </c>
      <c r="BL686" s="18" t="s">
        <v>359</v>
      </c>
      <c r="BM686" s="145" t="s">
        <v>3778</v>
      </c>
    </row>
    <row r="687" spans="2:65" s="1" customFormat="1">
      <c r="B687" s="34"/>
      <c r="D687" s="147" t="s">
        <v>253</v>
      </c>
      <c r="F687" s="148" t="s">
        <v>3779</v>
      </c>
      <c r="I687" s="149"/>
      <c r="L687" s="34"/>
      <c r="M687" s="150"/>
      <c r="T687" s="55"/>
      <c r="AT687" s="18" t="s">
        <v>253</v>
      </c>
      <c r="AU687" s="18" t="s">
        <v>21</v>
      </c>
    </row>
    <row r="688" spans="2:65" s="1" customFormat="1">
      <c r="B688" s="34"/>
      <c r="D688" s="151" t="s">
        <v>255</v>
      </c>
      <c r="F688" s="152" t="s">
        <v>3780</v>
      </c>
      <c r="I688" s="149"/>
      <c r="L688" s="34"/>
      <c r="M688" s="150"/>
      <c r="T688" s="55"/>
      <c r="AT688" s="18" t="s">
        <v>255</v>
      </c>
      <c r="AU688" s="18" t="s">
        <v>21</v>
      </c>
    </row>
    <row r="689" spans="2:65" s="15" customFormat="1">
      <c r="B689" s="188"/>
      <c r="D689" s="147" t="s">
        <v>262</v>
      </c>
      <c r="E689" s="189" t="s">
        <v>29</v>
      </c>
      <c r="F689" s="190" t="s">
        <v>3732</v>
      </c>
      <c r="H689" s="189" t="s">
        <v>29</v>
      </c>
      <c r="I689" s="191"/>
      <c r="L689" s="188"/>
      <c r="M689" s="192"/>
      <c r="T689" s="193"/>
      <c r="AT689" s="189" t="s">
        <v>262</v>
      </c>
      <c r="AU689" s="189" t="s">
        <v>21</v>
      </c>
      <c r="AV689" s="15" t="s">
        <v>83</v>
      </c>
      <c r="AW689" s="15" t="s">
        <v>36</v>
      </c>
      <c r="AX689" s="15" t="s">
        <v>75</v>
      </c>
      <c r="AY689" s="189" t="s">
        <v>244</v>
      </c>
    </row>
    <row r="690" spans="2:65" s="12" customFormat="1">
      <c r="B690" s="153"/>
      <c r="D690" s="147" t="s">
        <v>262</v>
      </c>
      <c r="E690" s="154" t="s">
        <v>29</v>
      </c>
      <c r="F690" s="155" t="s">
        <v>3781</v>
      </c>
      <c r="H690" s="156">
        <v>36.941000000000003</v>
      </c>
      <c r="I690" s="157"/>
      <c r="L690" s="153"/>
      <c r="M690" s="158"/>
      <c r="T690" s="159"/>
      <c r="AT690" s="154" t="s">
        <v>262</v>
      </c>
      <c r="AU690" s="154" t="s">
        <v>21</v>
      </c>
      <c r="AV690" s="12" t="s">
        <v>21</v>
      </c>
      <c r="AW690" s="12" t="s">
        <v>36</v>
      </c>
      <c r="AX690" s="12" t="s">
        <v>75</v>
      </c>
      <c r="AY690" s="154" t="s">
        <v>244</v>
      </c>
    </row>
    <row r="691" spans="2:65" s="12" customFormat="1">
      <c r="B691" s="153"/>
      <c r="D691" s="147" t="s">
        <v>262</v>
      </c>
      <c r="E691" s="154" t="s">
        <v>29</v>
      </c>
      <c r="F691" s="155" t="s">
        <v>3734</v>
      </c>
      <c r="H691" s="156">
        <v>23.696999999999999</v>
      </c>
      <c r="I691" s="157"/>
      <c r="L691" s="153"/>
      <c r="M691" s="158"/>
      <c r="T691" s="159"/>
      <c r="AT691" s="154" t="s">
        <v>262</v>
      </c>
      <c r="AU691" s="154" t="s">
        <v>21</v>
      </c>
      <c r="AV691" s="12" t="s">
        <v>21</v>
      </c>
      <c r="AW691" s="12" t="s">
        <v>36</v>
      </c>
      <c r="AX691" s="12" t="s">
        <v>75</v>
      </c>
      <c r="AY691" s="154" t="s">
        <v>244</v>
      </c>
    </row>
    <row r="692" spans="2:65" s="12" customFormat="1">
      <c r="B692" s="153"/>
      <c r="D692" s="147" t="s">
        <v>262</v>
      </c>
      <c r="E692" s="154" t="s">
        <v>29</v>
      </c>
      <c r="F692" s="155" t="s">
        <v>3735</v>
      </c>
      <c r="H692" s="156">
        <v>26.16</v>
      </c>
      <c r="I692" s="157"/>
      <c r="L692" s="153"/>
      <c r="M692" s="158"/>
      <c r="T692" s="159"/>
      <c r="AT692" s="154" t="s">
        <v>262</v>
      </c>
      <c r="AU692" s="154" t="s">
        <v>21</v>
      </c>
      <c r="AV692" s="12" t="s">
        <v>21</v>
      </c>
      <c r="AW692" s="12" t="s">
        <v>36</v>
      </c>
      <c r="AX692" s="12" t="s">
        <v>75</v>
      </c>
      <c r="AY692" s="154" t="s">
        <v>244</v>
      </c>
    </row>
    <row r="693" spans="2:65" s="15" customFormat="1">
      <c r="B693" s="188"/>
      <c r="D693" s="147" t="s">
        <v>262</v>
      </c>
      <c r="E693" s="189" t="s">
        <v>29</v>
      </c>
      <c r="F693" s="190" t="s">
        <v>3736</v>
      </c>
      <c r="H693" s="189" t="s">
        <v>29</v>
      </c>
      <c r="I693" s="191"/>
      <c r="L693" s="188"/>
      <c r="M693" s="192"/>
      <c r="T693" s="193"/>
      <c r="AT693" s="189" t="s">
        <v>262</v>
      </c>
      <c r="AU693" s="189" t="s">
        <v>21</v>
      </c>
      <c r="AV693" s="15" t="s">
        <v>83</v>
      </c>
      <c r="AW693" s="15" t="s">
        <v>36</v>
      </c>
      <c r="AX693" s="15" t="s">
        <v>75</v>
      </c>
      <c r="AY693" s="189" t="s">
        <v>244</v>
      </c>
    </row>
    <row r="694" spans="2:65" s="12" customFormat="1">
      <c r="B694" s="153"/>
      <c r="D694" s="147" t="s">
        <v>262</v>
      </c>
      <c r="E694" s="154" t="s">
        <v>29</v>
      </c>
      <c r="F694" s="155" t="s">
        <v>3737</v>
      </c>
      <c r="H694" s="156">
        <v>14.535</v>
      </c>
      <c r="I694" s="157"/>
      <c r="L694" s="153"/>
      <c r="M694" s="158"/>
      <c r="T694" s="159"/>
      <c r="AT694" s="154" t="s">
        <v>262</v>
      </c>
      <c r="AU694" s="154" t="s">
        <v>21</v>
      </c>
      <c r="AV694" s="12" t="s">
        <v>21</v>
      </c>
      <c r="AW694" s="12" t="s">
        <v>36</v>
      </c>
      <c r="AX694" s="12" t="s">
        <v>75</v>
      </c>
      <c r="AY694" s="154" t="s">
        <v>244</v>
      </c>
    </row>
    <row r="695" spans="2:65" s="12" customFormat="1">
      <c r="B695" s="153"/>
      <c r="D695" s="147" t="s">
        <v>262</v>
      </c>
      <c r="E695" s="154" t="s">
        <v>29</v>
      </c>
      <c r="F695" s="155" t="s">
        <v>3782</v>
      </c>
      <c r="H695" s="156">
        <v>31.257999999999999</v>
      </c>
      <c r="I695" s="157"/>
      <c r="L695" s="153"/>
      <c r="M695" s="158"/>
      <c r="T695" s="159"/>
      <c r="AT695" s="154" t="s">
        <v>262</v>
      </c>
      <c r="AU695" s="154" t="s">
        <v>21</v>
      </c>
      <c r="AV695" s="12" t="s">
        <v>21</v>
      </c>
      <c r="AW695" s="12" t="s">
        <v>36</v>
      </c>
      <c r="AX695" s="12" t="s">
        <v>75</v>
      </c>
      <c r="AY695" s="154" t="s">
        <v>244</v>
      </c>
    </row>
    <row r="696" spans="2:65" s="12" customFormat="1">
      <c r="B696" s="153"/>
      <c r="D696" s="147" t="s">
        <v>262</v>
      </c>
      <c r="E696" s="154" t="s">
        <v>29</v>
      </c>
      <c r="F696" s="155" t="s">
        <v>3739</v>
      </c>
      <c r="H696" s="156">
        <v>33.720999999999997</v>
      </c>
      <c r="I696" s="157"/>
      <c r="L696" s="153"/>
      <c r="M696" s="158"/>
      <c r="T696" s="159"/>
      <c r="AT696" s="154" t="s">
        <v>262</v>
      </c>
      <c r="AU696" s="154" t="s">
        <v>21</v>
      </c>
      <c r="AV696" s="12" t="s">
        <v>21</v>
      </c>
      <c r="AW696" s="12" t="s">
        <v>36</v>
      </c>
      <c r="AX696" s="12" t="s">
        <v>75</v>
      </c>
      <c r="AY696" s="154" t="s">
        <v>244</v>
      </c>
    </row>
    <row r="697" spans="2:65" s="12" customFormat="1">
      <c r="B697" s="153"/>
      <c r="D697" s="147" t="s">
        <v>262</v>
      </c>
      <c r="E697" s="154" t="s">
        <v>29</v>
      </c>
      <c r="F697" s="155" t="s">
        <v>3749</v>
      </c>
      <c r="H697" s="156">
        <v>47.216999999999999</v>
      </c>
      <c r="I697" s="157"/>
      <c r="L697" s="153"/>
      <c r="M697" s="158"/>
      <c r="T697" s="159"/>
      <c r="AT697" s="154" t="s">
        <v>262</v>
      </c>
      <c r="AU697" s="154" t="s">
        <v>21</v>
      </c>
      <c r="AV697" s="12" t="s">
        <v>21</v>
      </c>
      <c r="AW697" s="12" t="s">
        <v>36</v>
      </c>
      <c r="AX697" s="12" t="s">
        <v>75</v>
      </c>
      <c r="AY697" s="154" t="s">
        <v>244</v>
      </c>
    </row>
    <row r="698" spans="2:65" s="12" customFormat="1">
      <c r="B698" s="153"/>
      <c r="D698" s="147" t="s">
        <v>262</v>
      </c>
      <c r="E698" s="154" t="s">
        <v>29</v>
      </c>
      <c r="F698" s="155" t="s">
        <v>3741</v>
      </c>
      <c r="H698" s="156">
        <v>30.780999999999999</v>
      </c>
      <c r="I698" s="157"/>
      <c r="L698" s="153"/>
      <c r="M698" s="158"/>
      <c r="T698" s="159"/>
      <c r="AT698" s="154" t="s">
        <v>262</v>
      </c>
      <c r="AU698" s="154" t="s">
        <v>21</v>
      </c>
      <c r="AV698" s="12" t="s">
        <v>21</v>
      </c>
      <c r="AW698" s="12" t="s">
        <v>36</v>
      </c>
      <c r="AX698" s="12" t="s">
        <v>75</v>
      </c>
      <c r="AY698" s="154" t="s">
        <v>244</v>
      </c>
    </row>
    <row r="699" spans="2:65" s="13" customFormat="1">
      <c r="B699" s="160"/>
      <c r="D699" s="147" t="s">
        <v>262</v>
      </c>
      <c r="E699" s="161" t="s">
        <v>29</v>
      </c>
      <c r="F699" s="162" t="s">
        <v>271</v>
      </c>
      <c r="H699" s="163">
        <v>244.31</v>
      </c>
      <c r="I699" s="164"/>
      <c r="L699" s="160"/>
      <c r="M699" s="165"/>
      <c r="T699" s="166"/>
      <c r="AT699" s="161" t="s">
        <v>262</v>
      </c>
      <c r="AU699" s="161" t="s">
        <v>21</v>
      </c>
      <c r="AV699" s="13" t="s">
        <v>251</v>
      </c>
      <c r="AW699" s="13" t="s">
        <v>36</v>
      </c>
      <c r="AX699" s="13" t="s">
        <v>83</v>
      </c>
      <c r="AY699" s="161" t="s">
        <v>244</v>
      </c>
    </row>
    <row r="700" spans="2:65" s="1" customFormat="1" ht="16.5" customHeight="1">
      <c r="B700" s="34"/>
      <c r="C700" s="175" t="s">
        <v>1921</v>
      </c>
      <c r="D700" s="175" t="s">
        <v>373</v>
      </c>
      <c r="E700" s="176" t="s">
        <v>3783</v>
      </c>
      <c r="F700" s="177" t="s">
        <v>3784</v>
      </c>
      <c r="G700" s="178" t="s">
        <v>249</v>
      </c>
      <c r="H700" s="179">
        <v>256.52600000000001</v>
      </c>
      <c r="I700" s="180"/>
      <c r="J700" s="181">
        <f>ROUND(I700*H700,2)</f>
        <v>0</v>
      </c>
      <c r="K700" s="177" t="s">
        <v>250</v>
      </c>
      <c r="L700" s="182"/>
      <c r="M700" s="183" t="s">
        <v>29</v>
      </c>
      <c r="N700" s="184" t="s">
        <v>46</v>
      </c>
      <c r="P700" s="143">
        <f>O700*H700</f>
        <v>0</v>
      </c>
      <c r="Q700" s="143">
        <v>1.2999999999999999E-4</v>
      </c>
      <c r="R700" s="143">
        <f>Q700*H700</f>
        <v>3.3348379999999997E-2</v>
      </c>
      <c r="S700" s="143">
        <v>0</v>
      </c>
      <c r="T700" s="144">
        <f>S700*H700</f>
        <v>0</v>
      </c>
      <c r="AR700" s="145" t="s">
        <v>468</v>
      </c>
      <c r="AT700" s="145" t="s">
        <v>373</v>
      </c>
      <c r="AU700" s="145" t="s">
        <v>21</v>
      </c>
      <c r="AY700" s="18" t="s">
        <v>244</v>
      </c>
      <c r="BE700" s="146">
        <f>IF(N700="základní",J700,0)</f>
        <v>0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8" t="s">
        <v>83</v>
      </c>
      <c r="BK700" s="146">
        <f>ROUND(I700*H700,2)</f>
        <v>0</v>
      </c>
      <c r="BL700" s="18" t="s">
        <v>359</v>
      </c>
      <c r="BM700" s="145" t="s">
        <v>3785</v>
      </c>
    </row>
    <row r="701" spans="2:65" s="1" customFormat="1">
      <c r="B701" s="34"/>
      <c r="D701" s="147" t="s">
        <v>253</v>
      </c>
      <c r="F701" s="148" t="s">
        <v>3784</v>
      </c>
      <c r="I701" s="149"/>
      <c r="L701" s="34"/>
      <c r="M701" s="150"/>
      <c r="T701" s="55"/>
      <c r="AT701" s="18" t="s">
        <v>253</v>
      </c>
      <c r="AU701" s="18" t="s">
        <v>21</v>
      </c>
    </row>
    <row r="702" spans="2:65" s="12" customFormat="1">
      <c r="B702" s="153"/>
      <c r="D702" s="147" t="s">
        <v>262</v>
      </c>
      <c r="E702" s="154" t="s">
        <v>29</v>
      </c>
      <c r="F702" s="155" t="s">
        <v>3786</v>
      </c>
      <c r="H702" s="156">
        <v>256.52600000000001</v>
      </c>
      <c r="I702" s="157"/>
      <c r="L702" s="153"/>
      <c r="M702" s="158"/>
      <c r="T702" s="159"/>
      <c r="AT702" s="154" t="s">
        <v>262</v>
      </c>
      <c r="AU702" s="154" t="s">
        <v>21</v>
      </c>
      <c r="AV702" s="12" t="s">
        <v>21</v>
      </c>
      <c r="AW702" s="12" t="s">
        <v>36</v>
      </c>
      <c r="AX702" s="12" t="s">
        <v>75</v>
      </c>
      <c r="AY702" s="154" t="s">
        <v>244</v>
      </c>
    </row>
    <row r="703" spans="2:65" s="13" customFormat="1">
      <c r="B703" s="160"/>
      <c r="D703" s="147" t="s">
        <v>262</v>
      </c>
      <c r="E703" s="161" t="s">
        <v>29</v>
      </c>
      <c r="F703" s="162" t="s">
        <v>271</v>
      </c>
      <c r="H703" s="163">
        <v>256.52600000000001</v>
      </c>
      <c r="I703" s="164"/>
      <c r="L703" s="160"/>
      <c r="M703" s="165"/>
      <c r="T703" s="166"/>
      <c r="AT703" s="161" t="s">
        <v>262</v>
      </c>
      <c r="AU703" s="161" t="s">
        <v>21</v>
      </c>
      <c r="AV703" s="13" t="s">
        <v>251</v>
      </c>
      <c r="AW703" s="13" t="s">
        <v>36</v>
      </c>
      <c r="AX703" s="13" t="s">
        <v>83</v>
      </c>
      <c r="AY703" s="161" t="s">
        <v>244</v>
      </c>
    </row>
    <row r="704" spans="2:65" s="1" customFormat="1" ht="16.5" customHeight="1">
      <c r="B704" s="34"/>
      <c r="C704" s="134" t="s">
        <v>1924</v>
      </c>
      <c r="D704" s="134" t="s">
        <v>246</v>
      </c>
      <c r="E704" s="135" t="s">
        <v>3787</v>
      </c>
      <c r="F704" s="136" t="s">
        <v>3788</v>
      </c>
      <c r="G704" s="137" t="s">
        <v>416</v>
      </c>
      <c r="H704" s="138">
        <v>6.73</v>
      </c>
      <c r="I704" s="139"/>
      <c r="J704" s="140">
        <f>ROUND(I704*H704,2)</f>
        <v>0</v>
      </c>
      <c r="K704" s="136" t="s">
        <v>250</v>
      </c>
      <c r="L704" s="34"/>
      <c r="M704" s="141" t="s">
        <v>29</v>
      </c>
      <c r="N704" s="142" t="s">
        <v>46</v>
      </c>
      <c r="P704" s="143">
        <f>O704*H704</f>
        <v>0</v>
      </c>
      <c r="Q704" s="143">
        <v>0</v>
      </c>
      <c r="R704" s="143">
        <f>Q704*H704</f>
        <v>0</v>
      </c>
      <c r="S704" s="143">
        <v>0</v>
      </c>
      <c r="T704" s="144">
        <f>S704*H704</f>
        <v>0</v>
      </c>
      <c r="AR704" s="145" t="s">
        <v>359</v>
      </c>
      <c r="AT704" s="145" t="s">
        <v>246</v>
      </c>
      <c r="AU704" s="145" t="s">
        <v>21</v>
      </c>
      <c r="AY704" s="18" t="s">
        <v>244</v>
      </c>
      <c r="BE704" s="146">
        <f>IF(N704="základní",J704,0)</f>
        <v>0</v>
      </c>
      <c r="BF704" s="146">
        <f>IF(N704="snížená",J704,0)</f>
        <v>0</v>
      </c>
      <c r="BG704" s="146">
        <f>IF(N704="zákl. přenesená",J704,0)</f>
        <v>0</v>
      </c>
      <c r="BH704" s="146">
        <f>IF(N704="sníž. přenesená",J704,0)</f>
        <v>0</v>
      </c>
      <c r="BI704" s="146">
        <f>IF(N704="nulová",J704,0)</f>
        <v>0</v>
      </c>
      <c r="BJ704" s="18" t="s">
        <v>83</v>
      </c>
      <c r="BK704" s="146">
        <f>ROUND(I704*H704,2)</f>
        <v>0</v>
      </c>
      <c r="BL704" s="18" t="s">
        <v>359</v>
      </c>
      <c r="BM704" s="145" t="s">
        <v>3789</v>
      </c>
    </row>
    <row r="705" spans="2:65" s="1" customFormat="1" ht="19.5">
      <c r="B705" s="34"/>
      <c r="D705" s="147" t="s">
        <v>253</v>
      </c>
      <c r="F705" s="148" t="s">
        <v>3790</v>
      </c>
      <c r="I705" s="149"/>
      <c r="L705" s="34"/>
      <c r="M705" s="150"/>
      <c r="T705" s="55"/>
      <c r="AT705" s="18" t="s">
        <v>253</v>
      </c>
      <c r="AU705" s="18" t="s">
        <v>21</v>
      </c>
    </row>
    <row r="706" spans="2:65" s="1" customFormat="1">
      <c r="B706" s="34"/>
      <c r="D706" s="151" t="s">
        <v>255</v>
      </c>
      <c r="F706" s="152" t="s">
        <v>3791</v>
      </c>
      <c r="I706" s="149"/>
      <c r="L706" s="34"/>
      <c r="M706" s="150"/>
      <c r="T706" s="55"/>
      <c r="AT706" s="18" t="s">
        <v>255</v>
      </c>
      <c r="AU706" s="18" t="s">
        <v>21</v>
      </c>
    </row>
    <row r="707" spans="2:65" s="11" customFormat="1" ht="22.9" customHeight="1">
      <c r="B707" s="122"/>
      <c r="D707" s="123" t="s">
        <v>74</v>
      </c>
      <c r="E707" s="132" t="s">
        <v>3792</v>
      </c>
      <c r="F707" s="132" t="s">
        <v>3793</v>
      </c>
      <c r="I707" s="125"/>
      <c r="J707" s="133">
        <f>BK707</f>
        <v>0</v>
      </c>
      <c r="L707" s="122"/>
      <c r="M707" s="127"/>
      <c r="P707" s="128">
        <f>SUM(P708:P711)</f>
        <v>0</v>
      </c>
      <c r="R707" s="128">
        <f>SUM(R708:R711)</f>
        <v>0</v>
      </c>
      <c r="T707" s="129">
        <f>SUM(T708:T711)</f>
        <v>0</v>
      </c>
      <c r="AR707" s="123" t="s">
        <v>21</v>
      </c>
      <c r="AT707" s="130" t="s">
        <v>74</v>
      </c>
      <c r="AU707" s="130" t="s">
        <v>83</v>
      </c>
      <c r="AY707" s="123" t="s">
        <v>244</v>
      </c>
      <c r="BK707" s="131">
        <f>SUM(BK708:BK711)</f>
        <v>0</v>
      </c>
    </row>
    <row r="708" spans="2:65" s="1" customFormat="1" ht="16.5" customHeight="1">
      <c r="B708" s="34"/>
      <c r="C708" s="134" t="s">
        <v>1926</v>
      </c>
      <c r="D708" s="134" t="s">
        <v>246</v>
      </c>
      <c r="E708" s="135" t="s">
        <v>3794</v>
      </c>
      <c r="F708" s="136" t="s">
        <v>3795</v>
      </c>
      <c r="G708" s="137" t="s">
        <v>507</v>
      </c>
      <c r="H708" s="138">
        <v>3</v>
      </c>
      <c r="I708" s="139"/>
      <c r="J708" s="140">
        <f>ROUND(I708*H708,2)</f>
        <v>0</v>
      </c>
      <c r="K708" s="136" t="s">
        <v>29</v>
      </c>
      <c r="L708" s="34"/>
      <c r="M708" s="141" t="s">
        <v>29</v>
      </c>
      <c r="N708" s="142" t="s">
        <v>46</v>
      </c>
      <c r="P708" s="143">
        <f>O708*H708</f>
        <v>0</v>
      </c>
      <c r="Q708" s="143">
        <v>0</v>
      </c>
      <c r="R708" s="143">
        <f>Q708*H708</f>
        <v>0</v>
      </c>
      <c r="S708" s="143">
        <v>0</v>
      </c>
      <c r="T708" s="144">
        <f>S708*H708</f>
        <v>0</v>
      </c>
      <c r="AR708" s="145" t="s">
        <v>359</v>
      </c>
      <c r="AT708" s="145" t="s">
        <v>246</v>
      </c>
      <c r="AU708" s="145" t="s">
        <v>21</v>
      </c>
      <c r="AY708" s="18" t="s">
        <v>244</v>
      </c>
      <c r="BE708" s="146">
        <f>IF(N708="základní",J708,0)</f>
        <v>0</v>
      </c>
      <c r="BF708" s="146">
        <f>IF(N708="snížená",J708,0)</f>
        <v>0</v>
      </c>
      <c r="BG708" s="146">
        <f>IF(N708="zákl. přenesená",J708,0)</f>
        <v>0</v>
      </c>
      <c r="BH708" s="146">
        <f>IF(N708="sníž. přenesená",J708,0)</f>
        <v>0</v>
      </c>
      <c r="BI708" s="146">
        <f>IF(N708="nulová",J708,0)</f>
        <v>0</v>
      </c>
      <c r="BJ708" s="18" t="s">
        <v>83</v>
      </c>
      <c r="BK708" s="146">
        <f>ROUND(I708*H708,2)</f>
        <v>0</v>
      </c>
      <c r="BL708" s="18" t="s">
        <v>359</v>
      </c>
      <c r="BM708" s="145" t="s">
        <v>3796</v>
      </c>
    </row>
    <row r="709" spans="2:65" s="1" customFormat="1">
      <c r="B709" s="34"/>
      <c r="D709" s="147" t="s">
        <v>253</v>
      </c>
      <c r="F709" s="148" t="s">
        <v>3795</v>
      </c>
      <c r="I709" s="149"/>
      <c r="L709" s="34"/>
      <c r="M709" s="150"/>
      <c r="T709" s="55"/>
      <c r="AT709" s="18" t="s">
        <v>253</v>
      </c>
      <c r="AU709" s="18" t="s">
        <v>21</v>
      </c>
    </row>
    <row r="710" spans="2:65" s="12" customFormat="1">
      <c r="B710" s="153"/>
      <c r="D710" s="147" t="s">
        <v>262</v>
      </c>
      <c r="E710" s="154" t="s">
        <v>29</v>
      </c>
      <c r="F710" s="155" t="s">
        <v>3797</v>
      </c>
      <c r="H710" s="156">
        <v>3</v>
      </c>
      <c r="I710" s="157"/>
      <c r="L710" s="153"/>
      <c r="M710" s="158"/>
      <c r="T710" s="159"/>
      <c r="AT710" s="154" t="s">
        <v>262</v>
      </c>
      <c r="AU710" s="154" t="s">
        <v>21</v>
      </c>
      <c r="AV710" s="12" t="s">
        <v>21</v>
      </c>
      <c r="AW710" s="12" t="s">
        <v>36</v>
      </c>
      <c r="AX710" s="12" t="s">
        <v>75</v>
      </c>
      <c r="AY710" s="154" t="s">
        <v>244</v>
      </c>
    </row>
    <row r="711" spans="2:65" s="13" customFormat="1">
      <c r="B711" s="160"/>
      <c r="D711" s="147" t="s">
        <v>262</v>
      </c>
      <c r="E711" s="161" t="s">
        <v>29</v>
      </c>
      <c r="F711" s="162" t="s">
        <v>271</v>
      </c>
      <c r="H711" s="163">
        <v>3</v>
      </c>
      <c r="I711" s="164"/>
      <c r="L711" s="160"/>
      <c r="M711" s="165"/>
      <c r="T711" s="166"/>
      <c r="AT711" s="161" t="s">
        <v>262</v>
      </c>
      <c r="AU711" s="161" t="s">
        <v>21</v>
      </c>
      <c r="AV711" s="13" t="s">
        <v>251</v>
      </c>
      <c r="AW711" s="13" t="s">
        <v>36</v>
      </c>
      <c r="AX711" s="13" t="s">
        <v>83</v>
      </c>
      <c r="AY711" s="161" t="s">
        <v>244</v>
      </c>
    </row>
    <row r="712" spans="2:65" s="11" customFormat="1" ht="22.9" customHeight="1">
      <c r="B712" s="122"/>
      <c r="D712" s="123" t="s">
        <v>74</v>
      </c>
      <c r="E712" s="132" t="s">
        <v>2384</v>
      </c>
      <c r="F712" s="132" t="s">
        <v>2385</v>
      </c>
      <c r="I712" s="125"/>
      <c r="J712" s="133">
        <f>BK712</f>
        <v>0</v>
      </c>
      <c r="L712" s="122"/>
      <c r="M712" s="127"/>
      <c r="P712" s="128">
        <f>SUM(P713:P718)</f>
        <v>0</v>
      </c>
      <c r="R712" s="128">
        <f>SUM(R713:R718)</f>
        <v>4.8322500000000004E-2</v>
      </c>
      <c r="T712" s="129">
        <f>SUM(T713:T718)</f>
        <v>0</v>
      </c>
      <c r="AR712" s="123" t="s">
        <v>21</v>
      </c>
      <c r="AT712" s="130" t="s">
        <v>74</v>
      </c>
      <c r="AU712" s="130" t="s">
        <v>83</v>
      </c>
      <c r="AY712" s="123" t="s">
        <v>244</v>
      </c>
      <c r="BK712" s="131">
        <f>SUM(BK713:BK718)</f>
        <v>0</v>
      </c>
    </row>
    <row r="713" spans="2:65" s="1" customFormat="1" ht="16.5" customHeight="1">
      <c r="B713" s="34"/>
      <c r="C713" s="134" t="s">
        <v>1932</v>
      </c>
      <c r="D713" s="134" t="s">
        <v>246</v>
      </c>
      <c r="E713" s="135" t="s">
        <v>3798</v>
      </c>
      <c r="F713" s="136" t="s">
        <v>3799</v>
      </c>
      <c r="G713" s="137" t="s">
        <v>249</v>
      </c>
      <c r="H713" s="138">
        <v>284.25</v>
      </c>
      <c r="I713" s="139"/>
      <c r="J713" s="140">
        <f>ROUND(I713*H713,2)</f>
        <v>0</v>
      </c>
      <c r="K713" s="136" t="s">
        <v>250</v>
      </c>
      <c r="L713" s="34"/>
      <c r="M713" s="141" t="s">
        <v>29</v>
      </c>
      <c r="N713" s="142" t="s">
        <v>46</v>
      </c>
      <c r="P713" s="143">
        <f>O713*H713</f>
        <v>0</v>
      </c>
      <c r="Q713" s="143">
        <v>1.7000000000000001E-4</v>
      </c>
      <c r="R713" s="143">
        <f>Q713*H713</f>
        <v>4.8322500000000004E-2</v>
      </c>
      <c r="S713" s="143">
        <v>0</v>
      </c>
      <c r="T713" s="144">
        <f>S713*H713</f>
        <v>0</v>
      </c>
      <c r="AR713" s="145" t="s">
        <v>359</v>
      </c>
      <c r="AT713" s="145" t="s">
        <v>246</v>
      </c>
      <c r="AU713" s="145" t="s">
        <v>21</v>
      </c>
      <c r="AY713" s="18" t="s">
        <v>244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8" t="s">
        <v>83</v>
      </c>
      <c r="BK713" s="146">
        <f>ROUND(I713*H713,2)</f>
        <v>0</v>
      </c>
      <c r="BL713" s="18" t="s">
        <v>359</v>
      </c>
      <c r="BM713" s="145" t="s">
        <v>3800</v>
      </c>
    </row>
    <row r="714" spans="2:65" s="1" customFormat="1">
      <c r="B714" s="34"/>
      <c r="D714" s="147" t="s">
        <v>253</v>
      </c>
      <c r="F714" s="148" t="s">
        <v>3801</v>
      </c>
      <c r="I714" s="149"/>
      <c r="L714" s="34"/>
      <c r="M714" s="150"/>
      <c r="T714" s="55"/>
      <c r="AT714" s="18" t="s">
        <v>253</v>
      </c>
      <c r="AU714" s="18" t="s">
        <v>21</v>
      </c>
    </row>
    <row r="715" spans="2:65" s="1" customFormat="1">
      <c r="B715" s="34"/>
      <c r="D715" s="151" t="s">
        <v>255</v>
      </c>
      <c r="F715" s="152" t="s">
        <v>3802</v>
      </c>
      <c r="I715" s="149"/>
      <c r="L715" s="34"/>
      <c r="M715" s="150"/>
      <c r="T715" s="55"/>
      <c r="AT715" s="18" t="s">
        <v>255</v>
      </c>
      <c r="AU715" s="18" t="s">
        <v>21</v>
      </c>
    </row>
    <row r="716" spans="2:65" s="12" customFormat="1">
      <c r="B716" s="153"/>
      <c r="D716" s="147" t="s">
        <v>262</v>
      </c>
      <c r="E716" s="154" t="s">
        <v>29</v>
      </c>
      <c r="F716" s="155" t="s">
        <v>3803</v>
      </c>
      <c r="H716" s="156">
        <v>267.75</v>
      </c>
      <c r="I716" s="157"/>
      <c r="L716" s="153"/>
      <c r="M716" s="158"/>
      <c r="T716" s="159"/>
      <c r="AT716" s="154" t="s">
        <v>262</v>
      </c>
      <c r="AU716" s="154" t="s">
        <v>21</v>
      </c>
      <c r="AV716" s="12" t="s">
        <v>21</v>
      </c>
      <c r="AW716" s="12" t="s">
        <v>36</v>
      </c>
      <c r="AX716" s="12" t="s">
        <v>75</v>
      </c>
      <c r="AY716" s="154" t="s">
        <v>244</v>
      </c>
    </row>
    <row r="717" spans="2:65" s="12" customFormat="1">
      <c r="B717" s="153"/>
      <c r="D717" s="147" t="s">
        <v>262</v>
      </c>
      <c r="E717" s="154" t="s">
        <v>29</v>
      </c>
      <c r="F717" s="155" t="s">
        <v>3804</v>
      </c>
      <c r="H717" s="156">
        <v>16.5</v>
      </c>
      <c r="I717" s="157"/>
      <c r="L717" s="153"/>
      <c r="M717" s="158"/>
      <c r="T717" s="159"/>
      <c r="AT717" s="154" t="s">
        <v>262</v>
      </c>
      <c r="AU717" s="154" t="s">
        <v>21</v>
      </c>
      <c r="AV717" s="12" t="s">
        <v>21</v>
      </c>
      <c r="AW717" s="12" t="s">
        <v>36</v>
      </c>
      <c r="AX717" s="12" t="s">
        <v>75</v>
      </c>
      <c r="AY717" s="154" t="s">
        <v>244</v>
      </c>
    </row>
    <row r="718" spans="2:65" s="13" customFormat="1">
      <c r="B718" s="160"/>
      <c r="D718" s="147" t="s">
        <v>262</v>
      </c>
      <c r="E718" s="161" t="s">
        <v>29</v>
      </c>
      <c r="F718" s="162" t="s">
        <v>271</v>
      </c>
      <c r="H718" s="163">
        <v>284.25</v>
      </c>
      <c r="I718" s="164"/>
      <c r="L718" s="160"/>
      <c r="M718" s="165"/>
      <c r="T718" s="166"/>
      <c r="AT718" s="161" t="s">
        <v>262</v>
      </c>
      <c r="AU718" s="161" t="s">
        <v>21</v>
      </c>
      <c r="AV718" s="13" t="s">
        <v>251</v>
      </c>
      <c r="AW718" s="13" t="s">
        <v>36</v>
      </c>
      <c r="AX718" s="13" t="s">
        <v>83</v>
      </c>
      <c r="AY718" s="161" t="s">
        <v>244</v>
      </c>
    </row>
    <row r="719" spans="2:65" s="11" customFormat="1" ht="22.9" customHeight="1">
      <c r="B719" s="122"/>
      <c r="D719" s="123" t="s">
        <v>74</v>
      </c>
      <c r="E719" s="132" t="s">
        <v>3805</v>
      </c>
      <c r="F719" s="132" t="s">
        <v>3806</v>
      </c>
      <c r="I719" s="125"/>
      <c r="J719" s="133">
        <f>BK719</f>
        <v>0</v>
      </c>
      <c r="L719" s="122"/>
      <c r="M719" s="127"/>
      <c r="P719" s="128">
        <f>P720</f>
        <v>0</v>
      </c>
      <c r="R719" s="128">
        <f>R720</f>
        <v>7.1223599999999998E-2</v>
      </c>
      <c r="T719" s="129">
        <f>T720</f>
        <v>0</v>
      </c>
      <c r="AR719" s="123" t="s">
        <v>21</v>
      </c>
      <c r="AT719" s="130" t="s">
        <v>74</v>
      </c>
      <c r="AU719" s="130" t="s">
        <v>83</v>
      </c>
      <c r="AY719" s="123" t="s">
        <v>244</v>
      </c>
      <c r="BK719" s="131">
        <f>BK720</f>
        <v>0</v>
      </c>
    </row>
    <row r="720" spans="2:65" s="1" customFormat="1" ht="16.5" customHeight="1">
      <c r="B720" s="34"/>
      <c r="C720" s="134" t="s">
        <v>3807</v>
      </c>
      <c r="D720" s="134" t="s">
        <v>246</v>
      </c>
      <c r="E720" s="135" t="s">
        <v>3808</v>
      </c>
      <c r="F720" s="136" t="s">
        <v>3809</v>
      </c>
      <c r="G720" s="137" t="s">
        <v>249</v>
      </c>
      <c r="H720" s="138">
        <v>254.37</v>
      </c>
      <c r="I720" s="139"/>
      <c r="J720" s="140">
        <f>ROUND(I720*H720,2)</f>
        <v>0</v>
      </c>
      <c r="K720" s="136" t="s">
        <v>29</v>
      </c>
      <c r="L720" s="34"/>
      <c r="M720" s="141" t="s">
        <v>29</v>
      </c>
      <c r="N720" s="142" t="s">
        <v>46</v>
      </c>
      <c r="P720" s="143">
        <f>O720*H720</f>
        <v>0</v>
      </c>
      <c r="Q720" s="143">
        <v>2.7999999999999998E-4</v>
      </c>
      <c r="R720" s="143">
        <f>Q720*H720</f>
        <v>7.1223599999999998E-2</v>
      </c>
      <c r="S720" s="143">
        <v>0</v>
      </c>
      <c r="T720" s="144">
        <f>S720*H720</f>
        <v>0</v>
      </c>
      <c r="AR720" s="145" t="s">
        <v>359</v>
      </c>
      <c r="AT720" s="145" t="s">
        <v>246</v>
      </c>
      <c r="AU720" s="145" t="s">
        <v>21</v>
      </c>
      <c r="AY720" s="18" t="s">
        <v>244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83</v>
      </c>
      <c r="BK720" s="146">
        <f>ROUND(I720*H720,2)</f>
        <v>0</v>
      </c>
      <c r="BL720" s="18" t="s">
        <v>359</v>
      </c>
      <c r="BM720" s="145" t="s">
        <v>3810</v>
      </c>
    </row>
    <row r="721" spans="2:65" s="11" customFormat="1" ht="25.9" customHeight="1">
      <c r="B721" s="122"/>
      <c r="D721" s="123" t="s">
        <v>74</v>
      </c>
      <c r="E721" s="124" t="s">
        <v>373</v>
      </c>
      <c r="F721" s="124" t="s">
        <v>804</v>
      </c>
      <c r="I721" s="125"/>
      <c r="J721" s="126">
        <f>BK721</f>
        <v>0</v>
      </c>
      <c r="L721" s="122"/>
      <c r="M721" s="127"/>
      <c r="P721" s="128">
        <f>P722</f>
        <v>0</v>
      </c>
      <c r="R721" s="128">
        <f>R722</f>
        <v>0</v>
      </c>
      <c r="T721" s="129">
        <f>T722</f>
        <v>0</v>
      </c>
      <c r="AR721" s="123" t="s">
        <v>264</v>
      </c>
      <c r="AT721" s="130" t="s">
        <v>74</v>
      </c>
      <c r="AU721" s="130" t="s">
        <v>75</v>
      </c>
      <c r="AY721" s="123" t="s">
        <v>244</v>
      </c>
      <c r="BK721" s="131">
        <f>BK722</f>
        <v>0</v>
      </c>
    </row>
    <row r="722" spans="2:65" s="11" customFormat="1" ht="22.9" customHeight="1">
      <c r="B722" s="122"/>
      <c r="D722" s="123" t="s">
        <v>74</v>
      </c>
      <c r="E722" s="132" t="s">
        <v>3811</v>
      </c>
      <c r="F722" s="132" t="s">
        <v>3812</v>
      </c>
      <c r="I722" s="125"/>
      <c r="J722" s="133">
        <f>BK722</f>
        <v>0</v>
      </c>
      <c r="L722" s="122"/>
      <c r="M722" s="127"/>
      <c r="P722" s="128">
        <f>SUM(P723:P724)</f>
        <v>0</v>
      </c>
      <c r="R722" s="128">
        <f>SUM(R723:R724)</f>
        <v>0</v>
      </c>
      <c r="T722" s="129">
        <f>SUM(T723:T724)</f>
        <v>0</v>
      </c>
      <c r="AR722" s="123" t="s">
        <v>264</v>
      </c>
      <c r="AT722" s="130" t="s">
        <v>74</v>
      </c>
      <c r="AU722" s="130" t="s">
        <v>83</v>
      </c>
      <c r="AY722" s="123" t="s">
        <v>244</v>
      </c>
      <c r="BK722" s="131">
        <f>SUM(BK723:BK724)</f>
        <v>0</v>
      </c>
    </row>
    <row r="723" spans="2:65" s="1" customFormat="1" ht="16.5" customHeight="1">
      <c r="B723" s="34"/>
      <c r="C723" s="134" t="s">
        <v>817</v>
      </c>
      <c r="D723" s="134" t="s">
        <v>246</v>
      </c>
      <c r="E723" s="135" t="s">
        <v>3813</v>
      </c>
      <c r="F723" s="136" t="s">
        <v>3814</v>
      </c>
      <c r="G723" s="137" t="s">
        <v>507</v>
      </c>
      <c r="H723" s="138">
        <v>3</v>
      </c>
      <c r="I723" s="139"/>
      <c r="J723" s="140">
        <f>ROUND(I723*H723,2)</f>
        <v>0</v>
      </c>
      <c r="K723" s="136" t="s">
        <v>29</v>
      </c>
      <c r="L723" s="34"/>
      <c r="M723" s="141" t="s">
        <v>29</v>
      </c>
      <c r="N723" s="142" t="s">
        <v>46</v>
      </c>
      <c r="P723" s="143">
        <f>O723*H723</f>
        <v>0</v>
      </c>
      <c r="Q723" s="143">
        <v>0</v>
      </c>
      <c r="R723" s="143">
        <f>Q723*H723</f>
        <v>0</v>
      </c>
      <c r="S723" s="143">
        <v>0</v>
      </c>
      <c r="T723" s="144">
        <f>S723*H723</f>
        <v>0</v>
      </c>
      <c r="AR723" s="145" t="s">
        <v>673</v>
      </c>
      <c r="AT723" s="145" t="s">
        <v>246</v>
      </c>
      <c r="AU723" s="145" t="s">
        <v>21</v>
      </c>
      <c r="AY723" s="18" t="s">
        <v>244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8" t="s">
        <v>83</v>
      </c>
      <c r="BK723" s="146">
        <f>ROUND(I723*H723,2)</f>
        <v>0</v>
      </c>
      <c r="BL723" s="18" t="s">
        <v>673</v>
      </c>
      <c r="BM723" s="145" t="s">
        <v>3815</v>
      </c>
    </row>
    <row r="724" spans="2:65" s="1" customFormat="1">
      <c r="B724" s="34"/>
      <c r="D724" s="147" t="s">
        <v>253</v>
      </c>
      <c r="F724" s="148" t="s">
        <v>3816</v>
      </c>
      <c r="I724" s="149"/>
      <c r="L724" s="34"/>
      <c r="M724" s="150"/>
      <c r="T724" s="55"/>
      <c r="AT724" s="18" t="s">
        <v>253</v>
      </c>
      <c r="AU724" s="18" t="s">
        <v>21</v>
      </c>
    </row>
    <row r="725" spans="2:65" s="11" customFormat="1" ht="25.9" customHeight="1">
      <c r="B725" s="122"/>
      <c r="D725" s="123" t="s">
        <v>74</v>
      </c>
      <c r="E725" s="124" t="s">
        <v>1930</v>
      </c>
      <c r="F725" s="124" t="s">
        <v>1931</v>
      </c>
      <c r="I725" s="125"/>
      <c r="J725" s="126">
        <f>BK725</f>
        <v>0</v>
      </c>
      <c r="L725" s="122"/>
      <c r="M725" s="127"/>
      <c r="P725" s="128">
        <f>SUM(P726:P732)</f>
        <v>0</v>
      </c>
      <c r="R725" s="128">
        <f>SUM(R726:R732)</f>
        <v>0</v>
      </c>
      <c r="T725" s="129">
        <f>SUM(T726:T732)</f>
        <v>0</v>
      </c>
      <c r="AR725" s="123" t="s">
        <v>251</v>
      </c>
      <c r="AT725" s="130" t="s">
        <v>74</v>
      </c>
      <c r="AU725" s="130" t="s">
        <v>75</v>
      </c>
      <c r="AY725" s="123" t="s">
        <v>244</v>
      </c>
      <c r="BK725" s="131">
        <f>SUM(BK726:BK732)</f>
        <v>0</v>
      </c>
    </row>
    <row r="726" spans="2:65" s="1" customFormat="1" ht="16.5" customHeight="1">
      <c r="B726" s="34"/>
      <c r="C726" s="134" t="s">
        <v>3817</v>
      </c>
      <c r="D726" s="134" t="s">
        <v>246</v>
      </c>
      <c r="E726" s="135" t="s">
        <v>1933</v>
      </c>
      <c r="F726" s="136" t="s">
        <v>2389</v>
      </c>
      <c r="G726" s="137" t="s">
        <v>507</v>
      </c>
      <c r="H726" s="138">
        <v>2</v>
      </c>
      <c r="I726" s="139"/>
      <c r="J726" s="140">
        <f>ROUND(I726*H726,2)</f>
        <v>0</v>
      </c>
      <c r="K726" s="136" t="s">
        <v>29</v>
      </c>
      <c r="L726" s="34"/>
      <c r="M726" s="141" t="s">
        <v>29</v>
      </c>
      <c r="N726" s="142" t="s">
        <v>46</v>
      </c>
      <c r="P726" s="143">
        <f>O726*H726</f>
        <v>0</v>
      </c>
      <c r="Q726" s="143">
        <v>0</v>
      </c>
      <c r="R726" s="143">
        <f>Q726*H726</f>
        <v>0</v>
      </c>
      <c r="S726" s="143">
        <v>0</v>
      </c>
      <c r="T726" s="144">
        <f>S726*H726</f>
        <v>0</v>
      </c>
      <c r="AR726" s="145" t="s">
        <v>2390</v>
      </c>
      <c r="AT726" s="145" t="s">
        <v>246</v>
      </c>
      <c r="AU726" s="145" t="s">
        <v>83</v>
      </c>
      <c r="AY726" s="18" t="s">
        <v>244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83</v>
      </c>
      <c r="BK726" s="146">
        <f>ROUND(I726*H726,2)</f>
        <v>0</v>
      </c>
      <c r="BL726" s="18" t="s">
        <v>2390</v>
      </c>
      <c r="BM726" s="145" t="s">
        <v>3818</v>
      </c>
    </row>
    <row r="727" spans="2:65" s="1" customFormat="1">
      <c r="B727" s="34"/>
      <c r="D727" s="147" t="s">
        <v>253</v>
      </c>
      <c r="F727" s="148" t="s">
        <v>2389</v>
      </c>
      <c r="I727" s="149"/>
      <c r="L727" s="34"/>
      <c r="M727" s="150"/>
      <c r="T727" s="55"/>
      <c r="AT727" s="18" t="s">
        <v>253</v>
      </c>
      <c r="AU727" s="18" t="s">
        <v>83</v>
      </c>
    </row>
    <row r="728" spans="2:65" s="1" customFormat="1" ht="19.5">
      <c r="B728" s="34"/>
      <c r="D728" s="147" t="s">
        <v>284</v>
      </c>
      <c r="F728" s="167" t="s">
        <v>2392</v>
      </c>
      <c r="I728" s="149"/>
      <c r="L728" s="34"/>
      <c r="M728" s="150"/>
      <c r="T728" s="55"/>
      <c r="AT728" s="18" t="s">
        <v>284</v>
      </c>
      <c r="AU728" s="18" t="s">
        <v>83</v>
      </c>
    </row>
    <row r="729" spans="2:65" s="1" customFormat="1" ht="16.5" customHeight="1">
      <c r="B729" s="34"/>
      <c r="C729" s="134" t="s">
        <v>3819</v>
      </c>
      <c r="D729" s="134" t="s">
        <v>246</v>
      </c>
      <c r="E729" s="135" t="s">
        <v>2393</v>
      </c>
      <c r="F729" s="136" t="s">
        <v>2394</v>
      </c>
      <c r="G729" s="137" t="s">
        <v>282</v>
      </c>
      <c r="H729" s="138">
        <v>1</v>
      </c>
      <c r="I729" s="139"/>
      <c r="J729" s="140">
        <f>ROUND(I729*H729,2)</f>
        <v>0</v>
      </c>
      <c r="K729" s="136" t="s">
        <v>29</v>
      </c>
      <c r="L729" s="34"/>
      <c r="M729" s="141" t="s">
        <v>29</v>
      </c>
      <c r="N729" s="142" t="s">
        <v>46</v>
      </c>
      <c r="P729" s="143">
        <f>O729*H729</f>
        <v>0</v>
      </c>
      <c r="Q729" s="143">
        <v>0</v>
      </c>
      <c r="R729" s="143">
        <f>Q729*H729</f>
        <v>0</v>
      </c>
      <c r="S729" s="143">
        <v>0</v>
      </c>
      <c r="T729" s="144">
        <f>S729*H729</f>
        <v>0</v>
      </c>
      <c r="AR729" s="145" t="s">
        <v>2390</v>
      </c>
      <c r="AT729" s="145" t="s">
        <v>246</v>
      </c>
      <c r="AU729" s="145" t="s">
        <v>83</v>
      </c>
      <c r="AY729" s="18" t="s">
        <v>244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83</v>
      </c>
      <c r="BK729" s="146">
        <f>ROUND(I729*H729,2)</f>
        <v>0</v>
      </c>
      <c r="BL729" s="18" t="s">
        <v>2390</v>
      </c>
      <c r="BM729" s="145" t="s">
        <v>3820</v>
      </c>
    </row>
    <row r="730" spans="2:65" s="1" customFormat="1">
      <c r="B730" s="34"/>
      <c r="D730" s="147" t="s">
        <v>253</v>
      </c>
      <c r="F730" s="148" t="s">
        <v>2394</v>
      </c>
      <c r="I730" s="149"/>
      <c r="L730" s="34"/>
      <c r="M730" s="150"/>
      <c r="T730" s="55"/>
      <c r="AT730" s="18" t="s">
        <v>253</v>
      </c>
      <c r="AU730" s="18" t="s">
        <v>83</v>
      </c>
    </row>
    <row r="731" spans="2:65" s="1" customFormat="1" ht="16.5" customHeight="1">
      <c r="B731" s="34"/>
      <c r="C731" s="134" t="s">
        <v>3821</v>
      </c>
      <c r="D731" s="134" t="s">
        <v>246</v>
      </c>
      <c r="E731" s="135" t="s">
        <v>2396</v>
      </c>
      <c r="F731" s="136" t="s">
        <v>2397</v>
      </c>
      <c r="G731" s="137" t="s">
        <v>282</v>
      </c>
      <c r="H731" s="138">
        <v>1</v>
      </c>
      <c r="I731" s="139"/>
      <c r="J731" s="140">
        <f>ROUND(I731*H731,2)</f>
        <v>0</v>
      </c>
      <c r="K731" s="136" t="s">
        <v>29</v>
      </c>
      <c r="L731" s="34"/>
      <c r="M731" s="141" t="s">
        <v>29</v>
      </c>
      <c r="N731" s="142" t="s">
        <v>46</v>
      </c>
      <c r="P731" s="143">
        <f>O731*H731</f>
        <v>0</v>
      </c>
      <c r="Q731" s="143">
        <v>0</v>
      </c>
      <c r="R731" s="143">
        <f>Q731*H731</f>
        <v>0</v>
      </c>
      <c r="S731" s="143">
        <v>0</v>
      </c>
      <c r="T731" s="144">
        <f>S731*H731</f>
        <v>0</v>
      </c>
      <c r="AR731" s="145" t="s">
        <v>2390</v>
      </c>
      <c r="AT731" s="145" t="s">
        <v>246</v>
      </c>
      <c r="AU731" s="145" t="s">
        <v>83</v>
      </c>
      <c r="AY731" s="18" t="s">
        <v>244</v>
      </c>
      <c r="BE731" s="146">
        <f>IF(N731="základní",J731,0)</f>
        <v>0</v>
      </c>
      <c r="BF731" s="146">
        <f>IF(N731="snížená",J731,0)</f>
        <v>0</v>
      </c>
      <c r="BG731" s="146">
        <f>IF(N731="zákl. přenesená",J731,0)</f>
        <v>0</v>
      </c>
      <c r="BH731" s="146">
        <f>IF(N731="sníž. přenesená",J731,0)</f>
        <v>0</v>
      </c>
      <c r="BI731" s="146">
        <f>IF(N731="nulová",J731,0)</f>
        <v>0</v>
      </c>
      <c r="BJ731" s="18" t="s">
        <v>83</v>
      </c>
      <c r="BK731" s="146">
        <f>ROUND(I731*H731,2)</f>
        <v>0</v>
      </c>
      <c r="BL731" s="18" t="s">
        <v>2390</v>
      </c>
      <c r="BM731" s="145" t="s">
        <v>3822</v>
      </c>
    </row>
    <row r="732" spans="2:65" s="1" customFormat="1">
      <c r="B732" s="34"/>
      <c r="D732" s="147" t="s">
        <v>253</v>
      </c>
      <c r="F732" s="148" t="s">
        <v>2397</v>
      </c>
      <c r="I732" s="149"/>
      <c r="L732" s="34"/>
      <c r="M732" s="185"/>
      <c r="N732" s="186"/>
      <c r="O732" s="186"/>
      <c r="P732" s="186"/>
      <c r="Q732" s="186"/>
      <c r="R732" s="186"/>
      <c r="S732" s="186"/>
      <c r="T732" s="187"/>
      <c r="AT732" s="18" t="s">
        <v>253</v>
      </c>
      <c r="AU732" s="18" t="s">
        <v>83</v>
      </c>
    </row>
    <row r="733" spans="2:65" s="1" customFormat="1" ht="6.95" customHeight="1">
      <c r="B733" s="43"/>
      <c r="C733" s="44"/>
      <c r="D733" s="44"/>
      <c r="E733" s="44"/>
      <c r="F733" s="44"/>
      <c r="G733" s="44"/>
      <c r="H733" s="44"/>
      <c r="I733" s="44"/>
      <c r="J733" s="44"/>
      <c r="K733" s="44"/>
      <c r="L733" s="34"/>
    </row>
  </sheetData>
  <sheetProtection algorithmName="SHA-512" hashValue="dsT/1SJJmShQ16/89eTpnCYorkwqOJlexzYCb/7DzknTHDMFxxIYiNL6Xh5ngAHj9d9PaKhAedfX/r05He8MTA==" saltValue="kXJ4PwvIrFkaBNhIgFtwmXl0XqNfErq1OyY6paXTnO5kwdaF5WjnQUCiSKkDde+wWDMnuhbPR8tTNyozE3PAZw==" spinCount="100000" sheet="1" objects="1" scenarios="1" formatColumns="0" formatRows="0" autoFilter="0"/>
  <autoFilter ref="C94:K732" xr:uid="{00000000-0009-0000-0000-00000D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D00-000000000000}"/>
    <hyperlink ref="F105" r:id="rId2" xr:uid="{00000000-0004-0000-0D00-000001000000}"/>
    <hyperlink ref="F110" r:id="rId3" xr:uid="{00000000-0004-0000-0D00-000002000000}"/>
    <hyperlink ref="F113" r:id="rId4" xr:uid="{00000000-0004-0000-0D00-000003000000}"/>
    <hyperlink ref="F119" r:id="rId5" xr:uid="{00000000-0004-0000-0D00-000004000000}"/>
    <hyperlink ref="F123" r:id="rId6" xr:uid="{00000000-0004-0000-0D00-000005000000}"/>
    <hyperlink ref="F129" r:id="rId7" xr:uid="{00000000-0004-0000-0D00-000006000000}"/>
    <hyperlink ref="F135" r:id="rId8" xr:uid="{00000000-0004-0000-0D00-000007000000}"/>
    <hyperlink ref="F141" r:id="rId9" xr:uid="{00000000-0004-0000-0D00-000008000000}"/>
    <hyperlink ref="F145" r:id="rId10" xr:uid="{00000000-0004-0000-0D00-000009000000}"/>
    <hyperlink ref="F153" r:id="rId11" xr:uid="{00000000-0004-0000-0D00-00000A000000}"/>
    <hyperlink ref="F159" r:id="rId12" xr:uid="{00000000-0004-0000-0D00-00000B000000}"/>
    <hyperlink ref="F163" r:id="rId13" xr:uid="{00000000-0004-0000-0D00-00000C000000}"/>
    <hyperlink ref="F169" r:id="rId14" xr:uid="{00000000-0004-0000-0D00-00000D000000}"/>
    <hyperlink ref="F173" r:id="rId15" xr:uid="{00000000-0004-0000-0D00-00000E000000}"/>
    <hyperlink ref="F177" r:id="rId16" xr:uid="{00000000-0004-0000-0D00-00000F000000}"/>
    <hyperlink ref="F183" r:id="rId17" xr:uid="{00000000-0004-0000-0D00-000010000000}"/>
    <hyperlink ref="F193" r:id="rId18" xr:uid="{00000000-0004-0000-0D00-000011000000}"/>
    <hyperlink ref="F215" r:id="rId19" xr:uid="{00000000-0004-0000-0D00-000012000000}"/>
    <hyperlink ref="F219" r:id="rId20" xr:uid="{00000000-0004-0000-0D00-000013000000}"/>
    <hyperlink ref="F226" r:id="rId21" xr:uid="{00000000-0004-0000-0D00-000014000000}"/>
    <hyperlink ref="F229" r:id="rId22" xr:uid="{00000000-0004-0000-0D00-000015000000}"/>
    <hyperlink ref="F232" r:id="rId23" xr:uid="{00000000-0004-0000-0D00-000016000000}"/>
    <hyperlink ref="F236" r:id="rId24" xr:uid="{00000000-0004-0000-0D00-000017000000}"/>
    <hyperlink ref="F250" r:id="rId25" xr:uid="{00000000-0004-0000-0D00-000018000000}"/>
    <hyperlink ref="F256" r:id="rId26" xr:uid="{00000000-0004-0000-0D00-000019000000}"/>
    <hyperlink ref="F262" r:id="rId27" xr:uid="{00000000-0004-0000-0D00-00001A000000}"/>
    <hyperlink ref="F270" r:id="rId28" xr:uid="{00000000-0004-0000-0D00-00001B000000}"/>
    <hyperlink ref="F273" r:id="rId29" xr:uid="{00000000-0004-0000-0D00-00001C000000}"/>
    <hyperlink ref="F279" r:id="rId30" xr:uid="{00000000-0004-0000-0D00-00001D000000}"/>
    <hyperlink ref="F285" r:id="rId31" xr:uid="{00000000-0004-0000-0D00-00001E000000}"/>
    <hyperlink ref="F296" r:id="rId32" xr:uid="{00000000-0004-0000-0D00-00001F000000}"/>
    <hyperlink ref="F300" r:id="rId33" xr:uid="{00000000-0004-0000-0D00-000020000000}"/>
    <hyperlink ref="F303" r:id="rId34" xr:uid="{00000000-0004-0000-0D00-000021000000}"/>
    <hyperlink ref="F311" r:id="rId35" xr:uid="{00000000-0004-0000-0D00-000022000000}"/>
    <hyperlink ref="F318" r:id="rId36" xr:uid="{00000000-0004-0000-0D00-000023000000}"/>
    <hyperlink ref="F322" r:id="rId37" xr:uid="{00000000-0004-0000-0D00-000024000000}"/>
    <hyperlink ref="F328" r:id="rId38" xr:uid="{00000000-0004-0000-0D00-000025000000}"/>
    <hyperlink ref="F331" r:id="rId39" xr:uid="{00000000-0004-0000-0D00-000026000000}"/>
    <hyperlink ref="F338" r:id="rId40" xr:uid="{00000000-0004-0000-0D00-000027000000}"/>
    <hyperlink ref="F355" r:id="rId41" xr:uid="{00000000-0004-0000-0D00-000028000000}"/>
    <hyperlink ref="F365" r:id="rId42" xr:uid="{00000000-0004-0000-0D00-000029000000}"/>
    <hyperlink ref="F368" r:id="rId43" xr:uid="{00000000-0004-0000-0D00-00002A000000}"/>
    <hyperlink ref="F385" r:id="rId44" xr:uid="{00000000-0004-0000-0D00-00002B000000}"/>
    <hyperlink ref="F388" r:id="rId45" xr:uid="{00000000-0004-0000-0D00-00002C000000}"/>
    <hyperlink ref="F395" r:id="rId46" xr:uid="{00000000-0004-0000-0D00-00002D000000}"/>
    <hyperlink ref="F399" r:id="rId47" xr:uid="{00000000-0004-0000-0D00-00002E000000}"/>
    <hyperlink ref="F403" r:id="rId48" xr:uid="{00000000-0004-0000-0D00-00002F000000}"/>
    <hyperlink ref="F406" r:id="rId49" xr:uid="{00000000-0004-0000-0D00-000030000000}"/>
    <hyperlink ref="F409" r:id="rId50" xr:uid="{00000000-0004-0000-0D00-000031000000}"/>
    <hyperlink ref="F418" r:id="rId51" xr:uid="{00000000-0004-0000-0D00-000032000000}"/>
    <hyperlink ref="F428" r:id="rId52" xr:uid="{00000000-0004-0000-0D00-000033000000}"/>
    <hyperlink ref="F436" r:id="rId53" xr:uid="{00000000-0004-0000-0D00-000034000000}"/>
    <hyperlink ref="F439" r:id="rId54" xr:uid="{00000000-0004-0000-0D00-000035000000}"/>
    <hyperlink ref="F442" r:id="rId55" xr:uid="{00000000-0004-0000-0D00-000036000000}"/>
    <hyperlink ref="F446" r:id="rId56" xr:uid="{00000000-0004-0000-0D00-000037000000}"/>
    <hyperlink ref="F454" r:id="rId57" xr:uid="{00000000-0004-0000-0D00-000038000000}"/>
    <hyperlink ref="F457" r:id="rId58" xr:uid="{00000000-0004-0000-0D00-000039000000}"/>
    <hyperlink ref="F479" r:id="rId59" xr:uid="{00000000-0004-0000-0D00-00003A000000}"/>
    <hyperlink ref="F486" r:id="rId60" xr:uid="{00000000-0004-0000-0D00-00003B000000}"/>
    <hyperlink ref="F492" r:id="rId61" xr:uid="{00000000-0004-0000-0D00-00003C000000}"/>
    <hyperlink ref="F498" r:id="rId62" xr:uid="{00000000-0004-0000-0D00-00003D000000}"/>
    <hyperlink ref="F515" r:id="rId63" xr:uid="{00000000-0004-0000-0D00-00003E000000}"/>
    <hyperlink ref="F523" r:id="rId64" xr:uid="{00000000-0004-0000-0D00-00003F000000}"/>
    <hyperlink ref="F529" r:id="rId65" xr:uid="{00000000-0004-0000-0D00-000040000000}"/>
    <hyperlink ref="F532" r:id="rId66" xr:uid="{00000000-0004-0000-0D00-000041000000}"/>
    <hyperlink ref="F535" r:id="rId67" xr:uid="{00000000-0004-0000-0D00-000042000000}"/>
    <hyperlink ref="F542" r:id="rId68" xr:uid="{00000000-0004-0000-0D00-000043000000}"/>
    <hyperlink ref="F548" r:id="rId69" xr:uid="{00000000-0004-0000-0D00-000044000000}"/>
    <hyperlink ref="F551" r:id="rId70" xr:uid="{00000000-0004-0000-0D00-000045000000}"/>
    <hyperlink ref="F558" r:id="rId71" xr:uid="{00000000-0004-0000-0D00-000046000000}"/>
    <hyperlink ref="F566" r:id="rId72" xr:uid="{00000000-0004-0000-0D00-000047000000}"/>
    <hyperlink ref="F577" r:id="rId73" xr:uid="{00000000-0004-0000-0D00-000048000000}"/>
    <hyperlink ref="F580" r:id="rId74" xr:uid="{00000000-0004-0000-0D00-000049000000}"/>
    <hyperlink ref="F585" r:id="rId75" xr:uid="{00000000-0004-0000-0D00-00004A000000}"/>
    <hyperlink ref="F592" r:id="rId76" xr:uid="{00000000-0004-0000-0D00-00004B000000}"/>
    <hyperlink ref="F609" r:id="rId77" xr:uid="{00000000-0004-0000-0D00-00004C000000}"/>
    <hyperlink ref="F614" r:id="rId78" xr:uid="{00000000-0004-0000-0D00-00004D000000}"/>
    <hyperlink ref="F621" r:id="rId79" xr:uid="{00000000-0004-0000-0D00-00004E000000}"/>
    <hyperlink ref="F627" r:id="rId80" xr:uid="{00000000-0004-0000-0D00-00004F000000}"/>
    <hyperlink ref="F632" r:id="rId81" xr:uid="{00000000-0004-0000-0D00-000050000000}"/>
    <hyperlink ref="F650" r:id="rId82" xr:uid="{00000000-0004-0000-0D00-000051000000}"/>
    <hyperlink ref="F668" r:id="rId83" xr:uid="{00000000-0004-0000-0D00-000052000000}"/>
    <hyperlink ref="F677" r:id="rId84" xr:uid="{00000000-0004-0000-0D00-000053000000}"/>
    <hyperlink ref="F688" r:id="rId85" xr:uid="{00000000-0004-0000-0D00-000054000000}"/>
    <hyperlink ref="F706" r:id="rId86" xr:uid="{00000000-0004-0000-0D00-000055000000}"/>
    <hyperlink ref="F715" r:id="rId87" xr:uid="{00000000-0004-0000-0D00-00005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124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ht="12" customHeight="1">
      <c r="B8" s="21"/>
      <c r="D8" s="28" t="s">
        <v>210</v>
      </c>
      <c r="L8" s="21"/>
    </row>
    <row r="9" spans="2:46" s="1" customFormat="1" ht="16.5" customHeight="1">
      <c r="B9" s="34"/>
      <c r="E9" s="336" t="s">
        <v>3188</v>
      </c>
      <c r="F9" s="335"/>
      <c r="G9" s="335"/>
      <c r="H9" s="335"/>
      <c r="L9" s="34"/>
    </row>
    <row r="10" spans="2:46" s="1" customFormat="1" ht="12" customHeight="1">
      <c r="B10" s="34"/>
      <c r="D10" s="28" t="s">
        <v>2412</v>
      </c>
      <c r="L10" s="34"/>
    </row>
    <row r="11" spans="2:46" s="1" customFormat="1" ht="16.5" customHeight="1">
      <c r="B11" s="34"/>
      <c r="E11" s="310" t="s">
        <v>3823</v>
      </c>
      <c r="F11" s="335"/>
      <c r="G11" s="335"/>
      <c r="H11" s="335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ROUND(J96,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ROUND((SUM(BE96:BE260)),  2)</f>
        <v>0</v>
      </c>
      <c r="I35" s="96">
        <v>0.21</v>
      </c>
      <c r="J35" s="85">
        <f>ROUND(((SUM(BE96:BE260))*I35),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ROUND((SUM(BF96:BF260)),  2)</f>
        <v>0</v>
      </c>
      <c r="I36" s="96">
        <v>0.15</v>
      </c>
      <c r="J36" s="85">
        <f>ROUND(((SUM(BF96:BF260))*I36),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ROUND((SUM(BG96:BG260)),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ROUND((SUM(BH96:BH260)),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ROUND((SUM(BI96:BI260)),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3188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040.31.3 - Nový silniční most ev. č. 4585-8 v km 1,297 93 - elektro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J96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J97</f>
        <v>0</v>
      </c>
      <c r="L64" s="106"/>
    </row>
    <row r="65" spans="2:12" s="9" customFormat="1" ht="19.899999999999999" customHeight="1">
      <c r="B65" s="110"/>
      <c r="D65" s="111" t="s">
        <v>223</v>
      </c>
      <c r="E65" s="112"/>
      <c r="F65" s="112"/>
      <c r="G65" s="112"/>
      <c r="H65" s="112"/>
      <c r="I65" s="112"/>
      <c r="J65" s="113">
        <f>J98</f>
        <v>0</v>
      </c>
      <c r="L65" s="110"/>
    </row>
    <row r="66" spans="2:12" s="8" customFormat="1" ht="24.95" customHeight="1">
      <c r="B66" s="106"/>
      <c r="D66" s="107" t="s">
        <v>225</v>
      </c>
      <c r="E66" s="108"/>
      <c r="F66" s="108"/>
      <c r="G66" s="108"/>
      <c r="H66" s="108"/>
      <c r="I66" s="108"/>
      <c r="J66" s="109">
        <f>J112</f>
        <v>0</v>
      </c>
      <c r="L66" s="106"/>
    </row>
    <row r="67" spans="2:12" s="9" customFormat="1" ht="19.899999999999999" customHeight="1">
      <c r="B67" s="110"/>
      <c r="D67" s="111" t="s">
        <v>2414</v>
      </c>
      <c r="E67" s="112"/>
      <c r="F67" s="112"/>
      <c r="G67" s="112"/>
      <c r="H67" s="112"/>
      <c r="I67" s="112"/>
      <c r="J67" s="113">
        <f>J113</f>
        <v>0</v>
      </c>
      <c r="L67" s="110"/>
    </row>
    <row r="68" spans="2:12" s="8" customFormat="1" ht="24.95" customHeight="1">
      <c r="B68" s="106"/>
      <c r="D68" s="107" t="s">
        <v>227</v>
      </c>
      <c r="E68" s="108"/>
      <c r="F68" s="108"/>
      <c r="G68" s="108"/>
      <c r="H68" s="108"/>
      <c r="I68" s="108"/>
      <c r="J68" s="109">
        <f>J117</f>
        <v>0</v>
      </c>
      <c r="L68" s="106"/>
    </row>
    <row r="69" spans="2:12" s="9" customFormat="1" ht="19.899999999999999" customHeight="1">
      <c r="B69" s="110"/>
      <c r="D69" s="111" t="s">
        <v>228</v>
      </c>
      <c r="E69" s="112"/>
      <c r="F69" s="112"/>
      <c r="G69" s="112"/>
      <c r="H69" s="112"/>
      <c r="I69" s="112"/>
      <c r="J69" s="113">
        <f>J118</f>
        <v>0</v>
      </c>
      <c r="L69" s="110"/>
    </row>
    <row r="70" spans="2:12" s="9" customFormat="1" ht="19.899999999999999" customHeight="1">
      <c r="B70" s="110"/>
      <c r="D70" s="111" t="s">
        <v>2415</v>
      </c>
      <c r="E70" s="112"/>
      <c r="F70" s="112"/>
      <c r="G70" s="112"/>
      <c r="H70" s="112"/>
      <c r="I70" s="112"/>
      <c r="J70" s="113">
        <f>J183</f>
        <v>0</v>
      </c>
      <c r="L70" s="110"/>
    </row>
    <row r="71" spans="2:12" s="9" customFormat="1" ht="19.899999999999999" customHeight="1">
      <c r="B71" s="110"/>
      <c r="D71" s="111" t="s">
        <v>2416</v>
      </c>
      <c r="E71" s="112"/>
      <c r="F71" s="112"/>
      <c r="G71" s="112"/>
      <c r="H71" s="112"/>
      <c r="I71" s="112"/>
      <c r="J71" s="113">
        <f>J192</f>
        <v>0</v>
      </c>
      <c r="L71" s="110"/>
    </row>
    <row r="72" spans="2:12" s="9" customFormat="1" ht="19.899999999999999" customHeight="1">
      <c r="B72" s="110"/>
      <c r="D72" s="111" t="s">
        <v>2417</v>
      </c>
      <c r="E72" s="112"/>
      <c r="F72" s="112"/>
      <c r="G72" s="112"/>
      <c r="H72" s="112"/>
      <c r="I72" s="112"/>
      <c r="J72" s="113">
        <f>J239</f>
        <v>0</v>
      </c>
      <c r="L72" s="110"/>
    </row>
    <row r="73" spans="2:12" s="9" customFormat="1" ht="19.899999999999999" customHeight="1">
      <c r="B73" s="110"/>
      <c r="D73" s="111" t="s">
        <v>2418</v>
      </c>
      <c r="E73" s="112"/>
      <c r="F73" s="112"/>
      <c r="G73" s="112"/>
      <c r="H73" s="112"/>
      <c r="I73" s="112"/>
      <c r="J73" s="113">
        <f>J251</f>
        <v>0</v>
      </c>
      <c r="L73" s="110"/>
    </row>
    <row r="74" spans="2:12" s="9" customFormat="1" ht="19.899999999999999" customHeight="1">
      <c r="B74" s="110"/>
      <c r="D74" s="111" t="s">
        <v>2419</v>
      </c>
      <c r="E74" s="112"/>
      <c r="F74" s="112"/>
      <c r="G74" s="112"/>
      <c r="H74" s="112"/>
      <c r="I74" s="112"/>
      <c r="J74" s="113">
        <f>J258</f>
        <v>0</v>
      </c>
      <c r="L74" s="110"/>
    </row>
    <row r="75" spans="2:12" s="1" customFormat="1" ht="21.75" customHeight="1">
      <c r="B75" s="34"/>
      <c r="L75" s="34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4"/>
    </row>
    <row r="80" spans="2:12" s="1" customFormat="1" ht="6.95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4"/>
    </row>
    <row r="81" spans="2:63" s="1" customFormat="1" ht="24.95" customHeight="1">
      <c r="B81" s="34"/>
      <c r="C81" s="22" t="s">
        <v>229</v>
      </c>
      <c r="L81" s="34"/>
    </row>
    <row r="82" spans="2:63" s="1" customFormat="1" ht="6.95" customHeight="1">
      <c r="B82" s="34"/>
      <c r="L82" s="34"/>
    </row>
    <row r="83" spans="2:63" s="1" customFormat="1" ht="12" customHeight="1">
      <c r="B83" s="34"/>
      <c r="C83" s="28" t="s">
        <v>16</v>
      </c>
      <c r="L83" s="34"/>
    </row>
    <row r="84" spans="2:63" s="1" customFormat="1" ht="16.5" customHeight="1">
      <c r="B84" s="34"/>
      <c r="E84" s="336" t="str">
        <f>E7</f>
        <v>Opatření Zátor-Loučky, OHO, Dílčí stavba 02.040 Opatření v úseku Zátor - Loučky</v>
      </c>
      <c r="F84" s="337"/>
      <c r="G84" s="337"/>
      <c r="H84" s="337"/>
      <c r="L84" s="34"/>
    </row>
    <row r="85" spans="2:63" ht="12" customHeight="1">
      <c r="B85" s="21"/>
      <c r="C85" s="28" t="s">
        <v>210</v>
      </c>
      <c r="L85" s="21"/>
    </row>
    <row r="86" spans="2:63" s="1" customFormat="1" ht="16.5" customHeight="1">
      <c r="B86" s="34"/>
      <c r="E86" s="336" t="s">
        <v>3188</v>
      </c>
      <c r="F86" s="335"/>
      <c r="G86" s="335"/>
      <c r="H86" s="335"/>
      <c r="L86" s="34"/>
    </row>
    <row r="87" spans="2:63" s="1" customFormat="1" ht="12" customHeight="1">
      <c r="B87" s="34"/>
      <c r="C87" s="28" t="s">
        <v>2412</v>
      </c>
      <c r="L87" s="34"/>
    </row>
    <row r="88" spans="2:63" s="1" customFormat="1" ht="16.5" customHeight="1">
      <c r="B88" s="34"/>
      <c r="E88" s="310" t="str">
        <f>E11</f>
        <v>040.31.3 - Nový silniční most ev. č. 4585-8 v km 1,297 93 - elektro</v>
      </c>
      <c r="F88" s="335"/>
      <c r="G88" s="335"/>
      <c r="H88" s="335"/>
      <c r="L88" s="34"/>
    </row>
    <row r="89" spans="2:63" s="1" customFormat="1" ht="6.95" customHeight="1">
      <c r="B89" s="34"/>
      <c r="L89" s="34"/>
    </row>
    <row r="90" spans="2:63" s="1" customFormat="1" ht="12" customHeight="1">
      <c r="B90" s="34"/>
      <c r="C90" s="28" t="s">
        <v>22</v>
      </c>
      <c r="F90" s="26" t="str">
        <f>F14</f>
        <v>Zátor</v>
      </c>
      <c r="I90" s="28" t="s">
        <v>24</v>
      </c>
      <c r="J90" s="51">
        <f>IF(J14="","",J14)</f>
        <v>45897</v>
      </c>
      <c r="L90" s="34"/>
    </row>
    <row r="91" spans="2:63" s="1" customFormat="1" ht="6.95" customHeight="1">
      <c r="B91" s="34"/>
      <c r="L91" s="34"/>
    </row>
    <row r="92" spans="2:63" s="1" customFormat="1" ht="15.2" customHeight="1">
      <c r="B92" s="34"/>
      <c r="C92" s="28" t="s">
        <v>27</v>
      </c>
      <c r="F92" s="26" t="str">
        <f>E17</f>
        <v>Povodí Odry, státní podnik</v>
      </c>
      <c r="I92" s="28" t="s">
        <v>34</v>
      </c>
      <c r="J92" s="32" t="str">
        <f>E23</f>
        <v>AQUATIS, a.s.</v>
      </c>
      <c r="L92" s="34"/>
    </row>
    <row r="93" spans="2:63" s="1" customFormat="1" ht="25.7" customHeight="1">
      <c r="B93" s="34"/>
      <c r="C93" s="28" t="s">
        <v>32</v>
      </c>
      <c r="F93" s="26" t="str">
        <f>IF(E20="","",E20)</f>
        <v>Vyplň údaj</v>
      </c>
      <c r="I93" s="28" t="s">
        <v>37</v>
      </c>
      <c r="J93" s="32" t="str">
        <f>E26</f>
        <v>Ing. Michal Jendruščák</v>
      </c>
      <c r="L93" s="34"/>
    </row>
    <row r="94" spans="2:63" s="1" customFormat="1" ht="10.35" customHeight="1">
      <c r="B94" s="34"/>
      <c r="L94" s="34"/>
    </row>
    <row r="95" spans="2:63" s="10" customFormat="1" ht="29.25" customHeight="1">
      <c r="B95" s="114"/>
      <c r="C95" s="115" t="s">
        <v>230</v>
      </c>
      <c r="D95" s="116" t="s">
        <v>60</v>
      </c>
      <c r="E95" s="116" t="s">
        <v>56</v>
      </c>
      <c r="F95" s="116" t="s">
        <v>57</v>
      </c>
      <c r="G95" s="116" t="s">
        <v>231</v>
      </c>
      <c r="H95" s="116" t="s">
        <v>232</v>
      </c>
      <c r="I95" s="116" t="s">
        <v>233</v>
      </c>
      <c r="J95" s="116" t="s">
        <v>214</v>
      </c>
      <c r="K95" s="117" t="s">
        <v>234</v>
      </c>
      <c r="L95" s="114"/>
      <c r="M95" s="58" t="s">
        <v>29</v>
      </c>
      <c r="N95" s="59" t="s">
        <v>45</v>
      </c>
      <c r="O95" s="59" t="s">
        <v>235</v>
      </c>
      <c r="P95" s="59" t="s">
        <v>236</v>
      </c>
      <c r="Q95" s="59" t="s">
        <v>237</v>
      </c>
      <c r="R95" s="59" t="s">
        <v>238</v>
      </c>
      <c r="S95" s="59" t="s">
        <v>239</v>
      </c>
      <c r="T95" s="60" t="s">
        <v>240</v>
      </c>
    </row>
    <row r="96" spans="2:63" s="1" customFormat="1" ht="22.9" customHeight="1">
      <c r="B96" s="34"/>
      <c r="C96" s="63" t="s">
        <v>241</v>
      </c>
      <c r="J96" s="118">
        <f>BK96</f>
        <v>0</v>
      </c>
      <c r="L96" s="34"/>
      <c r="M96" s="61"/>
      <c r="N96" s="52"/>
      <c r="O96" s="52"/>
      <c r="P96" s="119">
        <f>P97+P112+P117</f>
        <v>0</v>
      </c>
      <c r="Q96" s="52"/>
      <c r="R96" s="119">
        <f>R97+R112+R117</f>
        <v>33.346560000000004</v>
      </c>
      <c r="S96" s="52"/>
      <c r="T96" s="120">
        <f>T97+T112+T117</f>
        <v>0</v>
      </c>
      <c r="AT96" s="18" t="s">
        <v>74</v>
      </c>
      <c r="AU96" s="18" t="s">
        <v>215</v>
      </c>
      <c r="BK96" s="121">
        <f>BK97+BK112+BK117</f>
        <v>0</v>
      </c>
    </row>
    <row r="97" spans="2:65" s="11" customFormat="1" ht="25.9" customHeight="1">
      <c r="B97" s="122"/>
      <c r="D97" s="123" t="s">
        <v>74</v>
      </c>
      <c r="E97" s="124" t="s">
        <v>242</v>
      </c>
      <c r="F97" s="124" t="s">
        <v>243</v>
      </c>
      <c r="I97" s="125"/>
      <c r="J97" s="126">
        <f>BK97</f>
        <v>0</v>
      </c>
      <c r="L97" s="122"/>
      <c r="M97" s="127"/>
      <c r="P97" s="128">
        <f>P98</f>
        <v>0</v>
      </c>
      <c r="R97" s="128">
        <f>R98</f>
        <v>0</v>
      </c>
      <c r="T97" s="129">
        <f>T98</f>
        <v>0</v>
      </c>
      <c r="AR97" s="123" t="s">
        <v>83</v>
      </c>
      <c r="AT97" s="130" t="s">
        <v>74</v>
      </c>
      <c r="AU97" s="130" t="s">
        <v>75</v>
      </c>
      <c r="AY97" s="123" t="s">
        <v>244</v>
      </c>
      <c r="BK97" s="131">
        <f>BK98</f>
        <v>0</v>
      </c>
    </row>
    <row r="98" spans="2:65" s="11" customFormat="1" ht="22.9" customHeight="1">
      <c r="B98" s="122"/>
      <c r="D98" s="123" t="s">
        <v>74</v>
      </c>
      <c r="E98" s="132" t="s">
        <v>743</v>
      </c>
      <c r="F98" s="132" t="s">
        <v>744</v>
      </c>
      <c r="I98" s="125"/>
      <c r="J98" s="133">
        <f>BK98</f>
        <v>0</v>
      </c>
      <c r="L98" s="122"/>
      <c r="M98" s="127"/>
      <c r="P98" s="128">
        <f>SUM(P99:P111)</f>
        <v>0</v>
      </c>
      <c r="R98" s="128">
        <f>SUM(R99:R111)</f>
        <v>0</v>
      </c>
      <c r="T98" s="129">
        <f>SUM(T99:T111)</f>
        <v>0</v>
      </c>
      <c r="AR98" s="123" t="s">
        <v>83</v>
      </c>
      <c r="AT98" s="130" t="s">
        <v>74</v>
      </c>
      <c r="AU98" s="130" t="s">
        <v>83</v>
      </c>
      <c r="AY98" s="123" t="s">
        <v>244</v>
      </c>
      <c r="BK98" s="131">
        <f>SUM(BK99:BK111)</f>
        <v>0</v>
      </c>
    </row>
    <row r="99" spans="2:65" s="1" customFormat="1" ht="16.5" customHeight="1">
      <c r="B99" s="34"/>
      <c r="C99" s="134" t="s">
        <v>83</v>
      </c>
      <c r="D99" s="134" t="s">
        <v>246</v>
      </c>
      <c r="E99" s="135" t="s">
        <v>2420</v>
      </c>
      <c r="F99" s="136" t="s">
        <v>2421</v>
      </c>
      <c r="G99" s="137" t="s">
        <v>274</v>
      </c>
      <c r="H99" s="138">
        <v>9</v>
      </c>
      <c r="I99" s="139"/>
      <c r="J99" s="140">
        <f>ROUND(I99*H99,2)</f>
        <v>0</v>
      </c>
      <c r="K99" s="136" t="s">
        <v>29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673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673</v>
      </c>
      <c r="BM99" s="145" t="s">
        <v>3824</v>
      </c>
    </row>
    <row r="100" spans="2:65" s="1" customFormat="1">
      <c r="B100" s="34"/>
      <c r="D100" s="147" t="s">
        <v>253</v>
      </c>
      <c r="F100" s="148" t="s">
        <v>2421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 ht="16.5" customHeight="1">
      <c r="B101" s="34"/>
      <c r="C101" s="134" t="s">
        <v>21</v>
      </c>
      <c r="D101" s="134" t="s">
        <v>246</v>
      </c>
      <c r="E101" s="135" t="s">
        <v>2423</v>
      </c>
      <c r="F101" s="136" t="s">
        <v>2424</v>
      </c>
      <c r="G101" s="137" t="s">
        <v>416</v>
      </c>
      <c r="H101" s="138">
        <v>18.899999999999999</v>
      </c>
      <c r="I101" s="139"/>
      <c r="J101" s="140">
        <f>ROUND(I101*H101,2)</f>
        <v>0</v>
      </c>
      <c r="K101" s="136" t="s">
        <v>29</v>
      </c>
      <c r="L101" s="34"/>
      <c r="M101" s="141" t="s">
        <v>29</v>
      </c>
      <c r="N101" s="142" t="s">
        <v>46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251</v>
      </c>
      <c r="AT101" s="145" t="s">
        <v>246</v>
      </c>
      <c r="AU101" s="145" t="s">
        <v>21</v>
      </c>
      <c r="AY101" s="18" t="s">
        <v>244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83</v>
      </c>
      <c r="BK101" s="146">
        <f>ROUND(I101*H101,2)</f>
        <v>0</v>
      </c>
      <c r="BL101" s="18" t="s">
        <v>251</v>
      </c>
      <c r="BM101" s="145" t="s">
        <v>3825</v>
      </c>
    </row>
    <row r="102" spans="2:65" s="1" customFormat="1">
      <c r="B102" s="34"/>
      <c r="D102" s="147" t="s">
        <v>253</v>
      </c>
      <c r="F102" s="148" t="s">
        <v>2424</v>
      </c>
      <c r="I102" s="149"/>
      <c r="L102" s="34"/>
      <c r="M102" s="150"/>
      <c r="T102" s="55"/>
      <c r="AT102" s="18" t="s">
        <v>253</v>
      </c>
      <c r="AU102" s="18" t="s">
        <v>21</v>
      </c>
    </row>
    <row r="103" spans="2:65" s="1" customFormat="1" ht="24.2" customHeight="1">
      <c r="B103" s="34"/>
      <c r="C103" s="134" t="s">
        <v>264</v>
      </c>
      <c r="D103" s="134" t="s">
        <v>246</v>
      </c>
      <c r="E103" s="135" t="s">
        <v>2426</v>
      </c>
      <c r="F103" s="136" t="s">
        <v>2427</v>
      </c>
      <c r="G103" s="137" t="s">
        <v>416</v>
      </c>
      <c r="H103" s="138">
        <v>387</v>
      </c>
      <c r="I103" s="139"/>
      <c r="J103" s="140">
        <f>ROUND(I103*H103,2)</f>
        <v>0</v>
      </c>
      <c r="K103" s="136" t="s">
        <v>29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3826</v>
      </c>
    </row>
    <row r="104" spans="2:65" s="1" customFormat="1">
      <c r="B104" s="34"/>
      <c r="D104" s="147" t="s">
        <v>253</v>
      </c>
      <c r="F104" s="148" t="s">
        <v>2427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 ht="16.5" customHeight="1">
      <c r="B105" s="34"/>
      <c r="C105" s="134" t="s">
        <v>251</v>
      </c>
      <c r="D105" s="134" t="s">
        <v>246</v>
      </c>
      <c r="E105" s="135" t="s">
        <v>2429</v>
      </c>
      <c r="F105" s="136" t="s">
        <v>2430</v>
      </c>
      <c r="G105" s="137" t="s">
        <v>416</v>
      </c>
      <c r="H105" s="138">
        <v>18.899999999999999</v>
      </c>
      <c r="I105" s="139"/>
      <c r="J105" s="140">
        <f>ROUND(I105*H105,2)</f>
        <v>0</v>
      </c>
      <c r="K105" s="136" t="s">
        <v>250</v>
      </c>
      <c r="L105" s="34"/>
      <c r="M105" s="141" t="s">
        <v>29</v>
      </c>
      <c r="N105" s="142" t="s">
        <v>46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251</v>
      </c>
      <c r="AT105" s="145" t="s">
        <v>246</v>
      </c>
      <c r="AU105" s="145" t="s">
        <v>21</v>
      </c>
      <c r="AY105" s="18" t="s">
        <v>244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83</v>
      </c>
      <c r="BK105" s="146">
        <f>ROUND(I105*H105,2)</f>
        <v>0</v>
      </c>
      <c r="BL105" s="18" t="s">
        <v>251</v>
      </c>
      <c r="BM105" s="145" t="s">
        <v>3827</v>
      </c>
    </row>
    <row r="106" spans="2:65" s="1" customFormat="1">
      <c r="B106" s="34"/>
      <c r="D106" s="147" t="s">
        <v>253</v>
      </c>
      <c r="F106" s="148" t="s">
        <v>2432</v>
      </c>
      <c r="I106" s="149"/>
      <c r="L106" s="34"/>
      <c r="M106" s="150"/>
      <c r="T106" s="55"/>
      <c r="AT106" s="18" t="s">
        <v>253</v>
      </c>
      <c r="AU106" s="18" t="s">
        <v>21</v>
      </c>
    </row>
    <row r="107" spans="2:65" s="1" customFormat="1">
      <c r="B107" s="34"/>
      <c r="D107" s="151" t="s">
        <v>255</v>
      </c>
      <c r="F107" s="152" t="s">
        <v>2433</v>
      </c>
      <c r="I107" s="149"/>
      <c r="L107" s="34"/>
      <c r="M107" s="150"/>
      <c r="T107" s="55"/>
      <c r="AT107" s="18" t="s">
        <v>255</v>
      </c>
      <c r="AU107" s="18" t="s">
        <v>21</v>
      </c>
    </row>
    <row r="108" spans="2:65" s="1" customFormat="1" ht="24.2" customHeight="1">
      <c r="B108" s="34"/>
      <c r="C108" s="134" t="s">
        <v>279</v>
      </c>
      <c r="D108" s="134" t="s">
        <v>246</v>
      </c>
      <c r="E108" s="135" t="s">
        <v>2434</v>
      </c>
      <c r="F108" s="136" t="s">
        <v>2435</v>
      </c>
      <c r="G108" s="137" t="s">
        <v>416</v>
      </c>
      <c r="H108" s="138">
        <v>2.2999999999999998</v>
      </c>
      <c r="I108" s="139"/>
      <c r="J108" s="140">
        <f>ROUND(I108*H108,2)</f>
        <v>0</v>
      </c>
      <c r="K108" s="136" t="s">
        <v>29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3828</v>
      </c>
    </row>
    <row r="109" spans="2:65" s="1" customFormat="1">
      <c r="B109" s="34"/>
      <c r="D109" s="147" t="s">
        <v>253</v>
      </c>
      <c r="F109" s="148" t="s">
        <v>2435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 ht="16.5" customHeight="1">
      <c r="B110" s="34"/>
      <c r="C110" s="134" t="s">
        <v>286</v>
      </c>
      <c r="D110" s="134" t="s">
        <v>246</v>
      </c>
      <c r="E110" s="135" t="s">
        <v>2437</v>
      </c>
      <c r="F110" s="136" t="s">
        <v>2438</v>
      </c>
      <c r="G110" s="137" t="s">
        <v>416</v>
      </c>
      <c r="H110" s="138">
        <v>18.899999999999999</v>
      </c>
      <c r="I110" s="139"/>
      <c r="J110" s="140">
        <f>ROUND(I110*H110,2)</f>
        <v>0</v>
      </c>
      <c r="K110" s="136" t="s">
        <v>29</v>
      </c>
      <c r="L110" s="34"/>
      <c r="M110" s="141" t="s">
        <v>29</v>
      </c>
      <c r="N110" s="142" t="s">
        <v>46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251</v>
      </c>
      <c r="AT110" s="145" t="s">
        <v>246</v>
      </c>
      <c r="AU110" s="145" t="s">
        <v>21</v>
      </c>
      <c r="AY110" s="18" t="s">
        <v>244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83</v>
      </c>
      <c r="BK110" s="146">
        <f>ROUND(I110*H110,2)</f>
        <v>0</v>
      </c>
      <c r="BL110" s="18" t="s">
        <v>251</v>
      </c>
      <c r="BM110" s="145" t="s">
        <v>3829</v>
      </c>
    </row>
    <row r="111" spans="2:65" s="1" customFormat="1">
      <c r="B111" s="34"/>
      <c r="D111" s="147" t="s">
        <v>253</v>
      </c>
      <c r="F111" s="148" t="s">
        <v>2438</v>
      </c>
      <c r="I111" s="149"/>
      <c r="L111" s="34"/>
      <c r="M111" s="150"/>
      <c r="T111" s="55"/>
      <c r="AT111" s="18" t="s">
        <v>253</v>
      </c>
      <c r="AU111" s="18" t="s">
        <v>21</v>
      </c>
    </row>
    <row r="112" spans="2:65" s="11" customFormat="1" ht="25.9" customHeight="1">
      <c r="B112" s="122"/>
      <c r="D112" s="123" t="s">
        <v>74</v>
      </c>
      <c r="E112" s="124" t="s">
        <v>783</v>
      </c>
      <c r="F112" s="124" t="s">
        <v>784</v>
      </c>
      <c r="I112" s="125"/>
      <c r="J112" s="126">
        <f>BK112</f>
        <v>0</v>
      </c>
      <c r="L112" s="122"/>
      <c r="M112" s="127"/>
      <c r="P112" s="128">
        <f>P113</f>
        <v>0</v>
      </c>
      <c r="R112" s="128">
        <f>R113</f>
        <v>0</v>
      </c>
      <c r="T112" s="129">
        <f>T113</f>
        <v>0</v>
      </c>
      <c r="AR112" s="123" t="s">
        <v>21</v>
      </c>
      <c r="AT112" s="130" t="s">
        <v>74</v>
      </c>
      <c r="AU112" s="130" t="s">
        <v>75</v>
      </c>
      <c r="AY112" s="123" t="s">
        <v>244</v>
      </c>
      <c r="BK112" s="131">
        <f>BK113</f>
        <v>0</v>
      </c>
    </row>
    <row r="113" spans="2:65" s="11" customFormat="1" ht="22.9" customHeight="1">
      <c r="B113" s="122"/>
      <c r="D113" s="123" t="s">
        <v>74</v>
      </c>
      <c r="E113" s="132" t="s">
        <v>2440</v>
      </c>
      <c r="F113" s="132" t="s">
        <v>2441</v>
      </c>
      <c r="I113" s="125"/>
      <c r="J113" s="133">
        <f>BK113</f>
        <v>0</v>
      </c>
      <c r="L113" s="122"/>
      <c r="M113" s="127"/>
      <c r="P113" s="128">
        <f>SUM(P114:P116)</f>
        <v>0</v>
      </c>
      <c r="R113" s="128">
        <f>SUM(R114:R116)</f>
        <v>0</v>
      </c>
      <c r="T113" s="129">
        <f>SUM(T114:T116)</f>
        <v>0</v>
      </c>
      <c r="AR113" s="123" t="s">
        <v>21</v>
      </c>
      <c r="AT113" s="130" t="s">
        <v>74</v>
      </c>
      <c r="AU113" s="130" t="s">
        <v>83</v>
      </c>
      <c r="AY113" s="123" t="s">
        <v>244</v>
      </c>
      <c r="BK113" s="131">
        <f>SUM(BK114:BK116)</f>
        <v>0</v>
      </c>
    </row>
    <row r="114" spans="2:65" s="1" customFormat="1" ht="24.2" customHeight="1">
      <c r="B114" s="34"/>
      <c r="C114" s="134" t="s">
        <v>293</v>
      </c>
      <c r="D114" s="134" t="s">
        <v>246</v>
      </c>
      <c r="E114" s="135" t="s">
        <v>2442</v>
      </c>
      <c r="F114" s="136" t="s">
        <v>2443</v>
      </c>
      <c r="G114" s="137" t="s">
        <v>507</v>
      </c>
      <c r="H114" s="138">
        <v>2</v>
      </c>
      <c r="I114" s="139"/>
      <c r="J114" s="140">
        <f>ROUND(I114*H114,2)</f>
        <v>0</v>
      </c>
      <c r="K114" s="136" t="s">
        <v>29</v>
      </c>
      <c r="L114" s="34"/>
      <c r="M114" s="141" t="s">
        <v>29</v>
      </c>
      <c r="N114" s="142" t="s">
        <v>46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251</v>
      </c>
      <c r="AT114" s="145" t="s">
        <v>246</v>
      </c>
      <c r="AU114" s="145" t="s">
        <v>21</v>
      </c>
      <c r="AY114" s="18" t="s">
        <v>244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83</v>
      </c>
      <c r="BK114" s="146">
        <f>ROUND(I114*H114,2)</f>
        <v>0</v>
      </c>
      <c r="BL114" s="18" t="s">
        <v>251</v>
      </c>
      <c r="BM114" s="145" t="s">
        <v>3830</v>
      </c>
    </row>
    <row r="115" spans="2:65" s="1" customFormat="1">
      <c r="B115" s="34"/>
      <c r="D115" s="147" t="s">
        <v>253</v>
      </c>
      <c r="F115" s="148" t="s">
        <v>2443</v>
      </c>
      <c r="I115" s="149"/>
      <c r="L115" s="34"/>
      <c r="M115" s="150"/>
      <c r="T115" s="55"/>
      <c r="AT115" s="18" t="s">
        <v>253</v>
      </c>
      <c r="AU115" s="18" t="s">
        <v>21</v>
      </c>
    </row>
    <row r="116" spans="2:65" s="1" customFormat="1" ht="16.5" customHeight="1">
      <c r="B116" s="34"/>
      <c r="C116" s="175" t="s">
        <v>300</v>
      </c>
      <c r="D116" s="175" t="s">
        <v>373</v>
      </c>
      <c r="E116" s="176" t="s">
        <v>3831</v>
      </c>
      <c r="F116" s="177" t="s">
        <v>3832</v>
      </c>
      <c r="G116" s="178" t="s">
        <v>507</v>
      </c>
      <c r="H116" s="179">
        <v>2</v>
      </c>
      <c r="I116" s="180"/>
      <c r="J116" s="181">
        <f>ROUND(I116*H116,2)</f>
        <v>0</v>
      </c>
      <c r="K116" s="177" t="s">
        <v>29</v>
      </c>
      <c r="L116" s="182"/>
      <c r="M116" s="183" t="s">
        <v>29</v>
      </c>
      <c r="N116" s="184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300</v>
      </c>
      <c r="AT116" s="145" t="s">
        <v>373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3833</v>
      </c>
    </row>
    <row r="117" spans="2:65" s="11" customFormat="1" ht="25.9" customHeight="1">
      <c r="B117" s="122"/>
      <c r="D117" s="123" t="s">
        <v>74</v>
      </c>
      <c r="E117" s="124" t="s">
        <v>373</v>
      </c>
      <c r="F117" s="124" t="s">
        <v>804</v>
      </c>
      <c r="I117" s="125"/>
      <c r="J117" s="126">
        <f>BK117</f>
        <v>0</v>
      </c>
      <c r="L117" s="122"/>
      <c r="M117" s="127"/>
      <c r="P117" s="128">
        <f>P118+P183+P192+P239+P251+P258</f>
        <v>0</v>
      </c>
      <c r="R117" s="128">
        <f>R118+R183+R192+R239+R251+R258</f>
        <v>33.346560000000004</v>
      </c>
      <c r="T117" s="129">
        <f>T118+T183+T192+T239+T251+T258</f>
        <v>0</v>
      </c>
      <c r="AR117" s="123" t="s">
        <v>264</v>
      </c>
      <c r="AT117" s="130" t="s">
        <v>74</v>
      </c>
      <c r="AU117" s="130" t="s">
        <v>75</v>
      </c>
      <c r="AY117" s="123" t="s">
        <v>244</v>
      </c>
      <c r="BK117" s="131">
        <f>BK118+BK183+BK192+BK239+BK251+BK258</f>
        <v>0</v>
      </c>
    </row>
    <row r="118" spans="2:65" s="11" customFormat="1" ht="22.9" customHeight="1">
      <c r="B118" s="122"/>
      <c r="D118" s="123" t="s">
        <v>74</v>
      </c>
      <c r="E118" s="132" t="s">
        <v>805</v>
      </c>
      <c r="F118" s="132" t="s">
        <v>806</v>
      </c>
      <c r="I118" s="125"/>
      <c r="J118" s="133">
        <f>BK118</f>
        <v>0</v>
      </c>
      <c r="L118" s="122"/>
      <c r="M118" s="127"/>
      <c r="P118" s="128">
        <f>SUM(P119:P182)</f>
        <v>0</v>
      </c>
      <c r="R118" s="128">
        <f>SUM(R119:R182)</f>
        <v>0.50266000000000011</v>
      </c>
      <c r="T118" s="129">
        <f>SUM(T119:T182)</f>
        <v>0</v>
      </c>
      <c r="AR118" s="123" t="s">
        <v>264</v>
      </c>
      <c r="AT118" s="130" t="s">
        <v>74</v>
      </c>
      <c r="AU118" s="130" t="s">
        <v>83</v>
      </c>
      <c r="AY118" s="123" t="s">
        <v>244</v>
      </c>
      <c r="BK118" s="131">
        <f>SUM(BK119:BK182)</f>
        <v>0</v>
      </c>
    </row>
    <row r="119" spans="2:65" s="1" customFormat="1" ht="16.5" customHeight="1">
      <c r="B119" s="34"/>
      <c r="C119" s="134" t="s">
        <v>307</v>
      </c>
      <c r="D119" s="134" t="s">
        <v>246</v>
      </c>
      <c r="E119" s="135" t="s">
        <v>2454</v>
      </c>
      <c r="F119" s="136" t="s">
        <v>2455</v>
      </c>
      <c r="G119" s="137" t="s">
        <v>507</v>
      </c>
      <c r="H119" s="138">
        <v>12</v>
      </c>
      <c r="I119" s="139"/>
      <c r="J119" s="140">
        <f>ROUND(I119*H119,2)</f>
        <v>0</v>
      </c>
      <c r="K119" s="136" t="s">
        <v>250</v>
      </c>
      <c r="L119" s="34"/>
      <c r="M119" s="141" t="s">
        <v>29</v>
      </c>
      <c r="N119" s="142" t="s">
        <v>46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673</v>
      </c>
      <c r="AT119" s="145" t="s">
        <v>246</v>
      </c>
      <c r="AU119" s="145" t="s">
        <v>21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673</v>
      </c>
      <c r="BM119" s="145" t="s">
        <v>3834</v>
      </c>
    </row>
    <row r="120" spans="2:65" s="1" customFormat="1">
      <c r="B120" s="34"/>
      <c r="D120" s="147" t="s">
        <v>253</v>
      </c>
      <c r="F120" s="148" t="s">
        <v>2457</v>
      </c>
      <c r="I120" s="149"/>
      <c r="L120" s="34"/>
      <c r="M120" s="150"/>
      <c r="T120" s="55"/>
      <c r="AT120" s="18" t="s">
        <v>253</v>
      </c>
      <c r="AU120" s="18" t="s">
        <v>21</v>
      </c>
    </row>
    <row r="121" spans="2:65" s="1" customFormat="1">
      <c r="B121" s="34"/>
      <c r="D121" s="151" t="s">
        <v>255</v>
      </c>
      <c r="F121" s="152" t="s">
        <v>2458</v>
      </c>
      <c r="I121" s="149"/>
      <c r="L121" s="34"/>
      <c r="M121" s="150"/>
      <c r="T121" s="55"/>
      <c r="AT121" s="18" t="s">
        <v>255</v>
      </c>
      <c r="AU121" s="18" t="s">
        <v>21</v>
      </c>
    </row>
    <row r="122" spans="2:65" s="1" customFormat="1" ht="21.75" customHeight="1">
      <c r="B122" s="34"/>
      <c r="C122" s="134" t="s">
        <v>314</v>
      </c>
      <c r="D122" s="134" t="s">
        <v>246</v>
      </c>
      <c r="E122" s="135" t="s">
        <v>2459</v>
      </c>
      <c r="F122" s="136" t="s">
        <v>2460</v>
      </c>
      <c r="G122" s="137" t="s">
        <v>507</v>
      </c>
      <c r="H122" s="138">
        <v>32</v>
      </c>
      <c r="I122" s="139"/>
      <c r="J122" s="140">
        <f>ROUND(I122*H122,2)</f>
        <v>0</v>
      </c>
      <c r="K122" s="136" t="s">
        <v>250</v>
      </c>
      <c r="L122" s="34"/>
      <c r="M122" s="141" t="s">
        <v>29</v>
      </c>
      <c r="N122" s="142" t="s">
        <v>46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673</v>
      </c>
      <c r="AT122" s="145" t="s">
        <v>246</v>
      </c>
      <c r="AU122" s="145" t="s">
        <v>21</v>
      </c>
      <c r="AY122" s="18" t="s">
        <v>244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83</v>
      </c>
      <c r="BK122" s="146">
        <f>ROUND(I122*H122,2)</f>
        <v>0</v>
      </c>
      <c r="BL122" s="18" t="s">
        <v>673</v>
      </c>
      <c r="BM122" s="145" t="s">
        <v>3835</v>
      </c>
    </row>
    <row r="123" spans="2:65" s="1" customFormat="1" ht="19.5">
      <c r="B123" s="34"/>
      <c r="D123" s="147" t="s">
        <v>253</v>
      </c>
      <c r="F123" s="148" t="s">
        <v>2462</v>
      </c>
      <c r="I123" s="149"/>
      <c r="L123" s="34"/>
      <c r="M123" s="150"/>
      <c r="T123" s="55"/>
      <c r="AT123" s="18" t="s">
        <v>253</v>
      </c>
      <c r="AU123" s="18" t="s">
        <v>21</v>
      </c>
    </row>
    <row r="124" spans="2:65" s="1" customFormat="1">
      <c r="B124" s="34"/>
      <c r="D124" s="151" t="s">
        <v>255</v>
      </c>
      <c r="F124" s="152" t="s">
        <v>2463</v>
      </c>
      <c r="I124" s="149"/>
      <c r="L124" s="34"/>
      <c r="M124" s="150"/>
      <c r="T124" s="55"/>
      <c r="AT124" s="18" t="s">
        <v>255</v>
      </c>
      <c r="AU124" s="18" t="s">
        <v>21</v>
      </c>
    </row>
    <row r="125" spans="2:65" s="1" customFormat="1" ht="16.5" customHeight="1">
      <c r="B125" s="34"/>
      <c r="C125" s="134" t="s">
        <v>324</v>
      </c>
      <c r="D125" s="134" t="s">
        <v>246</v>
      </c>
      <c r="E125" s="135" t="s">
        <v>3836</v>
      </c>
      <c r="F125" s="136" t="s">
        <v>3837</v>
      </c>
      <c r="G125" s="137" t="s">
        <v>507</v>
      </c>
      <c r="H125" s="138">
        <v>2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673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673</v>
      </c>
      <c r="BM125" s="145" t="s">
        <v>3838</v>
      </c>
    </row>
    <row r="126" spans="2:65" s="1" customFormat="1">
      <c r="B126" s="34"/>
      <c r="D126" s="147" t="s">
        <v>253</v>
      </c>
      <c r="F126" s="148" t="s">
        <v>3839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3840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" customFormat="1" ht="16.5" customHeight="1">
      <c r="B128" s="34"/>
      <c r="C128" s="175" t="s">
        <v>336</v>
      </c>
      <c r="D128" s="175" t="s">
        <v>373</v>
      </c>
      <c r="E128" s="176" t="s">
        <v>3841</v>
      </c>
      <c r="F128" s="177" t="s">
        <v>3842</v>
      </c>
      <c r="G128" s="178" t="s">
        <v>507</v>
      </c>
      <c r="H128" s="179">
        <v>2</v>
      </c>
      <c r="I128" s="180"/>
      <c r="J128" s="181">
        <f>ROUND(I128*H128,2)</f>
        <v>0</v>
      </c>
      <c r="K128" s="177" t="s">
        <v>250</v>
      </c>
      <c r="L128" s="182"/>
      <c r="M128" s="183" t="s">
        <v>29</v>
      </c>
      <c r="N128" s="184" t="s">
        <v>46</v>
      </c>
      <c r="P128" s="143">
        <f>O128*H128</f>
        <v>0</v>
      </c>
      <c r="Q128" s="143">
        <v>0.127</v>
      </c>
      <c r="R128" s="143">
        <f>Q128*H128</f>
        <v>0.254</v>
      </c>
      <c r="S128" s="143">
        <v>0</v>
      </c>
      <c r="T128" s="144">
        <f>S128*H128</f>
        <v>0</v>
      </c>
      <c r="AR128" s="145" t="s">
        <v>817</v>
      </c>
      <c r="AT128" s="145" t="s">
        <v>373</v>
      </c>
      <c r="AU128" s="145" t="s">
        <v>21</v>
      </c>
      <c r="AY128" s="18" t="s">
        <v>244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83</v>
      </c>
      <c r="BK128" s="146">
        <f>ROUND(I128*H128,2)</f>
        <v>0</v>
      </c>
      <c r="BL128" s="18" t="s">
        <v>817</v>
      </c>
      <c r="BM128" s="145" t="s">
        <v>3843</v>
      </c>
    </row>
    <row r="129" spans="2:65" s="1" customFormat="1">
      <c r="B129" s="34"/>
      <c r="D129" s="147" t="s">
        <v>253</v>
      </c>
      <c r="F129" s="148" t="s">
        <v>3842</v>
      </c>
      <c r="I129" s="149"/>
      <c r="L129" s="34"/>
      <c r="M129" s="150"/>
      <c r="T129" s="55"/>
      <c r="AT129" s="18" t="s">
        <v>253</v>
      </c>
      <c r="AU129" s="18" t="s">
        <v>21</v>
      </c>
    </row>
    <row r="130" spans="2:65" s="1" customFormat="1" ht="24.2" customHeight="1">
      <c r="B130" s="34"/>
      <c r="C130" s="175" t="s">
        <v>340</v>
      </c>
      <c r="D130" s="175" t="s">
        <v>373</v>
      </c>
      <c r="E130" s="176" t="s">
        <v>3844</v>
      </c>
      <c r="F130" s="177" t="s">
        <v>3845</v>
      </c>
      <c r="G130" s="178" t="s">
        <v>591</v>
      </c>
      <c r="H130" s="179">
        <v>8</v>
      </c>
      <c r="I130" s="180"/>
      <c r="J130" s="181">
        <f>ROUND(I130*H130,2)</f>
        <v>0</v>
      </c>
      <c r="K130" s="177" t="s">
        <v>29</v>
      </c>
      <c r="L130" s="182"/>
      <c r="M130" s="183" t="s">
        <v>29</v>
      </c>
      <c r="N130" s="184" t="s">
        <v>46</v>
      </c>
      <c r="P130" s="143">
        <f>O130*H130</f>
        <v>0</v>
      </c>
      <c r="Q130" s="143">
        <v>8.0000000000000007E-5</v>
      </c>
      <c r="R130" s="143">
        <f>Q130*H130</f>
        <v>6.4000000000000005E-4</v>
      </c>
      <c r="S130" s="143">
        <v>0</v>
      </c>
      <c r="T130" s="144">
        <f>S130*H130</f>
        <v>0</v>
      </c>
      <c r="AR130" s="145" t="s">
        <v>817</v>
      </c>
      <c r="AT130" s="145" t="s">
        <v>373</v>
      </c>
      <c r="AU130" s="145" t="s">
        <v>21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817</v>
      </c>
      <c r="BM130" s="145" t="s">
        <v>3846</v>
      </c>
    </row>
    <row r="131" spans="2:65" s="1" customFormat="1" ht="19.5">
      <c r="B131" s="34"/>
      <c r="D131" s="147" t="s">
        <v>253</v>
      </c>
      <c r="F131" s="148" t="s">
        <v>3845</v>
      </c>
      <c r="I131" s="149"/>
      <c r="L131" s="34"/>
      <c r="M131" s="150"/>
      <c r="T131" s="55"/>
      <c r="AT131" s="18" t="s">
        <v>253</v>
      </c>
      <c r="AU131" s="18" t="s">
        <v>21</v>
      </c>
    </row>
    <row r="132" spans="2:65" s="1" customFormat="1" ht="16.5" customHeight="1">
      <c r="B132" s="34"/>
      <c r="C132" s="134" t="s">
        <v>346</v>
      </c>
      <c r="D132" s="134" t="s">
        <v>246</v>
      </c>
      <c r="E132" s="135" t="s">
        <v>3847</v>
      </c>
      <c r="F132" s="136" t="s">
        <v>3848</v>
      </c>
      <c r="G132" s="137" t="s">
        <v>507</v>
      </c>
      <c r="H132" s="138">
        <v>2</v>
      </c>
      <c r="I132" s="139"/>
      <c r="J132" s="140">
        <f>ROUND(I132*H132,2)</f>
        <v>0</v>
      </c>
      <c r="K132" s="136" t="s">
        <v>250</v>
      </c>
      <c r="L132" s="34"/>
      <c r="M132" s="141" t="s">
        <v>29</v>
      </c>
      <c r="N132" s="142" t="s">
        <v>46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673</v>
      </c>
      <c r="AT132" s="145" t="s">
        <v>246</v>
      </c>
      <c r="AU132" s="145" t="s">
        <v>21</v>
      </c>
      <c r="AY132" s="18" t="s">
        <v>244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83</v>
      </c>
      <c r="BK132" s="146">
        <f>ROUND(I132*H132,2)</f>
        <v>0</v>
      </c>
      <c r="BL132" s="18" t="s">
        <v>673</v>
      </c>
      <c r="BM132" s="145" t="s">
        <v>3849</v>
      </c>
    </row>
    <row r="133" spans="2:65" s="1" customFormat="1">
      <c r="B133" s="34"/>
      <c r="D133" s="147" t="s">
        <v>253</v>
      </c>
      <c r="F133" s="148" t="s">
        <v>3848</v>
      </c>
      <c r="I133" s="149"/>
      <c r="L133" s="34"/>
      <c r="M133" s="150"/>
      <c r="T133" s="55"/>
      <c r="AT133" s="18" t="s">
        <v>253</v>
      </c>
      <c r="AU133" s="18" t="s">
        <v>21</v>
      </c>
    </row>
    <row r="134" spans="2:65" s="1" customFormat="1">
      <c r="B134" s="34"/>
      <c r="D134" s="151" t="s">
        <v>255</v>
      </c>
      <c r="F134" s="152" t="s">
        <v>3850</v>
      </c>
      <c r="I134" s="149"/>
      <c r="L134" s="34"/>
      <c r="M134" s="150"/>
      <c r="T134" s="55"/>
      <c r="AT134" s="18" t="s">
        <v>255</v>
      </c>
      <c r="AU134" s="18" t="s">
        <v>21</v>
      </c>
    </row>
    <row r="135" spans="2:65" s="1" customFormat="1" ht="16.5" customHeight="1">
      <c r="B135" s="34"/>
      <c r="C135" s="175" t="s">
        <v>8</v>
      </c>
      <c r="D135" s="175" t="s">
        <v>373</v>
      </c>
      <c r="E135" s="176" t="s">
        <v>2533</v>
      </c>
      <c r="F135" s="177" t="s">
        <v>3851</v>
      </c>
      <c r="G135" s="178" t="s">
        <v>507</v>
      </c>
      <c r="H135" s="179">
        <v>2</v>
      </c>
      <c r="I135" s="180"/>
      <c r="J135" s="181">
        <f>ROUND(I135*H135,2)</f>
        <v>0</v>
      </c>
      <c r="K135" s="177" t="s">
        <v>29</v>
      </c>
      <c r="L135" s="182"/>
      <c r="M135" s="183" t="s">
        <v>29</v>
      </c>
      <c r="N135" s="184" t="s">
        <v>46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817</v>
      </c>
      <c r="AT135" s="145" t="s">
        <v>373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817</v>
      </c>
      <c r="BM135" s="145" t="s">
        <v>3852</v>
      </c>
    </row>
    <row r="136" spans="2:65" s="1" customFormat="1">
      <c r="B136" s="34"/>
      <c r="D136" s="147" t="s">
        <v>253</v>
      </c>
      <c r="F136" s="148" t="s">
        <v>3851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 ht="16.5" customHeight="1">
      <c r="B137" s="34"/>
      <c r="C137" s="134" t="s">
        <v>359</v>
      </c>
      <c r="D137" s="134" t="s">
        <v>246</v>
      </c>
      <c r="E137" s="135" t="s">
        <v>808</v>
      </c>
      <c r="F137" s="136" t="s">
        <v>809</v>
      </c>
      <c r="G137" s="137" t="s">
        <v>591</v>
      </c>
      <c r="H137" s="138">
        <v>65</v>
      </c>
      <c r="I137" s="139"/>
      <c r="J137" s="140">
        <f>ROUND(I137*H137,2)</f>
        <v>0</v>
      </c>
      <c r="K137" s="136" t="s">
        <v>250</v>
      </c>
      <c r="L137" s="34"/>
      <c r="M137" s="141" t="s">
        <v>29</v>
      </c>
      <c r="N137" s="142" t="s">
        <v>46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673</v>
      </c>
      <c r="AT137" s="145" t="s">
        <v>246</v>
      </c>
      <c r="AU137" s="145" t="s">
        <v>21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673</v>
      </c>
      <c r="BM137" s="145" t="s">
        <v>3853</v>
      </c>
    </row>
    <row r="138" spans="2:65" s="1" customFormat="1" ht="19.5">
      <c r="B138" s="34"/>
      <c r="D138" s="147" t="s">
        <v>253</v>
      </c>
      <c r="F138" s="148" t="s">
        <v>811</v>
      </c>
      <c r="I138" s="149"/>
      <c r="L138" s="34"/>
      <c r="M138" s="150"/>
      <c r="T138" s="55"/>
      <c r="AT138" s="18" t="s">
        <v>253</v>
      </c>
      <c r="AU138" s="18" t="s">
        <v>21</v>
      </c>
    </row>
    <row r="139" spans="2:65" s="1" customFormat="1">
      <c r="B139" s="34"/>
      <c r="D139" s="151" t="s">
        <v>255</v>
      </c>
      <c r="F139" s="152" t="s">
        <v>812</v>
      </c>
      <c r="I139" s="149"/>
      <c r="L139" s="34"/>
      <c r="M139" s="150"/>
      <c r="T139" s="55"/>
      <c r="AT139" s="18" t="s">
        <v>255</v>
      </c>
      <c r="AU139" s="18" t="s">
        <v>21</v>
      </c>
    </row>
    <row r="140" spans="2:65" s="1" customFormat="1" ht="21.75" customHeight="1">
      <c r="B140" s="34"/>
      <c r="C140" s="175" t="s">
        <v>366</v>
      </c>
      <c r="D140" s="175" t="s">
        <v>373</v>
      </c>
      <c r="E140" s="176" t="s">
        <v>2465</v>
      </c>
      <c r="F140" s="177" t="s">
        <v>2466</v>
      </c>
      <c r="G140" s="178" t="s">
        <v>591</v>
      </c>
      <c r="H140" s="179">
        <v>65</v>
      </c>
      <c r="I140" s="180"/>
      <c r="J140" s="181">
        <f>ROUND(I140*H140,2)</f>
        <v>0</v>
      </c>
      <c r="K140" s="177" t="s">
        <v>29</v>
      </c>
      <c r="L140" s="182"/>
      <c r="M140" s="183" t="s">
        <v>29</v>
      </c>
      <c r="N140" s="184" t="s">
        <v>46</v>
      </c>
      <c r="P140" s="143">
        <f>O140*H140</f>
        <v>0</v>
      </c>
      <c r="Q140" s="143">
        <v>1E-3</v>
      </c>
      <c r="R140" s="143">
        <f>Q140*H140</f>
        <v>6.5000000000000002E-2</v>
      </c>
      <c r="S140" s="143">
        <v>0</v>
      </c>
      <c r="T140" s="144">
        <f>S140*H140</f>
        <v>0</v>
      </c>
      <c r="AR140" s="145" t="s">
        <v>2467</v>
      </c>
      <c r="AT140" s="145" t="s">
        <v>373</v>
      </c>
      <c r="AU140" s="145" t="s">
        <v>21</v>
      </c>
      <c r="AY140" s="18" t="s">
        <v>244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83</v>
      </c>
      <c r="BK140" s="146">
        <f>ROUND(I140*H140,2)</f>
        <v>0</v>
      </c>
      <c r="BL140" s="18" t="s">
        <v>673</v>
      </c>
      <c r="BM140" s="145" t="s">
        <v>3854</v>
      </c>
    </row>
    <row r="141" spans="2:65" s="1" customFormat="1">
      <c r="B141" s="34"/>
      <c r="D141" s="147" t="s">
        <v>253</v>
      </c>
      <c r="F141" s="148" t="s">
        <v>2466</v>
      </c>
      <c r="I141" s="149"/>
      <c r="L141" s="34"/>
      <c r="M141" s="150"/>
      <c r="T141" s="55"/>
      <c r="AT141" s="18" t="s">
        <v>253</v>
      </c>
      <c r="AU141" s="18" t="s">
        <v>21</v>
      </c>
    </row>
    <row r="142" spans="2:65" s="1" customFormat="1" ht="16.5" customHeight="1">
      <c r="B142" s="34"/>
      <c r="C142" s="134" t="s">
        <v>372</v>
      </c>
      <c r="D142" s="134" t="s">
        <v>246</v>
      </c>
      <c r="E142" s="135" t="s">
        <v>2469</v>
      </c>
      <c r="F142" s="136" t="s">
        <v>2470</v>
      </c>
      <c r="G142" s="137" t="s">
        <v>507</v>
      </c>
      <c r="H142" s="138">
        <v>4</v>
      </c>
      <c r="I142" s="139"/>
      <c r="J142" s="140">
        <f>ROUND(I142*H142,2)</f>
        <v>0</v>
      </c>
      <c r="K142" s="136" t="s">
        <v>250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673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673</v>
      </c>
      <c r="BM142" s="145" t="s">
        <v>3855</v>
      </c>
    </row>
    <row r="143" spans="2:65" s="1" customFormat="1" ht="19.5">
      <c r="B143" s="34"/>
      <c r="D143" s="147" t="s">
        <v>253</v>
      </c>
      <c r="F143" s="148" t="s">
        <v>2472</v>
      </c>
      <c r="I143" s="149"/>
      <c r="L143" s="34"/>
      <c r="M143" s="150"/>
      <c r="T143" s="55"/>
      <c r="AT143" s="18" t="s">
        <v>253</v>
      </c>
      <c r="AU143" s="18" t="s">
        <v>21</v>
      </c>
    </row>
    <row r="144" spans="2:65" s="1" customFormat="1">
      <c r="B144" s="34"/>
      <c r="D144" s="151" t="s">
        <v>255</v>
      </c>
      <c r="F144" s="152" t="s">
        <v>2473</v>
      </c>
      <c r="I144" s="149"/>
      <c r="L144" s="34"/>
      <c r="M144" s="150"/>
      <c r="T144" s="55"/>
      <c r="AT144" s="18" t="s">
        <v>255</v>
      </c>
      <c r="AU144" s="18" t="s">
        <v>21</v>
      </c>
    </row>
    <row r="145" spans="2:65" s="1" customFormat="1" ht="21.75" customHeight="1">
      <c r="B145" s="34"/>
      <c r="C145" s="175" t="s">
        <v>378</v>
      </c>
      <c r="D145" s="175" t="s">
        <v>373</v>
      </c>
      <c r="E145" s="176" t="s">
        <v>2474</v>
      </c>
      <c r="F145" s="177" t="s">
        <v>2475</v>
      </c>
      <c r="G145" s="178" t="s">
        <v>507</v>
      </c>
      <c r="H145" s="179">
        <v>4</v>
      </c>
      <c r="I145" s="180"/>
      <c r="J145" s="181">
        <f>ROUND(I145*H145,2)</f>
        <v>0</v>
      </c>
      <c r="K145" s="177" t="s">
        <v>29</v>
      </c>
      <c r="L145" s="182"/>
      <c r="M145" s="183" t="s">
        <v>29</v>
      </c>
      <c r="N145" s="184" t="s">
        <v>46</v>
      </c>
      <c r="P145" s="143">
        <f>O145*H145</f>
        <v>0</v>
      </c>
      <c r="Q145" s="143">
        <v>9.58E-3</v>
      </c>
      <c r="R145" s="143">
        <f>Q145*H145</f>
        <v>3.832E-2</v>
      </c>
      <c r="S145" s="143">
        <v>0</v>
      </c>
      <c r="T145" s="144">
        <f>S145*H145</f>
        <v>0</v>
      </c>
      <c r="AR145" s="145" t="s">
        <v>817</v>
      </c>
      <c r="AT145" s="145" t="s">
        <v>373</v>
      </c>
      <c r="AU145" s="145" t="s">
        <v>21</v>
      </c>
      <c r="AY145" s="18" t="s">
        <v>244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83</v>
      </c>
      <c r="BK145" s="146">
        <f>ROUND(I145*H145,2)</f>
        <v>0</v>
      </c>
      <c r="BL145" s="18" t="s">
        <v>817</v>
      </c>
      <c r="BM145" s="145" t="s">
        <v>3856</v>
      </c>
    </row>
    <row r="146" spans="2:65" s="1" customFormat="1">
      <c r="B146" s="34"/>
      <c r="D146" s="147" t="s">
        <v>253</v>
      </c>
      <c r="F146" s="148" t="s">
        <v>2475</v>
      </c>
      <c r="I146" s="149"/>
      <c r="L146" s="34"/>
      <c r="M146" s="150"/>
      <c r="T146" s="55"/>
      <c r="AT146" s="18" t="s">
        <v>253</v>
      </c>
      <c r="AU146" s="18" t="s">
        <v>21</v>
      </c>
    </row>
    <row r="147" spans="2:65" s="1" customFormat="1" ht="16.5" customHeight="1">
      <c r="B147" s="34"/>
      <c r="C147" s="175" t="s">
        <v>385</v>
      </c>
      <c r="D147" s="175" t="s">
        <v>373</v>
      </c>
      <c r="E147" s="176" t="s">
        <v>2477</v>
      </c>
      <c r="F147" s="177" t="s">
        <v>2478</v>
      </c>
      <c r="G147" s="178" t="s">
        <v>507</v>
      </c>
      <c r="H147" s="179">
        <v>4</v>
      </c>
      <c r="I147" s="180"/>
      <c r="J147" s="181">
        <f>ROUND(I147*H147,2)</f>
        <v>0</v>
      </c>
      <c r="K147" s="177" t="s">
        <v>29</v>
      </c>
      <c r="L147" s="182"/>
      <c r="M147" s="183" t="s">
        <v>29</v>
      </c>
      <c r="N147" s="184" t="s">
        <v>46</v>
      </c>
      <c r="P147" s="143">
        <f>O147*H147</f>
        <v>0</v>
      </c>
      <c r="Q147" s="143">
        <v>4.4999999999999999E-4</v>
      </c>
      <c r="R147" s="143">
        <f>Q147*H147</f>
        <v>1.8E-3</v>
      </c>
      <c r="S147" s="143">
        <v>0</v>
      </c>
      <c r="T147" s="144">
        <f>S147*H147</f>
        <v>0</v>
      </c>
      <c r="AR147" s="145" t="s">
        <v>817</v>
      </c>
      <c r="AT147" s="145" t="s">
        <v>373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817</v>
      </c>
      <c r="BM147" s="145" t="s">
        <v>3857</v>
      </c>
    </row>
    <row r="148" spans="2:65" s="1" customFormat="1">
      <c r="B148" s="34"/>
      <c r="D148" s="147" t="s">
        <v>253</v>
      </c>
      <c r="F148" s="148" t="s">
        <v>2478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" customFormat="1" ht="24.2" customHeight="1">
      <c r="B149" s="34"/>
      <c r="C149" s="134" t="s">
        <v>7</v>
      </c>
      <c r="D149" s="134" t="s">
        <v>246</v>
      </c>
      <c r="E149" s="135" t="s">
        <v>2480</v>
      </c>
      <c r="F149" s="136" t="s">
        <v>2481</v>
      </c>
      <c r="G149" s="137" t="s">
        <v>507</v>
      </c>
      <c r="H149" s="138">
        <v>1</v>
      </c>
      <c r="I149" s="139"/>
      <c r="J149" s="140">
        <f>ROUND(I149*H149,2)</f>
        <v>0</v>
      </c>
      <c r="K149" s="136" t="s">
        <v>250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673</v>
      </c>
      <c r="AT149" s="145" t="s">
        <v>246</v>
      </c>
      <c r="AU149" s="145" t="s">
        <v>21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673</v>
      </c>
      <c r="BM149" s="145" t="s">
        <v>3858</v>
      </c>
    </row>
    <row r="150" spans="2:65" s="1" customFormat="1" ht="19.5">
      <c r="B150" s="34"/>
      <c r="D150" s="147" t="s">
        <v>253</v>
      </c>
      <c r="F150" s="148" t="s">
        <v>2483</v>
      </c>
      <c r="I150" s="149"/>
      <c r="L150" s="34"/>
      <c r="M150" s="150"/>
      <c r="T150" s="55"/>
      <c r="AT150" s="18" t="s">
        <v>253</v>
      </c>
      <c r="AU150" s="18" t="s">
        <v>21</v>
      </c>
    </row>
    <row r="151" spans="2:65" s="1" customFormat="1">
      <c r="B151" s="34"/>
      <c r="D151" s="151" t="s">
        <v>255</v>
      </c>
      <c r="F151" s="152" t="s">
        <v>2484</v>
      </c>
      <c r="I151" s="149"/>
      <c r="L151" s="34"/>
      <c r="M151" s="150"/>
      <c r="T151" s="55"/>
      <c r="AT151" s="18" t="s">
        <v>255</v>
      </c>
      <c r="AU151" s="18" t="s">
        <v>21</v>
      </c>
    </row>
    <row r="152" spans="2:65" s="1" customFormat="1" ht="24.2" customHeight="1">
      <c r="B152" s="34"/>
      <c r="C152" s="134" t="s">
        <v>399</v>
      </c>
      <c r="D152" s="134" t="s">
        <v>246</v>
      </c>
      <c r="E152" s="135" t="s">
        <v>2485</v>
      </c>
      <c r="F152" s="136" t="s">
        <v>2486</v>
      </c>
      <c r="G152" s="137" t="s">
        <v>591</v>
      </c>
      <c r="H152" s="138">
        <v>20</v>
      </c>
      <c r="I152" s="139"/>
      <c r="J152" s="140">
        <f>ROUND(I152*H152,2)</f>
        <v>0</v>
      </c>
      <c r="K152" s="136" t="s">
        <v>250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673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673</v>
      </c>
      <c r="BM152" s="145" t="s">
        <v>3859</v>
      </c>
    </row>
    <row r="153" spans="2:65" s="1" customFormat="1" ht="19.5">
      <c r="B153" s="34"/>
      <c r="D153" s="147" t="s">
        <v>253</v>
      </c>
      <c r="F153" s="148" t="s">
        <v>2488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>
      <c r="B154" s="34"/>
      <c r="D154" s="151" t="s">
        <v>255</v>
      </c>
      <c r="F154" s="152" t="s">
        <v>2489</v>
      </c>
      <c r="I154" s="149"/>
      <c r="L154" s="34"/>
      <c r="M154" s="150"/>
      <c r="T154" s="55"/>
      <c r="AT154" s="18" t="s">
        <v>255</v>
      </c>
      <c r="AU154" s="18" t="s">
        <v>21</v>
      </c>
    </row>
    <row r="155" spans="2:65" s="1" customFormat="1" ht="16.5" customHeight="1">
      <c r="B155" s="34"/>
      <c r="C155" s="175" t="s">
        <v>406</v>
      </c>
      <c r="D155" s="175" t="s">
        <v>373</v>
      </c>
      <c r="E155" s="176" t="s">
        <v>2490</v>
      </c>
      <c r="F155" s="177" t="s">
        <v>3860</v>
      </c>
      <c r="G155" s="178" t="s">
        <v>591</v>
      </c>
      <c r="H155" s="179">
        <v>20</v>
      </c>
      <c r="I155" s="180"/>
      <c r="J155" s="181">
        <f>ROUND(I155*H155,2)</f>
        <v>0</v>
      </c>
      <c r="K155" s="177" t="s">
        <v>250</v>
      </c>
      <c r="L155" s="182"/>
      <c r="M155" s="183" t="s">
        <v>29</v>
      </c>
      <c r="N155" s="184" t="s">
        <v>46</v>
      </c>
      <c r="P155" s="143">
        <f>O155*H155</f>
        <v>0</v>
      </c>
      <c r="Q155" s="143">
        <v>1.7000000000000001E-4</v>
      </c>
      <c r="R155" s="143">
        <f>Q155*H155</f>
        <v>3.4000000000000002E-3</v>
      </c>
      <c r="S155" s="143">
        <v>0</v>
      </c>
      <c r="T155" s="144">
        <f>S155*H155</f>
        <v>0</v>
      </c>
      <c r="AR155" s="145" t="s">
        <v>817</v>
      </c>
      <c r="AT155" s="145" t="s">
        <v>373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817</v>
      </c>
      <c r="BM155" s="145" t="s">
        <v>3861</v>
      </c>
    </row>
    <row r="156" spans="2:65" s="1" customFormat="1">
      <c r="B156" s="34"/>
      <c r="D156" s="147" t="s">
        <v>253</v>
      </c>
      <c r="F156" s="148" t="s">
        <v>3860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 ht="24.2" customHeight="1">
      <c r="B157" s="34"/>
      <c r="C157" s="134" t="s">
        <v>413</v>
      </c>
      <c r="D157" s="134" t="s">
        <v>246</v>
      </c>
      <c r="E157" s="135" t="s">
        <v>2494</v>
      </c>
      <c r="F157" s="136" t="s">
        <v>2495</v>
      </c>
      <c r="G157" s="137" t="s">
        <v>591</v>
      </c>
      <c r="H157" s="138">
        <v>155</v>
      </c>
      <c r="I157" s="139"/>
      <c r="J157" s="140">
        <f>ROUND(I157*H157,2)</f>
        <v>0</v>
      </c>
      <c r="K157" s="136" t="s">
        <v>250</v>
      </c>
      <c r="L157" s="34"/>
      <c r="M157" s="141" t="s">
        <v>29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673</v>
      </c>
      <c r="AT157" s="145" t="s">
        <v>246</v>
      </c>
      <c r="AU157" s="145" t="s">
        <v>21</v>
      </c>
      <c r="AY157" s="18" t="s">
        <v>244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83</v>
      </c>
      <c r="BK157" s="146">
        <f>ROUND(I157*H157,2)</f>
        <v>0</v>
      </c>
      <c r="BL157" s="18" t="s">
        <v>673</v>
      </c>
      <c r="BM157" s="145" t="s">
        <v>3862</v>
      </c>
    </row>
    <row r="158" spans="2:65" s="1" customFormat="1" ht="19.5">
      <c r="B158" s="34"/>
      <c r="D158" s="147" t="s">
        <v>253</v>
      </c>
      <c r="F158" s="148" t="s">
        <v>2497</v>
      </c>
      <c r="I158" s="149"/>
      <c r="L158" s="34"/>
      <c r="M158" s="150"/>
      <c r="T158" s="55"/>
      <c r="AT158" s="18" t="s">
        <v>253</v>
      </c>
      <c r="AU158" s="18" t="s">
        <v>21</v>
      </c>
    </row>
    <row r="159" spans="2:65" s="1" customFormat="1">
      <c r="B159" s="34"/>
      <c r="D159" s="151" t="s">
        <v>255</v>
      </c>
      <c r="F159" s="152" t="s">
        <v>2498</v>
      </c>
      <c r="I159" s="149"/>
      <c r="L159" s="34"/>
      <c r="M159" s="150"/>
      <c r="T159" s="55"/>
      <c r="AT159" s="18" t="s">
        <v>255</v>
      </c>
      <c r="AU159" s="18" t="s">
        <v>21</v>
      </c>
    </row>
    <row r="160" spans="2:65" s="1" customFormat="1" ht="16.5" customHeight="1">
      <c r="B160" s="34"/>
      <c r="C160" s="175" t="s">
        <v>421</v>
      </c>
      <c r="D160" s="175" t="s">
        <v>373</v>
      </c>
      <c r="E160" s="176" t="s">
        <v>2499</v>
      </c>
      <c r="F160" s="177" t="s">
        <v>3863</v>
      </c>
      <c r="G160" s="178" t="s">
        <v>2501</v>
      </c>
      <c r="H160" s="179">
        <v>0.155</v>
      </c>
      <c r="I160" s="180"/>
      <c r="J160" s="181">
        <f>ROUND(I160*H160,2)</f>
        <v>0</v>
      </c>
      <c r="K160" s="177" t="s">
        <v>29</v>
      </c>
      <c r="L160" s="182"/>
      <c r="M160" s="183" t="s">
        <v>29</v>
      </c>
      <c r="N160" s="184" t="s">
        <v>46</v>
      </c>
      <c r="P160" s="143">
        <f>O160*H160</f>
        <v>0</v>
      </c>
      <c r="Q160" s="143">
        <v>0.9</v>
      </c>
      <c r="R160" s="143">
        <f>Q160*H160</f>
        <v>0.13950000000000001</v>
      </c>
      <c r="S160" s="143">
        <v>0</v>
      </c>
      <c r="T160" s="144">
        <f>S160*H160</f>
        <v>0</v>
      </c>
      <c r="AR160" s="145" t="s">
        <v>817</v>
      </c>
      <c r="AT160" s="145" t="s">
        <v>373</v>
      </c>
      <c r="AU160" s="145" t="s">
        <v>21</v>
      </c>
      <c r="AY160" s="18" t="s">
        <v>244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83</v>
      </c>
      <c r="BK160" s="146">
        <f>ROUND(I160*H160,2)</f>
        <v>0</v>
      </c>
      <c r="BL160" s="18" t="s">
        <v>817</v>
      </c>
      <c r="BM160" s="145" t="s">
        <v>3864</v>
      </c>
    </row>
    <row r="161" spans="2:65" s="1" customFormat="1">
      <c r="B161" s="34"/>
      <c r="D161" s="147" t="s">
        <v>253</v>
      </c>
      <c r="F161" s="148" t="s">
        <v>3863</v>
      </c>
      <c r="I161" s="149"/>
      <c r="L161" s="34"/>
      <c r="M161" s="150"/>
      <c r="T161" s="55"/>
      <c r="AT161" s="18" t="s">
        <v>253</v>
      </c>
      <c r="AU161" s="18" t="s">
        <v>21</v>
      </c>
    </row>
    <row r="162" spans="2:65" s="1" customFormat="1" ht="16.5" customHeight="1">
      <c r="B162" s="34"/>
      <c r="C162" s="134" t="s">
        <v>427</v>
      </c>
      <c r="D162" s="134" t="s">
        <v>246</v>
      </c>
      <c r="E162" s="135" t="s">
        <v>2504</v>
      </c>
      <c r="F162" s="136" t="s">
        <v>2505</v>
      </c>
      <c r="G162" s="137" t="s">
        <v>507</v>
      </c>
      <c r="H162" s="138">
        <v>10</v>
      </c>
      <c r="I162" s="139"/>
      <c r="J162" s="140">
        <f>ROUND(I162*H162,2)</f>
        <v>0</v>
      </c>
      <c r="K162" s="136" t="s">
        <v>29</v>
      </c>
      <c r="L162" s="34"/>
      <c r="M162" s="141" t="s">
        <v>29</v>
      </c>
      <c r="N162" s="142" t="s">
        <v>46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673</v>
      </c>
      <c r="AT162" s="145" t="s">
        <v>246</v>
      </c>
      <c r="AU162" s="145" t="s">
        <v>21</v>
      </c>
      <c r="AY162" s="18" t="s">
        <v>244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83</v>
      </c>
      <c r="BK162" s="146">
        <f>ROUND(I162*H162,2)</f>
        <v>0</v>
      </c>
      <c r="BL162" s="18" t="s">
        <v>673</v>
      </c>
      <c r="BM162" s="145" t="s">
        <v>3865</v>
      </c>
    </row>
    <row r="163" spans="2:65" s="1" customFormat="1">
      <c r="B163" s="34"/>
      <c r="D163" s="147" t="s">
        <v>253</v>
      </c>
      <c r="F163" s="148" t="s">
        <v>2505</v>
      </c>
      <c r="I163" s="149"/>
      <c r="L163" s="34"/>
      <c r="M163" s="150"/>
      <c r="T163" s="55"/>
      <c r="AT163" s="18" t="s">
        <v>253</v>
      </c>
      <c r="AU163" s="18" t="s">
        <v>21</v>
      </c>
    </row>
    <row r="164" spans="2:65" s="1" customFormat="1" ht="16.5" customHeight="1">
      <c r="B164" s="34"/>
      <c r="C164" s="134" t="s">
        <v>434</v>
      </c>
      <c r="D164" s="134" t="s">
        <v>246</v>
      </c>
      <c r="E164" s="135" t="s">
        <v>2507</v>
      </c>
      <c r="F164" s="136" t="s">
        <v>2508</v>
      </c>
      <c r="G164" s="137" t="s">
        <v>507</v>
      </c>
      <c r="H164" s="138">
        <v>2</v>
      </c>
      <c r="I164" s="139"/>
      <c r="J164" s="140">
        <f>ROUND(I164*H164,2)</f>
        <v>0</v>
      </c>
      <c r="K164" s="136" t="s">
        <v>250</v>
      </c>
      <c r="L164" s="34"/>
      <c r="M164" s="141" t="s">
        <v>29</v>
      </c>
      <c r="N164" s="142" t="s">
        <v>46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673</v>
      </c>
      <c r="AT164" s="145" t="s">
        <v>246</v>
      </c>
      <c r="AU164" s="145" t="s">
        <v>21</v>
      </c>
      <c r="AY164" s="18" t="s">
        <v>244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83</v>
      </c>
      <c r="BK164" s="146">
        <f>ROUND(I164*H164,2)</f>
        <v>0</v>
      </c>
      <c r="BL164" s="18" t="s">
        <v>673</v>
      </c>
      <c r="BM164" s="145" t="s">
        <v>3866</v>
      </c>
    </row>
    <row r="165" spans="2:65" s="1" customFormat="1">
      <c r="B165" s="34"/>
      <c r="D165" s="147" t="s">
        <v>253</v>
      </c>
      <c r="F165" s="148" t="s">
        <v>2510</v>
      </c>
      <c r="I165" s="149"/>
      <c r="L165" s="34"/>
      <c r="M165" s="150"/>
      <c r="T165" s="55"/>
      <c r="AT165" s="18" t="s">
        <v>253</v>
      </c>
      <c r="AU165" s="18" t="s">
        <v>21</v>
      </c>
    </row>
    <row r="166" spans="2:65" s="1" customFormat="1">
      <c r="B166" s="34"/>
      <c r="D166" s="151" t="s">
        <v>255</v>
      </c>
      <c r="F166" s="152" t="s">
        <v>2511</v>
      </c>
      <c r="I166" s="149"/>
      <c r="L166" s="34"/>
      <c r="M166" s="150"/>
      <c r="T166" s="55"/>
      <c r="AT166" s="18" t="s">
        <v>255</v>
      </c>
      <c r="AU166" s="18" t="s">
        <v>21</v>
      </c>
    </row>
    <row r="167" spans="2:65" s="1" customFormat="1" ht="16.5" customHeight="1">
      <c r="B167" s="34"/>
      <c r="C167" s="134" t="s">
        <v>441</v>
      </c>
      <c r="D167" s="134" t="s">
        <v>246</v>
      </c>
      <c r="E167" s="135" t="s">
        <v>2512</v>
      </c>
      <c r="F167" s="136" t="s">
        <v>2513</v>
      </c>
      <c r="G167" s="137" t="s">
        <v>507</v>
      </c>
      <c r="H167" s="138">
        <v>2</v>
      </c>
      <c r="I167" s="139"/>
      <c r="J167" s="140">
        <f>ROUND(I167*H167,2)</f>
        <v>0</v>
      </c>
      <c r="K167" s="136" t="s">
        <v>29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673</v>
      </c>
      <c r="AT167" s="145" t="s">
        <v>246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673</v>
      </c>
      <c r="BM167" s="145" t="s">
        <v>3867</v>
      </c>
    </row>
    <row r="168" spans="2:65" s="1" customFormat="1">
      <c r="B168" s="34"/>
      <c r="D168" s="147" t="s">
        <v>253</v>
      </c>
      <c r="F168" s="148" t="s">
        <v>2515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 ht="16.5" customHeight="1">
      <c r="B169" s="34"/>
      <c r="C169" s="175" t="s">
        <v>448</v>
      </c>
      <c r="D169" s="175" t="s">
        <v>373</v>
      </c>
      <c r="E169" s="176" t="s">
        <v>3142</v>
      </c>
      <c r="F169" s="177" t="s">
        <v>3868</v>
      </c>
      <c r="G169" s="178" t="s">
        <v>507</v>
      </c>
      <c r="H169" s="179">
        <v>2</v>
      </c>
      <c r="I169" s="180"/>
      <c r="J169" s="181">
        <f>ROUND(I169*H169,2)</f>
        <v>0</v>
      </c>
      <c r="K169" s="177" t="s">
        <v>29</v>
      </c>
      <c r="L169" s="182"/>
      <c r="M169" s="183" t="s">
        <v>29</v>
      </c>
      <c r="N169" s="184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2467</v>
      </c>
      <c r="AT169" s="145" t="s">
        <v>373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673</v>
      </c>
      <c r="BM169" s="145" t="s">
        <v>3869</v>
      </c>
    </row>
    <row r="170" spans="2:65" s="1" customFormat="1">
      <c r="B170" s="34"/>
      <c r="D170" s="147" t="s">
        <v>253</v>
      </c>
      <c r="F170" s="148" t="s">
        <v>3868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 ht="16.5" customHeight="1">
      <c r="B171" s="34"/>
      <c r="C171" s="134" t="s">
        <v>455</v>
      </c>
      <c r="D171" s="134" t="s">
        <v>246</v>
      </c>
      <c r="E171" s="135" t="s">
        <v>2525</v>
      </c>
      <c r="F171" s="136" t="s">
        <v>2526</v>
      </c>
      <c r="G171" s="137" t="s">
        <v>2527</v>
      </c>
      <c r="H171" s="138">
        <v>2</v>
      </c>
      <c r="I171" s="139"/>
      <c r="J171" s="140">
        <f>ROUND(I171*H171,2)</f>
        <v>0</v>
      </c>
      <c r="K171" s="136" t="s">
        <v>29</v>
      </c>
      <c r="L171" s="34"/>
      <c r="M171" s="141" t="s">
        <v>29</v>
      </c>
      <c r="N171" s="142" t="s">
        <v>46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673</v>
      </c>
      <c r="AT171" s="145" t="s">
        <v>246</v>
      </c>
      <c r="AU171" s="145" t="s">
        <v>21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673</v>
      </c>
      <c r="BM171" s="145" t="s">
        <v>3870</v>
      </c>
    </row>
    <row r="172" spans="2:65" s="1" customFormat="1">
      <c r="B172" s="34"/>
      <c r="D172" s="147" t="s">
        <v>253</v>
      </c>
      <c r="F172" s="148" t="s">
        <v>2526</v>
      </c>
      <c r="I172" s="149"/>
      <c r="L172" s="34"/>
      <c r="M172" s="150"/>
      <c r="T172" s="55"/>
      <c r="AT172" s="18" t="s">
        <v>253</v>
      </c>
      <c r="AU172" s="18" t="s">
        <v>21</v>
      </c>
    </row>
    <row r="173" spans="2:65" s="1" customFormat="1" ht="16.5" customHeight="1">
      <c r="B173" s="34"/>
      <c r="C173" s="134" t="s">
        <v>461</v>
      </c>
      <c r="D173" s="134" t="s">
        <v>246</v>
      </c>
      <c r="E173" s="135" t="s">
        <v>2529</v>
      </c>
      <c r="F173" s="136" t="s">
        <v>2530</v>
      </c>
      <c r="G173" s="137" t="s">
        <v>2531</v>
      </c>
      <c r="H173" s="138">
        <v>1</v>
      </c>
      <c r="I173" s="139"/>
      <c r="J173" s="140">
        <f>ROUND(I173*H173,2)</f>
        <v>0</v>
      </c>
      <c r="K173" s="136" t="s">
        <v>29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673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673</v>
      </c>
      <c r="BM173" s="145" t="s">
        <v>3871</v>
      </c>
    </row>
    <row r="174" spans="2:65" s="1" customFormat="1">
      <c r="B174" s="34"/>
      <c r="D174" s="147" t="s">
        <v>253</v>
      </c>
      <c r="F174" s="148" t="s">
        <v>2530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 ht="16.5" customHeight="1">
      <c r="B175" s="34"/>
      <c r="C175" s="134" t="s">
        <v>468</v>
      </c>
      <c r="D175" s="134" t="s">
        <v>246</v>
      </c>
      <c r="E175" s="135" t="s">
        <v>2533</v>
      </c>
      <c r="F175" s="136" t="s">
        <v>2534</v>
      </c>
      <c r="G175" s="137" t="s">
        <v>507</v>
      </c>
      <c r="H175" s="138">
        <v>1</v>
      </c>
      <c r="I175" s="139"/>
      <c r="J175" s="140">
        <f>ROUND(I175*H175,2)</f>
        <v>0</v>
      </c>
      <c r="K175" s="136" t="s">
        <v>29</v>
      </c>
      <c r="L175" s="34"/>
      <c r="M175" s="141" t="s">
        <v>29</v>
      </c>
      <c r="N175" s="142" t="s">
        <v>46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673</v>
      </c>
      <c r="AT175" s="145" t="s">
        <v>246</v>
      </c>
      <c r="AU175" s="145" t="s">
        <v>21</v>
      </c>
      <c r="AY175" s="18" t="s">
        <v>244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83</v>
      </c>
      <c r="BK175" s="146">
        <f>ROUND(I175*H175,2)</f>
        <v>0</v>
      </c>
      <c r="BL175" s="18" t="s">
        <v>673</v>
      </c>
      <c r="BM175" s="145" t="s">
        <v>3872</v>
      </c>
    </row>
    <row r="176" spans="2:65" s="1" customFormat="1">
      <c r="B176" s="34"/>
      <c r="D176" s="147" t="s">
        <v>253</v>
      </c>
      <c r="F176" s="148" t="s">
        <v>2536</v>
      </c>
      <c r="I176" s="149"/>
      <c r="L176" s="34"/>
      <c r="M176" s="150"/>
      <c r="T176" s="55"/>
      <c r="AT176" s="18" t="s">
        <v>253</v>
      </c>
      <c r="AU176" s="18" t="s">
        <v>21</v>
      </c>
    </row>
    <row r="177" spans="2:65" s="1" customFormat="1" ht="16.5" customHeight="1">
      <c r="B177" s="34"/>
      <c r="C177" s="134" t="s">
        <v>476</v>
      </c>
      <c r="D177" s="134" t="s">
        <v>246</v>
      </c>
      <c r="E177" s="135" t="s">
        <v>2537</v>
      </c>
      <c r="F177" s="136" t="s">
        <v>2534</v>
      </c>
      <c r="G177" s="137" t="s">
        <v>507</v>
      </c>
      <c r="H177" s="138">
        <v>2</v>
      </c>
      <c r="I177" s="139"/>
      <c r="J177" s="140">
        <f>ROUND(I177*H177,2)</f>
        <v>0</v>
      </c>
      <c r="K177" s="136" t="s">
        <v>29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673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673</v>
      </c>
      <c r="BM177" s="145" t="s">
        <v>3873</v>
      </c>
    </row>
    <row r="178" spans="2:65" s="1" customFormat="1">
      <c r="B178" s="34"/>
      <c r="D178" s="147" t="s">
        <v>253</v>
      </c>
      <c r="F178" s="148" t="s">
        <v>2536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 ht="16.5" customHeight="1">
      <c r="B179" s="34"/>
      <c r="C179" s="175" t="s">
        <v>483</v>
      </c>
      <c r="D179" s="175" t="s">
        <v>373</v>
      </c>
      <c r="E179" s="176" t="s">
        <v>2539</v>
      </c>
      <c r="F179" s="177" t="s">
        <v>2540</v>
      </c>
      <c r="G179" s="178" t="s">
        <v>2531</v>
      </c>
      <c r="H179" s="179">
        <v>1</v>
      </c>
      <c r="I179" s="180"/>
      <c r="J179" s="181">
        <f>ROUND(I179*H179,2)</f>
        <v>0</v>
      </c>
      <c r="K179" s="177" t="s">
        <v>29</v>
      </c>
      <c r="L179" s="182"/>
      <c r="M179" s="183" t="s">
        <v>29</v>
      </c>
      <c r="N179" s="184" t="s">
        <v>46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2467</v>
      </c>
      <c r="AT179" s="145" t="s">
        <v>373</v>
      </c>
      <c r="AU179" s="145" t="s">
        <v>21</v>
      </c>
      <c r="AY179" s="18" t="s">
        <v>244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83</v>
      </c>
      <c r="BK179" s="146">
        <f>ROUND(I179*H179,2)</f>
        <v>0</v>
      </c>
      <c r="BL179" s="18" t="s">
        <v>673</v>
      </c>
      <c r="BM179" s="145" t="s">
        <v>3874</v>
      </c>
    </row>
    <row r="180" spans="2:65" s="1" customFormat="1">
      <c r="B180" s="34"/>
      <c r="D180" s="147" t="s">
        <v>253</v>
      </c>
      <c r="F180" s="148" t="s">
        <v>2540</v>
      </c>
      <c r="I180" s="149"/>
      <c r="L180" s="34"/>
      <c r="M180" s="150"/>
      <c r="T180" s="55"/>
      <c r="AT180" s="18" t="s">
        <v>253</v>
      </c>
      <c r="AU180" s="18" t="s">
        <v>21</v>
      </c>
    </row>
    <row r="181" spans="2:65" s="1" customFormat="1" ht="16.5" customHeight="1">
      <c r="B181" s="34"/>
      <c r="C181" s="175" t="s">
        <v>490</v>
      </c>
      <c r="D181" s="175" t="s">
        <v>373</v>
      </c>
      <c r="E181" s="176" t="s">
        <v>3875</v>
      </c>
      <c r="F181" s="177" t="s">
        <v>3876</v>
      </c>
      <c r="G181" s="178" t="s">
        <v>507</v>
      </c>
      <c r="H181" s="179">
        <v>2</v>
      </c>
      <c r="I181" s="180"/>
      <c r="J181" s="181">
        <f>ROUND(I181*H181,2)</f>
        <v>0</v>
      </c>
      <c r="K181" s="177" t="s">
        <v>29</v>
      </c>
      <c r="L181" s="182"/>
      <c r="M181" s="183" t="s">
        <v>29</v>
      </c>
      <c r="N181" s="184" t="s">
        <v>46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2467</v>
      </c>
      <c r="AT181" s="145" t="s">
        <v>373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673</v>
      </c>
      <c r="BM181" s="145" t="s">
        <v>3877</v>
      </c>
    </row>
    <row r="182" spans="2:65" s="1" customFormat="1">
      <c r="B182" s="34"/>
      <c r="D182" s="147" t="s">
        <v>253</v>
      </c>
      <c r="F182" s="148" t="s">
        <v>3876</v>
      </c>
      <c r="I182" s="149"/>
      <c r="L182" s="34"/>
      <c r="M182" s="150"/>
      <c r="T182" s="55"/>
      <c r="AT182" s="18" t="s">
        <v>253</v>
      </c>
      <c r="AU182" s="18" t="s">
        <v>21</v>
      </c>
    </row>
    <row r="183" spans="2:65" s="11" customFormat="1" ht="22.9" customHeight="1">
      <c r="B183" s="122"/>
      <c r="D183" s="123" t="s">
        <v>74</v>
      </c>
      <c r="E183" s="132" t="s">
        <v>2542</v>
      </c>
      <c r="F183" s="132" t="s">
        <v>2543</v>
      </c>
      <c r="I183" s="125"/>
      <c r="J183" s="133">
        <f>BK183</f>
        <v>0</v>
      </c>
      <c r="L183" s="122"/>
      <c r="M183" s="127"/>
      <c r="P183" s="128">
        <f>SUM(P184:P191)</f>
        <v>0</v>
      </c>
      <c r="R183" s="128">
        <f>SUM(R184:R191)</f>
        <v>2E-3</v>
      </c>
      <c r="T183" s="129">
        <f>SUM(T184:T191)</f>
        <v>0</v>
      </c>
      <c r="AR183" s="123" t="s">
        <v>264</v>
      </c>
      <c r="AT183" s="130" t="s">
        <v>74</v>
      </c>
      <c r="AU183" s="130" t="s">
        <v>83</v>
      </c>
      <c r="AY183" s="123" t="s">
        <v>244</v>
      </c>
      <c r="BK183" s="131">
        <f>SUM(BK184:BK191)</f>
        <v>0</v>
      </c>
    </row>
    <row r="184" spans="2:65" s="1" customFormat="1" ht="16.5" customHeight="1">
      <c r="B184" s="34"/>
      <c r="C184" s="134" t="s">
        <v>497</v>
      </c>
      <c r="D184" s="134" t="s">
        <v>246</v>
      </c>
      <c r="E184" s="135" t="s">
        <v>2544</v>
      </c>
      <c r="F184" s="136" t="s">
        <v>2545</v>
      </c>
      <c r="G184" s="137" t="s">
        <v>507</v>
      </c>
      <c r="H184" s="138">
        <v>2</v>
      </c>
      <c r="I184" s="139"/>
      <c r="J184" s="140">
        <f>ROUND(I184*H184,2)</f>
        <v>0</v>
      </c>
      <c r="K184" s="136" t="s">
        <v>250</v>
      </c>
      <c r="L184" s="34"/>
      <c r="M184" s="141" t="s">
        <v>29</v>
      </c>
      <c r="N184" s="142" t="s">
        <v>46</v>
      </c>
      <c r="P184" s="143">
        <f>O184*H184</f>
        <v>0</v>
      </c>
      <c r="Q184" s="143">
        <v>1E-3</v>
      </c>
      <c r="R184" s="143">
        <f>Q184*H184</f>
        <v>2E-3</v>
      </c>
      <c r="S184" s="143">
        <v>0</v>
      </c>
      <c r="T184" s="144">
        <f>S184*H184</f>
        <v>0</v>
      </c>
      <c r="AR184" s="145" t="s">
        <v>673</v>
      </c>
      <c r="AT184" s="145" t="s">
        <v>246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673</v>
      </c>
      <c r="BM184" s="145" t="s">
        <v>3878</v>
      </c>
    </row>
    <row r="185" spans="2:65" s="1" customFormat="1" ht="19.5">
      <c r="B185" s="34"/>
      <c r="D185" s="147" t="s">
        <v>253</v>
      </c>
      <c r="F185" s="148" t="s">
        <v>2547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" customFormat="1">
      <c r="B186" s="34"/>
      <c r="D186" s="151" t="s">
        <v>255</v>
      </c>
      <c r="F186" s="152" t="s">
        <v>2548</v>
      </c>
      <c r="I186" s="149"/>
      <c r="L186" s="34"/>
      <c r="M186" s="150"/>
      <c r="T186" s="55"/>
      <c r="AT186" s="18" t="s">
        <v>255</v>
      </c>
      <c r="AU186" s="18" t="s">
        <v>21</v>
      </c>
    </row>
    <row r="187" spans="2:65" s="1" customFormat="1" ht="37.9" customHeight="1">
      <c r="B187" s="34"/>
      <c r="C187" s="134" t="s">
        <v>504</v>
      </c>
      <c r="D187" s="134" t="s">
        <v>246</v>
      </c>
      <c r="E187" s="135" t="s">
        <v>2549</v>
      </c>
      <c r="F187" s="136" t="s">
        <v>2550</v>
      </c>
      <c r="G187" s="137" t="s">
        <v>591</v>
      </c>
      <c r="H187" s="138">
        <v>155</v>
      </c>
      <c r="I187" s="139"/>
      <c r="J187" s="140">
        <f>ROUND(I187*H187,2)</f>
        <v>0</v>
      </c>
      <c r="K187" s="136" t="s">
        <v>29</v>
      </c>
      <c r="L187" s="34"/>
      <c r="M187" s="141" t="s">
        <v>29</v>
      </c>
      <c r="N187" s="142" t="s">
        <v>46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673</v>
      </c>
      <c r="AT187" s="145" t="s">
        <v>246</v>
      </c>
      <c r="AU187" s="145" t="s">
        <v>21</v>
      </c>
      <c r="AY187" s="18" t="s">
        <v>244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83</v>
      </c>
      <c r="BK187" s="146">
        <f>ROUND(I187*H187,2)</f>
        <v>0</v>
      </c>
      <c r="BL187" s="18" t="s">
        <v>673</v>
      </c>
      <c r="BM187" s="145" t="s">
        <v>3879</v>
      </c>
    </row>
    <row r="188" spans="2:65" s="1" customFormat="1" ht="39">
      <c r="B188" s="34"/>
      <c r="D188" s="147" t="s">
        <v>253</v>
      </c>
      <c r="F188" s="148" t="s">
        <v>2552</v>
      </c>
      <c r="I188" s="149"/>
      <c r="L188" s="34"/>
      <c r="M188" s="150"/>
      <c r="T188" s="55"/>
      <c r="AT188" s="18" t="s">
        <v>253</v>
      </c>
      <c r="AU188" s="18" t="s">
        <v>21</v>
      </c>
    </row>
    <row r="189" spans="2:65" s="1" customFormat="1" ht="16.5" customHeight="1">
      <c r="B189" s="34"/>
      <c r="C189" s="134" t="s">
        <v>511</v>
      </c>
      <c r="D189" s="134" t="s">
        <v>246</v>
      </c>
      <c r="E189" s="135" t="s">
        <v>2553</v>
      </c>
      <c r="F189" s="136" t="s">
        <v>2554</v>
      </c>
      <c r="G189" s="137" t="s">
        <v>591</v>
      </c>
      <c r="H189" s="138">
        <v>155</v>
      </c>
      <c r="I189" s="139"/>
      <c r="J189" s="140">
        <f>ROUND(I189*H189,2)</f>
        <v>0</v>
      </c>
      <c r="K189" s="136" t="s">
        <v>250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673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673</v>
      </c>
      <c r="BM189" s="145" t="s">
        <v>3880</v>
      </c>
    </row>
    <row r="190" spans="2:65" s="1" customFormat="1" ht="29.25">
      <c r="B190" s="34"/>
      <c r="D190" s="147" t="s">
        <v>253</v>
      </c>
      <c r="F190" s="148" t="s">
        <v>2556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>
      <c r="B191" s="34"/>
      <c r="D191" s="151" t="s">
        <v>255</v>
      </c>
      <c r="F191" s="152" t="s">
        <v>2557</v>
      </c>
      <c r="I191" s="149"/>
      <c r="L191" s="34"/>
      <c r="M191" s="150"/>
      <c r="T191" s="55"/>
      <c r="AT191" s="18" t="s">
        <v>255</v>
      </c>
      <c r="AU191" s="18" t="s">
        <v>21</v>
      </c>
    </row>
    <row r="192" spans="2:65" s="11" customFormat="1" ht="22.9" customHeight="1">
      <c r="B192" s="122"/>
      <c r="D192" s="123" t="s">
        <v>74</v>
      </c>
      <c r="E192" s="132" t="s">
        <v>2558</v>
      </c>
      <c r="F192" s="132" t="s">
        <v>2559</v>
      </c>
      <c r="I192" s="125"/>
      <c r="J192" s="133">
        <f>BK192</f>
        <v>0</v>
      </c>
      <c r="L192" s="122"/>
      <c r="M192" s="127"/>
      <c r="P192" s="128">
        <f>SUM(P193:P238)</f>
        <v>0</v>
      </c>
      <c r="R192" s="128">
        <f>SUM(R193:R238)</f>
        <v>32.841900000000003</v>
      </c>
      <c r="T192" s="129">
        <f>SUM(T193:T238)</f>
        <v>0</v>
      </c>
      <c r="AR192" s="123" t="s">
        <v>264</v>
      </c>
      <c r="AT192" s="130" t="s">
        <v>74</v>
      </c>
      <c r="AU192" s="130" t="s">
        <v>83</v>
      </c>
      <c r="AY192" s="123" t="s">
        <v>244</v>
      </c>
      <c r="BK192" s="131">
        <f>SUM(BK193:BK238)</f>
        <v>0</v>
      </c>
    </row>
    <row r="193" spans="2:65" s="1" customFormat="1" ht="16.5" customHeight="1">
      <c r="B193" s="34"/>
      <c r="C193" s="134" t="s">
        <v>518</v>
      </c>
      <c r="D193" s="134" t="s">
        <v>246</v>
      </c>
      <c r="E193" s="135" t="s">
        <v>2560</v>
      </c>
      <c r="F193" s="136" t="s">
        <v>2561</v>
      </c>
      <c r="G193" s="137" t="s">
        <v>274</v>
      </c>
      <c r="H193" s="138">
        <v>1.5</v>
      </c>
      <c r="I193" s="139"/>
      <c r="J193" s="140">
        <f>ROUND(I193*H193,2)</f>
        <v>0</v>
      </c>
      <c r="K193" s="136" t="s">
        <v>29</v>
      </c>
      <c r="L193" s="34"/>
      <c r="M193" s="141" t="s">
        <v>29</v>
      </c>
      <c r="N193" s="142" t="s">
        <v>46</v>
      </c>
      <c r="P193" s="143">
        <f>O193*H193</f>
        <v>0</v>
      </c>
      <c r="Q193" s="143">
        <v>2.2563399999999998</v>
      </c>
      <c r="R193" s="143">
        <f>Q193*H193</f>
        <v>3.3845099999999997</v>
      </c>
      <c r="S193" s="143">
        <v>0</v>
      </c>
      <c r="T193" s="144">
        <f>S193*H193</f>
        <v>0</v>
      </c>
      <c r="AR193" s="145" t="s">
        <v>673</v>
      </c>
      <c r="AT193" s="145" t="s">
        <v>246</v>
      </c>
      <c r="AU193" s="145" t="s">
        <v>21</v>
      </c>
      <c r="AY193" s="18" t="s">
        <v>244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83</v>
      </c>
      <c r="BK193" s="146">
        <f>ROUND(I193*H193,2)</f>
        <v>0</v>
      </c>
      <c r="BL193" s="18" t="s">
        <v>673</v>
      </c>
      <c r="BM193" s="145" t="s">
        <v>3881</v>
      </c>
    </row>
    <row r="194" spans="2:65" s="1" customFormat="1">
      <c r="B194" s="34"/>
      <c r="D194" s="147" t="s">
        <v>253</v>
      </c>
      <c r="F194" s="148" t="s">
        <v>2561</v>
      </c>
      <c r="I194" s="149"/>
      <c r="L194" s="34"/>
      <c r="M194" s="150"/>
      <c r="T194" s="55"/>
      <c r="AT194" s="18" t="s">
        <v>253</v>
      </c>
      <c r="AU194" s="18" t="s">
        <v>21</v>
      </c>
    </row>
    <row r="195" spans="2:65" s="1" customFormat="1" ht="21.75" customHeight="1">
      <c r="B195" s="34"/>
      <c r="C195" s="134" t="s">
        <v>522</v>
      </c>
      <c r="D195" s="134" t="s">
        <v>246</v>
      </c>
      <c r="E195" s="135" t="s">
        <v>2563</v>
      </c>
      <c r="F195" s="136" t="s">
        <v>2564</v>
      </c>
      <c r="G195" s="137" t="s">
        <v>274</v>
      </c>
      <c r="H195" s="138">
        <v>1</v>
      </c>
      <c r="I195" s="139"/>
      <c r="J195" s="140">
        <f>ROUND(I195*H195,2)</f>
        <v>0</v>
      </c>
      <c r="K195" s="136" t="s">
        <v>29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673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673</v>
      </c>
      <c r="BM195" s="145" t="s">
        <v>3882</v>
      </c>
    </row>
    <row r="196" spans="2:65" s="1" customFormat="1">
      <c r="B196" s="34"/>
      <c r="D196" s="147" t="s">
        <v>253</v>
      </c>
      <c r="F196" s="148" t="s">
        <v>2566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 ht="37.9" customHeight="1">
      <c r="B197" s="34"/>
      <c r="C197" s="134" t="s">
        <v>531</v>
      </c>
      <c r="D197" s="134" t="s">
        <v>246</v>
      </c>
      <c r="E197" s="135" t="s">
        <v>2567</v>
      </c>
      <c r="F197" s="136" t="s">
        <v>2568</v>
      </c>
      <c r="G197" s="137" t="s">
        <v>591</v>
      </c>
      <c r="H197" s="138">
        <v>40</v>
      </c>
      <c r="I197" s="139"/>
      <c r="J197" s="140">
        <f>ROUND(I197*H197,2)</f>
        <v>0</v>
      </c>
      <c r="K197" s="136" t="s">
        <v>29</v>
      </c>
      <c r="L197" s="34"/>
      <c r="M197" s="141" t="s">
        <v>29</v>
      </c>
      <c r="N197" s="142" t="s">
        <v>46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673</v>
      </c>
      <c r="AT197" s="145" t="s">
        <v>246</v>
      </c>
      <c r="AU197" s="145" t="s">
        <v>21</v>
      </c>
      <c r="AY197" s="18" t="s">
        <v>244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83</v>
      </c>
      <c r="BK197" s="146">
        <f>ROUND(I197*H197,2)</f>
        <v>0</v>
      </c>
      <c r="BL197" s="18" t="s">
        <v>673</v>
      </c>
      <c r="BM197" s="145" t="s">
        <v>3883</v>
      </c>
    </row>
    <row r="198" spans="2:65" s="1" customFormat="1" ht="19.5">
      <c r="B198" s="34"/>
      <c r="D198" s="147" t="s">
        <v>253</v>
      </c>
      <c r="F198" s="148" t="s">
        <v>2568</v>
      </c>
      <c r="I198" s="149"/>
      <c r="L198" s="34"/>
      <c r="M198" s="150"/>
      <c r="T198" s="55"/>
      <c r="AT198" s="18" t="s">
        <v>253</v>
      </c>
      <c r="AU198" s="18" t="s">
        <v>21</v>
      </c>
    </row>
    <row r="199" spans="2:65" s="1" customFormat="1" ht="37.9" customHeight="1">
      <c r="B199" s="34"/>
      <c r="C199" s="134" t="s">
        <v>535</v>
      </c>
      <c r="D199" s="134" t="s">
        <v>246</v>
      </c>
      <c r="E199" s="135" t="s">
        <v>3884</v>
      </c>
      <c r="F199" s="136" t="s">
        <v>3885</v>
      </c>
      <c r="G199" s="137" t="s">
        <v>591</v>
      </c>
      <c r="H199" s="138">
        <v>20</v>
      </c>
      <c r="I199" s="139"/>
      <c r="J199" s="140">
        <f>ROUND(I199*H199,2)</f>
        <v>0</v>
      </c>
      <c r="K199" s="136" t="s">
        <v>29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673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673</v>
      </c>
      <c r="BM199" s="145" t="s">
        <v>3886</v>
      </c>
    </row>
    <row r="200" spans="2:65" s="1" customFormat="1" ht="19.5">
      <c r="B200" s="34"/>
      <c r="D200" s="147" t="s">
        <v>253</v>
      </c>
      <c r="F200" s="148" t="s">
        <v>3885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 ht="24.2" customHeight="1">
      <c r="B201" s="34"/>
      <c r="C201" s="134" t="s">
        <v>539</v>
      </c>
      <c r="D201" s="134" t="s">
        <v>246</v>
      </c>
      <c r="E201" s="135" t="s">
        <v>2570</v>
      </c>
      <c r="F201" s="136" t="s">
        <v>2571</v>
      </c>
      <c r="G201" s="137" t="s">
        <v>591</v>
      </c>
      <c r="H201" s="138">
        <v>60</v>
      </c>
      <c r="I201" s="139"/>
      <c r="J201" s="140">
        <f>ROUND(I201*H201,2)</f>
        <v>0</v>
      </c>
      <c r="K201" s="136" t="s">
        <v>29</v>
      </c>
      <c r="L201" s="34"/>
      <c r="M201" s="141" t="s">
        <v>29</v>
      </c>
      <c r="N201" s="142" t="s">
        <v>46</v>
      </c>
      <c r="P201" s="143">
        <f>O201*H201</f>
        <v>0</v>
      </c>
      <c r="Q201" s="143">
        <v>0.20300000000000001</v>
      </c>
      <c r="R201" s="143">
        <f>Q201*H201</f>
        <v>12.180000000000001</v>
      </c>
      <c r="S201" s="143">
        <v>0</v>
      </c>
      <c r="T201" s="144">
        <f>S201*H201</f>
        <v>0</v>
      </c>
      <c r="AR201" s="145" t="s">
        <v>673</v>
      </c>
      <c r="AT201" s="145" t="s">
        <v>246</v>
      </c>
      <c r="AU201" s="145" t="s">
        <v>21</v>
      </c>
      <c r="AY201" s="18" t="s">
        <v>244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83</v>
      </c>
      <c r="BK201" s="146">
        <f>ROUND(I201*H201,2)</f>
        <v>0</v>
      </c>
      <c r="BL201" s="18" t="s">
        <v>673</v>
      </c>
      <c r="BM201" s="145" t="s">
        <v>3887</v>
      </c>
    </row>
    <row r="202" spans="2:65" s="1" customFormat="1" ht="19.5">
      <c r="B202" s="34"/>
      <c r="D202" s="147" t="s">
        <v>253</v>
      </c>
      <c r="F202" s="148" t="s">
        <v>2571</v>
      </c>
      <c r="I202" s="149"/>
      <c r="L202" s="34"/>
      <c r="M202" s="150"/>
      <c r="T202" s="55"/>
      <c r="AT202" s="18" t="s">
        <v>253</v>
      </c>
      <c r="AU202" s="18" t="s">
        <v>21</v>
      </c>
    </row>
    <row r="203" spans="2:65" s="1" customFormat="1" ht="24.2" customHeight="1">
      <c r="B203" s="34"/>
      <c r="C203" s="134" t="s">
        <v>543</v>
      </c>
      <c r="D203" s="134" t="s">
        <v>246</v>
      </c>
      <c r="E203" s="135" t="s">
        <v>2573</v>
      </c>
      <c r="F203" s="136" t="s">
        <v>2574</v>
      </c>
      <c r="G203" s="137" t="s">
        <v>507</v>
      </c>
      <c r="H203" s="138">
        <v>2</v>
      </c>
      <c r="I203" s="139"/>
      <c r="J203" s="140">
        <f>ROUND(I203*H203,2)</f>
        <v>0</v>
      </c>
      <c r="K203" s="136" t="s">
        <v>29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3.8E-3</v>
      </c>
      <c r="R203" s="143">
        <f>Q203*H203</f>
        <v>7.6E-3</v>
      </c>
      <c r="S203" s="143">
        <v>0</v>
      </c>
      <c r="T203" s="144">
        <f>S203*H203</f>
        <v>0</v>
      </c>
      <c r="AR203" s="145" t="s">
        <v>673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673</v>
      </c>
      <c r="BM203" s="145" t="s">
        <v>3888</v>
      </c>
    </row>
    <row r="204" spans="2:65" s="1" customFormat="1">
      <c r="B204" s="34"/>
      <c r="D204" s="147" t="s">
        <v>253</v>
      </c>
      <c r="F204" s="148" t="s">
        <v>2574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 ht="24.2" customHeight="1">
      <c r="B205" s="34"/>
      <c r="C205" s="134" t="s">
        <v>550</v>
      </c>
      <c r="D205" s="134" t="s">
        <v>246</v>
      </c>
      <c r="E205" s="135" t="s">
        <v>2576</v>
      </c>
      <c r="F205" s="136" t="s">
        <v>2577</v>
      </c>
      <c r="G205" s="137" t="s">
        <v>507</v>
      </c>
      <c r="H205" s="138">
        <v>3</v>
      </c>
      <c r="I205" s="139"/>
      <c r="J205" s="140">
        <f>ROUND(I205*H205,2)</f>
        <v>0</v>
      </c>
      <c r="K205" s="136" t="s">
        <v>29</v>
      </c>
      <c r="L205" s="34"/>
      <c r="M205" s="141" t="s">
        <v>29</v>
      </c>
      <c r="N205" s="142" t="s">
        <v>46</v>
      </c>
      <c r="P205" s="143">
        <f>O205*H205</f>
        <v>0</v>
      </c>
      <c r="Q205" s="143">
        <v>7.6E-3</v>
      </c>
      <c r="R205" s="143">
        <f>Q205*H205</f>
        <v>2.2800000000000001E-2</v>
      </c>
      <c r="S205" s="143">
        <v>0</v>
      </c>
      <c r="T205" s="144">
        <f>S205*H205</f>
        <v>0</v>
      </c>
      <c r="AR205" s="145" t="s">
        <v>673</v>
      </c>
      <c r="AT205" s="145" t="s">
        <v>246</v>
      </c>
      <c r="AU205" s="145" t="s">
        <v>21</v>
      </c>
      <c r="AY205" s="18" t="s">
        <v>244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83</v>
      </c>
      <c r="BK205" s="146">
        <f>ROUND(I205*H205,2)</f>
        <v>0</v>
      </c>
      <c r="BL205" s="18" t="s">
        <v>673</v>
      </c>
      <c r="BM205" s="145" t="s">
        <v>3889</v>
      </c>
    </row>
    <row r="206" spans="2:65" s="1" customFormat="1">
      <c r="B206" s="34"/>
      <c r="D206" s="147" t="s">
        <v>253</v>
      </c>
      <c r="F206" s="148" t="s">
        <v>2577</v>
      </c>
      <c r="I206" s="149"/>
      <c r="L206" s="34"/>
      <c r="M206" s="150"/>
      <c r="T206" s="55"/>
      <c r="AT206" s="18" t="s">
        <v>253</v>
      </c>
      <c r="AU206" s="18" t="s">
        <v>21</v>
      </c>
    </row>
    <row r="207" spans="2:65" s="1" customFormat="1" ht="24.2" customHeight="1">
      <c r="B207" s="34"/>
      <c r="C207" s="134" t="s">
        <v>557</v>
      </c>
      <c r="D207" s="134" t="s">
        <v>246</v>
      </c>
      <c r="E207" s="135" t="s">
        <v>2579</v>
      </c>
      <c r="F207" s="136" t="s">
        <v>2580</v>
      </c>
      <c r="G207" s="137" t="s">
        <v>591</v>
      </c>
      <c r="H207" s="138">
        <v>60</v>
      </c>
      <c r="I207" s="139"/>
      <c r="J207" s="140">
        <f>ROUND(I207*H207,2)</f>
        <v>0</v>
      </c>
      <c r="K207" s="136" t="s">
        <v>29</v>
      </c>
      <c r="L207" s="34"/>
      <c r="M207" s="141" t="s">
        <v>29</v>
      </c>
      <c r="N207" s="142" t="s">
        <v>46</v>
      </c>
      <c r="P207" s="143">
        <f>O207*H207</f>
        <v>0</v>
      </c>
      <c r="Q207" s="143">
        <v>9.0000000000000006E-5</v>
      </c>
      <c r="R207" s="143">
        <f>Q207*H207</f>
        <v>5.4000000000000003E-3</v>
      </c>
      <c r="S207" s="143">
        <v>0</v>
      </c>
      <c r="T207" s="144">
        <f>S207*H207</f>
        <v>0</v>
      </c>
      <c r="AR207" s="145" t="s">
        <v>673</v>
      </c>
      <c r="AT207" s="145" t="s">
        <v>246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673</v>
      </c>
      <c r="BM207" s="145" t="s">
        <v>3890</v>
      </c>
    </row>
    <row r="208" spans="2:65" s="1" customFormat="1" ht="19.5">
      <c r="B208" s="34"/>
      <c r="D208" s="147" t="s">
        <v>253</v>
      </c>
      <c r="F208" s="148" t="s">
        <v>2580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 ht="24.2" customHeight="1">
      <c r="B209" s="34"/>
      <c r="C209" s="134" t="s">
        <v>563</v>
      </c>
      <c r="D209" s="134" t="s">
        <v>246</v>
      </c>
      <c r="E209" s="135" t="s">
        <v>2582</v>
      </c>
      <c r="F209" s="136" t="s">
        <v>2583</v>
      </c>
      <c r="G209" s="137" t="s">
        <v>591</v>
      </c>
      <c r="H209" s="138">
        <v>3</v>
      </c>
      <c r="I209" s="139"/>
      <c r="J209" s="140">
        <f>ROUND(I209*H209,2)</f>
        <v>0</v>
      </c>
      <c r="K209" s="136" t="s">
        <v>29</v>
      </c>
      <c r="L209" s="34"/>
      <c r="M209" s="141" t="s">
        <v>29</v>
      </c>
      <c r="N209" s="142" t="s">
        <v>46</v>
      </c>
      <c r="P209" s="143">
        <f>O209*H209</f>
        <v>0</v>
      </c>
      <c r="Q209" s="143">
        <v>0.22563</v>
      </c>
      <c r="R209" s="143">
        <f>Q209*H209</f>
        <v>0.67688999999999999</v>
      </c>
      <c r="S209" s="143">
        <v>0</v>
      </c>
      <c r="T209" s="144">
        <f>S209*H209</f>
        <v>0</v>
      </c>
      <c r="AR209" s="145" t="s">
        <v>673</v>
      </c>
      <c r="AT209" s="145" t="s">
        <v>246</v>
      </c>
      <c r="AU209" s="145" t="s">
        <v>21</v>
      </c>
      <c r="AY209" s="18" t="s">
        <v>244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83</v>
      </c>
      <c r="BK209" s="146">
        <f>ROUND(I209*H209,2)</f>
        <v>0</v>
      </c>
      <c r="BL209" s="18" t="s">
        <v>673</v>
      </c>
      <c r="BM209" s="145" t="s">
        <v>3891</v>
      </c>
    </row>
    <row r="210" spans="2:65" s="1" customFormat="1" ht="19.5">
      <c r="B210" s="34"/>
      <c r="D210" s="147" t="s">
        <v>253</v>
      </c>
      <c r="F210" s="148" t="s">
        <v>2585</v>
      </c>
      <c r="I210" s="149"/>
      <c r="L210" s="34"/>
      <c r="M210" s="150"/>
      <c r="T210" s="55"/>
      <c r="AT210" s="18" t="s">
        <v>253</v>
      </c>
      <c r="AU210" s="18" t="s">
        <v>21</v>
      </c>
    </row>
    <row r="211" spans="2:65" s="1" customFormat="1" ht="16.5" customHeight="1">
      <c r="B211" s="34"/>
      <c r="C211" s="175" t="s">
        <v>570</v>
      </c>
      <c r="D211" s="175" t="s">
        <v>373</v>
      </c>
      <c r="E211" s="176" t="s">
        <v>2586</v>
      </c>
      <c r="F211" s="177" t="s">
        <v>2587</v>
      </c>
      <c r="G211" s="178" t="s">
        <v>507</v>
      </c>
      <c r="H211" s="179">
        <v>3</v>
      </c>
      <c r="I211" s="180"/>
      <c r="J211" s="181">
        <f>ROUND(I211*H211,2)</f>
        <v>0</v>
      </c>
      <c r="K211" s="177" t="s">
        <v>29</v>
      </c>
      <c r="L211" s="182"/>
      <c r="M211" s="183" t="s">
        <v>29</v>
      </c>
      <c r="N211" s="184" t="s">
        <v>46</v>
      </c>
      <c r="P211" s="143">
        <f>O211*H211</f>
        <v>0</v>
      </c>
      <c r="Q211" s="143">
        <v>3.1E-2</v>
      </c>
      <c r="R211" s="143">
        <f>Q211*H211</f>
        <v>9.2999999999999999E-2</v>
      </c>
      <c r="S211" s="143">
        <v>0</v>
      </c>
      <c r="T211" s="144">
        <f>S211*H211</f>
        <v>0</v>
      </c>
      <c r="AR211" s="145" t="s">
        <v>817</v>
      </c>
      <c r="AT211" s="145" t="s">
        <v>373</v>
      </c>
      <c r="AU211" s="145" t="s">
        <v>21</v>
      </c>
      <c r="AY211" s="18" t="s">
        <v>244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83</v>
      </c>
      <c r="BK211" s="146">
        <f>ROUND(I211*H211,2)</f>
        <v>0</v>
      </c>
      <c r="BL211" s="18" t="s">
        <v>817</v>
      </c>
      <c r="BM211" s="145" t="s">
        <v>3892</v>
      </c>
    </row>
    <row r="212" spans="2:65" s="1" customFormat="1">
      <c r="B212" s="34"/>
      <c r="D212" s="147" t="s">
        <v>253</v>
      </c>
      <c r="F212" s="148" t="s">
        <v>2587</v>
      </c>
      <c r="I212" s="149"/>
      <c r="L212" s="34"/>
      <c r="M212" s="150"/>
      <c r="T212" s="55"/>
      <c r="AT212" s="18" t="s">
        <v>253</v>
      </c>
      <c r="AU212" s="18" t="s">
        <v>21</v>
      </c>
    </row>
    <row r="213" spans="2:65" s="1" customFormat="1" ht="16.5" customHeight="1">
      <c r="B213" s="34"/>
      <c r="C213" s="175" t="s">
        <v>577</v>
      </c>
      <c r="D213" s="175" t="s">
        <v>373</v>
      </c>
      <c r="E213" s="176" t="s">
        <v>2589</v>
      </c>
      <c r="F213" s="177" t="s">
        <v>2590</v>
      </c>
      <c r="G213" s="178" t="s">
        <v>507</v>
      </c>
      <c r="H213" s="179">
        <v>3</v>
      </c>
      <c r="I213" s="180"/>
      <c r="J213" s="181">
        <f>ROUND(I213*H213,2)</f>
        <v>0</v>
      </c>
      <c r="K213" s="177" t="s">
        <v>29</v>
      </c>
      <c r="L213" s="182"/>
      <c r="M213" s="183" t="s">
        <v>29</v>
      </c>
      <c r="N213" s="184" t="s">
        <v>46</v>
      </c>
      <c r="P213" s="143">
        <f>O213*H213</f>
        <v>0</v>
      </c>
      <c r="Q213" s="143">
        <v>6.0000000000000001E-3</v>
      </c>
      <c r="R213" s="143">
        <f>Q213*H213</f>
        <v>1.8000000000000002E-2</v>
      </c>
      <c r="S213" s="143">
        <v>0</v>
      </c>
      <c r="T213" s="144">
        <f>S213*H213</f>
        <v>0</v>
      </c>
      <c r="AR213" s="145" t="s">
        <v>817</v>
      </c>
      <c r="AT213" s="145" t="s">
        <v>373</v>
      </c>
      <c r="AU213" s="145" t="s">
        <v>21</v>
      </c>
      <c r="AY213" s="18" t="s">
        <v>244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83</v>
      </c>
      <c r="BK213" s="146">
        <f>ROUND(I213*H213,2)</f>
        <v>0</v>
      </c>
      <c r="BL213" s="18" t="s">
        <v>817</v>
      </c>
      <c r="BM213" s="145" t="s">
        <v>3893</v>
      </c>
    </row>
    <row r="214" spans="2:65" s="1" customFormat="1">
      <c r="B214" s="34"/>
      <c r="D214" s="147" t="s">
        <v>253</v>
      </c>
      <c r="F214" s="148" t="s">
        <v>2590</v>
      </c>
      <c r="I214" s="149"/>
      <c r="L214" s="34"/>
      <c r="M214" s="150"/>
      <c r="T214" s="55"/>
      <c r="AT214" s="18" t="s">
        <v>253</v>
      </c>
      <c r="AU214" s="18" t="s">
        <v>21</v>
      </c>
    </row>
    <row r="215" spans="2:65" s="1" customFormat="1" ht="33" customHeight="1">
      <c r="B215" s="34"/>
      <c r="C215" s="134" t="s">
        <v>582</v>
      </c>
      <c r="D215" s="134" t="s">
        <v>246</v>
      </c>
      <c r="E215" s="135" t="s">
        <v>2592</v>
      </c>
      <c r="F215" s="136" t="s">
        <v>2593</v>
      </c>
      <c r="G215" s="137" t="s">
        <v>591</v>
      </c>
      <c r="H215" s="138">
        <v>110</v>
      </c>
      <c r="I215" s="139"/>
      <c r="J215" s="140">
        <f>ROUND(I215*H215,2)</f>
        <v>0</v>
      </c>
      <c r="K215" s="136" t="s">
        <v>29</v>
      </c>
      <c r="L215" s="34"/>
      <c r="M215" s="141" t="s">
        <v>29</v>
      </c>
      <c r="N215" s="142" t="s">
        <v>46</v>
      </c>
      <c r="P215" s="143">
        <f>O215*H215</f>
        <v>0</v>
      </c>
      <c r="Q215" s="143">
        <v>0.108</v>
      </c>
      <c r="R215" s="143">
        <f>Q215*H215</f>
        <v>11.879999999999999</v>
      </c>
      <c r="S215" s="143">
        <v>0</v>
      </c>
      <c r="T215" s="144">
        <f>S215*H215</f>
        <v>0</v>
      </c>
      <c r="AR215" s="145" t="s">
        <v>673</v>
      </c>
      <c r="AT215" s="145" t="s">
        <v>246</v>
      </c>
      <c r="AU215" s="145" t="s">
        <v>21</v>
      </c>
      <c r="AY215" s="18" t="s">
        <v>244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83</v>
      </c>
      <c r="BK215" s="146">
        <f>ROUND(I215*H215,2)</f>
        <v>0</v>
      </c>
      <c r="BL215" s="18" t="s">
        <v>673</v>
      </c>
      <c r="BM215" s="145" t="s">
        <v>3894</v>
      </c>
    </row>
    <row r="216" spans="2:65" s="1" customFormat="1" ht="19.5">
      <c r="B216" s="34"/>
      <c r="D216" s="147" t="s">
        <v>253</v>
      </c>
      <c r="F216" s="148" t="s">
        <v>2593</v>
      </c>
      <c r="I216" s="149"/>
      <c r="L216" s="34"/>
      <c r="M216" s="150"/>
      <c r="T216" s="55"/>
      <c r="AT216" s="18" t="s">
        <v>253</v>
      </c>
      <c r="AU216" s="18" t="s">
        <v>21</v>
      </c>
    </row>
    <row r="217" spans="2:65" s="1" customFormat="1" ht="33" customHeight="1">
      <c r="B217" s="34"/>
      <c r="C217" s="175" t="s">
        <v>588</v>
      </c>
      <c r="D217" s="175" t="s">
        <v>373</v>
      </c>
      <c r="E217" s="176" t="s">
        <v>2595</v>
      </c>
      <c r="F217" s="177" t="s">
        <v>2596</v>
      </c>
      <c r="G217" s="178" t="s">
        <v>591</v>
      </c>
      <c r="H217" s="179">
        <v>110</v>
      </c>
      <c r="I217" s="180"/>
      <c r="J217" s="181">
        <f>ROUND(I217*H217,2)</f>
        <v>0</v>
      </c>
      <c r="K217" s="177" t="s">
        <v>29</v>
      </c>
      <c r="L217" s="182"/>
      <c r="M217" s="183" t="s">
        <v>29</v>
      </c>
      <c r="N217" s="184" t="s">
        <v>46</v>
      </c>
      <c r="P217" s="143">
        <f>O217*H217</f>
        <v>0</v>
      </c>
      <c r="Q217" s="143">
        <v>3.5E-4</v>
      </c>
      <c r="R217" s="143">
        <f>Q217*H217</f>
        <v>3.85E-2</v>
      </c>
      <c r="S217" s="143">
        <v>0</v>
      </c>
      <c r="T217" s="144">
        <f>S217*H217</f>
        <v>0</v>
      </c>
      <c r="AR217" s="145" t="s">
        <v>817</v>
      </c>
      <c r="AT217" s="145" t="s">
        <v>373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817</v>
      </c>
      <c r="BM217" s="145" t="s">
        <v>3895</v>
      </c>
    </row>
    <row r="218" spans="2:65" s="1" customFormat="1" ht="19.5">
      <c r="B218" s="34"/>
      <c r="D218" s="147" t="s">
        <v>253</v>
      </c>
      <c r="F218" s="148" t="s">
        <v>2596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 ht="33" customHeight="1">
      <c r="B219" s="34"/>
      <c r="C219" s="134" t="s">
        <v>596</v>
      </c>
      <c r="D219" s="134" t="s">
        <v>246</v>
      </c>
      <c r="E219" s="135" t="s">
        <v>2598</v>
      </c>
      <c r="F219" s="136" t="s">
        <v>2599</v>
      </c>
      <c r="G219" s="137" t="s">
        <v>591</v>
      </c>
      <c r="H219" s="138">
        <v>20</v>
      </c>
      <c r="I219" s="139"/>
      <c r="J219" s="140">
        <f>ROUND(I219*H219,2)</f>
        <v>0</v>
      </c>
      <c r="K219" s="136" t="s">
        <v>29</v>
      </c>
      <c r="L219" s="34"/>
      <c r="M219" s="141" t="s">
        <v>29</v>
      </c>
      <c r="N219" s="142" t="s">
        <v>46</v>
      </c>
      <c r="P219" s="143">
        <f>O219*H219</f>
        <v>0</v>
      </c>
      <c r="Q219" s="143">
        <v>0.22563</v>
      </c>
      <c r="R219" s="143">
        <f>Q219*H219</f>
        <v>4.5125999999999999</v>
      </c>
      <c r="S219" s="143">
        <v>0</v>
      </c>
      <c r="T219" s="144">
        <f>S219*H219</f>
        <v>0</v>
      </c>
      <c r="AR219" s="145" t="s">
        <v>673</v>
      </c>
      <c r="AT219" s="145" t="s">
        <v>246</v>
      </c>
      <c r="AU219" s="145" t="s">
        <v>21</v>
      </c>
      <c r="AY219" s="18" t="s">
        <v>244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83</v>
      </c>
      <c r="BK219" s="146">
        <f>ROUND(I219*H219,2)</f>
        <v>0</v>
      </c>
      <c r="BL219" s="18" t="s">
        <v>673</v>
      </c>
      <c r="BM219" s="145" t="s">
        <v>3896</v>
      </c>
    </row>
    <row r="220" spans="2:65" s="1" customFormat="1" ht="19.5">
      <c r="B220" s="34"/>
      <c r="D220" s="147" t="s">
        <v>253</v>
      </c>
      <c r="F220" s="148" t="s">
        <v>2601</v>
      </c>
      <c r="I220" s="149"/>
      <c r="L220" s="34"/>
      <c r="M220" s="150"/>
      <c r="T220" s="55"/>
      <c r="AT220" s="18" t="s">
        <v>253</v>
      </c>
      <c r="AU220" s="18" t="s">
        <v>21</v>
      </c>
    </row>
    <row r="221" spans="2:65" s="1" customFormat="1" ht="16.5" customHeight="1">
      <c r="B221" s="34"/>
      <c r="C221" s="175" t="s">
        <v>602</v>
      </c>
      <c r="D221" s="175" t="s">
        <v>373</v>
      </c>
      <c r="E221" s="176" t="s">
        <v>2602</v>
      </c>
      <c r="F221" s="177" t="s">
        <v>2603</v>
      </c>
      <c r="G221" s="178" t="s">
        <v>591</v>
      </c>
      <c r="H221" s="179">
        <v>20</v>
      </c>
      <c r="I221" s="180"/>
      <c r="J221" s="181">
        <f>ROUND(I221*H221,2)</f>
        <v>0</v>
      </c>
      <c r="K221" s="177" t="s">
        <v>250</v>
      </c>
      <c r="L221" s="182"/>
      <c r="M221" s="183" t="s">
        <v>29</v>
      </c>
      <c r="N221" s="184" t="s">
        <v>46</v>
      </c>
      <c r="P221" s="143">
        <f>O221*H221</f>
        <v>0</v>
      </c>
      <c r="Q221" s="143">
        <v>6.8999999999999997E-4</v>
      </c>
      <c r="R221" s="143">
        <f>Q221*H221</f>
        <v>1.38E-2</v>
      </c>
      <c r="S221" s="143">
        <v>0</v>
      </c>
      <c r="T221" s="144">
        <f>S221*H221</f>
        <v>0</v>
      </c>
      <c r="AR221" s="145" t="s">
        <v>817</v>
      </c>
      <c r="AT221" s="145" t="s">
        <v>373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817</v>
      </c>
      <c r="BM221" s="145" t="s">
        <v>3897</v>
      </c>
    </row>
    <row r="222" spans="2:65" s="1" customFormat="1">
      <c r="B222" s="34"/>
      <c r="D222" s="147" t="s">
        <v>253</v>
      </c>
      <c r="F222" s="148" t="s">
        <v>2603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" customFormat="1" ht="24.2" customHeight="1">
      <c r="B223" s="34"/>
      <c r="C223" s="134" t="s">
        <v>609</v>
      </c>
      <c r="D223" s="134" t="s">
        <v>246</v>
      </c>
      <c r="E223" s="135" t="s">
        <v>2605</v>
      </c>
      <c r="F223" s="136" t="s">
        <v>2606</v>
      </c>
      <c r="G223" s="137" t="s">
        <v>591</v>
      </c>
      <c r="H223" s="138">
        <v>40</v>
      </c>
      <c r="I223" s="139"/>
      <c r="J223" s="140">
        <f>ROUND(I223*H223,2)</f>
        <v>0</v>
      </c>
      <c r="K223" s="136" t="s">
        <v>29</v>
      </c>
      <c r="L223" s="34"/>
      <c r="M223" s="141" t="s">
        <v>29</v>
      </c>
      <c r="N223" s="142" t="s">
        <v>46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673</v>
      </c>
      <c r="AT223" s="145" t="s">
        <v>246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673</v>
      </c>
      <c r="BM223" s="145" t="s">
        <v>3898</v>
      </c>
    </row>
    <row r="224" spans="2:65" s="1" customFormat="1" ht="19.5">
      <c r="B224" s="34"/>
      <c r="D224" s="147" t="s">
        <v>253</v>
      </c>
      <c r="F224" s="148" t="s">
        <v>2606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65" s="1" customFormat="1" ht="24.2" customHeight="1">
      <c r="B225" s="34"/>
      <c r="C225" s="134" t="s">
        <v>614</v>
      </c>
      <c r="D225" s="134" t="s">
        <v>246</v>
      </c>
      <c r="E225" s="135" t="s">
        <v>3899</v>
      </c>
      <c r="F225" s="136" t="s">
        <v>3900</v>
      </c>
      <c r="G225" s="137" t="s">
        <v>591</v>
      </c>
      <c r="H225" s="138">
        <v>20</v>
      </c>
      <c r="I225" s="139"/>
      <c r="J225" s="140">
        <f>ROUND(I225*H225,2)</f>
        <v>0</v>
      </c>
      <c r="K225" s="136" t="s">
        <v>29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673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673</v>
      </c>
      <c r="BM225" s="145" t="s">
        <v>3901</v>
      </c>
    </row>
    <row r="226" spans="2:65" s="1" customFormat="1" ht="19.5">
      <c r="B226" s="34"/>
      <c r="D226" s="147" t="s">
        <v>253</v>
      </c>
      <c r="F226" s="148" t="s">
        <v>3900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" customFormat="1" ht="62.65" customHeight="1">
      <c r="B227" s="34"/>
      <c r="C227" s="134" t="s">
        <v>621</v>
      </c>
      <c r="D227" s="134" t="s">
        <v>246</v>
      </c>
      <c r="E227" s="135" t="s">
        <v>2608</v>
      </c>
      <c r="F227" s="136" t="s">
        <v>2609</v>
      </c>
      <c r="G227" s="137" t="s">
        <v>249</v>
      </c>
      <c r="H227" s="138">
        <v>91</v>
      </c>
      <c r="I227" s="139"/>
      <c r="J227" s="140">
        <f>ROUND(I227*H227,2)</f>
        <v>0</v>
      </c>
      <c r="K227" s="136" t="s">
        <v>29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673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673</v>
      </c>
      <c r="BM227" s="145" t="s">
        <v>3902</v>
      </c>
    </row>
    <row r="228" spans="2:65" s="1" customFormat="1" ht="39">
      <c r="B228" s="34"/>
      <c r="D228" s="147" t="s">
        <v>253</v>
      </c>
      <c r="F228" s="148" t="s">
        <v>2611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 ht="16.5" customHeight="1">
      <c r="B229" s="34"/>
      <c r="C229" s="134" t="s">
        <v>626</v>
      </c>
      <c r="D229" s="134" t="s">
        <v>246</v>
      </c>
      <c r="E229" s="135" t="s">
        <v>2612</v>
      </c>
      <c r="F229" s="136" t="s">
        <v>2613</v>
      </c>
      <c r="G229" s="137" t="s">
        <v>507</v>
      </c>
      <c r="H229" s="138">
        <v>1</v>
      </c>
      <c r="I229" s="139"/>
      <c r="J229" s="140">
        <f>ROUND(I229*H229,2)</f>
        <v>0</v>
      </c>
      <c r="K229" s="136" t="s">
        <v>29</v>
      </c>
      <c r="L229" s="34"/>
      <c r="M229" s="141" t="s">
        <v>29</v>
      </c>
      <c r="N229" s="142" t="s">
        <v>46</v>
      </c>
      <c r="P229" s="143">
        <f>O229*H229</f>
        <v>0</v>
      </c>
      <c r="Q229" s="143">
        <v>8.8000000000000005E-3</v>
      </c>
      <c r="R229" s="143">
        <f>Q229*H229</f>
        <v>8.8000000000000005E-3</v>
      </c>
      <c r="S229" s="143">
        <v>0</v>
      </c>
      <c r="T229" s="144">
        <f>S229*H229</f>
        <v>0</v>
      </c>
      <c r="AR229" s="145" t="s">
        <v>673</v>
      </c>
      <c r="AT229" s="145" t="s">
        <v>246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673</v>
      </c>
      <c r="BM229" s="145" t="s">
        <v>3903</v>
      </c>
    </row>
    <row r="230" spans="2:65" s="1" customFormat="1">
      <c r="B230" s="34"/>
      <c r="D230" s="147" t="s">
        <v>253</v>
      </c>
      <c r="F230" s="148" t="s">
        <v>2613</v>
      </c>
      <c r="I230" s="149"/>
      <c r="L230" s="34"/>
      <c r="M230" s="150"/>
      <c r="T230" s="55"/>
      <c r="AT230" s="18" t="s">
        <v>253</v>
      </c>
      <c r="AU230" s="18" t="s">
        <v>21</v>
      </c>
    </row>
    <row r="231" spans="2:65" s="1" customFormat="1" ht="16.5" customHeight="1">
      <c r="B231" s="34"/>
      <c r="C231" s="134" t="s">
        <v>632</v>
      </c>
      <c r="D231" s="134" t="s">
        <v>246</v>
      </c>
      <c r="E231" s="135" t="s">
        <v>2615</v>
      </c>
      <c r="F231" s="136" t="s">
        <v>2616</v>
      </c>
      <c r="G231" s="137" t="s">
        <v>507</v>
      </c>
      <c r="H231" s="138">
        <v>1</v>
      </c>
      <c r="I231" s="139"/>
      <c r="J231" s="140">
        <f>ROUND(I231*H231,2)</f>
        <v>0</v>
      </c>
      <c r="K231" s="136" t="s">
        <v>29</v>
      </c>
      <c r="L231" s="34"/>
      <c r="M231" s="141" t="s">
        <v>29</v>
      </c>
      <c r="N231" s="142" t="s">
        <v>46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673</v>
      </c>
      <c r="AT231" s="145" t="s">
        <v>246</v>
      </c>
      <c r="AU231" s="145" t="s">
        <v>21</v>
      </c>
      <c r="AY231" s="18" t="s">
        <v>244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83</v>
      </c>
      <c r="BK231" s="146">
        <f>ROUND(I231*H231,2)</f>
        <v>0</v>
      </c>
      <c r="BL231" s="18" t="s">
        <v>673</v>
      </c>
      <c r="BM231" s="145" t="s">
        <v>3904</v>
      </c>
    </row>
    <row r="232" spans="2:65" s="1" customFormat="1">
      <c r="B232" s="34"/>
      <c r="D232" s="147" t="s">
        <v>253</v>
      </c>
      <c r="F232" s="148" t="s">
        <v>2618</v>
      </c>
      <c r="I232" s="149"/>
      <c r="L232" s="34"/>
      <c r="M232" s="150"/>
      <c r="T232" s="55"/>
      <c r="AT232" s="18" t="s">
        <v>253</v>
      </c>
      <c r="AU232" s="18" t="s">
        <v>21</v>
      </c>
    </row>
    <row r="233" spans="2:65" s="1" customFormat="1" ht="16.5" customHeight="1">
      <c r="B233" s="34"/>
      <c r="C233" s="134" t="s">
        <v>640</v>
      </c>
      <c r="D233" s="134" t="s">
        <v>246</v>
      </c>
      <c r="E233" s="135" t="s">
        <v>2619</v>
      </c>
      <c r="F233" s="136" t="s">
        <v>2620</v>
      </c>
      <c r="G233" s="137" t="s">
        <v>507</v>
      </c>
      <c r="H233" s="138">
        <v>5</v>
      </c>
      <c r="I233" s="139"/>
      <c r="J233" s="140">
        <f>ROUND(I233*H233,2)</f>
        <v>0</v>
      </c>
      <c r="K233" s="136" t="s">
        <v>29</v>
      </c>
      <c r="L233" s="34"/>
      <c r="M233" s="141" t="s">
        <v>29</v>
      </c>
      <c r="N233" s="142" t="s">
        <v>46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673</v>
      </c>
      <c r="AT233" s="145" t="s">
        <v>246</v>
      </c>
      <c r="AU233" s="145" t="s">
        <v>21</v>
      </c>
      <c r="AY233" s="18" t="s">
        <v>244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83</v>
      </c>
      <c r="BK233" s="146">
        <f>ROUND(I233*H233,2)</f>
        <v>0</v>
      </c>
      <c r="BL233" s="18" t="s">
        <v>673</v>
      </c>
      <c r="BM233" s="145" t="s">
        <v>3905</v>
      </c>
    </row>
    <row r="234" spans="2:65" s="1" customFormat="1">
      <c r="B234" s="34"/>
      <c r="D234" s="147" t="s">
        <v>253</v>
      </c>
      <c r="F234" s="148" t="s">
        <v>2622</v>
      </c>
      <c r="I234" s="149"/>
      <c r="L234" s="34"/>
      <c r="M234" s="150"/>
      <c r="T234" s="55"/>
      <c r="AT234" s="18" t="s">
        <v>253</v>
      </c>
      <c r="AU234" s="18" t="s">
        <v>21</v>
      </c>
    </row>
    <row r="235" spans="2:65" s="1" customFormat="1" ht="16.5" customHeight="1">
      <c r="B235" s="34"/>
      <c r="C235" s="134" t="s">
        <v>647</v>
      </c>
      <c r="D235" s="134" t="s">
        <v>246</v>
      </c>
      <c r="E235" s="135" t="s">
        <v>2623</v>
      </c>
      <c r="F235" s="136" t="s">
        <v>2624</v>
      </c>
      <c r="G235" s="137" t="s">
        <v>507</v>
      </c>
      <c r="H235" s="138">
        <v>6</v>
      </c>
      <c r="I235" s="139"/>
      <c r="J235" s="140">
        <f>ROUND(I235*H235,2)</f>
        <v>0</v>
      </c>
      <c r="K235" s="136" t="s">
        <v>29</v>
      </c>
      <c r="L235" s="34"/>
      <c r="M235" s="141" t="s">
        <v>29</v>
      </c>
      <c r="N235" s="142" t="s">
        <v>46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673</v>
      </c>
      <c r="AT235" s="145" t="s">
        <v>246</v>
      </c>
      <c r="AU235" s="145" t="s">
        <v>21</v>
      </c>
      <c r="AY235" s="18" t="s">
        <v>244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83</v>
      </c>
      <c r="BK235" s="146">
        <f>ROUND(I235*H235,2)</f>
        <v>0</v>
      </c>
      <c r="BL235" s="18" t="s">
        <v>673</v>
      </c>
      <c r="BM235" s="145" t="s">
        <v>3906</v>
      </c>
    </row>
    <row r="236" spans="2:65" s="1" customFormat="1">
      <c r="B236" s="34"/>
      <c r="D236" s="147" t="s">
        <v>253</v>
      </c>
      <c r="F236" s="148" t="s">
        <v>2626</v>
      </c>
      <c r="I236" s="149"/>
      <c r="L236" s="34"/>
      <c r="M236" s="150"/>
      <c r="T236" s="55"/>
      <c r="AT236" s="18" t="s">
        <v>253</v>
      </c>
      <c r="AU236" s="18" t="s">
        <v>21</v>
      </c>
    </row>
    <row r="237" spans="2:65" s="1" customFormat="1" ht="16.5" customHeight="1">
      <c r="B237" s="34"/>
      <c r="C237" s="175" t="s">
        <v>653</v>
      </c>
      <c r="D237" s="175" t="s">
        <v>373</v>
      </c>
      <c r="E237" s="176" t="s">
        <v>2627</v>
      </c>
      <c r="F237" s="177" t="s">
        <v>2628</v>
      </c>
      <c r="G237" s="178" t="s">
        <v>507</v>
      </c>
      <c r="H237" s="179">
        <v>6</v>
      </c>
      <c r="I237" s="180"/>
      <c r="J237" s="181">
        <f>ROUND(I237*H237,2)</f>
        <v>0</v>
      </c>
      <c r="K237" s="177" t="s">
        <v>29</v>
      </c>
      <c r="L237" s="182"/>
      <c r="M237" s="183" t="s">
        <v>29</v>
      </c>
      <c r="N237" s="184" t="s">
        <v>46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2467</v>
      </c>
      <c r="AT237" s="145" t="s">
        <v>373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673</v>
      </c>
      <c r="BM237" s="145" t="s">
        <v>3907</v>
      </c>
    </row>
    <row r="238" spans="2:65" s="1" customFormat="1">
      <c r="B238" s="34"/>
      <c r="D238" s="147" t="s">
        <v>253</v>
      </c>
      <c r="F238" s="148" t="s">
        <v>2628</v>
      </c>
      <c r="I238" s="149"/>
      <c r="L238" s="34"/>
      <c r="M238" s="150"/>
      <c r="T238" s="55"/>
      <c r="AT238" s="18" t="s">
        <v>253</v>
      </c>
      <c r="AU238" s="18" t="s">
        <v>21</v>
      </c>
    </row>
    <row r="239" spans="2:65" s="11" customFormat="1" ht="22.9" customHeight="1">
      <c r="B239" s="122"/>
      <c r="D239" s="123" t="s">
        <v>74</v>
      </c>
      <c r="E239" s="132" t="s">
        <v>2630</v>
      </c>
      <c r="F239" s="132" t="s">
        <v>2631</v>
      </c>
      <c r="I239" s="125"/>
      <c r="J239" s="133">
        <f>BK239</f>
        <v>0</v>
      </c>
      <c r="L239" s="122"/>
      <c r="M239" s="127"/>
      <c r="P239" s="128">
        <f>SUM(P240:P250)</f>
        <v>0</v>
      </c>
      <c r="R239" s="128">
        <f>SUM(R240:R250)</f>
        <v>0</v>
      </c>
      <c r="T239" s="129">
        <f>SUM(T240:T250)</f>
        <v>0</v>
      </c>
      <c r="AR239" s="123" t="s">
        <v>264</v>
      </c>
      <c r="AT239" s="130" t="s">
        <v>74</v>
      </c>
      <c r="AU239" s="130" t="s">
        <v>83</v>
      </c>
      <c r="AY239" s="123" t="s">
        <v>244</v>
      </c>
      <c r="BK239" s="131">
        <f>SUM(BK240:BK250)</f>
        <v>0</v>
      </c>
    </row>
    <row r="240" spans="2:65" s="1" customFormat="1" ht="16.5" customHeight="1">
      <c r="B240" s="34"/>
      <c r="C240" s="134" t="s">
        <v>658</v>
      </c>
      <c r="D240" s="134" t="s">
        <v>246</v>
      </c>
      <c r="E240" s="135" t="s">
        <v>2632</v>
      </c>
      <c r="F240" s="136" t="s">
        <v>2633</v>
      </c>
      <c r="G240" s="137" t="s">
        <v>507</v>
      </c>
      <c r="H240" s="138">
        <v>1</v>
      </c>
      <c r="I240" s="139"/>
      <c r="J240" s="140">
        <f>ROUND(I240*H240,2)</f>
        <v>0</v>
      </c>
      <c r="K240" s="136" t="s">
        <v>250</v>
      </c>
      <c r="L240" s="34"/>
      <c r="M240" s="141" t="s">
        <v>29</v>
      </c>
      <c r="N240" s="142" t="s">
        <v>46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673</v>
      </c>
      <c r="AT240" s="145" t="s">
        <v>246</v>
      </c>
      <c r="AU240" s="145" t="s">
        <v>21</v>
      </c>
      <c r="AY240" s="18" t="s">
        <v>244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83</v>
      </c>
      <c r="BK240" s="146">
        <f>ROUND(I240*H240,2)</f>
        <v>0</v>
      </c>
      <c r="BL240" s="18" t="s">
        <v>673</v>
      </c>
      <c r="BM240" s="145" t="s">
        <v>3908</v>
      </c>
    </row>
    <row r="241" spans="2:65" s="1" customFormat="1">
      <c r="B241" s="34"/>
      <c r="D241" s="147" t="s">
        <v>253</v>
      </c>
      <c r="F241" s="148" t="s">
        <v>2635</v>
      </c>
      <c r="I241" s="149"/>
      <c r="L241" s="34"/>
      <c r="M241" s="150"/>
      <c r="T241" s="55"/>
      <c r="AT241" s="18" t="s">
        <v>253</v>
      </c>
      <c r="AU241" s="18" t="s">
        <v>21</v>
      </c>
    </row>
    <row r="242" spans="2:65" s="1" customFormat="1">
      <c r="B242" s="34"/>
      <c r="D242" s="151" t="s">
        <v>255</v>
      </c>
      <c r="F242" s="152" t="s">
        <v>2636</v>
      </c>
      <c r="I242" s="149"/>
      <c r="L242" s="34"/>
      <c r="M242" s="150"/>
      <c r="T242" s="55"/>
      <c r="AT242" s="18" t="s">
        <v>255</v>
      </c>
      <c r="AU242" s="18" t="s">
        <v>21</v>
      </c>
    </row>
    <row r="243" spans="2:65" s="1" customFormat="1" ht="16.5" customHeight="1">
      <c r="B243" s="34"/>
      <c r="C243" s="134" t="s">
        <v>665</v>
      </c>
      <c r="D243" s="134" t="s">
        <v>246</v>
      </c>
      <c r="E243" s="135" t="s">
        <v>2637</v>
      </c>
      <c r="F243" s="136" t="s">
        <v>2638</v>
      </c>
      <c r="G243" s="137" t="s">
        <v>2639</v>
      </c>
      <c r="H243" s="138">
        <v>1</v>
      </c>
      <c r="I243" s="139"/>
      <c r="J243" s="140">
        <f>ROUND(I243*H243,2)</f>
        <v>0</v>
      </c>
      <c r="K243" s="136" t="s">
        <v>250</v>
      </c>
      <c r="L243" s="34"/>
      <c r="M243" s="141" t="s">
        <v>29</v>
      </c>
      <c r="N243" s="142" t="s">
        <v>46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673</v>
      </c>
      <c r="AT243" s="145" t="s">
        <v>246</v>
      </c>
      <c r="AU243" s="145" t="s">
        <v>21</v>
      </c>
      <c r="AY243" s="18" t="s">
        <v>244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83</v>
      </c>
      <c r="BK243" s="146">
        <f>ROUND(I243*H243,2)</f>
        <v>0</v>
      </c>
      <c r="BL243" s="18" t="s">
        <v>673</v>
      </c>
      <c r="BM243" s="145" t="s">
        <v>3909</v>
      </c>
    </row>
    <row r="244" spans="2:65" s="1" customFormat="1">
      <c r="B244" s="34"/>
      <c r="D244" s="147" t="s">
        <v>253</v>
      </c>
      <c r="F244" s="148" t="s">
        <v>2641</v>
      </c>
      <c r="I244" s="149"/>
      <c r="L244" s="34"/>
      <c r="M244" s="150"/>
      <c r="T244" s="55"/>
      <c r="AT244" s="18" t="s">
        <v>253</v>
      </c>
      <c r="AU244" s="18" t="s">
        <v>21</v>
      </c>
    </row>
    <row r="245" spans="2:65" s="1" customFormat="1">
      <c r="B245" s="34"/>
      <c r="D245" s="151" t="s">
        <v>255</v>
      </c>
      <c r="F245" s="152" t="s">
        <v>2642</v>
      </c>
      <c r="I245" s="149"/>
      <c r="L245" s="34"/>
      <c r="M245" s="150"/>
      <c r="T245" s="55"/>
      <c r="AT245" s="18" t="s">
        <v>255</v>
      </c>
      <c r="AU245" s="18" t="s">
        <v>21</v>
      </c>
    </row>
    <row r="246" spans="2:65" s="1" customFormat="1" ht="24.2" customHeight="1">
      <c r="B246" s="34"/>
      <c r="C246" s="134" t="s">
        <v>673</v>
      </c>
      <c r="D246" s="134" t="s">
        <v>246</v>
      </c>
      <c r="E246" s="135" t="s">
        <v>2643</v>
      </c>
      <c r="F246" s="136" t="s">
        <v>2644</v>
      </c>
      <c r="G246" s="137" t="s">
        <v>2645</v>
      </c>
      <c r="H246" s="138">
        <v>1</v>
      </c>
      <c r="I246" s="139"/>
      <c r="J246" s="140">
        <f>ROUND(I246*H246,2)</f>
        <v>0</v>
      </c>
      <c r="K246" s="136" t="s">
        <v>250</v>
      </c>
      <c r="L246" s="34"/>
      <c r="M246" s="141" t="s">
        <v>29</v>
      </c>
      <c r="N246" s="142" t="s">
        <v>46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673</v>
      </c>
      <c r="AT246" s="145" t="s">
        <v>246</v>
      </c>
      <c r="AU246" s="145" t="s">
        <v>21</v>
      </c>
      <c r="AY246" s="18" t="s">
        <v>244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83</v>
      </c>
      <c r="BK246" s="146">
        <f>ROUND(I246*H246,2)</f>
        <v>0</v>
      </c>
      <c r="BL246" s="18" t="s">
        <v>673</v>
      </c>
      <c r="BM246" s="145" t="s">
        <v>3910</v>
      </c>
    </row>
    <row r="247" spans="2:65" s="1" customFormat="1">
      <c r="B247" s="34"/>
      <c r="D247" s="147" t="s">
        <v>253</v>
      </c>
      <c r="F247" s="148" t="s">
        <v>2647</v>
      </c>
      <c r="I247" s="149"/>
      <c r="L247" s="34"/>
      <c r="M247" s="150"/>
      <c r="T247" s="55"/>
      <c r="AT247" s="18" t="s">
        <v>253</v>
      </c>
      <c r="AU247" s="18" t="s">
        <v>21</v>
      </c>
    </row>
    <row r="248" spans="2:65" s="1" customFormat="1">
      <c r="B248" s="34"/>
      <c r="D248" s="151" t="s">
        <v>255</v>
      </c>
      <c r="F248" s="152" t="s">
        <v>2648</v>
      </c>
      <c r="I248" s="149"/>
      <c r="L248" s="34"/>
      <c r="M248" s="150"/>
      <c r="T248" s="55"/>
      <c r="AT248" s="18" t="s">
        <v>255</v>
      </c>
      <c r="AU248" s="18" t="s">
        <v>21</v>
      </c>
    </row>
    <row r="249" spans="2:65" s="1" customFormat="1" ht="16.5" customHeight="1">
      <c r="B249" s="34"/>
      <c r="C249" s="134" t="s">
        <v>680</v>
      </c>
      <c r="D249" s="134" t="s">
        <v>246</v>
      </c>
      <c r="E249" s="135" t="s">
        <v>2649</v>
      </c>
      <c r="F249" s="136" t="s">
        <v>2650</v>
      </c>
      <c r="G249" s="137" t="s">
        <v>507</v>
      </c>
      <c r="H249" s="138">
        <v>1</v>
      </c>
      <c r="I249" s="139"/>
      <c r="J249" s="140">
        <f>ROUND(I249*H249,2)</f>
        <v>0</v>
      </c>
      <c r="K249" s="136" t="s">
        <v>29</v>
      </c>
      <c r="L249" s="34"/>
      <c r="M249" s="141" t="s">
        <v>29</v>
      </c>
      <c r="N249" s="142" t="s">
        <v>46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673</v>
      </c>
      <c r="AT249" s="145" t="s">
        <v>246</v>
      </c>
      <c r="AU249" s="145" t="s">
        <v>21</v>
      </c>
      <c r="AY249" s="18" t="s">
        <v>244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83</v>
      </c>
      <c r="BK249" s="146">
        <f>ROUND(I249*H249,2)</f>
        <v>0</v>
      </c>
      <c r="BL249" s="18" t="s">
        <v>673</v>
      </c>
      <c r="BM249" s="145" t="s">
        <v>3911</v>
      </c>
    </row>
    <row r="250" spans="2:65" s="1" customFormat="1">
      <c r="B250" s="34"/>
      <c r="D250" s="147" t="s">
        <v>253</v>
      </c>
      <c r="F250" s="148" t="s">
        <v>2650</v>
      </c>
      <c r="I250" s="149"/>
      <c r="L250" s="34"/>
      <c r="M250" s="150"/>
      <c r="T250" s="55"/>
      <c r="AT250" s="18" t="s">
        <v>253</v>
      </c>
      <c r="AU250" s="18" t="s">
        <v>21</v>
      </c>
    </row>
    <row r="251" spans="2:65" s="11" customFormat="1" ht="22.9" customHeight="1">
      <c r="B251" s="122"/>
      <c r="D251" s="123" t="s">
        <v>74</v>
      </c>
      <c r="E251" s="132" t="s">
        <v>2652</v>
      </c>
      <c r="F251" s="132" t="s">
        <v>2653</v>
      </c>
      <c r="I251" s="125"/>
      <c r="J251" s="133">
        <f>BK251</f>
        <v>0</v>
      </c>
      <c r="L251" s="122"/>
      <c r="M251" s="127"/>
      <c r="P251" s="128">
        <f>SUM(P252:P257)</f>
        <v>0</v>
      </c>
      <c r="R251" s="128">
        <f>SUM(R252:R257)</f>
        <v>0</v>
      </c>
      <c r="T251" s="129">
        <f>SUM(T252:T257)</f>
        <v>0</v>
      </c>
      <c r="AR251" s="123" t="s">
        <v>251</v>
      </c>
      <c r="AT251" s="130" t="s">
        <v>74</v>
      </c>
      <c r="AU251" s="130" t="s">
        <v>83</v>
      </c>
      <c r="AY251" s="123" t="s">
        <v>244</v>
      </c>
      <c r="BK251" s="131">
        <f>SUM(BK252:BK257)</f>
        <v>0</v>
      </c>
    </row>
    <row r="252" spans="2:65" s="1" customFormat="1" ht="16.5" customHeight="1">
      <c r="B252" s="34"/>
      <c r="C252" s="134" t="s">
        <v>685</v>
      </c>
      <c r="D252" s="134" t="s">
        <v>246</v>
      </c>
      <c r="E252" s="135" t="s">
        <v>2654</v>
      </c>
      <c r="F252" s="136" t="s">
        <v>2655</v>
      </c>
      <c r="G252" s="137" t="s">
        <v>1351</v>
      </c>
      <c r="H252" s="138">
        <v>32</v>
      </c>
      <c r="I252" s="139"/>
      <c r="J252" s="140">
        <f>ROUND(I252*H252,2)</f>
        <v>0</v>
      </c>
      <c r="K252" s="136" t="s">
        <v>29</v>
      </c>
      <c r="L252" s="34"/>
      <c r="M252" s="141" t="s">
        <v>29</v>
      </c>
      <c r="N252" s="142" t="s">
        <v>46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2390</v>
      </c>
      <c r="AT252" s="145" t="s">
        <v>246</v>
      </c>
      <c r="AU252" s="145" t="s">
        <v>21</v>
      </c>
      <c r="AY252" s="18" t="s">
        <v>244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83</v>
      </c>
      <c r="BK252" s="146">
        <f>ROUND(I252*H252,2)</f>
        <v>0</v>
      </c>
      <c r="BL252" s="18" t="s">
        <v>2390</v>
      </c>
      <c r="BM252" s="145" t="s">
        <v>3912</v>
      </c>
    </row>
    <row r="253" spans="2:65" s="1" customFormat="1">
      <c r="B253" s="34"/>
      <c r="D253" s="147" t="s">
        <v>253</v>
      </c>
      <c r="F253" s="148" t="s">
        <v>2655</v>
      </c>
      <c r="I253" s="149"/>
      <c r="L253" s="34"/>
      <c r="M253" s="150"/>
      <c r="T253" s="55"/>
      <c r="AT253" s="18" t="s">
        <v>253</v>
      </c>
      <c r="AU253" s="18" t="s">
        <v>21</v>
      </c>
    </row>
    <row r="254" spans="2:65" s="1" customFormat="1" ht="16.5" customHeight="1">
      <c r="B254" s="34"/>
      <c r="C254" s="134" t="s">
        <v>692</v>
      </c>
      <c r="D254" s="134" t="s">
        <v>246</v>
      </c>
      <c r="E254" s="135" t="s">
        <v>2657</v>
      </c>
      <c r="F254" s="136" t="s">
        <v>2658</v>
      </c>
      <c r="G254" s="137" t="s">
        <v>1351</v>
      </c>
      <c r="H254" s="138">
        <v>48</v>
      </c>
      <c r="I254" s="139"/>
      <c r="J254" s="140">
        <f>ROUND(I254*H254,2)</f>
        <v>0</v>
      </c>
      <c r="K254" s="136" t="s">
        <v>29</v>
      </c>
      <c r="L254" s="34"/>
      <c r="M254" s="141" t="s">
        <v>29</v>
      </c>
      <c r="N254" s="142" t="s">
        <v>46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2390</v>
      </c>
      <c r="AT254" s="145" t="s">
        <v>246</v>
      </c>
      <c r="AU254" s="145" t="s">
        <v>21</v>
      </c>
      <c r="AY254" s="18" t="s">
        <v>244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83</v>
      </c>
      <c r="BK254" s="146">
        <f>ROUND(I254*H254,2)</f>
        <v>0</v>
      </c>
      <c r="BL254" s="18" t="s">
        <v>2390</v>
      </c>
      <c r="BM254" s="145" t="s">
        <v>3913</v>
      </c>
    </row>
    <row r="255" spans="2:65" s="1" customFormat="1">
      <c r="B255" s="34"/>
      <c r="D255" s="147" t="s">
        <v>253</v>
      </c>
      <c r="F255" s="148" t="s">
        <v>2658</v>
      </c>
      <c r="I255" s="149"/>
      <c r="L255" s="34"/>
      <c r="M255" s="150"/>
      <c r="T255" s="55"/>
      <c r="AT255" s="18" t="s">
        <v>253</v>
      </c>
      <c r="AU255" s="18" t="s">
        <v>21</v>
      </c>
    </row>
    <row r="256" spans="2:65" s="1" customFormat="1" ht="16.5" customHeight="1">
      <c r="B256" s="34"/>
      <c r="C256" s="134" t="s">
        <v>699</v>
      </c>
      <c r="D256" s="134" t="s">
        <v>246</v>
      </c>
      <c r="E256" s="135" t="s">
        <v>2660</v>
      </c>
      <c r="F256" s="136" t="s">
        <v>2661</v>
      </c>
      <c r="G256" s="137" t="s">
        <v>1351</v>
      </c>
      <c r="H256" s="138">
        <v>12</v>
      </c>
      <c r="I256" s="139"/>
      <c r="J256" s="140">
        <f>ROUND(I256*H256,2)</f>
        <v>0</v>
      </c>
      <c r="K256" s="136" t="s">
        <v>29</v>
      </c>
      <c r="L256" s="34"/>
      <c r="M256" s="141" t="s">
        <v>29</v>
      </c>
      <c r="N256" s="142" t="s">
        <v>46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2390</v>
      </c>
      <c r="AT256" s="145" t="s">
        <v>246</v>
      </c>
      <c r="AU256" s="145" t="s">
        <v>21</v>
      </c>
      <c r="AY256" s="18" t="s">
        <v>244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83</v>
      </c>
      <c r="BK256" s="146">
        <f>ROUND(I256*H256,2)</f>
        <v>0</v>
      </c>
      <c r="BL256" s="18" t="s">
        <v>2390</v>
      </c>
      <c r="BM256" s="145" t="s">
        <v>3914</v>
      </c>
    </row>
    <row r="257" spans="2:65" s="1" customFormat="1">
      <c r="B257" s="34"/>
      <c r="D257" s="147" t="s">
        <v>253</v>
      </c>
      <c r="F257" s="148" t="s">
        <v>2661</v>
      </c>
      <c r="I257" s="149"/>
      <c r="L257" s="34"/>
      <c r="M257" s="150"/>
      <c r="T257" s="55"/>
      <c r="AT257" s="18" t="s">
        <v>253</v>
      </c>
      <c r="AU257" s="18" t="s">
        <v>21</v>
      </c>
    </row>
    <row r="258" spans="2:65" s="11" customFormat="1" ht="22.9" customHeight="1">
      <c r="B258" s="122"/>
      <c r="D258" s="123" t="s">
        <v>74</v>
      </c>
      <c r="E258" s="132" t="s">
        <v>2663</v>
      </c>
      <c r="F258" s="132" t="s">
        <v>2664</v>
      </c>
      <c r="I258" s="125"/>
      <c r="J258" s="133">
        <f>BK258</f>
        <v>0</v>
      </c>
      <c r="L258" s="122"/>
      <c r="M258" s="127"/>
      <c r="P258" s="128">
        <f>SUM(P259:P260)</f>
        <v>0</v>
      </c>
      <c r="R258" s="128">
        <f>SUM(R259:R260)</f>
        <v>0</v>
      </c>
      <c r="T258" s="129">
        <f>SUM(T259:T260)</f>
        <v>0</v>
      </c>
      <c r="AR258" s="123" t="s">
        <v>251</v>
      </c>
      <c r="AT258" s="130" t="s">
        <v>74</v>
      </c>
      <c r="AU258" s="130" t="s">
        <v>83</v>
      </c>
      <c r="AY258" s="123" t="s">
        <v>244</v>
      </c>
      <c r="BK258" s="131">
        <f>SUM(BK259:BK260)</f>
        <v>0</v>
      </c>
    </row>
    <row r="259" spans="2:65" s="1" customFormat="1" ht="16.5" customHeight="1">
      <c r="B259" s="34"/>
      <c r="C259" s="175" t="s">
        <v>704</v>
      </c>
      <c r="D259" s="175" t="s">
        <v>373</v>
      </c>
      <c r="E259" s="176" t="s">
        <v>2665</v>
      </c>
      <c r="F259" s="177" t="s">
        <v>2666</v>
      </c>
      <c r="G259" s="178" t="s">
        <v>2531</v>
      </c>
      <c r="H259" s="179">
        <v>1</v>
      </c>
      <c r="I259" s="180"/>
      <c r="J259" s="181">
        <f>ROUND(I259*H259,2)</f>
        <v>0</v>
      </c>
      <c r="K259" s="177" t="s">
        <v>29</v>
      </c>
      <c r="L259" s="182"/>
      <c r="M259" s="183" t="s">
        <v>29</v>
      </c>
      <c r="N259" s="184" t="s">
        <v>46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2390</v>
      </c>
      <c r="AT259" s="145" t="s">
        <v>373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2390</v>
      </c>
      <c r="BM259" s="145" t="s">
        <v>3915</v>
      </c>
    </row>
    <row r="260" spans="2:65" s="1" customFormat="1">
      <c r="B260" s="34"/>
      <c r="D260" s="147" t="s">
        <v>253</v>
      </c>
      <c r="F260" s="148" t="s">
        <v>2666</v>
      </c>
      <c r="I260" s="149"/>
      <c r="L260" s="34"/>
      <c r="M260" s="185"/>
      <c r="N260" s="186"/>
      <c r="O260" s="186"/>
      <c r="P260" s="186"/>
      <c r="Q260" s="186"/>
      <c r="R260" s="186"/>
      <c r="S260" s="186"/>
      <c r="T260" s="187"/>
      <c r="AT260" s="18" t="s">
        <v>253</v>
      </c>
      <c r="AU260" s="18" t="s">
        <v>21</v>
      </c>
    </row>
    <row r="261" spans="2:65" s="1" customFormat="1" ht="6.95" customHeight="1">
      <c r="B261" s="43"/>
      <c r="C261" s="44"/>
      <c r="D261" s="44"/>
      <c r="E261" s="44"/>
      <c r="F261" s="44"/>
      <c r="G261" s="44"/>
      <c r="H261" s="44"/>
      <c r="I261" s="44"/>
      <c r="J261" s="44"/>
      <c r="K261" s="44"/>
      <c r="L261" s="34"/>
    </row>
  </sheetData>
  <sheetProtection algorithmName="SHA-512" hashValue="Esi6Da8wWaus2uj3/hPlnjdPyav/MRuTIL9hGMpApD3ooz6kdKOl4/47QelwH8k7VIsqZzv3+VRjfTZNrM1K3w==" saltValue="EMmBSLJ/z9kJWMpxclCUQ12hqR+jcOqrjJnW/QKru4Ozcc9ZCybEsktCnpuuOmMmWg3La/7twLvcjoRNHztIJg==" spinCount="100000" sheet="1" objects="1" scenarios="1" formatColumns="0" formatRows="0" autoFilter="0"/>
  <autoFilter ref="C95:K260" xr:uid="{00000000-0009-0000-0000-00000E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7" r:id="rId1" xr:uid="{00000000-0004-0000-0E00-000000000000}"/>
    <hyperlink ref="F121" r:id="rId2" xr:uid="{00000000-0004-0000-0E00-000001000000}"/>
    <hyperlink ref="F124" r:id="rId3" xr:uid="{00000000-0004-0000-0E00-000002000000}"/>
    <hyperlink ref="F127" r:id="rId4" xr:uid="{00000000-0004-0000-0E00-000003000000}"/>
    <hyperlink ref="F134" r:id="rId5" xr:uid="{00000000-0004-0000-0E00-000004000000}"/>
    <hyperlink ref="F139" r:id="rId6" xr:uid="{00000000-0004-0000-0E00-000005000000}"/>
    <hyperlink ref="F144" r:id="rId7" xr:uid="{00000000-0004-0000-0E00-000006000000}"/>
    <hyperlink ref="F151" r:id="rId8" xr:uid="{00000000-0004-0000-0E00-000007000000}"/>
    <hyperlink ref="F154" r:id="rId9" xr:uid="{00000000-0004-0000-0E00-000008000000}"/>
    <hyperlink ref="F159" r:id="rId10" xr:uid="{00000000-0004-0000-0E00-000009000000}"/>
    <hyperlink ref="F166" r:id="rId11" xr:uid="{00000000-0004-0000-0E00-00000A000000}"/>
    <hyperlink ref="F186" r:id="rId12" xr:uid="{00000000-0004-0000-0E00-00000B000000}"/>
    <hyperlink ref="F191" r:id="rId13" xr:uid="{00000000-0004-0000-0E00-00000C000000}"/>
    <hyperlink ref="F242" r:id="rId14" xr:uid="{00000000-0004-0000-0E00-00000D000000}"/>
    <hyperlink ref="F245" r:id="rId15" xr:uid="{00000000-0004-0000-0E00-00000E000000}"/>
    <hyperlink ref="F248" r:id="rId16" xr:uid="{00000000-0004-0000-0E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127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ht="12" customHeight="1">
      <c r="B8" s="21"/>
      <c r="D8" s="28" t="s">
        <v>210</v>
      </c>
      <c r="L8" s="21"/>
    </row>
    <row r="9" spans="2:46" s="1" customFormat="1" ht="16.5" customHeight="1">
      <c r="B9" s="34"/>
      <c r="E9" s="336" t="s">
        <v>3188</v>
      </c>
      <c r="F9" s="335"/>
      <c r="G9" s="335"/>
      <c r="H9" s="335"/>
      <c r="L9" s="34"/>
    </row>
    <row r="10" spans="2:46" s="1" customFormat="1" ht="12" customHeight="1">
      <c r="B10" s="34"/>
      <c r="D10" s="28" t="s">
        <v>2412</v>
      </c>
      <c r="L10" s="34"/>
    </row>
    <row r="11" spans="2:46" s="1" customFormat="1" ht="16.5" customHeight="1">
      <c r="B11" s="34"/>
      <c r="E11" s="310" t="s">
        <v>3916</v>
      </c>
      <c r="F11" s="335"/>
      <c r="G11" s="335"/>
      <c r="H11" s="335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29</v>
      </c>
      <c r="I13" s="28" t="s">
        <v>20</v>
      </c>
      <c r="J13" s="26" t="s">
        <v>29</v>
      </c>
      <c r="L13" s="34"/>
    </row>
    <row r="14" spans="2:46" s="1" customFormat="1" ht="12" customHeight="1">
      <c r="B14" s="34"/>
      <c r="D14" s="28" t="s">
        <v>22</v>
      </c>
      <c r="F14" s="26" t="s">
        <v>3917</v>
      </c>
      <c r="I14" s="28" t="s">
        <v>24</v>
      </c>
      <c r="J14" s="51">
        <f>'Rekapitulace stavby'!AN8</f>
        <v>45897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27</v>
      </c>
      <c r="I16" s="28" t="s">
        <v>28</v>
      </c>
      <c r="J16" s="26" t="str">
        <f>IF('Rekapitulace stavby'!AN10="","",'Rekapitulace stavby'!AN10)</f>
        <v/>
      </c>
      <c r="L16" s="34"/>
    </row>
    <row r="17" spans="2:12" s="1" customFormat="1" ht="18" customHeight="1">
      <c r="B17" s="34"/>
      <c r="E17" s="26" t="str">
        <f>IF('Rekapitulace stavby'!E11="","",'Rekapitulace stavby'!E11)</f>
        <v>Povodí Odry, státní podnik</v>
      </c>
      <c r="I17" s="28" t="s">
        <v>31</v>
      </c>
      <c r="J17" s="26" t="str">
        <f>IF('Rekapitulace stavby'!AN11="","",'Rekapitulace stavby'!AN11)</f>
        <v/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tr">
        <f>IF('Rekapitulace stavby'!AN16="","",'Rekapitulace stavby'!AN16)</f>
        <v/>
      </c>
      <c r="L22" s="34"/>
    </row>
    <row r="23" spans="2:12" s="1" customFormat="1" ht="18" customHeight="1">
      <c r="B23" s="34"/>
      <c r="E23" s="26" t="str">
        <f>IF('Rekapitulace stavby'!E17="","",'Rekapitulace stavby'!E17)</f>
        <v>AQUATIS, a.s.</v>
      </c>
      <c r="I23" s="28" t="s">
        <v>31</v>
      </c>
      <c r="J23" s="26" t="str">
        <f>IF('Rekapitulace stavby'!AN17="","",'Rekapitulace stavby'!AN17)</f>
        <v/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tr">
        <f>IF('Rekapitulace stavby'!AN19="","",'Rekapitulace stavby'!AN19)</f>
        <v/>
      </c>
      <c r="L25" s="34"/>
    </row>
    <row r="26" spans="2:12" s="1" customFormat="1" ht="18" customHeight="1">
      <c r="B26" s="34"/>
      <c r="E26" s="26" t="str">
        <f>IF('Rekapitulace stavby'!E20="","",'Rekapitulace stavby'!E20)</f>
        <v>Ing. Michal Jendruščák</v>
      </c>
      <c r="I26" s="28" t="s">
        <v>31</v>
      </c>
      <c r="J26" s="26" t="str">
        <f>IF('Rekapitulace stavby'!AN20="","",'Rekapitulace stavby'!AN20)</f>
        <v/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ROUND(J91,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ROUND((SUM(BE91:BE185)),  2)</f>
        <v>0</v>
      </c>
      <c r="I35" s="96">
        <v>0.21</v>
      </c>
      <c r="J35" s="85">
        <f>ROUND(((SUM(BE91:BE185))*I35),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ROUND((SUM(BF91:BF185)),  2)</f>
        <v>0</v>
      </c>
      <c r="I36" s="96">
        <v>0.15</v>
      </c>
      <c r="J36" s="85">
        <f>ROUND(((SUM(BF91:BF185))*I36),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ROUND((SUM(BG91:BG185)),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ROUND((SUM(BH91:BH185)),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ROUND((SUM(BI91:BI185)),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3188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040.31.3 B - Nový silniční most ev. č. 4585-8 v km 1,297 93 - bourání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 xml:space="preserve"> 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J91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3918</v>
      </c>
      <c r="E64" s="108"/>
      <c r="F64" s="108"/>
      <c r="G64" s="108"/>
      <c r="H64" s="108"/>
      <c r="I64" s="108"/>
      <c r="J64" s="109">
        <f>J92</f>
        <v>0</v>
      </c>
      <c r="L64" s="106"/>
    </row>
    <row r="65" spans="2:12" s="9" customFormat="1" ht="19.899999999999999" customHeight="1">
      <c r="B65" s="110"/>
      <c r="D65" s="111" t="s">
        <v>3919</v>
      </c>
      <c r="E65" s="112"/>
      <c r="F65" s="112"/>
      <c r="G65" s="112"/>
      <c r="H65" s="112"/>
      <c r="I65" s="112"/>
      <c r="J65" s="113">
        <f>J93</f>
        <v>0</v>
      </c>
      <c r="L65" s="110"/>
    </row>
    <row r="66" spans="2:12" s="9" customFormat="1" ht="19.899999999999999" customHeight="1">
      <c r="B66" s="110"/>
      <c r="D66" s="111" t="s">
        <v>222</v>
      </c>
      <c r="E66" s="112"/>
      <c r="F66" s="112"/>
      <c r="G66" s="112"/>
      <c r="H66" s="112"/>
      <c r="I66" s="112"/>
      <c r="J66" s="113">
        <f>J114</f>
        <v>0</v>
      </c>
      <c r="L66" s="110"/>
    </row>
    <row r="67" spans="2:12" s="9" customFormat="1" ht="19.899999999999999" customHeight="1">
      <c r="B67" s="110"/>
      <c r="D67" s="111" t="s">
        <v>223</v>
      </c>
      <c r="E67" s="112"/>
      <c r="F67" s="112"/>
      <c r="G67" s="112"/>
      <c r="H67" s="112"/>
      <c r="I67" s="112"/>
      <c r="J67" s="113">
        <f>J151</f>
        <v>0</v>
      </c>
      <c r="L67" s="110"/>
    </row>
    <row r="68" spans="2:12" s="8" customFormat="1" ht="24.95" customHeight="1">
      <c r="B68" s="106"/>
      <c r="D68" s="107" t="s">
        <v>225</v>
      </c>
      <c r="E68" s="108"/>
      <c r="F68" s="108"/>
      <c r="G68" s="108"/>
      <c r="H68" s="108"/>
      <c r="I68" s="108"/>
      <c r="J68" s="109">
        <f>J172</f>
        <v>0</v>
      </c>
      <c r="L68" s="106"/>
    </row>
    <row r="69" spans="2:12" s="9" customFormat="1" ht="19.899999999999999" customHeight="1">
      <c r="B69" s="110"/>
      <c r="D69" s="111" t="s">
        <v>1346</v>
      </c>
      <c r="E69" s="112"/>
      <c r="F69" s="112"/>
      <c r="G69" s="112"/>
      <c r="H69" s="112"/>
      <c r="I69" s="112"/>
      <c r="J69" s="113">
        <f>J173</f>
        <v>0</v>
      </c>
      <c r="L69" s="110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229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336" t="str">
        <f>E7</f>
        <v>Opatření Zátor-Loučky, OHO, Dílčí stavba 02.040 Opatření v úseku Zátor - Loučky</v>
      </c>
      <c r="F79" s="337"/>
      <c r="G79" s="337"/>
      <c r="H79" s="337"/>
      <c r="L79" s="34"/>
    </row>
    <row r="80" spans="2:12" ht="12" customHeight="1">
      <c r="B80" s="21"/>
      <c r="C80" s="28" t="s">
        <v>210</v>
      </c>
      <c r="L80" s="21"/>
    </row>
    <row r="81" spans="2:65" s="1" customFormat="1" ht="16.5" customHeight="1">
      <c r="B81" s="34"/>
      <c r="E81" s="336" t="s">
        <v>3188</v>
      </c>
      <c r="F81" s="335"/>
      <c r="G81" s="335"/>
      <c r="H81" s="335"/>
      <c r="L81" s="34"/>
    </row>
    <row r="82" spans="2:65" s="1" customFormat="1" ht="12" customHeight="1">
      <c r="B82" s="34"/>
      <c r="C82" s="28" t="s">
        <v>2412</v>
      </c>
      <c r="L82" s="34"/>
    </row>
    <row r="83" spans="2:65" s="1" customFormat="1" ht="16.5" customHeight="1">
      <c r="B83" s="34"/>
      <c r="E83" s="310" t="str">
        <f>E11</f>
        <v>040.31.3 B - Nový silniční most ev. č. 4585-8 v km 1,297 93 - bourání</v>
      </c>
      <c r="F83" s="335"/>
      <c r="G83" s="335"/>
      <c r="H83" s="335"/>
      <c r="L83" s="34"/>
    </row>
    <row r="84" spans="2:65" s="1" customFormat="1" ht="6.95" customHeight="1">
      <c r="B84" s="34"/>
      <c r="L84" s="34"/>
    </row>
    <row r="85" spans="2:65" s="1" customFormat="1" ht="12" customHeight="1">
      <c r="B85" s="34"/>
      <c r="C85" s="28" t="s">
        <v>22</v>
      </c>
      <c r="F85" s="26" t="str">
        <f>F14</f>
        <v xml:space="preserve"> </v>
      </c>
      <c r="I85" s="28" t="s">
        <v>24</v>
      </c>
      <c r="J85" s="51">
        <f>IF(J14="","",J14)</f>
        <v>45897</v>
      </c>
      <c r="L85" s="34"/>
    </row>
    <row r="86" spans="2:65" s="1" customFormat="1" ht="6.95" customHeight="1">
      <c r="B86" s="34"/>
      <c r="L86" s="34"/>
    </row>
    <row r="87" spans="2:65" s="1" customFormat="1" ht="15.2" customHeight="1">
      <c r="B87" s="34"/>
      <c r="C87" s="28" t="s">
        <v>27</v>
      </c>
      <c r="F87" s="26" t="str">
        <f>E17</f>
        <v>Povodí Odry, státní podnik</v>
      </c>
      <c r="I87" s="28" t="s">
        <v>34</v>
      </c>
      <c r="J87" s="32" t="str">
        <f>E23</f>
        <v>AQUATIS, a.s.</v>
      </c>
      <c r="L87" s="34"/>
    </row>
    <row r="88" spans="2:65" s="1" customFormat="1" ht="25.7" customHeight="1">
      <c r="B88" s="34"/>
      <c r="C88" s="28" t="s">
        <v>32</v>
      </c>
      <c r="F88" s="26" t="str">
        <f>IF(E20="","",E20)</f>
        <v>Vyplň údaj</v>
      </c>
      <c r="I88" s="28" t="s">
        <v>37</v>
      </c>
      <c r="J88" s="32" t="str">
        <f>E26</f>
        <v>Ing. Michal Jendruščák</v>
      </c>
      <c r="L88" s="34"/>
    </row>
    <row r="89" spans="2:65" s="1" customFormat="1" ht="10.35" customHeight="1">
      <c r="B89" s="34"/>
      <c r="L89" s="34"/>
    </row>
    <row r="90" spans="2:65" s="10" customFormat="1" ht="29.25" customHeight="1">
      <c r="B90" s="114"/>
      <c r="C90" s="115" t="s">
        <v>230</v>
      </c>
      <c r="D90" s="116" t="s">
        <v>60</v>
      </c>
      <c r="E90" s="116" t="s">
        <v>56</v>
      </c>
      <c r="F90" s="116" t="s">
        <v>57</v>
      </c>
      <c r="G90" s="116" t="s">
        <v>231</v>
      </c>
      <c r="H90" s="116" t="s">
        <v>232</v>
      </c>
      <c r="I90" s="116" t="s">
        <v>233</v>
      </c>
      <c r="J90" s="116" t="s">
        <v>214</v>
      </c>
      <c r="K90" s="117" t="s">
        <v>234</v>
      </c>
      <c r="L90" s="114"/>
      <c r="M90" s="58" t="s">
        <v>29</v>
      </c>
      <c r="N90" s="59" t="s">
        <v>45</v>
      </c>
      <c r="O90" s="59" t="s">
        <v>235</v>
      </c>
      <c r="P90" s="59" t="s">
        <v>236</v>
      </c>
      <c r="Q90" s="59" t="s">
        <v>237</v>
      </c>
      <c r="R90" s="59" t="s">
        <v>238</v>
      </c>
      <c r="S90" s="59" t="s">
        <v>239</v>
      </c>
      <c r="T90" s="60" t="s">
        <v>240</v>
      </c>
    </row>
    <row r="91" spans="2:65" s="1" customFormat="1" ht="22.9" customHeight="1">
      <c r="B91" s="34"/>
      <c r="C91" s="63" t="s">
        <v>241</v>
      </c>
      <c r="J91" s="118">
        <f>BK91</f>
        <v>0</v>
      </c>
      <c r="L91" s="34"/>
      <c r="M91" s="61"/>
      <c r="N91" s="52"/>
      <c r="O91" s="52"/>
      <c r="P91" s="119">
        <f>P92+P172</f>
        <v>0</v>
      </c>
      <c r="Q91" s="52"/>
      <c r="R91" s="119">
        <f>R92+R172</f>
        <v>58.32598076</v>
      </c>
      <c r="S91" s="52"/>
      <c r="T91" s="120">
        <f>T92+T172</f>
        <v>1278.5973877000001</v>
      </c>
      <c r="AT91" s="18" t="s">
        <v>74</v>
      </c>
      <c r="AU91" s="18" t="s">
        <v>215</v>
      </c>
      <c r="BK91" s="121">
        <f>BK92+BK172</f>
        <v>0</v>
      </c>
    </row>
    <row r="92" spans="2:65" s="11" customFormat="1" ht="25.9" customHeight="1">
      <c r="B92" s="122"/>
      <c r="D92" s="123" t="s">
        <v>74</v>
      </c>
      <c r="E92" s="124" t="s">
        <v>242</v>
      </c>
      <c r="F92" s="124" t="s">
        <v>3920</v>
      </c>
      <c r="I92" s="125"/>
      <c r="J92" s="126">
        <f>BK92</f>
        <v>0</v>
      </c>
      <c r="L92" s="122"/>
      <c r="M92" s="127"/>
      <c r="P92" s="128">
        <f>P93+P114+P151</f>
        <v>0</v>
      </c>
      <c r="R92" s="128">
        <f>R93+R114+R151</f>
        <v>58.32598076</v>
      </c>
      <c r="T92" s="129">
        <f>T93+T114+T151</f>
        <v>1273.4795750000001</v>
      </c>
      <c r="AR92" s="123" t="s">
        <v>83</v>
      </c>
      <c r="AT92" s="130" t="s">
        <v>74</v>
      </c>
      <c r="AU92" s="130" t="s">
        <v>75</v>
      </c>
      <c r="AY92" s="123" t="s">
        <v>244</v>
      </c>
      <c r="BK92" s="131">
        <f>BK93+BK114+BK151</f>
        <v>0</v>
      </c>
    </row>
    <row r="93" spans="2:65" s="11" customFormat="1" ht="22.9" customHeight="1">
      <c r="B93" s="122"/>
      <c r="D93" s="123" t="s">
        <v>74</v>
      </c>
      <c r="E93" s="132" t="s">
        <v>83</v>
      </c>
      <c r="F93" s="132" t="s">
        <v>3921</v>
      </c>
      <c r="I93" s="125"/>
      <c r="J93" s="133">
        <f>BK93</f>
        <v>0</v>
      </c>
      <c r="L93" s="122"/>
      <c r="M93" s="127"/>
      <c r="P93" s="128">
        <f>SUM(P94:P113)</f>
        <v>0</v>
      </c>
      <c r="R93" s="128">
        <f>SUM(R94:R113)</f>
        <v>9.3412500000000006E-3</v>
      </c>
      <c r="T93" s="129">
        <f>SUM(T94:T113)</f>
        <v>120.09107499999999</v>
      </c>
      <c r="AR93" s="123" t="s">
        <v>83</v>
      </c>
      <c r="AT93" s="130" t="s">
        <v>74</v>
      </c>
      <c r="AU93" s="130" t="s">
        <v>83</v>
      </c>
      <c r="AY93" s="123" t="s">
        <v>244</v>
      </c>
      <c r="BK93" s="131">
        <f>SUM(BK94:BK113)</f>
        <v>0</v>
      </c>
    </row>
    <row r="94" spans="2:65" s="1" customFormat="1" ht="16.5" customHeight="1">
      <c r="B94" s="34"/>
      <c r="C94" s="134" t="s">
        <v>83</v>
      </c>
      <c r="D94" s="134" t="s">
        <v>246</v>
      </c>
      <c r="E94" s="135" t="s">
        <v>3922</v>
      </c>
      <c r="F94" s="136" t="s">
        <v>3923</v>
      </c>
      <c r="G94" s="137" t="s">
        <v>249</v>
      </c>
      <c r="H94" s="138">
        <v>186.82499999999999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1.0000000000000001E-5</v>
      </c>
      <c r="R94" s="143">
        <f>Q94*H94</f>
        <v>1.8682500000000001E-3</v>
      </c>
      <c r="S94" s="143">
        <v>0.10299999999999999</v>
      </c>
      <c r="T94" s="144">
        <f>S94*H94</f>
        <v>19.242974999999998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3924</v>
      </c>
    </row>
    <row r="95" spans="2:65" s="1" customFormat="1" ht="19.5">
      <c r="B95" s="34"/>
      <c r="D95" s="147" t="s">
        <v>253</v>
      </c>
      <c r="F95" s="148" t="s">
        <v>3925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3926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2" customFormat="1">
      <c r="B97" s="153"/>
      <c r="D97" s="147" t="s">
        <v>262</v>
      </c>
      <c r="E97" s="154" t="s">
        <v>29</v>
      </c>
      <c r="F97" s="155" t="s">
        <v>3927</v>
      </c>
      <c r="H97" s="156">
        <v>186.82499999999999</v>
      </c>
      <c r="I97" s="157"/>
      <c r="L97" s="153"/>
      <c r="M97" s="158"/>
      <c r="T97" s="159"/>
      <c r="AT97" s="154" t="s">
        <v>262</v>
      </c>
      <c r="AU97" s="154" t="s">
        <v>21</v>
      </c>
      <c r="AV97" s="12" t="s">
        <v>21</v>
      </c>
      <c r="AW97" s="12" t="s">
        <v>36</v>
      </c>
      <c r="AX97" s="12" t="s">
        <v>83</v>
      </c>
      <c r="AY97" s="154" t="s">
        <v>244</v>
      </c>
    </row>
    <row r="98" spans="2:65" s="1" customFormat="1" ht="16.5" customHeight="1">
      <c r="B98" s="34"/>
      <c r="C98" s="134" t="s">
        <v>21</v>
      </c>
      <c r="D98" s="134" t="s">
        <v>246</v>
      </c>
      <c r="E98" s="135" t="s">
        <v>3928</v>
      </c>
      <c r="F98" s="136" t="s">
        <v>3929</v>
      </c>
      <c r="G98" s="137" t="s">
        <v>249</v>
      </c>
      <c r="H98" s="138">
        <v>373.65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2.0000000000000002E-5</v>
      </c>
      <c r="R98" s="143">
        <f>Q98*H98</f>
        <v>7.4730000000000005E-3</v>
      </c>
      <c r="S98" s="143">
        <v>0.128</v>
      </c>
      <c r="T98" s="144">
        <f>S98*H98</f>
        <v>47.827199999999998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3930</v>
      </c>
    </row>
    <row r="99" spans="2:65" s="1" customFormat="1" ht="19.5">
      <c r="B99" s="34"/>
      <c r="D99" s="147" t="s">
        <v>253</v>
      </c>
      <c r="F99" s="148" t="s">
        <v>3931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3932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3933</v>
      </c>
      <c r="H101" s="156">
        <v>373.65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83</v>
      </c>
      <c r="AY101" s="154" t="s">
        <v>244</v>
      </c>
    </row>
    <row r="102" spans="2:65" s="1" customFormat="1" ht="16.5" customHeight="1">
      <c r="B102" s="34"/>
      <c r="C102" s="134" t="s">
        <v>264</v>
      </c>
      <c r="D102" s="134" t="s">
        <v>246</v>
      </c>
      <c r="E102" s="135" t="s">
        <v>3934</v>
      </c>
      <c r="F102" s="136" t="s">
        <v>3935</v>
      </c>
      <c r="G102" s="137" t="s">
        <v>591</v>
      </c>
      <c r="H102" s="138">
        <v>49.5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0.28999999999999998</v>
      </c>
      <c r="T102" s="144">
        <f>S102*H102</f>
        <v>14.354999999999999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3936</v>
      </c>
    </row>
    <row r="103" spans="2:65" s="1" customFormat="1" ht="19.5">
      <c r="B103" s="34"/>
      <c r="D103" s="147" t="s">
        <v>253</v>
      </c>
      <c r="F103" s="148" t="s">
        <v>3937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3938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2" customFormat="1">
      <c r="B105" s="153"/>
      <c r="D105" s="147" t="s">
        <v>262</v>
      </c>
      <c r="E105" s="154" t="s">
        <v>29</v>
      </c>
      <c r="F105" s="155" t="s">
        <v>3939</v>
      </c>
      <c r="H105" s="156">
        <v>49.5</v>
      </c>
      <c r="I105" s="157"/>
      <c r="L105" s="153"/>
      <c r="M105" s="158"/>
      <c r="T105" s="159"/>
      <c r="AT105" s="154" t="s">
        <v>262</v>
      </c>
      <c r="AU105" s="154" t="s">
        <v>21</v>
      </c>
      <c r="AV105" s="12" t="s">
        <v>21</v>
      </c>
      <c r="AW105" s="12" t="s">
        <v>36</v>
      </c>
      <c r="AX105" s="12" t="s">
        <v>83</v>
      </c>
      <c r="AY105" s="154" t="s">
        <v>244</v>
      </c>
    </row>
    <row r="106" spans="2:65" s="1" customFormat="1" ht="16.5" customHeight="1">
      <c r="B106" s="34"/>
      <c r="C106" s="134" t="s">
        <v>251</v>
      </c>
      <c r="D106" s="134" t="s">
        <v>246</v>
      </c>
      <c r="E106" s="135" t="s">
        <v>272</v>
      </c>
      <c r="F106" s="136" t="s">
        <v>273</v>
      </c>
      <c r="G106" s="137" t="s">
        <v>274</v>
      </c>
      <c r="H106" s="138">
        <v>21.245000000000001</v>
      </c>
      <c r="I106" s="139"/>
      <c r="J106" s="140">
        <f>ROUND(I106*H106,2)</f>
        <v>0</v>
      </c>
      <c r="K106" s="136" t="s">
        <v>250</v>
      </c>
      <c r="L106" s="34"/>
      <c r="M106" s="141" t="s">
        <v>29</v>
      </c>
      <c r="N106" s="142" t="s">
        <v>46</v>
      </c>
      <c r="P106" s="143">
        <f>O106*H106</f>
        <v>0</v>
      </c>
      <c r="Q106" s="143">
        <v>0</v>
      </c>
      <c r="R106" s="143">
        <f>Q106*H106</f>
        <v>0</v>
      </c>
      <c r="S106" s="143">
        <v>1.82</v>
      </c>
      <c r="T106" s="144">
        <f>S106*H106</f>
        <v>38.665900000000001</v>
      </c>
      <c r="AR106" s="145" t="s">
        <v>251</v>
      </c>
      <c r="AT106" s="145" t="s">
        <v>246</v>
      </c>
      <c r="AU106" s="145" t="s">
        <v>21</v>
      </c>
      <c r="AY106" s="18" t="s">
        <v>244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83</v>
      </c>
      <c r="BK106" s="146">
        <f>ROUND(I106*H106,2)</f>
        <v>0</v>
      </c>
      <c r="BL106" s="18" t="s">
        <v>251</v>
      </c>
      <c r="BM106" s="145" t="s">
        <v>3940</v>
      </c>
    </row>
    <row r="107" spans="2:65" s="1" customFormat="1">
      <c r="B107" s="34"/>
      <c r="D107" s="147" t="s">
        <v>253</v>
      </c>
      <c r="F107" s="148" t="s">
        <v>276</v>
      </c>
      <c r="I107" s="149"/>
      <c r="L107" s="34"/>
      <c r="M107" s="150"/>
      <c r="T107" s="55"/>
      <c r="AT107" s="18" t="s">
        <v>253</v>
      </c>
      <c r="AU107" s="18" t="s">
        <v>21</v>
      </c>
    </row>
    <row r="108" spans="2:65" s="1" customFormat="1">
      <c r="B108" s="34"/>
      <c r="D108" s="151" t="s">
        <v>255</v>
      </c>
      <c r="F108" s="152" t="s">
        <v>277</v>
      </c>
      <c r="I108" s="149"/>
      <c r="L108" s="34"/>
      <c r="M108" s="150"/>
      <c r="T108" s="55"/>
      <c r="AT108" s="18" t="s">
        <v>255</v>
      </c>
      <c r="AU108" s="18" t="s">
        <v>21</v>
      </c>
    </row>
    <row r="109" spans="2:65" s="12" customFormat="1">
      <c r="B109" s="153"/>
      <c r="D109" s="147" t="s">
        <v>262</v>
      </c>
      <c r="E109" s="154" t="s">
        <v>29</v>
      </c>
      <c r="F109" s="155" t="s">
        <v>3941</v>
      </c>
      <c r="H109" s="156">
        <v>21.245000000000001</v>
      </c>
      <c r="I109" s="157"/>
      <c r="L109" s="153"/>
      <c r="M109" s="158"/>
      <c r="T109" s="159"/>
      <c r="AT109" s="154" t="s">
        <v>262</v>
      </c>
      <c r="AU109" s="154" t="s">
        <v>21</v>
      </c>
      <c r="AV109" s="12" t="s">
        <v>21</v>
      </c>
      <c r="AW109" s="12" t="s">
        <v>36</v>
      </c>
      <c r="AX109" s="12" t="s">
        <v>83</v>
      </c>
      <c r="AY109" s="154" t="s">
        <v>244</v>
      </c>
    </row>
    <row r="110" spans="2:65" s="1" customFormat="1" ht="21.75" customHeight="1">
      <c r="B110" s="34"/>
      <c r="C110" s="134" t="s">
        <v>279</v>
      </c>
      <c r="D110" s="134" t="s">
        <v>246</v>
      </c>
      <c r="E110" s="135" t="s">
        <v>1465</v>
      </c>
      <c r="F110" s="136" t="s">
        <v>1466</v>
      </c>
      <c r="G110" s="137" t="s">
        <v>249</v>
      </c>
      <c r="H110" s="138">
        <v>146.52000000000001</v>
      </c>
      <c r="I110" s="139"/>
      <c r="J110" s="140">
        <f>ROUND(I110*H110,2)</f>
        <v>0</v>
      </c>
      <c r="K110" s="136" t="s">
        <v>250</v>
      </c>
      <c r="L110" s="34"/>
      <c r="M110" s="141" t="s">
        <v>29</v>
      </c>
      <c r="N110" s="142" t="s">
        <v>46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251</v>
      </c>
      <c r="AT110" s="145" t="s">
        <v>246</v>
      </c>
      <c r="AU110" s="145" t="s">
        <v>21</v>
      </c>
      <c r="AY110" s="18" t="s">
        <v>244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83</v>
      </c>
      <c r="BK110" s="146">
        <f>ROUND(I110*H110,2)</f>
        <v>0</v>
      </c>
      <c r="BL110" s="18" t="s">
        <v>251</v>
      </c>
      <c r="BM110" s="145" t="s">
        <v>3942</v>
      </c>
    </row>
    <row r="111" spans="2:65" s="1" customFormat="1" ht="19.5">
      <c r="B111" s="34"/>
      <c r="D111" s="147" t="s">
        <v>253</v>
      </c>
      <c r="F111" s="148" t="s">
        <v>1468</v>
      </c>
      <c r="I111" s="149"/>
      <c r="L111" s="34"/>
      <c r="M111" s="150"/>
      <c r="T111" s="55"/>
      <c r="AT111" s="18" t="s">
        <v>253</v>
      </c>
      <c r="AU111" s="18" t="s">
        <v>21</v>
      </c>
    </row>
    <row r="112" spans="2:65" s="1" customFormat="1">
      <c r="B112" s="34"/>
      <c r="D112" s="151" t="s">
        <v>255</v>
      </c>
      <c r="F112" s="152" t="s">
        <v>1469</v>
      </c>
      <c r="I112" s="149"/>
      <c r="L112" s="34"/>
      <c r="M112" s="150"/>
      <c r="T112" s="55"/>
      <c r="AT112" s="18" t="s">
        <v>255</v>
      </c>
      <c r="AU112" s="18" t="s">
        <v>21</v>
      </c>
    </row>
    <row r="113" spans="2:65" s="12" customFormat="1">
      <c r="B113" s="153"/>
      <c r="D113" s="147" t="s">
        <v>262</v>
      </c>
      <c r="E113" s="154" t="s">
        <v>29</v>
      </c>
      <c r="F113" s="155" t="s">
        <v>3943</v>
      </c>
      <c r="H113" s="156">
        <v>146.52000000000001</v>
      </c>
      <c r="I113" s="157"/>
      <c r="L113" s="153"/>
      <c r="M113" s="158"/>
      <c r="T113" s="159"/>
      <c r="AT113" s="154" t="s">
        <v>262</v>
      </c>
      <c r="AU113" s="154" t="s">
        <v>21</v>
      </c>
      <c r="AV113" s="12" t="s">
        <v>21</v>
      </c>
      <c r="AW113" s="12" t="s">
        <v>36</v>
      </c>
      <c r="AX113" s="12" t="s">
        <v>83</v>
      </c>
      <c r="AY113" s="154" t="s">
        <v>244</v>
      </c>
    </row>
    <row r="114" spans="2:65" s="11" customFormat="1" ht="22.9" customHeight="1">
      <c r="B114" s="122"/>
      <c r="D114" s="123" t="s">
        <v>74</v>
      </c>
      <c r="E114" s="132" t="s">
        <v>307</v>
      </c>
      <c r="F114" s="132" t="s">
        <v>672</v>
      </c>
      <c r="I114" s="125"/>
      <c r="J114" s="133">
        <f>BK114</f>
        <v>0</v>
      </c>
      <c r="L114" s="122"/>
      <c r="M114" s="127"/>
      <c r="P114" s="128">
        <f>SUM(P115:P150)</f>
        <v>0</v>
      </c>
      <c r="R114" s="128">
        <f>SUM(R115:R150)</f>
        <v>58.316639510000002</v>
      </c>
      <c r="T114" s="129">
        <f>SUM(T115:T150)</f>
        <v>1153.3885</v>
      </c>
      <c r="AR114" s="123" t="s">
        <v>83</v>
      </c>
      <c r="AT114" s="130" t="s">
        <v>74</v>
      </c>
      <c r="AU114" s="130" t="s">
        <v>83</v>
      </c>
      <c r="AY114" s="123" t="s">
        <v>244</v>
      </c>
      <c r="BK114" s="131">
        <f>SUM(BK115:BK150)</f>
        <v>0</v>
      </c>
    </row>
    <row r="115" spans="2:65" s="1" customFormat="1" ht="16.5" customHeight="1">
      <c r="B115" s="34"/>
      <c r="C115" s="134" t="s">
        <v>286</v>
      </c>
      <c r="D115" s="134" t="s">
        <v>246</v>
      </c>
      <c r="E115" s="135" t="s">
        <v>3944</v>
      </c>
      <c r="F115" s="136" t="s">
        <v>3945</v>
      </c>
      <c r="G115" s="137" t="s">
        <v>591</v>
      </c>
      <c r="H115" s="138">
        <v>186.82499999999999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8.0000000000000007E-5</v>
      </c>
      <c r="R115" s="143">
        <f>Q115*H115</f>
        <v>1.4946000000000001E-2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3946</v>
      </c>
    </row>
    <row r="116" spans="2:65" s="1" customFormat="1">
      <c r="B116" s="34"/>
      <c r="D116" s="147" t="s">
        <v>253</v>
      </c>
      <c r="F116" s="148" t="s">
        <v>3947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>
      <c r="B117" s="34"/>
      <c r="D117" s="151" t="s">
        <v>255</v>
      </c>
      <c r="F117" s="152" t="s">
        <v>3948</v>
      </c>
      <c r="I117" s="149"/>
      <c r="L117" s="34"/>
      <c r="M117" s="150"/>
      <c r="T117" s="55"/>
      <c r="AT117" s="18" t="s">
        <v>255</v>
      </c>
      <c r="AU117" s="18" t="s">
        <v>21</v>
      </c>
    </row>
    <row r="118" spans="2:65" s="12" customFormat="1">
      <c r="B118" s="153"/>
      <c r="D118" s="147" t="s">
        <v>262</v>
      </c>
      <c r="E118" s="154" t="s">
        <v>29</v>
      </c>
      <c r="F118" s="155" t="s">
        <v>3949</v>
      </c>
      <c r="H118" s="156">
        <v>186.82499999999999</v>
      </c>
      <c r="I118" s="157"/>
      <c r="L118" s="153"/>
      <c r="M118" s="158"/>
      <c r="T118" s="159"/>
      <c r="AT118" s="154" t="s">
        <v>262</v>
      </c>
      <c r="AU118" s="154" t="s">
        <v>21</v>
      </c>
      <c r="AV118" s="12" t="s">
        <v>21</v>
      </c>
      <c r="AW118" s="12" t="s">
        <v>36</v>
      </c>
      <c r="AX118" s="12" t="s">
        <v>83</v>
      </c>
      <c r="AY118" s="154" t="s">
        <v>244</v>
      </c>
    </row>
    <row r="119" spans="2:65" s="1" customFormat="1" ht="16.5" customHeight="1">
      <c r="B119" s="34"/>
      <c r="C119" s="134" t="s">
        <v>293</v>
      </c>
      <c r="D119" s="134" t="s">
        <v>246</v>
      </c>
      <c r="E119" s="135" t="s">
        <v>2312</v>
      </c>
      <c r="F119" s="136" t="s">
        <v>2313</v>
      </c>
      <c r="G119" s="137" t="s">
        <v>274</v>
      </c>
      <c r="H119" s="138">
        <v>120.544</v>
      </c>
      <c r="I119" s="139"/>
      <c r="J119" s="140">
        <f>ROUND(I119*H119,2)</f>
        <v>0</v>
      </c>
      <c r="K119" s="136" t="s">
        <v>250</v>
      </c>
      <c r="L119" s="34"/>
      <c r="M119" s="141" t="s">
        <v>29</v>
      </c>
      <c r="N119" s="142" t="s">
        <v>46</v>
      </c>
      <c r="P119" s="143">
        <f>O119*H119</f>
        <v>0</v>
      </c>
      <c r="Q119" s="143">
        <v>0.12171</v>
      </c>
      <c r="R119" s="143">
        <f>Q119*H119</f>
        <v>14.67141024</v>
      </c>
      <c r="S119" s="143">
        <v>2.4</v>
      </c>
      <c r="T119" s="144">
        <f>S119*H119</f>
        <v>289.30559999999997</v>
      </c>
      <c r="AR119" s="145" t="s">
        <v>251</v>
      </c>
      <c r="AT119" s="145" t="s">
        <v>246</v>
      </c>
      <c r="AU119" s="145" t="s">
        <v>21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251</v>
      </c>
      <c r="BM119" s="145" t="s">
        <v>3950</v>
      </c>
    </row>
    <row r="120" spans="2:65" s="1" customFormat="1">
      <c r="B120" s="34"/>
      <c r="D120" s="147" t="s">
        <v>253</v>
      </c>
      <c r="F120" s="148" t="s">
        <v>2315</v>
      </c>
      <c r="I120" s="149"/>
      <c r="L120" s="34"/>
      <c r="M120" s="150"/>
      <c r="T120" s="55"/>
      <c r="AT120" s="18" t="s">
        <v>253</v>
      </c>
      <c r="AU120" s="18" t="s">
        <v>21</v>
      </c>
    </row>
    <row r="121" spans="2:65" s="1" customFormat="1">
      <c r="B121" s="34"/>
      <c r="D121" s="151" t="s">
        <v>255</v>
      </c>
      <c r="F121" s="152" t="s">
        <v>2316</v>
      </c>
      <c r="I121" s="149"/>
      <c r="L121" s="34"/>
      <c r="M121" s="150"/>
      <c r="T121" s="55"/>
      <c r="AT121" s="18" t="s">
        <v>255</v>
      </c>
      <c r="AU121" s="18" t="s">
        <v>21</v>
      </c>
    </row>
    <row r="122" spans="2:65" s="12" customFormat="1">
      <c r="B122" s="153"/>
      <c r="D122" s="147" t="s">
        <v>262</v>
      </c>
      <c r="E122" s="154" t="s">
        <v>29</v>
      </c>
      <c r="F122" s="155" t="s">
        <v>3951</v>
      </c>
      <c r="H122" s="156">
        <v>60.543999999999997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75</v>
      </c>
      <c r="AY122" s="154" t="s">
        <v>244</v>
      </c>
    </row>
    <row r="123" spans="2:65" s="12" customFormat="1">
      <c r="B123" s="153"/>
      <c r="D123" s="147" t="s">
        <v>262</v>
      </c>
      <c r="E123" s="154" t="s">
        <v>29</v>
      </c>
      <c r="F123" s="155" t="s">
        <v>3952</v>
      </c>
      <c r="H123" s="156">
        <v>60</v>
      </c>
      <c r="I123" s="157"/>
      <c r="L123" s="153"/>
      <c r="M123" s="158"/>
      <c r="T123" s="159"/>
      <c r="AT123" s="154" t="s">
        <v>262</v>
      </c>
      <c r="AU123" s="154" t="s">
        <v>21</v>
      </c>
      <c r="AV123" s="12" t="s">
        <v>21</v>
      </c>
      <c r="AW123" s="12" t="s">
        <v>36</v>
      </c>
      <c r="AX123" s="12" t="s">
        <v>75</v>
      </c>
      <c r="AY123" s="154" t="s">
        <v>244</v>
      </c>
    </row>
    <row r="124" spans="2:65" s="13" customFormat="1">
      <c r="B124" s="160"/>
      <c r="D124" s="147" t="s">
        <v>262</v>
      </c>
      <c r="E124" s="161" t="s">
        <v>29</v>
      </c>
      <c r="F124" s="162" t="s">
        <v>271</v>
      </c>
      <c r="H124" s="163">
        <v>120.544</v>
      </c>
      <c r="I124" s="164"/>
      <c r="L124" s="160"/>
      <c r="M124" s="165"/>
      <c r="T124" s="166"/>
      <c r="AT124" s="161" t="s">
        <v>262</v>
      </c>
      <c r="AU124" s="161" t="s">
        <v>21</v>
      </c>
      <c r="AV124" s="13" t="s">
        <v>251</v>
      </c>
      <c r="AW124" s="13" t="s">
        <v>36</v>
      </c>
      <c r="AX124" s="13" t="s">
        <v>83</v>
      </c>
      <c r="AY124" s="161" t="s">
        <v>244</v>
      </c>
    </row>
    <row r="125" spans="2:65" s="1" customFormat="1" ht="16.5" customHeight="1">
      <c r="B125" s="34"/>
      <c r="C125" s="134" t="s">
        <v>300</v>
      </c>
      <c r="D125" s="134" t="s">
        <v>246</v>
      </c>
      <c r="E125" s="135" t="s">
        <v>3953</v>
      </c>
      <c r="F125" s="136" t="s">
        <v>3954</v>
      </c>
      <c r="G125" s="137" t="s">
        <v>274</v>
      </c>
      <c r="H125" s="138">
        <v>183.047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0.12171</v>
      </c>
      <c r="R125" s="143">
        <f>Q125*H125</f>
        <v>22.278650370000001</v>
      </c>
      <c r="S125" s="143">
        <v>2.4</v>
      </c>
      <c r="T125" s="144">
        <f>S125*H125</f>
        <v>439.31279999999998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3955</v>
      </c>
    </row>
    <row r="126" spans="2:65" s="1" customFormat="1">
      <c r="B126" s="34"/>
      <c r="D126" s="147" t="s">
        <v>253</v>
      </c>
      <c r="F126" s="148" t="s">
        <v>3956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3957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5" customFormat="1">
      <c r="B128" s="188"/>
      <c r="D128" s="147" t="s">
        <v>262</v>
      </c>
      <c r="E128" s="189" t="s">
        <v>29</v>
      </c>
      <c r="F128" s="190" t="s">
        <v>3958</v>
      </c>
      <c r="H128" s="189" t="s">
        <v>29</v>
      </c>
      <c r="I128" s="191"/>
      <c r="L128" s="188"/>
      <c r="M128" s="192"/>
      <c r="T128" s="193"/>
      <c r="AT128" s="189" t="s">
        <v>262</v>
      </c>
      <c r="AU128" s="189" t="s">
        <v>21</v>
      </c>
      <c r="AV128" s="15" t="s">
        <v>83</v>
      </c>
      <c r="AW128" s="15" t="s">
        <v>36</v>
      </c>
      <c r="AX128" s="15" t="s">
        <v>75</v>
      </c>
      <c r="AY128" s="189" t="s">
        <v>244</v>
      </c>
    </row>
    <row r="129" spans="2:65" s="15" customFormat="1">
      <c r="B129" s="188"/>
      <c r="D129" s="147" t="s">
        <v>262</v>
      </c>
      <c r="E129" s="189" t="s">
        <v>29</v>
      </c>
      <c r="F129" s="190" t="s">
        <v>3959</v>
      </c>
      <c r="H129" s="189" t="s">
        <v>29</v>
      </c>
      <c r="I129" s="191"/>
      <c r="L129" s="188"/>
      <c r="M129" s="192"/>
      <c r="T129" s="193"/>
      <c r="AT129" s="189" t="s">
        <v>262</v>
      </c>
      <c r="AU129" s="189" t="s">
        <v>21</v>
      </c>
      <c r="AV129" s="15" t="s">
        <v>83</v>
      </c>
      <c r="AW129" s="15" t="s">
        <v>36</v>
      </c>
      <c r="AX129" s="15" t="s">
        <v>75</v>
      </c>
      <c r="AY129" s="189" t="s">
        <v>244</v>
      </c>
    </row>
    <row r="130" spans="2:65" s="15" customFormat="1">
      <c r="B130" s="188"/>
      <c r="D130" s="147" t="s">
        <v>262</v>
      </c>
      <c r="E130" s="189" t="s">
        <v>29</v>
      </c>
      <c r="F130" s="190" t="s">
        <v>3960</v>
      </c>
      <c r="H130" s="189" t="s">
        <v>29</v>
      </c>
      <c r="I130" s="191"/>
      <c r="L130" s="188"/>
      <c r="M130" s="192"/>
      <c r="T130" s="193"/>
      <c r="AT130" s="189" t="s">
        <v>262</v>
      </c>
      <c r="AU130" s="189" t="s">
        <v>21</v>
      </c>
      <c r="AV130" s="15" t="s">
        <v>83</v>
      </c>
      <c r="AW130" s="15" t="s">
        <v>36</v>
      </c>
      <c r="AX130" s="15" t="s">
        <v>75</v>
      </c>
      <c r="AY130" s="189" t="s">
        <v>244</v>
      </c>
    </row>
    <row r="131" spans="2:65" s="15" customFormat="1">
      <c r="B131" s="188"/>
      <c r="D131" s="147" t="s">
        <v>262</v>
      </c>
      <c r="E131" s="189" t="s">
        <v>29</v>
      </c>
      <c r="F131" s="190" t="s">
        <v>3961</v>
      </c>
      <c r="H131" s="189" t="s">
        <v>29</v>
      </c>
      <c r="I131" s="191"/>
      <c r="L131" s="188"/>
      <c r="M131" s="192"/>
      <c r="T131" s="193"/>
      <c r="AT131" s="189" t="s">
        <v>262</v>
      </c>
      <c r="AU131" s="189" t="s">
        <v>21</v>
      </c>
      <c r="AV131" s="15" t="s">
        <v>83</v>
      </c>
      <c r="AW131" s="15" t="s">
        <v>36</v>
      </c>
      <c r="AX131" s="15" t="s">
        <v>75</v>
      </c>
      <c r="AY131" s="189" t="s">
        <v>244</v>
      </c>
    </row>
    <row r="132" spans="2:65" s="15" customFormat="1">
      <c r="B132" s="188"/>
      <c r="D132" s="147" t="s">
        <v>262</v>
      </c>
      <c r="E132" s="189" t="s">
        <v>29</v>
      </c>
      <c r="F132" s="190" t="s">
        <v>3962</v>
      </c>
      <c r="H132" s="189" t="s">
        <v>29</v>
      </c>
      <c r="I132" s="191"/>
      <c r="L132" s="188"/>
      <c r="M132" s="192"/>
      <c r="T132" s="193"/>
      <c r="AT132" s="189" t="s">
        <v>262</v>
      </c>
      <c r="AU132" s="189" t="s">
        <v>21</v>
      </c>
      <c r="AV132" s="15" t="s">
        <v>83</v>
      </c>
      <c r="AW132" s="15" t="s">
        <v>36</v>
      </c>
      <c r="AX132" s="15" t="s">
        <v>75</v>
      </c>
      <c r="AY132" s="189" t="s">
        <v>244</v>
      </c>
    </row>
    <row r="133" spans="2:65" s="15" customFormat="1">
      <c r="B133" s="188"/>
      <c r="D133" s="147" t="s">
        <v>262</v>
      </c>
      <c r="E133" s="189" t="s">
        <v>29</v>
      </c>
      <c r="F133" s="190" t="s">
        <v>3963</v>
      </c>
      <c r="H133" s="189" t="s">
        <v>29</v>
      </c>
      <c r="I133" s="191"/>
      <c r="L133" s="188"/>
      <c r="M133" s="192"/>
      <c r="T133" s="193"/>
      <c r="AT133" s="189" t="s">
        <v>262</v>
      </c>
      <c r="AU133" s="189" t="s">
        <v>21</v>
      </c>
      <c r="AV133" s="15" t="s">
        <v>83</v>
      </c>
      <c r="AW133" s="15" t="s">
        <v>36</v>
      </c>
      <c r="AX133" s="15" t="s">
        <v>75</v>
      </c>
      <c r="AY133" s="189" t="s">
        <v>244</v>
      </c>
    </row>
    <row r="134" spans="2:65" s="12" customFormat="1">
      <c r="B134" s="153"/>
      <c r="D134" s="147" t="s">
        <v>262</v>
      </c>
      <c r="E134" s="154" t="s">
        <v>29</v>
      </c>
      <c r="F134" s="155" t="s">
        <v>3964</v>
      </c>
      <c r="H134" s="156">
        <v>183.047</v>
      </c>
      <c r="I134" s="157"/>
      <c r="L134" s="153"/>
      <c r="M134" s="158"/>
      <c r="T134" s="159"/>
      <c r="AT134" s="154" t="s">
        <v>262</v>
      </c>
      <c r="AU134" s="154" t="s">
        <v>21</v>
      </c>
      <c r="AV134" s="12" t="s">
        <v>21</v>
      </c>
      <c r="AW134" s="12" t="s">
        <v>36</v>
      </c>
      <c r="AX134" s="12" t="s">
        <v>83</v>
      </c>
      <c r="AY134" s="154" t="s">
        <v>244</v>
      </c>
    </row>
    <row r="135" spans="2:65" s="1" customFormat="1" ht="16.5" customHeight="1">
      <c r="B135" s="34"/>
      <c r="C135" s="134" t="s">
        <v>307</v>
      </c>
      <c r="D135" s="134" t="s">
        <v>246</v>
      </c>
      <c r="E135" s="135" t="s">
        <v>3965</v>
      </c>
      <c r="F135" s="136" t="s">
        <v>3966</v>
      </c>
      <c r="G135" s="137" t="s">
        <v>274</v>
      </c>
      <c r="H135" s="138">
        <v>175.39</v>
      </c>
      <c r="I135" s="139"/>
      <c r="J135" s="140">
        <f>ROUND(I135*H135,2)</f>
        <v>0</v>
      </c>
      <c r="K135" s="136" t="s">
        <v>250</v>
      </c>
      <c r="L135" s="34"/>
      <c r="M135" s="141" t="s">
        <v>29</v>
      </c>
      <c r="N135" s="142" t="s">
        <v>46</v>
      </c>
      <c r="P135" s="143">
        <f>O135*H135</f>
        <v>0</v>
      </c>
      <c r="Q135" s="143">
        <v>0.12171</v>
      </c>
      <c r="R135" s="143">
        <f>Q135*H135</f>
        <v>21.346716899999997</v>
      </c>
      <c r="S135" s="143">
        <v>2.4</v>
      </c>
      <c r="T135" s="144">
        <f>S135*H135</f>
        <v>420.93599999999998</v>
      </c>
      <c r="AR135" s="145" t="s">
        <v>251</v>
      </c>
      <c r="AT135" s="145" t="s">
        <v>246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251</v>
      </c>
      <c r="BM135" s="145" t="s">
        <v>3967</v>
      </c>
    </row>
    <row r="136" spans="2:65" s="1" customFormat="1">
      <c r="B136" s="34"/>
      <c r="D136" s="147" t="s">
        <v>253</v>
      </c>
      <c r="F136" s="148" t="s">
        <v>3968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>
      <c r="B137" s="34"/>
      <c r="D137" s="151" t="s">
        <v>255</v>
      </c>
      <c r="F137" s="152" t="s">
        <v>3969</v>
      </c>
      <c r="I137" s="149"/>
      <c r="L137" s="34"/>
      <c r="M137" s="150"/>
      <c r="T137" s="55"/>
      <c r="AT137" s="18" t="s">
        <v>255</v>
      </c>
      <c r="AU137" s="18" t="s">
        <v>21</v>
      </c>
    </row>
    <row r="138" spans="2:65" s="12" customFormat="1">
      <c r="B138" s="153"/>
      <c r="D138" s="147" t="s">
        <v>262</v>
      </c>
      <c r="E138" s="154" t="s">
        <v>29</v>
      </c>
      <c r="F138" s="155" t="s">
        <v>3970</v>
      </c>
      <c r="H138" s="156">
        <v>89.26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75</v>
      </c>
      <c r="AY138" s="154" t="s">
        <v>244</v>
      </c>
    </row>
    <row r="139" spans="2:65" s="12" customFormat="1">
      <c r="B139" s="153"/>
      <c r="D139" s="147" t="s">
        <v>262</v>
      </c>
      <c r="E139" s="154" t="s">
        <v>29</v>
      </c>
      <c r="F139" s="155" t="s">
        <v>3971</v>
      </c>
      <c r="H139" s="156">
        <v>6.23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75</v>
      </c>
      <c r="AY139" s="154" t="s">
        <v>244</v>
      </c>
    </row>
    <row r="140" spans="2:65" s="12" customFormat="1">
      <c r="B140" s="153"/>
      <c r="D140" s="147" t="s">
        <v>262</v>
      </c>
      <c r="E140" s="154" t="s">
        <v>29</v>
      </c>
      <c r="F140" s="155" t="s">
        <v>3972</v>
      </c>
      <c r="H140" s="156">
        <v>13.67</v>
      </c>
      <c r="I140" s="157"/>
      <c r="L140" s="153"/>
      <c r="M140" s="158"/>
      <c r="T140" s="159"/>
      <c r="AT140" s="154" t="s">
        <v>262</v>
      </c>
      <c r="AU140" s="154" t="s">
        <v>21</v>
      </c>
      <c r="AV140" s="12" t="s">
        <v>21</v>
      </c>
      <c r="AW140" s="12" t="s">
        <v>36</v>
      </c>
      <c r="AX140" s="12" t="s">
        <v>75</v>
      </c>
      <c r="AY140" s="154" t="s">
        <v>244</v>
      </c>
    </row>
    <row r="141" spans="2:65" s="12" customFormat="1">
      <c r="B141" s="153"/>
      <c r="D141" s="147" t="s">
        <v>262</v>
      </c>
      <c r="E141" s="154" t="s">
        <v>29</v>
      </c>
      <c r="F141" s="155" t="s">
        <v>3973</v>
      </c>
      <c r="H141" s="156">
        <v>66.23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75</v>
      </c>
      <c r="AY141" s="154" t="s">
        <v>244</v>
      </c>
    </row>
    <row r="142" spans="2:65" s="13" customFormat="1">
      <c r="B142" s="160"/>
      <c r="D142" s="147" t="s">
        <v>262</v>
      </c>
      <c r="E142" s="161" t="s">
        <v>29</v>
      </c>
      <c r="F142" s="162" t="s">
        <v>271</v>
      </c>
      <c r="H142" s="163">
        <v>175.39</v>
      </c>
      <c r="I142" s="164"/>
      <c r="L142" s="160"/>
      <c r="M142" s="165"/>
      <c r="T142" s="166"/>
      <c r="AT142" s="161" t="s">
        <v>262</v>
      </c>
      <c r="AU142" s="161" t="s">
        <v>21</v>
      </c>
      <c r="AV142" s="13" t="s">
        <v>251</v>
      </c>
      <c r="AW142" s="13" t="s">
        <v>36</v>
      </c>
      <c r="AX142" s="13" t="s">
        <v>83</v>
      </c>
      <c r="AY142" s="161" t="s">
        <v>244</v>
      </c>
    </row>
    <row r="143" spans="2:65" s="1" customFormat="1" ht="16.5" customHeight="1">
      <c r="B143" s="34"/>
      <c r="C143" s="134" t="s">
        <v>314</v>
      </c>
      <c r="D143" s="134" t="s">
        <v>246</v>
      </c>
      <c r="E143" s="135" t="s">
        <v>3035</v>
      </c>
      <c r="F143" s="136" t="s">
        <v>3036</v>
      </c>
      <c r="G143" s="137" t="s">
        <v>591</v>
      </c>
      <c r="H143" s="138">
        <v>49.45</v>
      </c>
      <c r="I143" s="139"/>
      <c r="J143" s="140">
        <f>ROUND(I143*H143,2)</f>
        <v>0</v>
      </c>
      <c r="K143" s="136" t="s">
        <v>250</v>
      </c>
      <c r="L143" s="34"/>
      <c r="M143" s="141" t="s">
        <v>29</v>
      </c>
      <c r="N143" s="142" t="s">
        <v>46</v>
      </c>
      <c r="P143" s="143">
        <f>O143*H143</f>
        <v>0</v>
      </c>
      <c r="Q143" s="143">
        <v>8.0000000000000007E-5</v>
      </c>
      <c r="R143" s="143">
        <f>Q143*H143</f>
        <v>3.9560000000000003E-3</v>
      </c>
      <c r="S143" s="143">
        <v>1.7999999999999999E-2</v>
      </c>
      <c r="T143" s="144">
        <f>S143*H143</f>
        <v>0.8901</v>
      </c>
      <c r="AR143" s="145" t="s">
        <v>251</v>
      </c>
      <c r="AT143" s="145" t="s">
        <v>246</v>
      </c>
      <c r="AU143" s="145" t="s">
        <v>21</v>
      </c>
      <c r="AY143" s="18" t="s">
        <v>244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83</v>
      </c>
      <c r="BK143" s="146">
        <f>ROUND(I143*H143,2)</f>
        <v>0</v>
      </c>
      <c r="BL143" s="18" t="s">
        <v>251</v>
      </c>
      <c r="BM143" s="145" t="s">
        <v>3974</v>
      </c>
    </row>
    <row r="144" spans="2:65" s="1" customFormat="1">
      <c r="B144" s="34"/>
      <c r="D144" s="147" t="s">
        <v>253</v>
      </c>
      <c r="F144" s="148" t="s">
        <v>3038</v>
      </c>
      <c r="I144" s="149"/>
      <c r="L144" s="34"/>
      <c r="M144" s="150"/>
      <c r="T144" s="55"/>
      <c r="AT144" s="18" t="s">
        <v>253</v>
      </c>
      <c r="AU144" s="18" t="s">
        <v>21</v>
      </c>
    </row>
    <row r="145" spans="2:65" s="1" customFormat="1">
      <c r="B145" s="34"/>
      <c r="D145" s="151" t="s">
        <v>255</v>
      </c>
      <c r="F145" s="152" t="s">
        <v>3039</v>
      </c>
      <c r="I145" s="149"/>
      <c r="L145" s="34"/>
      <c r="M145" s="150"/>
      <c r="T145" s="55"/>
      <c r="AT145" s="18" t="s">
        <v>255</v>
      </c>
      <c r="AU145" s="18" t="s">
        <v>21</v>
      </c>
    </row>
    <row r="146" spans="2:65" s="12" customFormat="1">
      <c r="B146" s="153"/>
      <c r="D146" s="147" t="s">
        <v>262</v>
      </c>
      <c r="E146" s="154" t="s">
        <v>29</v>
      </c>
      <c r="F146" s="155" t="s">
        <v>3975</v>
      </c>
      <c r="H146" s="156">
        <v>49.45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83</v>
      </c>
      <c r="AY146" s="154" t="s">
        <v>244</v>
      </c>
    </row>
    <row r="147" spans="2:65" s="1" customFormat="1" ht="16.5" customHeight="1">
      <c r="B147" s="34"/>
      <c r="C147" s="134" t="s">
        <v>324</v>
      </c>
      <c r="D147" s="134" t="s">
        <v>246</v>
      </c>
      <c r="E147" s="135" t="s">
        <v>3976</v>
      </c>
      <c r="F147" s="136" t="s">
        <v>3977</v>
      </c>
      <c r="G147" s="137" t="s">
        <v>507</v>
      </c>
      <c r="H147" s="138">
        <v>16</v>
      </c>
      <c r="I147" s="139"/>
      <c r="J147" s="140">
        <f>ROUND(I147*H147,2)</f>
        <v>0</v>
      </c>
      <c r="K147" s="136" t="s">
        <v>250</v>
      </c>
      <c r="L147" s="34"/>
      <c r="M147" s="141" t="s">
        <v>29</v>
      </c>
      <c r="N147" s="142" t="s">
        <v>46</v>
      </c>
      <c r="P147" s="143">
        <f>O147*H147</f>
        <v>0</v>
      </c>
      <c r="Q147" s="143">
        <v>6.0000000000000002E-5</v>
      </c>
      <c r="R147" s="143">
        <f>Q147*H147</f>
        <v>9.6000000000000002E-4</v>
      </c>
      <c r="S147" s="143">
        <v>0.184</v>
      </c>
      <c r="T147" s="144">
        <f>S147*H147</f>
        <v>2.944</v>
      </c>
      <c r="AR147" s="145" t="s">
        <v>251</v>
      </c>
      <c r="AT147" s="145" t="s">
        <v>246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251</v>
      </c>
      <c r="BM147" s="145" t="s">
        <v>3978</v>
      </c>
    </row>
    <row r="148" spans="2:65" s="1" customFormat="1">
      <c r="B148" s="34"/>
      <c r="D148" s="147" t="s">
        <v>253</v>
      </c>
      <c r="F148" s="148" t="s">
        <v>3979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" customFormat="1">
      <c r="B149" s="34"/>
      <c r="D149" s="151" t="s">
        <v>255</v>
      </c>
      <c r="F149" s="152" t="s">
        <v>3980</v>
      </c>
      <c r="I149" s="149"/>
      <c r="L149" s="34"/>
      <c r="M149" s="150"/>
      <c r="T149" s="55"/>
      <c r="AT149" s="18" t="s">
        <v>255</v>
      </c>
      <c r="AU149" s="18" t="s">
        <v>21</v>
      </c>
    </row>
    <row r="150" spans="2:65" s="12" customFormat="1">
      <c r="B150" s="153"/>
      <c r="D150" s="147" t="s">
        <v>262</v>
      </c>
      <c r="E150" s="154" t="s">
        <v>29</v>
      </c>
      <c r="F150" s="155" t="s">
        <v>3981</v>
      </c>
      <c r="H150" s="156">
        <v>16</v>
      </c>
      <c r="I150" s="157"/>
      <c r="L150" s="153"/>
      <c r="M150" s="158"/>
      <c r="T150" s="159"/>
      <c r="AT150" s="154" t="s">
        <v>262</v>
      </c>
      <c r="AU150" s="154" t="s">
        <v>21</v>
      </c>
      <c r="AV150" s="12" t="s">
        <v>21</v>
      </c>
      <c r="AW150" s="12" t="s">
        <v>36</v>
      </c>
      <c r="AX150" s="12" t="s">
        <v>83</v>
      </c>
      <c r="AY150" s="154" t="s">
        <v>244</v>
      </c>
    </row>
    <row r="151" spans="2:65" s="11" customFormat="1" ht="22.9" customHeight="1">
      <c r="B151" s="122"/>
      <c r="D151" s="123" t="s">
        <v>74</v>
      </c>
      <c r="E151" s="132" t="s">
        <v>743</v>
      </c>
      <c r="F151" s="132" t="s">
        <v>744</v>
      </c>
      <c r="I151" s="125"/>
      <c r="J151" s="133">
        <f>BK151</f>
        <v>0</v>
      </c>
      <c r="L151" s="122"/>
      <c r="M151" s="127"/>
      <c r="P151" s="128">
        <f>SUM(P152:P171)</f>
        <v>0</v>
      </c>
      <c r="R151" s="128">
        <f>SUM(R152:R171)</f>
        <v>0</v>
      </c>
      <c r="T151" s="129">
        <f>SUM(T152:T171)</f>
        <v>0</v>
      </c>
      <c r="AR151" s="123" t="s">
        <v>83</v>
      </c>
      <c r="AT151" s="130" t="s">
        <v>74</v>
      </c>
      <c r="AU151" s="130" t="s">
        <v>83</v>
      </c>
      <c r="AY151" s="123" t="s">
        <v>244</v>
      </c>
      <c r="BK151" s="131">
        <f>SUM(BK152:BK171)</f>
        <v>0</v>
      </c>
    </row>
    <row r="152" spans="2:65" s="1" customFormat="1" ht="16.5" customHeight="1">
      <c r="B152" s="34"/>
      <c r="C152" s="134" t="s">
        <v>336</v>
      </c>
      <c r="D152" s="134" t="s">
        <v>246</v>
      </c>
      <c r="E152" s="135" t="s">
        <v>3062</v>
      </c>
      <c r="F152" s="136" t="s">
        <v>3063</v>
      </c>
      <c r="G152" s="137" t="s">
        <v>416</v>
      </c>
      <c r="H152" s="138">
        <v>1273.48</v>
      </c>
      <c r="I152" s="139"/>
      <c r="J152" s="140">
        <f>ROUND(I152*H152,2)</f>
        <v>0</v>
      </c>
      <c r="K152" s="136" t="s">
        <v>250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251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3982</v>
      </c>
    </row>
    <row r="153" spans="2:65" s="1" customFormat="1" ht="19.5">
      <c r="B153" s="34"/>
      <c r="D153" s="147" t="s">
        <v>253</v>
      </c>
      <c r="F153" s="148" t="s">
        <v>3065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>
      <c r="B154" s="34"/>
      <c r="D154" s="151" t="s">
        <v>255</v>
      </c>
      <c r="F154" s="152" t="s">
        <v>3066</v>
      </c>
      <c r="I154" s="149"/>
      <c r="L154" s="34"/>
      <c r="M154" s="150"/>
      <c r="T154" s="55"/>
      <c r="AT154" s="18" t="s">
        <v>255</v>
      </c>
      <c r="AU154" s="18" t="s">
        <v>21</v>
      </c>
    </row>
    <row r="155" spans="2:65" s="1" customFormat="1" ht="16.5" customHeight="1">
      <c r="B155" s="34"/>
      <c r="C155" s="134" t="s">
        <v>340</v>
      </c>
      <c r="D155" s="134" t="s">
        <v>246</v>
      </c>
      <c r="E155" s="135" t="s">
        <v>2336</v>
      </c>
      <c r="F155" s="136" t="s">
        <v>2337</v>
      </c>
      <c r="G155" s="137" t="s">
        <v>416</v>
      </c>
      <c r="H155" s="138">
        <v>1273.48</v>
      </c>
      <c r="I155" s="139"/>
      <c r="J155" s="140">
        <f>ROUND(I155*H155,2)</f>
        <v>0</v>
      </c>
      <c r="K155" s="136" t="s">
        <v>250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251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251</v>
      </c>
      <c r="BM155" s="145" t="s">
        <v>3983</v>
      </c>
    </row>
    <row r="156" spans="2:65" s="1" customFormat="1">
      <c r="B156" s="34"/>
      <c r="D156" s="147" t="s">
        <v>253</v>
      </c>
      <c r="F156" s="148" t="s">
        <v>2339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>
      <c r="B157" s="34"/>
      <c r="D157" s="151" t="s">
        <v>255</v>
      </c>
      <c r="F157" s="152" t="s">
        <v>2340</v>
      </c>
      <c r="I157" s="149"/>
      <c r="L157" s="34"/>
      <c r="M157" s="150"/>
      <c r="T157" s="55"/>
      <c r="AT157" s="18" t="s">
        <v>255</v>
      </c>
      <c r="AU157" s="18" t="s">
        <v>21</v>
      </c>
    </row>
    <row r="158" spans="2:65" s="1" customFormat="1" ht="16.5" customHeight="1">
      <c r="B158" s="34"/>
      <c r="C158" s="134" t="s">
        <v>346</v>
      </c>
      <c r="D158" s="134" t="s">
        <v>246</v>
      </c>
      <c r="E158" s="135" t="s">
        <v>2341</v>
      </c>
      <c r="F158" s="136" t="s">
        <v>2342</v>
      </c>
      <c r="G158" s="137" t="s">
        <v>416</v>
      </c>
      <c r="H158" s="138">
        <v>24196.12</v>
      </c>
      <c r="I158" s="139"/>
      <c r="J158" s="140">
        <f>ROUND(I158*H158,2)</f>
        <v>0</v>
      </c>
      <c r="K158" s="136" t="s">
        <v>250</v>
      </c>
      <c r="L158" s="34"/>
      <c r="M158" s="141" t="s">
        <v>29</v>
      </c>
      <c r="N158" s="142" t="s">
        <v>46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251</v>
      </c>
      <c r="AT158" s="145" t="s">
        <v>246</v>
      </c>
      <c r="AU158" s="145" t="s">
        <v>21</v>
      </c>
      <c r="AY158" s="18" t="s">
        <v>244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83</v>
      </c>
      <c r="BK158" s="146">
        <f>ROUND(I158*H158,2)</f>
        <v>0</v>
      </c>
      <c r="BL158" s="18" t="s">
        <v>251</v>
      </c>
      <c r="BM158" s="145" t="s">
        <v>3984</v>
      </c>
    </row>
    <row r="159" spans="2:65" s="1" customFormat="1" ht="19.5">
      <c r="B159" s="34"/>
      <c r="D159" s="147" t="s">
        <v>253</v>
      </c>
      <c r="F159" s="148" t="s">
        <v>2344</v>
      </c>
      <c r="I159" s="149"/>
      <c r="L159" s="34"/>
      <c r="M159" s="150"/>
      <c r="T159" s="55"/>
      <c r="AT159" s="18" t="s">
        <v>253</v>
      </c>
      <c r="AU159" s="18" t="s">
        <v>21</v>
      </c>
    </row>
    <row r="160" spans="2:65" s="1" customFormat="1">
      <c r="B160" s="34"/>
      <c r="D160" s="151" t="s">
        <v>255</v>
      </c>
      <c r="F160" s="152" t="s">
        <v>2345</v>
      </c>
      <c r="I160" s="149"/>
      <c r="L160" s="34"/>
      <c r="M160" s="150"/>
      <c r="T160" s="55"/>
      <c r="AT160" s="18" t="s">
        <v>255</v>
      </c>
      <c r="AU160" s="18" t="s">
        <v>21</v>
      </c>
    </row>
    <row r="161" spans="2:65" s="12" customFormat="1">
      <c r="B161" s="153"/>
      <c r="D161" s="147" t="s">
        <v>262</v>
      </c>
      <c r="E161" s="154" t="s">
        <v>29</v>
      </c>
      <c r="F161" s="155" t="s">
        <v>3985</v>
      </c>
      <c r="H161" s="156">
        <v>24196.12</v>
      </c>
      <c r="I161" s="157"/>
      <c r="L161" s="153"/>
      <c r="M161" s="158"/>
      <c r="T161" s="159"/>
      <c r="AT161" s="154" t="s">
        <v>262</v>
      </c>
      <c r="AU161" s="154" t="s">
        <v>21</v>
      </c>
      <c r="AV161" s="12" t="s">
        <v>21</v>
      </c>
      <c r="AW161" s="12" t="s">
        <v>36</v>
      </c>
      <c r="AX161" s="12" t="s">
        <v>83</v>
      </c>
      <c r="AY161" s="154" t="s">
        <v>244</v>
      </c>
    </row>
    <row r="162" spans="2:65" s="1" customFormat="1" ht="16.5" customHeight="1">
      <c r="B162" s="34"/>
      <c r="C162" s="134" t="s">
        <v>8</v>
      </c>
      <c r="D162" s="134" t="s">
        <v>246</v>
      </c>
      <c r="E162" s="135" t="s">
        <v>3986</v>
      </c>
      <c r="F162" s="136" t="s">
        <v>2430</v>
      </c>
      <c r="G162" s="137" t="s">
        <v>416</v>
      </c>
      <c r="H162" s="138">
        <v>887.79100000000005</v>
      </c>
      <c r="I162" s="139"/>
      <c r="J162" s="140">
        <f>ROUND(I162*H162,2)</f>
        <v>0</v>
      </c>
      <c r="K162" s="136" t="s">
        <v>250</v>
      </c>
      <c r="L162" s="34"/>
      <c r="M162" s="141" t="s">
        <v>29</v>
      </c>
      <c r="N162" s="142" t="s">
        <v>46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251</v>
      </c>
      <c r="AT162" s="145" t="s">
        <v>246</v>
      </c>
      <c r="AU162" s="145" t="s">
        <v>21</v>
      </c>
      <c r="AY162" s="18" t="s">
        <v>244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83</v>
      </c>
      <c r="BK162" s="146">
        <f>ROUND(I162*H162,2)</f>
        <v>0</v>
      </c>
      <c r="BL162" s="18" t="s">
        <v>251</v>
      </c>
      <c r="BM162" s="145" t="s">
        <v>3987</v>
      </c>
    </row>
    <row r="163" spans="2:65" s="1" customFormat="1">
      <c r="B163" s="34"/>
      <c r="D163" s="147" t="s">
        <v>253</v>
      </c>
      <c r="F163" s="148" t="s">
        <v>3988</v>
      </c>
      <c r="I163" s="149"/>
      <c r="L163" s="34"/>
      <c r="M163" s="150"/>
      <c r="T163" s="55"/>
      <c r="AT163" s="18" t="s">
        <v>253</v>
      </c>
      <c r="AU163" s="18" t="s">
        <v>21</v>
      </c>
    </row>
    <row r="164" spans="2:65" s="1" customFormat="1">
      <c r="B164" s="34"/>
      <c r="D164" s="151" t="s">
        <v>255</v>
      </c>
      <c r="F164" s="152" t="s">
        <v>3989</v>
      </c>
      <c r="I164" s="149"/>
      <c r="L164" s="34"/>
      <c r="M164" s="150"/>
      <c r="T164" s="55"/>
      <c r="AT164" s="18" t="s">
        <v>255</v>
      </c>
      <c r="AU164" s="18" t="s">
        <v>21</v>
      </c>
    </row>
    <row r="165" spans="2:65" s="1" customFormat="1" ht="16.5" customHeight="1">
      <c r="B165" s="34"/>
      <c r="C165" s="134" t="s">
        <v>359</v>
      </c>
      <c r="D165" s="134" t="s">
        <v>246</v>
      </c>
      <c r="E165" s="135" t="s">
        <v>3990</v>
      </c>
      <c r="F165" s="136" t="s">
        <v>3991</v>
      </c>
      <c r="G165" s="137" t="s">
        <v>416</v>
      </c>
      <c r="H165" s="138">
        <v>1273.49</v>
      </c>
      <c r="I165" s="139"/>
      <c r="J165" s="140">
        <f>ROUND(I165*H165,2)</f>
        <v>0</v>
      </c>
      <c r="K165" s="136" t="s">
        <v>250</v>
      </c>
      <c r="L165" s="34"/>
      <c r="M165" s="141" t="s">
        <v>29</v>
      </c>
      <c r="N165" s="142" t="s">
        <v>46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251</v>
      </c>
      <c r="AT165" s="145" t="s">
        <v>246</v>
      </c>
      <c r="AU165" s="145" t="s">
        <v>21</v>
      </c>
      <c r="AY165" s="18" t="s">
        <v>244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83</v>
      </c>
      <c r="BK165" s="146">
        <f>ROUND(I165*H165,2)</f>
        <v>0</v>
      </c>
      <c r="BL165" s="18" t="s">
        <v>251</v>
      </c>
      <c r="BM165" s="145" t="s">
        <v>3992</v>
      </c>
    </row>
    <row r="166" spans="2:65" s="1" customFormat="1">
      <c r="B166" s="34"/>
      <c r="D166" s="147" t="s">
        <v>253</v>
      </c>
      <c r="F166" s="148" t="s">
        <v>3993</v>
      </c>
      <c r="I166" s="149"/>
      <c r="L166" s="34"/>
      <c r="M166" s="150"/>
      <c r="T166" s="55"/>
      <c r="AT166" s="18" t="s">
        <v>253</v>
      </c>
      <c r="AU166" s="18" t="s">
        <v>21</v>
      </c>
    </row>
    <row r="167" spans="2:65" s="1" customFormat="1">
      <c r="B167" s="34"/>
      <c r="D167" s="151" t="s">
        <v>255</v>
      </c>
      <c r="F167" s="152" t="s">
        <v>3994</v>
      </c>
      <c r="I167" s="149"/>
      <c r="L167" s="34"/>
      <c r="M167" s="150"/>
      <c r="T167" s="55"/>
      <c r="AT167" s="18" t="s">
        <v>255</v>
      </c>
      <c r="AU167" s="18" t="s">
        <v>21</v>
      </c>
    </row>
    <row r="168" spans="2:65" s="1" customFormat="1" ht="21.75" customHeight="1">
      <c r="B168" s="34"/>
      <c r="C168" s="134" t="s">
        <v>366</v>
      </c>
      <c r="D168" s="134" t="s">
        <v>246</v>
      </c>
      <c r="E168" s="135" t="s">
        <v>3995</v>
      </c>
      <c r="F168" s="136" t="s">
        <v>3996</v>
      </c>
      <c r="G168" s="137" t="s">
        <v>416</v>
      </c>
      <c r="H168" s="138">
        <v>1273.48</v>
      </c>
      <c r="I168" s="139"/>
      <c r="J168" s="140">
        <f>ROUND(I168*H168,2)</f>
        <v>0</v>
      </c>
      <c r="K168" s="136" t="s">
        <v>250</v>
      </c>
      <c r="L168" s="34"/>
      <c r="M168" s="141" t="s">
        <v>29</v>
      </c>
      <c r="N168" s="142" t="s">
        <v>46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251</v>
      </c>
      <c r="AT168" s="145" t="s">
        <v>246</v>
      </c>
      <c r="AU168" s="145" t="s">
        <v>21</v>
      </c>
      <c r="AY168" s="18" t="s">
        <v>244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83</v>
      </c>
      <c r="BK168" s="146">
        <f>ROUND(I168*H168,2)</f>
        <v>0</v>
      </c>
      <c r="BL168" s="18" t="s">
        <v>251</v>
      </c>
      <c r="BM168" s="145" t="s">
        <v>3997</v>
      </c>
    </row>
    <row r="169" spans="2:65" s="1" customFormat="1" ht="19.5">
      <c r="B169" s="34"/>
      <c r="D169" s="147" t="s">
        <v>253</v>
      </c>
      <c r="F169" s="148" t="s">
        <v>3998</v>
      </c>
      <c r="I169" s="149"/>
      <c r="L169" s="34"/>
      <c r="M169" s="150"/>
      <c r="T169" s="55"/>
      <c r="AT169" s="18" t="s">
        <v>253</v>
      </c>
      <c r="AU169" s="18" t="s">
        <v>21</v>
      </c>
    </row>
    <row r="170" spans="2:65" s="1" customFormat="1">
      <c r="B170" s="34"/>
      <c r="D170" s="151" t="s">
        <v>255</v>
      </c>
      <c r="F170" s="152" t="s">
        <v>3999</v>
      </c>
      <c r="I170" s="149"/>
      <c r="L170" s="34"/>
      <c r="M170" s="150"/>
      <c r="T170" s="55"/>
      <c r="AT170" s="18" t="s">
        <v>255</v>
      </c>
      <c r="AU170" s="18" t="s">
        <v>21</v>
      </c>
    </row>
    <row r="171" spans="2:65" s="1" customFormat="1" ht="29.25">
      <c r="B171" s="34"/>
      <c r="D171" s="147" t="s">
        <v>284</v>
      </c>
      <c r="F171" s="167" t="s">
        <v>4000</v>
      </c>
      <c r="I171" s="149"/>
      <c r="L171" s="34"/>
      <c r="M171" s="150"/>
      <c r="T171" s="55"/>
      <c r="AT171" s="18" t="s">
        <v>284</v>
      </c>
      <c r="AU171" s="18" t="s">
        <v>21</v>
      </c>
    </row>
    <row r="172" spans="2:65" s="11" customFormat="1" ht="25.9" customHeight="1">
      <c r="B172" s="122"/>
      <c r="D172" s="123" t="s">
        <v>74</v>
      </c>
      <c r="E172" s="124" t="s">
        <v>783</v>
      </c>
      <c r="F172" s="124" t="s">
        <v>784</v>
      </c>
      <c r="I172" s="125"/>
      <c r="J172" s="126">
        <f>BK172</f>
        <v>0</v>
      </c>
      <c r="L172" s="122"/>
      <c r="M172" s="127"/>
      <c r="P172" s="128">
        <f>P173</f>
        <v>0</v>
      </c>
      <c r="R172" s="128">
        <f>R173</f>
        <v>0</v>
      </c>
      <c r="T172" s="129">
        <f>T173</f>
        <v>5.1178127</v>
      </c>
      <c r="AR172" s="123" t="s">
        <v>21</v>
      </c>
      <c r="AT172" s="130" t="s">
        <v>74</v>
      </c>
      <c r="AU172" s="130" t="s">
        <v>75</v>
      </c>
      <c r="AY172" s="123" t="s">
        <v>244</v>
      </c>
      <c r="BK172" s="131">
        <f>BK173</f>
        <v>0</v>
      </c>
    </row>
    <row r="173" spans="2:65" s="11" customFormat="1" ht="22.9" customHeight="1">
      <c r="B173" s="122"/>
      <c r="D173" s="123" t="s">
        <v>74</v>
      </c>
      <c r="E173" s="132" t="s">
        <v>1886</v>
      </c>
      <c r="F173" s="132" t="s">
        <v>1887</v>
      </c>
      <c r="I173" s="125"/>
      <c r="J173" s="133">
        <f>BK173</f>
        <v>0</v>
      </c>
      <c r="L173" s="122"/>
      <c r="M173" s="127"/>
      <c r="P173" s="128">
        <f>SUM(P174:P185)</f>
        <v>0</v>
      </c>
      <c r="R173" s="128">
        <f>SUM(R174:R185)</f>
        <v>0</v>
      </c>
      <c r="T173" s="129">
        <f>SUM(T174:T185)</f>
        <v>5.1178127</v>
      </c>
      <c r="AR173" s="123" t="s">
        <v>21</v>
      </c>
      <c r="AT173" s="130" t="s">
        <v>74</v>
      </c>
      <c r="AU173" s="130" t="s">
        <v>83</v>
      </c>
      <c r="AY173" s="123" t="s">
        <v>244</v>
      </c>
      <c r="BK173" s="131">
        <f>SUM(BK174:BK185)</f>
        <v>0</v>
      </c>
    </row>
    <row r="174" spans="2:65" s="1" customFormat="1" ht="21.75" customHeight="1">
      <c r="B174" s="34"/>
      <c r="C174" s="134" t="s">
        <v>372</v>
      </c>
      <c r="D174" s="134" t="s">
        <v>246</v>
      </c>
      <c r="E174" s="135" t="s">
        <v>4001</v>
      </c>
      <c r="F174" s="136" t="s">
        <v>4002</v>
      </c>
      <c r="G174" s="137" t="s">
        <v>249</v>
      </c>
      <c r="H174" s="138">
        <v>289.88400000000001</v>
      </c>
      <c r="I174" s="139"/>
      <c r="J174" s="140">
        <f>ROUND(I174*H174,2)</f>
        <v>0</v>
      </c>
      <c r="K174" s="136" t="s">
        <v>250</v>
      </c>
      <c r="L174" s="34"/>
      <c r="M174" s="141" t="s">
        <v>29</v>
      </c>
      <c r="N174" s="142" t="s">
        <v>46</v>
      </c>
      <c r="P174" s="143">
        <f>O174*H174</f>
        <v>0</v>
      </c>
      <c r="Q174" s="143">
        <v>0</v>
      </c>
      <c r="R174" s="143">
        <f>Q174*H174</f>
        <v>0</v>
      </c>
      <c r="S174" s="143">
        <v>1.0999999999999999E-2</v>
      </c>
      <c r="T174" s="144">
        <f>S174*H174</f>
        <v>3.1887240000000001</v>
      </c>
      <c r="AR174" s="145" t="s">
        <v>359</v>
      </c>
      <c r="AT174" s="145" t="s">
        <v>246</v>
      </c>
      <c r="AU174" s="145" t="s">
        <v>21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359</v>
      </c>
      <c r="BM174" s="145" t="s">
        <v>4003</v>
      </c>
    </row>
    <row r="175" spans="2:65" s="1" customFormat="1">
      <c r="B175" s="34"/>
      <c r="D175" s="147" t="s">
        <v>253</v>
      </c>
      <c r="F175" s="148" t="s">
        <v>4004</v>
      </c>
      <c r="I175" s="149"/>
      <c r="L175" s="34"/>
      <c r="M175" s="150"/>
      <c r="T175" s="55"/>
      <c r="AT175" s="18" t="s">
        <v>253</v>
      </c>
      <c r="AU175" s="18" t="s">
        <v>21</v>
      </c>
    </row>
    <row r="176" spans="2:65" s="1" customFormat="1">
      <c r="B176" s="34"/>
      <c r="D176" s="151" t="s">
        <v>255</v>
      </c>
      <c r="F176" s="152" t="s">
        <v>4005</v>
      </c>
      <c r="I176" s="149"/>
      <c r="L176" s="34"/>
      <c r="M176" s="150"/>
      <c r="T176" s="55"/>
      <c r="AT176" s="18" t="s">
        <v>255</v>
      </c>
      <c r="AU176" s="18" t="s">
        <v>21</v>
      </c>
    </row>
    <row r="177" spans="2:65" s="12" customFormat="1">
      <c r="B177" s="153"/>
      <c r="D177" s="147" t="s">
        <v>262</v>
      </c>
      <c r="E177" s="154" t="s">
        <v>29</v>
      </c>
      <c r="F177" s="155" t="s">
        <v>4006</v>
      </c>
      <c r="H177" s="156">
        <v>289.88400000000001</v>
      </c>
      <c r="I177" s="157"/>
      <c r="L177" s="153"/>
      <c r="M177" s="158"/>
      <c r="T177" s="159"/>
      <c r="AT177" s="154" t="s">
        <v>262</v>
      </c>
      <c r="AU177" s="154" t="s">
        <v>21</v>
      </c>
      <c r="AV177" s="12" t="s">
        <v>21</v>
      </c>
      <c r="AW177" s="12" t="s">
        <v>36</v>
      </c>
      <c r="AX177" s="12" t="s">
        <v>83</v>
      </c>
      <c r="AY177" s="154" t="s">
        <v>244</v>
      </c>
    </row>
    <row r="178" spans="2:65" s="1" customFormat="1" ht="21.75" customHeight="1">
      <c r="B178" s="34"/>
      <c r="C178" s="134" t="s">
        <v>378</v>
      </c>
      <c r="D178" s="134" t="s">
        <v>246</v>
      </c>
      <c r="E178" s="135" t="s">
        <v>4007</v>
      </c>
      <c r="F178" s="136" t="s">
        <v>4008</v>
      </c>
      <c r="G178" s="137" t="s">
        <v>249</v>
      </c>
      <c r="H178" s="138">
        <v>314.37</v>
      </c>
      <c r="I178" s="139"/>
      <c r="J178" s="140">
        <f>ROUND(I178*H178,2)</f>
        <v>0</v>
      </c>
      <c r="K178" s="136" t="s">
        <v>250</v>
      </c>
      <c r="L178" s="34"/>
      <c r="M178" s="141" t="s">
        <v>29</v>
      </c>
      <c r="N178" s="142" t="s">
        <v>46</v>
      </c>
      <c r="P178" s="143">
        <f>O178*H178</f>
        <v>0</v>
      </c>
      <c r="Q178" s="143">
        <v>0</v>
      </c>
      <c r="R178" s="143">
        <f>Q178*H178</f>
        <v>0</v>
      </c>
      <c r="S178" s="143">
        <v>5.4999999999999997E-3</v>
      </c>
      <c r="T178" s="144">
        <f>S178*H178</f>
        <v>1.7290349999999999</v>
      </c>
      <c r="AR178" s="145" t="s">
        <v>359</v>
      </c>
      <c r="AT178" s="145" t="s">
        <v>246</v>
      </c>
      <c r="AU178" s="145" t="s">
        <v>21</v>
      </c>
      <c r="AY178" s="18" t="s">
        <v>244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83</v>
      </c>
      <c r="BK178" s="146">
        <f>ROUND(I178*H178,2)</f>
        <v>0</v>
      </c>
      <c r="BL178" s="18" t="s">
        <v>359</v>
      </c>
      <c r="BM178" s="145" t="s">
        <v>4009</v>
      </c>
    </row>
    <row r="179" spans="2:65" s="1" customFormat="1">
      <c r="B179" s="34"/>
      <c r="D179" s="147" t="s">
        <v>253</v>
      </c>
      <c r="F179" s="148" t="s">
        <v>4010</v>
      </c>
      <c r="I179" s="149"/>
      <c r="L179" s="34"/>
      <c r="M179" s="150"/>
      <c r="T179" s="55"/>
      <c r="AT179" s="18" t="s">
        <v>253</v>
      </c>
      <c r="AU179" s="18" t="s">
        <v>21</v>
      </c>
    </row>
    <row r="180" spans="2:65" s="1" customFormat="1">
      <c r="B180" s="34"/>
      <c r="D180" s="151" t="s">
        <v>255</v>
      </c>
      <c r="F180" s="152" t="s">
        <v>4011</v>
      </c>
      <c r="I180" s="149"/>
      <c r="L180" s="34"/>
      <c r="M180" s="150"/>
      <c r="T180" s="55"/>
      <c r="AT180" s="18" t="s">
        <v>255</v>
      </c>
      <c r="AU180" s="18" t="s">
        <v>21</v>
      </c>
    </row>
    <row r="181" spans="2:65" s="1" customFormat="1" ht="39">
      <c r="B181" s="34"/>
      <c r="D181" s="147" t="s">
        <v>284</v>
      </c>
      <c r="F181" s="167" t="s">
        <v>4012</v>
      </c>
      <c r="I181" s="149"/>
      <c r="L181" s="34"/>
      <c r="M181" s="150"/>
      <c r="T181" s="55"/>
      <c r="AT181" s="18" t="s">
        <v>284</v>
      </c>
      <c r="AU181" s="18" t="s">
        <v>21</v>
      </c>
    </row>
    <row r="182" spans="2:65" s="12" customFormat="1">
      <c r="B182" s="153"/>
      <c r="D182" s="147" t="s">
        <v>262</v>
      </c>
      <c r="F182" s="155" t="s">
        <v>4013</v>
      </c>
      <c r="H182" s="156">
        <v>314.37</v>
      </c>
      <c r="I182" s="157"/>
      <c r="L182" s="153"/>
      <c r="M182" s="158"/>
      <c r="T182" s="159"/>
      <c r="AT182" s="154" t="s">
        <v>262</v>
      </c>
      <c r="AU182" s="154" t="s">
        <v>21</v>
      </c>
      <c r="AV182" s="12" t="s">
        <v>21</v>
      </c>
      <c r="AW182" s="12" t="s">
        <v>4</v>
      </c>
      <c r="AX182" s="12" t="s">
        <v>83</v>
      </c>
      <c r="AY182" s="154" t="s">
        <v>244</v>
      </c>
    </row>
    <row r="183" spans="2:65" s="1" customFormat="1" ht="16.5" customHeight="1">
      <c r="B183" s="34"/>
      <c r="C183" s="134" t="s">
        <v>385</v>
      </c>
      <c r="D183" s="134" t="s">
        <v>246</v>
      </c>
      <c r="E183" s="135" t="s">
        <v>4014</v>
      </c>
      <c r="F183" s="136" t="s">
        <v>4015</v>
      </c>
      <c r="G183" s="137" t="s">
        <v>249</v>
      </c>
      <c r="H183" s="138">
        <v>285.791</v>
      </c>
      <c r="I183" s="139"/>
      <c r="J183" s="140">
        <f>ROUND(I183*H183,2)</f>
        <v>0</v>
      </c>
      <c r="K183" s="136" t="s">
        <v>250</v>
      </c>
      <c r="L183" s="34"/>
      <c r="M183" s="141" t="s">
        <v>29</v>
      </c>
      <c r="N183" s="142" t="s">
        <v>46</v>
      </c>
      <c r="P183" s="143">
        <f>O183*H183</f>
        <v>0</v>
      </c>
      <c r="Q183" s="143">
        <v>0</v>
      </c>
      <c r="R183" s="143">
        <f>Q183*H183</f>
        <v>0</v>
      </c>
      <c r="S183" s="143">
        <v>6.9999999999999999E-4</v>
      </c>
      <c r="T183" s="144">
        <f>S183*H183</f>
        <v>0.2000537</v>
      </c>
      <c r="AR183" s="145" t="s">
        <v>359</v>
      </c>
      <c r="AT183" s="145" t="s">
        <v>246</v>
      </c>
      <c r="AU183" s="145" t="s">
        <v>21</v>
      </c>
      <c r="AY183" s="18" t="s">
        <v>244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83</v>
      </c>
      <c r="BK183" s="146">
        <f>ROUND(I183*H183,2)</f>
        <v>0</v>
      </c>
      <c r="BL183" s="18" t="s">
        <v>359</v>
      </c>
      <c r="BM183" s="145" t="s">
        <v>4016</v>
      </c>
    </row>
    <row r="184" spans="2:65" s="1" customFormat="1">
      <c r="B184" s="34"/>
      <c r="D184" s="147" t="s">
        <v>253</v>
      </c>
      <c r="F184" s="148" t="s">
        <v>4017</v>
      </c>
      <c r="I184" s="149"/>
      <c r="L184" s="34"/>
      <c r="M184" s="150"/>
      <c r="T184" s="55"/>
      <c r="AT184" s="18" t="s">
        <v>253</v>
      </c>
      <c r="AU184" s="18" t="s">
        <v>21</v>
      </c>
    </row>
    <row r="185" spans="2:65" s="1" customFormat="1">
      <c r="B185" s="34"/>
      <c r="D185" s="151" t="s">
        <v>255</v>
      </c>
      <c r="F185" s="152" t="s">
        <v>4018</v>
      </c>
      <c r="I185" s="149"/>
      <c r="L185" s="34"/>
      <c r="M185" s="185"/>
      <c r="N185" s="186"/>
      <c r="O185" s="186"/>
      <c r="P185" s="186"/>
      <c r="Q185" s="186"/>
      <c r="R185" s="186"/>
      <c r="S185" s="186"/>
      <c r="T185" s="187"/>
      <c r="AT185" s="18" t="s">
        <v>255</v>
      </c>
      <c r="AU185" s="18" t="s">
        <v>21</v>
      </c>
    </row>
    <row r="186" spans="2:65" s="1" customFormat="1" ht="6.95" customHeight="1"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34"/>
    </row>
  </sheetData>
  <sheetProtection algorithmName="SHA-512" hashValue="uA/8aU8aW5hcQltWbC/wYlzk9wi7k1ZlhBsuh80aaf9Pj1rtO2XOVJtSN+8mBuy0IRefSadhjewD1dLlY0UiBQ==" saltValue="+Juc7WsJUWneDctLPkaSc4N14unMH/hR83vQDt3oG8U0mqB4XOuI3p8s53HdjfqDuuY5aLDoqEQV1V6f0Zmoug==" spinCount="100000" sheet="1" objects="1" scenarios="1" formatColumns="0" formatRows="0" autoFilter="0"/>
  <autoFilter ref="C90:K185" xr:uid="{00000000-0009-0000-0000-00000F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0F00-000000000000}"/>
    <hyperlink ref="F100" r:id="rId2" xr:uid="{00000000-0004-0000-0F00-000001000000}"/>
    <hyperlink ref="F104" r:id="rId3" xr:uid="{00000000-0004-0000-0F00-000002000000}"/>
    <hyperlink ref="F108" r:id="rId4" xr:uid="{00000000-0004-0000-0F00-000003000000}"/>
    <hyperlink ref="F112" r:id="rId5" xr:uid="{00000000-0004-0000-0F00-000004000000}"/>
    <hyperlink ref="F117" r:id="rId6" xr:uid="{00000000-0004-0000-0F00-000005000000}"/>
    <hyperlink ref="F121" r:id="rId7" xr:uid="{00000000-0004-0000-0F00-000006000000}"/>
    <hyperlink ref="F127" r:id="rId8" xr:uid="{00000000-0004-0000-0F00-000007000000}"/>
    <hyperlink ref="F137" r:id="rId9" xr:uid="{00000000-0004-0000-0F00-000008000000}"/>
    <hyperlink ref="F145" r:id="rId10" xr:uid="{00000000-0004-0000-0F00-000009000000}"/>
    <hyperlink ref="F149" r:id="rId11" xr:uid="{00000000-0004-0000-0F00-00000A000000}"/>
    <hyperlink ref="F154" r:id="rId12" xr:uid="{00000000-0004-0000-0F00-00000B000000}"/>
    <hyperlink ref="F157" r:id="rId13" xr:uid="{00000000-0004-0000-0F00-00000C000000}"/>
    <hyperlink ref="F160" r:id="rId14" xr:uid="{00000000-0004-0000-0F00-00000D000000}"/>
    <hyperlink ref="F164" r:id="rId15" xr:uid="{00000000-0004-0000-0F00-00000E000000}"/>
    <hyperlink ref="F167" r:id="rId16" xr:uid="{00000000-0004-0000-0F00-00000F000000}"/>
    <hyperlink ref="F170" r:id="rId17" xr:uid="{00000000-0004-0000-0F00-000010000000}"/>
    <hyperlink ref="F176" r:id="rId18" xr:uid="{00000000-0004-0000-0F00-000011000000}"/>
    <hyperlink ref="F180" r:id="rId19" xr:uid="{00000000-0004-0000-0F00-000012000000}"/>
    <hyperlink ref="F185" r:id="rId20" xr:uid="{00000000-0004-0000-0F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7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130</v>
      </c>
      <c r="AZ2" s="92" t="s">
        <v>4019</v>
      </c>
      <c r="BA2" s="92" t="s">
        <v>29</v>
      </c>
      <c r="BB2" s="92" t="s">
        <v>29</v>
      </c>
      <c r="BC2" s="92" t="s">
        <v>4020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4021</v>
      </c>
      <c r="BA3" s="92" t="s">
        <v>29</v>
      </c>
      <c r="BB3" s="92" t="s">
        <v>29</v>
      </c>
      <c r="BC3" s="92" t="s">
        <v>4022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4023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ROUND(J88,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ROUND((SUM(BE88:BE275)),  2)</f>
        <v>0</v>
      </c>
      <c r="I33" s="96">
        <v>0.21</v>
      </c>
      <c r="J33" s="85">
        <f>ROUND(((SUM(BE88:BE275))*I33),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ROUND((SUM(BF88:BF275)),  2)</f>
        <v>0</v>
      </c>
      <c r="I34" s="96">
        <v>0.15</v>
      </c>
      <c r="J34" s="85">
        <f>ROUND(((SUM(BF88:BF275))*I34),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ROUND((SUM(BG88:BG275)),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ROUND((SUM(BH88:BH275)),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ROUND((SUM(BI88:BI275)),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040.32.1 - Úprava nájezdů na lávku v km 81,140 TPE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J88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J89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J90</f>
        <v>0</v>
      </c>
      <c r="L61" s="110"/>
    </row>
    <row r="62" spans="2:47" s="9" customFormat="1" ht="19.899999999999999" customHeight="1">
      <c r="B62" s="110"/>
      <c r="D62" s="111" t="s">
        <v>221</v>
      </c>
      <c r="E62" s="112"/>
      <c r="F62" s="112"/>
      <c r="G62" s="112"/>
      <c r="H62" s="112"/>
      <c r="I62" s="112"/>
      <c r="J62" s="113">
        <f>J167</f>
        <v>0</v>
      </c>
      <c r="L62" s="110"/>
    </row>
    <row r="63" spans="2:47" s="9" customFormat="1" ht="19.899999999999999" customHeight="1">
      <c r="B63" s="110"/>
      <c r="D63" s="111" t="s">
        <v>222</v>
      </c>
      <c r="E63" s="112"/>
      <c r="F63" s="112"/>
      <c r="G63" s="112"/>
      <c r="H63" s="112"/>
      <c r="I63" s="112"/>
      <c r="J63" s="113">
        <f>J201</f>
        <v>0</v>
      </c>
      <c r="L63" s="110"/>
    </row>
    <row r="64" spans="2:47" s="9" customFormat="1" ht="19.899999999999999" customHeight="1">
      <c r="B64" s="110"/>
      <c r="D64" s="111" t="s">
        <v>223</v>
      </c>
      <c r="E64" s="112"/>
      <c r="F64" s="112"/>
      <c r="G64" s="112"/>
      <c r="H64" s="112"/>
      <c r="I64" s="112"/>
      <c r="J64" s="113">
        <f>J246</f>
        <v>0</v>
      </c>
      <c r="L64" s="110"/>
    </row>
    <row r="65" spans="2:12" s="9" customFormat="1" ht="19.899999999999999" customHeight="1">
      <c r="B65" s="110"/>
      <c r="D65" s="111" t="s">
        <v>224</v>
      </c>
      <c r="E65" s="112"/>
      <c r="F65" s="112"/>
      <c r="G65" s="112"/>
      <c r="H65" s="112"/>
      <c r="I65" s="112"/>
      <c r="J65" s="113">
        <f>J262</f>
        <v>0</v>
      </c>
      <c r="L65" s="110"/>
    </row>
    <row r="66" spans="2:12" s="8" customFormat="1" ht="24.95" customHeight="1">
      <c r="B66" s="106"/>
      <c r="D66" s="107" t="s">
        <v>225</v>
      </c>
      <c r="E66" s="108"/>
      <c r="F66" s="108"/>
      <c r="G66" s="108"/>
      <c r="H66" s="108"/>
      <c r="I66" s="108"/>
      <c r="J66" s="109">
        <f>J266</f>
        <v>0</v>
      </c>
      <c r="L66" s="106"/>
    </row>
    <row r="67" spans="2:12" s="9" customFormat="1" ht="19.899999999999999" customHeight="1">
      <c r="B67" s="110"/>
      <c r="D67" s="111" t="s">
        <v>226</v>
      </c>
      <c r="E67" s="112"/>
      <c r="F67" s="112"/>
      <c r="G67" s="112"/>
      <c r="H67" s="112"/>
      <c r="I67" s="112"/>
      <c r="J67" s="113">
        <f>J267</f>
        <v>0</v>
      </c>
      <c r="L67" s="110"/>
    </row>
    <row r="68" spans="2:12" s="8" customFormat="1" ht="24.95" customHeight="1">
      <c r="B68" s="106"/>
      <c r="D68" s="107" t="s">
        <v>1348</v>
      </c>
      <c r="E68" s="108"/>
      <c r="F68" s="108"/>
      <c r="G68" s="108"/>
      <c r="H68" s="108"/>
      <c r="I68" s="108"/>
      <c r="J68" s="109">
        <f>J272</f>
        <v>0</v>
      </c>
      <c r="L68" s="106"/>
    </row>
    <row r="69" spans="2:12" s="1" customFormat="1" ht="21.75" customHeight="1">
      <c r="B69" s="34"/>
      <c r="L69" s="34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4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34"/>
    </row>
    <row r="75" spans="2:12" s="1" customFormat="1" ht="24.95" customHeight="1">
      <c r="B75" s="34"/>
      <c r="C75" s="22" t="s">
        <v>229</v>
      </c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16</v>
      </c>
      <c r="L77" s="34"/>
    </row>
    <row r="78" spans="2:12" s="1" customFormat="1" ht="16.5" customHeight="1">
      <c r="B78" s="34"/>
      <c r="E78" s="336" t="str">
        <f>E7</f>
        <v>Opatření Zátor-Loučky, OHO, Dílčí stavba 02.040 Opatření v úseku Zátor - Loučky</v>
      </c>
      <c r="F78" s="337"/>
      <c r="G78" s="337"/>
      <c r="H78" s="337"/>
      <c r="L78" s="34"/>
    </row>
    <row r="79" spans="2:12" s="1" customFormat="1" ht="12" customHeight="1">
      <c r="B79" s="34"/>
      <c r="C79" s="28" t="s">
        <v>210</v>
      </c>
      <c r="L79" s="34"/>
    </row>
    <row r="80" spans="2:12" s="1" customFormat="1" ht="16.5" customHeight="1">
      <c r="B80" s="34"/>
      <c r="E80" s="310" t="str">
        <f>E9</f>
        <v>040.32.1 - Úprava nájezdů na lávku v km 81,140 TPE</v>
      </c>
      <c r="F80" s="335"/>
      <c r="G80" s="335"/>
      <c r="H80" s="335"/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F12</f>
        <v>Zátor</v>
      </c>
      <c r="I82" s="28" t="s">
        <v>24</v>
      </c>
      <c r="J82" s="51">
        <f>IF(J12="","",J12)</f>
        <v>45897</v>
      </c>
      <c r="L82" s="34"/>
    </row>
    <row r="83" spans="2:65" s="1" customFormat="1" ht="6.95" customHeight="1">
      <c r="B83" s="34"/>
      <c r="L83" s="34"/>
    </row>
    <row r="84" spans="2:65" s="1" customFormat="1" ht="15.2" customHeight="1">
      <c r="B84" s="34"/>
      <c r="C84" s="28" t="s">
        <v>27</v>
      </c>
      <c r="F84" s="26" t="str">
        <f>E15</f>
        <v>Povodí Odry, státní podnik</v>
      </c>
      <c r="I84" s="28" t="s">
        <v>34</v>
      </c>
      <c r="J84" s="32" t="str">
        <f>E21</f>
        <v>AQUATIS, a.s.</v>
      </c>
      <c r="L84" s="34"/>
    </row>
    <row r="85" spans="2:65" s="1" customFormat="1" ht="25.7" customHeight="1">
      <c r="B85" s="34"/>
      <c r="C85" s="28" t="s">
        <v>32</v>
      </c>
      <c r="F85" s="26" t="str">
        <f>IF(E18="","",E18)</f>
        <v>Vyplň údaj</v>
      </c>
      <c r="I85" s="28" t="s">
        <v>37</v>
      </c>
      <c r="J85" s="32" t="str">
        <f>E24</f>
        <v>Ing. Michal Jendruščák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4"/>
      <c r="C87" s="115" t="s">
        <v>230</v>
      </c>
      <c r="D87" s="116" t="s">
        <v>60</v>
      </c>
      <c r="E87" s="116" t="s">
        <v>56</v>
      </c>
      <c r="F87" s="116" t="s">
        <v>57</v>
      </c>
      <c r="G87" s="116" t="s">
        <v>231</v>
      </c>
      <c r="H87" s="116" t="s">
        <v>232</v>
      </c>
      <c r="I87" s="116" t="s">
        <v>233</v>
      </c>
      <c r="J87" s="116" t="s">
        <v>214</v>
      </c>
      <c r="K87" s="117" t="s">
        <v>234</v>
      </c>
      <c r="L87" s="114"/>
      <c r="M87" s="58" t="s">
        <v>29</v>
      </c>
      <c r="N87" s="59" t="s">
        <v>45</v>
      </c>
      <c r="O87" s="59" t="s">
        <v>235</v>
      </c>
      <c r="P87" s="59" t="s">
        <v>236</v>
      </c>
      <c r="Q87" s="59" t="s">
        <v>237</v>
      </c>
      <c r="R87" s="59" t="s">
        <v>238</v>
      </c>
      <c r="S87" s="59" t="s">
        <v>239</v>
      </c>
      <c r="T87" s="60" t="s">
        <v>240</v>
      </c>
    </row>
    <row r="88" spans="2:65" s="1" customFormat="1" ht="22.9" customHeight="1">
      <c r="B88" s="34"/>
      <c r="C88" s="63" t="s">
        <v>241</v>
      </c>
      <c r="J88" s="118">
        <f>BK88</f>
        <v>0</v>
      </c>
      <c r="L88" s="34"/>
      <c r="M88" s="61"/>
      <c r="N88" s="52"/>
      <c r="O88" s="52"/>
      <c r="P88" s="119">
        <f>P89+P266+P272</f>
        <v>0</v>
      </c>
      <c r="Q88" s="52"/>
      <c r="R88" s="119">
        <f>R89+R266+R272</f>
        <v>46.183938000000005</v>
      </c>
      <c r="S88" s="52"/>
      <c r="T88" s="120">
        <f>T89+T266+T272</f>
        <v>309.30610000000001</v>
      </c>
      <c r="AT88" s="18" t="s">
        <v>74</v>
      </c>
      <c r="AU88" s="18" t="s">
        <v>215</v>
      </c>
      <c r="BK88" s="121">
        <f>BK89+BK266+BK272</f>
        <v>0</v>
      </c>
    </row>
    <row r="89" spans="2:65" s="11" customFormat="1" ht="25.9" customHeight="1">
      <c r="B89" s="122"/>
      <c r="D89" s="123" t="s">
        <v>74</v>
      </c>
      <c r="E89" s="124" t="s">
        <v>242</v>
      </c>
      <c r="F89" s="124" t="s">
        <v>243</v>
      </c>
      <c r="I89" s="125"/>
      <c r="J89" s="126">
        <f>BK89</f>
        <v>0</v>
      </c>
      <c r="L89" s="122"/>
      <c r="M89" s="127"/>
      <c r="P89" s="128">
        <f>P90+P167+P201+P246+P262</f>
        <v>0</v>
      </c>
      <c r="R89" s="128">
        <f>R90+R167+R201+R246+R262</f>
        <v>46.183938000000005</v>
      </c>
      <c r="T89" s="129">
        <f>T90+T167+T201+T246+T262</f>
        <v>309.23110000000003</v>
      </c>
      <c r="AR89" s="123" t="s">
        <v>83</v>
      </c>
      <c r="AT89" s="130" t="s">
        <v>74</v>
      </c>
      <c r="AU89" s="130" t="s">
        <v>75</v>
      </c>
      <c r="AY89" s="123" t="s">
        <v>244</v>
      </c>
      <c r="BK89" s="131">
        <f>BK90+BK167+BK201+BK246+BK262</f>
        <v>0</v>
      </c>
    </row>
    <row r="90" spans="2:65" s="11" customFormat="1" ht="22.9" customHeight="1">
      <c r="B90" s="122"/>
      <c r="D90" s="123" t="s">
        <v>74</v>
      </c>
      <c r="E90" s="132" t="s">
        <v>83</v>
      </c>
      <c r="F90" s="132" t="s">
        <v>245</v>
      </c>
      <c r="I90" s="125"/>
      <c r="J90" s="133">
        <f>BK90</f>
        <v>0</v>
      </c>
      <c r="L90" s="122"/>
      <c r="M90" s="127"/>
      <c r="P90" s="128">
        <f>SUM(P91:P166)</f>
        <v>0</v>
      </c>
      <c r="R90" s="128">
        <f>SUM(R91:R166)</f>
        <v>2.2328000000000001E-2</v>
      </c>
      <c r="T90" s="129">
        <f>SUM(T91:T166)</f>
        <v>309.21910000000003</v>
      </c>
      <c r="AR90" s="123" t="s">
        <v>83</v>
      </c>
      <c r="AT90" s="130" t="s">
        <v>74</v>
      </c>
      <c r="AU90" s="130" t="s">
        <v>83</v>
      </c>
      <c r="AY90" s="123" t="s">
        <v>244</v>
      </c>
      <c r="BK90" s="131">
        <f>SUM(BK91:BK166)</f>
        <v>0</v>
      </c>
    </row>
    <row r="91" spans="2:65" s="1" customFormat="1" ht="24.2" customHeight="1">
      <c r="B91" s="34"/>
      <c r="C91" s="134" t="s">
        <v>83</v>
      </c>
      <c r="D91" s="134" t="s">
        <v>246</v>
      </c>
      <c r="E91" s="135" t="s">
        <v>4024</v>
      </c>
      <c r="F91" s="136" t="s">
        <v>4025</v>
      </c>
      <c r="G91" s="137" t="s">
        <v>249</v>
      </c>
      <c r="H91" s="138">
        <v>37</v>
      </c>
      <c r="I91" s="139"/>
      <c r="J91" s="140">
        <f>ROUND(I91*H91,2)</f>
        <v>0</v>
      </c>
      <c r="K91" s="136" t="s">
        <v>250</v>
      </c>
      <c r="L91" s="34"/>
      <c r="M91" s="141" t="s">
        <v>29</v>
      </c>
      <c r="N91" s="142" t="s">
        <v>46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251</v>
      </c>
      <c r="AT91" s="145" t="s">
        <v>246</v>
      </c>
      <c r="AU91" s="145" t="s">
        <v>21</v>
      </c>
      <c r="AY91" s="18" t="s">
        <v>244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83</v>
      </c>
      <c r="BK91" s="146">
        <f>ROUND(I91*H91,2)</f>
        <v>0</v>
      </c>
      <c r="BL91" s="18" t="s">
        <v>251</v>
      </c>
      <c r="BM91" s="145" t="s">
        <v>4026</v>
      </c>
    </row>
    <row r="92" spans="2:65" s="1" customFormat="1" ht="19.5">
      <c r="B92" s="34"/>
      <c r="D92" s="147" t="s">
        <v>253</v>
      </c>
      <c r="F92" s="148" t="s">
        <v>4027</v>
      </c>
      <c r="I92" s="149"/>
      <c r="L92" s="34"/>
      <c r="M92" s="150"/>
      <c r="T92" s="55"/>
      <c r="AT92" s="18" t="s">
        <v>253</v>
      </c>
      <c r="AU92" s="18" t="s">
        <v>21</v>
      </c>
    </row>
    <row r="93" spans="2:65" s="1" customFormat="1">
      <c r="B93" s="34"/>
      <c r="D93" s="151" t="s">
        <v>255</v>
      </c>
      <c r="F93" s="152" t="s">
        <v>4028</v>
      </c>
      <c r="I93" s="149"/>
      <c r="L93" s="34"/>
      <c r="M93" s="150"/>
      <c r="T93" s="55"/>
      <c r="AT93" s="18" t="s">
        <v>255</v>
      </c>
      <c r="AU93" s="18" t="s">
        <v>21</v>
      </c>
    </row>
    <row r="94" spans="2:65" s="1" customFormat="1" ht="19.5">
      <c r="B94" s="34"/>
      <c r="D94" s="147" t="s">
        <v>284</v>
      </c>
      <c r="F94" s="167" t="s">
        <v>4029</v>
      </c>
      <c r="I94" s="149"/>
      <c r="L94" s="34"/>
      <c r="M94" s="150"/>
      <c r="T94" s="55"/>
      <c r="AT94" s="18" t="s">
        <v>284</v>
      </c>
      <c r="AU94" s="18" t="s">
        <v>21</v>
      </c>
    </row>
    <row r="95" spans="2:65" s="1" customFormat="1" ht="16.5" customHeight="1">
      <c r="B95" s="34"/>
      <c r="C95" s="134" t="s">
        <v>21</v>
      </c>
      <c r="D95" s="134" t="s">
        <v>246</v>
      </c>
      <c r="E95" s="135" t="s">
        <v>4030</v>
      </c>
      <c r="F95" s="136" t="s">
        <v>4031</v>
      </c>
      <c r="G95" s="137" t="s">
        <v>249</v>
      </c>
      <c r="H95" s="138">
        <v>426.7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0</v>
      </c>
      <c r="R95" s="143">
        <f>Q95*H95</f>
        <v>0</v>
      </c>
      <c r="S95" s="143">
        <v>0.28999999999999998</v>
      </c>
      <c r="T95" s="144">
        <f>S95*H95</f>
        <v>123.74299999999999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4032</v>
      </c>
    </row>
    <row r="96" spans="2:65" s="1" customFormat="1" ht="19.5">
      <c r="B96" s="34"/>
      <c r="D96" s="147" t="s">
        <v>253</v>
      </c>
      <c r="F96" s="148" t="s">
        <v>4033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4034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29</v>
      </c>
      <c r="F98" s="155" t="s">
        <v>4035</v>
      </c>
      <c r="H98" s="156">
        <v>426.7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16.5" customHeight="1">
      <c r="B99" s="34"/>
      <c r="C99" s="134" t="s">
        <v>264</v>
      </c>
      <c r="D99" s="134" t="s">
        <v>246</v>
      </c>
      <c r="E99" s="135" t="s">
        <v>4036</v>
      </c>
      <c r="F99" s="136" t="s">
        <v>4037</v>
      </c>
      <c r="G99" s="137" t="s">
        <v>249</v>
      </c>
      <c r="H99" s="138">
        <v>426.7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0.24299999999999999</v>
      </c>
      <c r="T99" s="144">
        <f>S99*H99</f>
        <v>103.68809999999999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4038</v>
      </c>
    </row>
    <row r="100" spans="2:65" s="1" customFormat="1" ht="19.5">
      <c r="B100" s="34"/>
      <c r="D100" s="147" t="s">
        <v>253</v>
      </c>
      <c r="F100" s="148" t="s">
        <v>4039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4040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2" customFormat="1">
      <c r="B102" s="153"/>
      <c r="D102" s="147" t="s">
        <v>262</v>
      </c>
      <c r="E102" s="154" t="s">
        <v>29</v>
      </c>
      <c r="F102" s="155" t="s">
        <v>4041</v>
      </c>
      <c r="H102" s="156">
        <v>426.7</v>
      </c>
      <c r="I102" s="157"/>
      <c r="L102" s="153"/>
      <c r="M102" s="158"/>
      <c r="T102" s="159"/>
      <c r="AT102" s="154" t="s">
        <v>262</v>
      </c>
      <c r="AU102" s="154" t="s">
        <v>21</v>
      </c>
      <c r="AV102" s="12" t="s">
        <v>21</v>
      </c>
      <c r="AW102" s="12" t="s">
        <v>36</v>
      </c>
      <c r="AX102" s="12" t="s">
        <v>83</v>
      </c>
      <c r="AY102" s="154" t="s">
        <v>244</v>
      </c>
    </row>
    <row r="103" spans="2:65" s="1" customFormat="1" ht="16.5" customHeight="1">
      <c r="B103" s="34"/>
      <c r="C103" s="134" t="s">
        <v>251</v>
      </c>
      <c r="D103" s="134" t="s">
        <v>246</v>
      </c>
      <c r="E103" s="135" t="s">
        <v>2681</v>
      </c>
      <c r="F103" s="136" t="s">
        <v>2682</v>
      </c>
      <c r="G103" s="137" t="s">
        <v>249</v>
      </c>
      <c r="H103" s="138">
        <v>355.6</v>
      </c>
      <c r="I103" s="139"/>
      <c r="J103" s="140">
        <f>ROUND(I103*H103,2)</f>
        <v>0</v>
      </c>
      <c r="K103" s="136" t="s">
        <v>250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3.0000000000000001E-5</v>
      </c>
      <c r="R103" s="143">
        <f>Q103*H103</f>
        <v>1.0668E-2</v>
      </c>
      <c r="S103" s="143">
        <v>0.23</v>
      </c>
      <c r="T103" s="144">
        <f>S103*H103</f>
        <v>81.788000000000011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4042</v>
      </c>
    </row>
    <row r="104" spans="2:65" s="1" customFormat="1" ht="19.5">
      <c r="B104" s="34"/>
      <c r="D104" s="147" t="s">
        <v>253</v>
      </c>
      <c r="F104" s="148" t="s">
        <v>2684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>
      <c r="B105" s="34"/>
      <c r="D105" s="151" t="s">
        <v>255</v>
      </c>
      <c r="F105" s="152" t="s">
        <v>2685</v>
      </c>
      <c r="I105" s="149"/>
      <c r="L105" s="34"/>
      <c r="M105" s="150"/>
      <c r="T105" s="55"/>
      <c r="AT105" s="18" t="s">
        <v>255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4043</v>
      </c>
      <c r="H106" s="156">
        <v>355.6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83</v>
      </c>
      <c r="AY106" s="154" t="s">
        <v>244</v>
      </c>
    </row>
    <row r="107" spans="2:65" s="1" customFormat="1" ht="16.5" customHeight="1">
      <c r="B107" s="34"/>
      <c r="C107" s="134" t="s">
        <v>279</v>
      </c>
      <c r="D107" s="134" t="s">
        <v>246</v>
      </c>
      <c r="E107" s="135" t="s">
        <v>4044</v>
      </c>
      <c r="F107" s="136" t="s">
        <v>4045</v>
      </c>
      <c r="G107" s="137" t="s">
        <v>249</v>
      </c>
      <c r="H107" s="138">
        <v>378</v>
      </c>
      <c r="I107" s="139"/>
      <c r="J107" s="140">
        <f>ROUND(I107*H107,2)</f>
        <v>0</v>
      </c>
      <c r="K107" s="136" t="s">
        <v>250</v>
      </c>
      <c r="L107" s="34"/>
      <c r="M107" s="141" t="s">
        <v>29</v>
      </c>
      <c r="N107" s="142" t="s">
        <v>46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251</v>
      </c>
      <c r="AT107" s="145" t="s">
        <v>246</v>
      </c>
      <c r="AU107" s="145" t="s">
        <v>21</v>
      </c>
      <c r="AY107" s="18" t="s">
        <v>244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83</v>
      </c>
      <c r="BK107" s="146">
        <f>ROUND(I107*H107,2)</f>
        <v>0</v>
      </c>
      <c r="BL107" s="18" t="s">
        <v>251</v>
      </c>
      <c r="BM107" s="145" t="s">
        <v>4046</v>
      </c>
    </row>
    <row r="108" spans="2:65" s="1" customFormat="1">
      <c r="B108" s="34"/>
      <c r="D108" s="147" t="s">
        <v>253</v>
      </c>
      <c r="F108" s="148" t="s">
        <v>4047</v>
      </c>
      <c r="I108" s="149"/>
      <c r="L108" s="34"/>
      <c r="M108" s="150"/>
      <c r="T108" s="55"/>
      <c r="AT108" s="18" t="s">
        <v>253</v>
      </c>
      <c r="AU108" s="18" t="s">
        <v>21</v>
      </c>
    </row>
    <row r="109" spans="2:65" s="1" customFormat="1">
      <c r="B109" s="34"/>
      <c r="D109" s="151" t="s">
        <v>255</v>
      </c>
      <c r="F109" s="152" t="s">
        <v>4048</v>
      </c>
      <c r="I109" s="149"/>
      <c r="L109" s="34"/>
      <c r="M109" s="150"/>
      <c r="T109" s="55"/>
      <c r="AT109" s="18" t="s">
        <v>255</v>
      </c>
      <c r="AU109" s="18" t="s">
        <v>21</v>
      </c>
    </row>
    <row r="110" spans="2:65" s="1" customFormat="1" ht="19.5">
      <c r="B110" s="34"/>
      <c r="D110" s="147" t="s">
        <v>284</v>
      </c>
      <c r="F110" s="167" t="s">
        <v>4049</v>
      </c>
      <c r="I110" s="149"/>
      <c r="L110" s="34"/>
      <c r="M110" s="150"/>
      <c r="T110" s="55"/>
      <c r="AT110" s="18" t="s">
        <v>284</v>
      </c>
      <c r="AU110" s="18" t="s">
        <v>21</v>
      </c>
    </row>
    <row r="111" spans="2:65" s="1" customFormat="1" ht="21.75" customHeight="1">
      <c r="B111" s="34"/>
      <c r="C111" s="134" t="s">
        <v>286</v>
      </c>
      <c r="D111" s="134" t="s">
        <v>246</v>
      </c>
      <c r="E111" s="135" t="s">
        <v>4050</v>
      </c>
      <c r="F111" s="136" t="s">
        <v>4051</v>
      </c>
      <c r="G111" s="137" t="s">
        <v>274</v>
      </c>
      <c r="H111" s="138">
        <v>47.15</v>
      </c>
      <c r="I111" s="139"/>
      <c r="J111" s="140">
        <f>ROUND(I111*H111,2)</f>
        <v>0</v>
      </c>
      <c r="K111" s="136" t="s">
        <v>250</v>
      </c>
      <c r="L111" s="34"/>
      <c r="M111" s="141" t="s">
        <v>29</v>
      </c>
      <c r="N111" s="142" t="s">
        <v>46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251</v>
      </c>
      <c r="AT111" s="145" t="s">
        <v>246</v>
      </c>
      <c r="AU111" s="145" t="s">
        <v>21</v>
      </c>
      <c r="AY111" s="18" t="s">
        <v>244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83</v>
      </c>
      <c r="BK111" s="146">
        <f>ROUND(I111*H111,2)</f>
        <v>0</v>
      </c>
      <c r="BL111" s="18" t="s">
        <v>251</v>
      </c>
      <c r="BM111" s="145" t="s">
        <v>4052</v>
      </c>
    </row>
    <row r="112" spans="2:65" s="1" customFormat="1">
      <c r="B112" s="34"/>
      <c r="D112" s="147" t="s">
        <v>253</v>
      </c>
      <c r="F112" s="148" t="s">
        <v>4053</v>
      </c>
      <c r="I112" s="149"/>
      <c r="L112" s="34"/>
      <c r="M112" s="150"/>
      <c r="T112" s="55"/>
      <c r="AT112" s="18" t="s">
        <v>253</v>
      </c>
      <c r="AU112" s="18" t="s">
        <v>21</v>
      </c>
    </row>
    <row r="113" spans="2:65" s="1" customFormat="1">
      <c r="B113" s="34"/>
      <c r="D113" s="151" t="s">
        <v>255</v>
      </c>
      <c r="F113" s="152" t="s">
        <v>4054</v>
      </c>
      <c r="I113" s="149"/>
      <c r="L113" s="34"/>
      <c r="M113" s="150"/>
      <c r="T113" s="55"/>
      <c r="AT113" s="18" t="s">
        <v>255</v>
      </c>
      <c r="AU113" s="18" t="s">
        <v>21</v>
      </c>
    </row>
    <row r="114" spans="2:65" s="1" customFormat="1" ht="19.5">
      <c r="B114" s="34"/>
      <c r="D114" s="147" t="s">
        <v>284</v>
      </c>
      <c r="F114" s="167" t="s">
        <v>4055</v>
      </c>
      <c r="I114" s="149"/>
      <c r="L114" s="34"/>
      <c r="M114" s="150"/>
      <c r="T114" s="55"/>
      <c r="AT114" s="18" t="s">
        <v>284</v>
      </c>
      <c r="AU114" s="18" t="s">
        <v>21</v>
      </c>
    </row>
    <row r="115" spans="2:65" s="1" customFormat="1" ht="21.75" customHeight="1">
      <c r="B115" s="34"/>
      <c r="C115" s="134" t="s">
        <v>293</v>
      </c>
      <c r="D115" s="134" t="s">
        <v>246</v>
      </c>
      <c r="E115" s="135" t="s">
        <v>4056</v>
      </c>
      <c r="F115" s="136" t="s">
        <v>4057</v>
      </c>
      <c r="G115" s="137" t="s">
        <v>274</v>
      </c>
      <c r="H115" s="138">
        <v>169.9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4058</v>
      </c>
    </row>
    <row r="116" spans="2:65" s="1" customFormat="1" ht="19.5">
      <c r="B116" s="34"/>
      <c r="D116" s="147" t="s">
        <v>253</v>
      </c>
      <c r="F116" s="148" t="s">
        <v>4059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>
      <c r="B117" s="34"/>
      <c r="D117" s="151" t="s">
        <v>255</v>
      </c>
      <c r="F117" s="152" t="s">
        <v>4060</v>
      </c>
      <c r="I117" s="149"/>
      <c r="L117" s="34"/>
      <c r="M117" s="150"/>
      <c r="T117" s="55"/>
      <c r="AT117" s="18" t="s">
        <v>255</v>
      </c>
      <c r="AU117" s="18" t="s">
        <v>21</v>
      </c>
    </row>
    <row r="118" spans="2:65" s="12" customFormat="1">
      <c r="B118" s="153"/>
      <c r="D118" s="147" t="s">
        <v>262</v>
      </c>
      <c r="E118" s="154" t="s">
        <v>29</v>
      </c>
      <c r="F118" s="155" t="s">
        <v>4061</v>
      </c>
      <c r="H118" s="156">
        <v>37.799999999999997</v>
      </c>
      <c r="I118" s="157"/>
      <c r="L118" s="153"/>
      <c r="M118" s="158"/>
      <c r="T118" s="159"/>
      <c r="AT118" s="154" t="s">
        <v>262</v>
      </c>
      <c r="AU118" s="154" t="s">
        <v>21</v>
      </c>
      <c r="AV118" s="12" t="s">
        <v>21</v>
      </c>
      <c r="AW118" s="12" t="s">
        <v>36</v>
      </c>
      <c r="AX118" s="12" t="s">
        <v>75</v>
      </c>
      <c r="AY118" s="154" t="s">
        <v>244</v>
      </c>
    </row>
    <row r="119" spans="2:65" s="12" customFormat="1">
      <c r="B119" s="153"/>
      <c r="D119" s="147" t="s">
        <v>262</v>
      </c>
      <c r="E119" s="154" t="s">
        <v>29</v>
      </c>
      <c r="F119" s="155" t="s">
        <v>4062</v>
      </c>
      <c r="H119" s="156">
        <v>47.15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75</v>
      </c>
      <c r="AY119" s="154" t="s">
        <v>244</v>
      </c>
    </row>
    <row r="120" spans="2:65" s="14" customFormat="1">
      <c r="B120" s="168"/>
      <c r="D120" s="147" t="s">
        <v>262</v>
      </c>
      <c r="E120" s="169" t="s">
        <v>29</v>
      </c>
      <c r="F120" s="170" t="s">
        <v>321</v>
      </c>
      <c r="H120" s="171">
        <v>84.95</v>
      </c>
      <c r="I120" s="172"/>
      <c r="L120" s="168"/>
      <c r="M120" s="173"/>
      <c r="T120" s="174"/>
      <c r="AT120" s="169" t="s">
        <v>262</v>
      </c>
      <c r="AU120" s="169" t="s">
        <v>21</v>
      </c>
      <c r="AV120" s="14" t="s">
        <v>264</v>
      </c>
      <c r="AW120" s="14" t="s">
        <v>36</v>
      </c>
      <c r="AX120" s="14" t="s">
        <v>75</v>
      </c>
      <c r="AY120" s="169" t="s">
        <v>244</v>
      </c>
    </row>
    <row r="121" spans="2:65" s="12" customFormat="1">
      <c r="B121" s="153"/>
      <c r="D121" s="147" t="s">
        <v>262</v>
      </c>
      <c r="E121" s="154" t="s">
        <v>29</v>
      </c>
      <c r="F121" s="155" t="s">
        <v>4063</v>
      </c>
      <c r="H121" s="156">
        <v>37.799999999999997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75</v>
      </c>
      <c r="AY121" s="154" t="s">
        <v>244</v>
      </c>
    </row>
    <row r="122" spans="2:65" s="12" customFormat="1">
      <c r="B122" s="153"/>
      <c r="D122" s="147" t="s">
        <v>262</v>
      </c>
      <c r="E122" s="154" t="s">
        <v>29</v>
      </c>
      <c r="F122" s="155" t="s">
        <v>4064</v>
      </c>
      <c r="H122" s="156">
        <v>47.15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75</v>
      </c>
      <c r="AY122" s="154" t="s">
        <v>244</v>
      </c>
    </row>
    <row r="123" spans="2:65" s="14" customFormat="1">
      <c r="B123" s="168"/>
      <c r="D123" s="147" t="s">
        <v>262</v>
      </c>
      <c r="E123" s="169" t="s">
        <v>4019</v>
      </c>
      <c r="F123" s="170" t="s">
        <v>321</v>
      </c>
      <c r="H123" s="171">
        <v>84.95</v>
      </c>
      <c r="I123" s="172"/>
      <c r="L123" s="168"/>
      <c r="M123" s="173"/>
      <c r="T123" s="174"/>
      <c r="AT123" s="169" t="s">
        <v>262</v>
      </c>
      <c r="AU123" s="169" t="s">
        <v>21</v>
      </c>
      <c r="AV123" s="14" t="s">
        <v>264</v>
      </c>
      <c r="AW123" s="14" t="s">
        <v>36</v>
      </c>
      <c r="AX123" s="14" t="s">
        <v>75</v>
      </c>
      <c r="AY123" s="169" t="s">
        <v>244</v>
      </c>
    </row>
    <row r="124" spans="2:65" s="13" customFormat="1">
      <c r="B124" s="160"/>
      <c r="D124" s="147" t="s">
        <v>262</v>
      </c>
      <c r="E124" s="161" t="s">
        <v>29</v>
      </c>
      <c r="F124" s="162" t="s">
        <v>271</v>
      </c>
      <c r="H124" s="163">
        <v>169.9</v>
      </c>
      <c r="I124" s="164"/>
      <c r="L124" s="160"/>
      <c r="M124" s="165"/>
      <c r="T124" s="166"/>
      <c r="AT124" s="161" t="s">
        <v>262</v>
      </c>
      <c r="AU124" s="161" t="s">
        <v>21</v>
      </c>
      <c r="AV124" s="13" t="s">
        <v>251</v>
      </c>
      <c r="AW124" s="13" t="s">
        <v>36</v>
      </c>
      <c r="AX124" s="13" t="s">
        <v>83</v>
      </c>
      <c r="AY124" s="161" t="s">
        <v>244</v>
      </c>
    </row>
    <row r="125" spans="2:65" s="1" customFormat="1" ht="21.75" customHeight="1">
      <c r="B125" s="34"/>
      <c r="C125" s="134" t="s">
        <v>300</v>
      </c>
      <c r="D125" s="134" t="s">
        <v>246</v>
      </c>
      <c r="E125" s="135" t="s">
        <v>315</v>
      </c>
      <c r="F125" s="136" t="s">
        <v>316</v>
      </c>
      <c r="G125" s="137" t="s">
        <v>274</v>
      </c>
      <c r="H125" s="138">
        <v>218.85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4065</v>
      </c>
    </row>
    <row r="126" spans="2:65" s="1" customFormat="1" ht="19.5">
      <c r="B126" s="34"/>
      <c r="D126" s="147" t="s">
        <v>253</v>
      </c>
      <c r="F126" s="148" t="s">
        <v>318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319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2" customFormat="1">
      <c r="B128" s="153"/>
      <c r="D128" s="147" t="s">
        <v>262</v>
      </c>
      <c r="E128" s="154" t="s">
        <v>29</v>
      </c>
      <c r="F128" s="155" t="s">
        <v>4066</v>
      </c>
      <c r="H128" s="156">
        <v>20.5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2" customFormat="1">
      <c r="B129" s="153"/>
      <c r="D129" s="147" t="s">
        <v>262</v>
      </c>
      <c r="E129" s="154" t="s">
        <v>29</v>
      </c>
      <c r="F129" s="155" t="s">
        <v>4067</v>
      </c>
      <c r="H129" s="156">
        <v>198.35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75</v>
      </c>
      <c r="AY129" s="154" t="s">
        <v>244</v>
      </c>
    </row>
    <row r="130" spans="2:65" s="14" customFormat="1">
      <c r="B130" s="168"/>
      <c r="D130" s="147" t="s">
        <v>262</v>
      </c>
      <c r="E130" s="169" t="s">
        <v>4021</v>
      </c>
      <c r="F130" s="170" t="s">
        <v>321</v>
      </c>
      <c r="H130" s="171">
        <v>218.85</v>
      </c>
      <c r="I130" s="172"/>
      <c r="L130" s="168"/>
      <c r="M130" s="173"/>
      <c r="T130" s="174"/>
      <c r="AT130" s="169" t="s">
        <v>262</v>
      </c>
      <c r="AU130" s="169" t="s">
        <v>21</v>
      </c>
      <c r="AV130" s="14" t="s">
        <v>264</v>
      </c>
      <c r="AW130" s="14" t="s">
        <v>36</v>
      </c>
      <c r="AX130" s="14" t="s">
        <v>83</v>
      </c>
      <c r="AY130" s="169" t="s">
        <v>244</v>
      </c>
    </row>
    <row r="131" spans="2:65" s="1" customFormat="1" ht="16.5" customHeight="1">
      <c r="B131" s="34"/>
      <c r="C131" s="134" t="s">
        <v>307</v>
      </c>
      <c r="D131" s="134" t="s">
        <v>246</v>
      </c>
      <c r="E131" s="135" t="s">
        <v>341</v>
      </c>
      <c r="F131" s="136" t="s">
        <v>342</v>
      </c>
      <c r="G131" s="137" t="s">
        <v>274</v>
      </c>
      <c r="H131" s="138">
        <v>303.8</v>
      </c>
      <c r="I131" s="139"/>
      <c r="J131" s="140">
        <f>ROUND(I131*H131,2)</f>
        <v>0</v>
      </c>
      <c r="K131" s="136" t="s">
        <v>250</v>
      </c>
      <c r="L131" s="34"/>
      <c r="M131" s="141" t="s">
        <v>29</v>
      </c>
      <c r="N131" s="142" t="s">
        <v>46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251</v>
      </c>
      <c r="AT131" s="145" t="s">
        <v>246</v>
      </c>
      <c r="AU131" s="145" t="s">
        <v>21</v>
      </c>
      <c r="AY131" s="18" t="s">
        <v>244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83</v>
      </c>
      <c r="BK131" s="146">
        <f>ROUND(I131*H131,2)</f>
        <v>0</v>
      </c>
      <c r="BL131" s="18" t="s">
        <v>251</v>
      </c>
      <c r="BM131" s="145" t="s">
        <v>4068</v>
      </c>
    </row>
    <row r="132" spans="2:65" s="1" customFormat="1" ht="19.5">
      <c r="B132" s="34"/>
      <c r="D132" s="147" t="s">
        <v>253</v>
      </c>
      <c r="F132" s="148" t="s">
        <v>344</v>
      </c>
      <c r="I132" s="149"/>
      <c r="L132" s="34"/>
      <c r="M132" s="150"/>
      <c r="T132" s="55"/>
      <c r="AT132" s="18" t="s">
        <v>253</v>
      </c>
      <c r="AU132" s="18" t="s">
        <v>21</v>
      </c>
    </row>
    <row r="133" spans="2:65" s="1" customFormat="1">
      <c r="B133" s="34"/>
      <c r="D133" s="151" t="s">
        <v>255</v>
      </c>
      <c r="F133" s="152" t="s">
        <v>345</v>
      </c>
      <c r="I133" s="149"/>
      <c r="L133" s="34"/>
      <c r="M133" s="150"/>
      <c r="T133" s="55"/>
      <c r="AT133" s="18" t="s">
        <v>255</v>
      </c>
      <c r="AU133" s="18" t="s">
        <v>21</v>
      </c>
    </row>
    <row r="134" spans="2:65" s="12" customFormat="1">
      <c r="B134" s="153"/>
      <c r="D134" s="147" t="s">
        <v>262</v>
      </c>
      <c r="E134" s="154" t="s">
        <v>29</v>
      </c>
      <c r="F134" s="155" t="s">
        <v>4069</v>
      </c>
      <c r="H134" s="156">
        <v>303.8</v>
      </c>
      <c r="I134" s="157"/>
      <c r="L134" s="153"/>
      <c r="M134" s="158"/>
      <c r="T134" s="159"/>
      <c r="AT134" s="154" t="s">
        <v>262</v>
      </c>
      <c r="AU134" s="154" t="s">
        <v>21</v>
      </c>
      <c r="AV134" s="12" t="s">
        <v>21</v>
      </c>
      <c r="AW134" s="12" t="s">
        <v>36</v>
      </c>
      <c r="AX134" s="12" t="s">
        <v>83</v>
      </c>
      <c r="AY134" s="154" t="s">
        <v>244</v>
      </c>
    </row>
    <row r="135" spans="2:65" s="1" customFormat="1" ht="21.75" customHeight="1">
      <c r="B135" s="34"/>
      <c r="C135" s="134" t="s">
        <v>314</v>
      </c>
      <c r="D135" s="134" t="s">
        <v>246</v>
      </c>
      <c r="E135" s="135" t="s">
        <v>4070</v>
      </c>
      <c r="F135" s="136" t="s">
        <v>4071</v>
      </c>
      <c r="G135" s="137" t="s">
        <v>274</v>
      </c>
      <c r="H135" s="138">
        <v>245.5</v>
      </c>
      <c r="I135" s="139"/>
      <c r="J135" s="140">
        <f>ROUND(I135*H135,2)</f>
        <v>0</v>
      </c>
      <c r="K135" s="136" t="s">
        <v>250</v>
      </c>
      <c r="L135" s="34"/>
      <c r="M135" s="141" t="s">
        <v>29</v>
      </c>
      <c r="N135" s="142" t="s">
        <v>46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251</v>
      </c>
      <c r="AT135" s="145" t="s">
        <v>246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251</v>
      </c>
      <c r="BM135" s="145" t="s">
        <v>4072</v>
      </c>
    </row>
    <row r="136" spans="2:65" s="1" customFormat="1" ht="19.5">
      <c r="B136" s="34"/>
      <c r="D136" s="147" t="s">
        <v>253</v>
      </c>
      <c r="F136" s="148" t="s">
        <v>4073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>
      <c r="B137" s="34"/>
      <c r="D137" s="151" t="s">
        <v>255</v>
      </c>
      <c r="F137" s="152" t="s">
        <v>4074</v>
      </c>
      <c r="I137" s="149"/>
      <c r="L137" s="34"/>
      <c r="M137" s="150"/>
      <c r="T137" s="55"/>
      <c r="AT137" s="18" t="s">
        <v>255</v>
      </c>
      <c r="AU137" s="18" t="s">
        <v>21</v>
      </c>
    </row>
    <row r="138" spans="2:65" s="12" customFormat="1">
      <c r="B138" s="153"/>
      <c r="D138" s="147" t="s">
        <v>262</v>
      </c>
      <c r="E138" s="154" t="s">
        <v>29</v>
      </c>
      <c r="F138" s="155" t="s">
        <v>4075</v>
      </c>
      <c r="H138" s="156">
        <v>245.5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83</v>
      </c>
      <c r="AY138" s="154" t="s">
        <v>244</v>
      </c>
    </row>
    <row r="139" spans="2:65" s="1" customFormat="1" ht="16.5" customHeight="1">
      <c r="B139" s="34"/>
      <c r="C139" s="134" t="s">
        <v>324</v>
      </c>
      <c r="D139" s="134" t="s">
        <v>246</v>
      </c>
      <c r="E139" s="135" t="s">
        <v>1402</v>
      </c>
      <c r="F139" s="136" t="s">
        <v>1403</v>
      </c>
      <c r="G139" s="137" t="s">
        <v>249</v>
      </c>
      <c r="H139" s="138">
        <v>523</v>
      </c>
      <c r="I139" s="139"/>
      <c r="J139" s="140">
        <f>ROUND(I139*H139,2)</f>
        <v>0</v>
      </c>
      <c r="K139" s="136" t="s">
        <v>250</v>
      </c>
      <c r="L139" s="34"/>
      <c r="M139" s="141" t="s">
        <v>29</v>
      </c>
      <c r="N139" s="142" t="s">
        <v>46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251</v>
      </c>
      <c r="AT139" s="145" t="s">
        <v>246</v>
      </c>
      <c r="AU139" s="145" t="s">
        <v>21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251</v>
      </c>
      <c r="BM139" s="145" t="s">
        <v>4076</v>
      </c>
    </row>
    <row r="140" spans="2:65" s="1" customFormat="1">
      <c r="B140" s="34"/>
      <c r="D140" s="147" t="s">
        <v>253</v>
      </c>
      <c r="F140" s="148" t="s">
        <v>1405</v>
      </c>
      <c r="I140" s="149"/>
      <c r="L140" s="34"/>
      <c r="M140" s="150"/>
      <c r="T140" s="55"/>
      <c r="AT140" s="18" t="s">
        <v>253</v>
      </c>
      <c r="AU140" s="18" t="s">
        <v>21</v>
      </c>
    </row>
    <row r="141" spans="2:65" s="1" customFormat="1">
      <c r="B141" s="34"/>
      <c r="D141" s="151" t="s">
        <v>255</v>
      </c>
      <c r="F141" s="152" t="s">
        <v>1406</v>
      </c>
      <c r="I141" s="149"/>
      <c r="L141" s="34"/>
      <c r="M141" s="150"/>
      <c r="T141" s="55"/>
      <c r="AT141" s="18" t="s">
        <v>255</v>
      </c>
      <c r="AU141" s="18" t="s">
        <v>21</v>
      </c>
    </row>
    <row r="142" spans="2:65" s="1" customFormat="1" ht="19.5">
      <c r="B142" s="34"/>
      <c r="D142" s="147" t="s">
        <v>284</v>
      </c>
      <c r="F142" s="167" t="s">
        <v>4077</v>
      </c>
      <c r="I142" s="149"/>
      <c r="L142" s="34"/>
      <c r="M142" s="150"/>
      <c r="T142" s="55"/>
      <c r="AT142" s="18" t="s">
        <v>284</v>
      </c>
      <c r="AU142" s="18" t="s">
        <v>21</v>
      </c>
    </row>
    <row r="143" spans="2:65" s="1" customFormat="1" ht="21.75" customHeight="1">
      <c r="B143" s="34"/>
      <c r="C143" s="134" t="s">
        <v>336</v>
      </c>
      <c r="D143" s="134" t="s">
        <v>246</v>
      </c>
      <c r="E143" s="135" t="s">
        <v>435</v>
      </c>
      <c r="F143" s="136" t="s">
        <v>436</v>
      </c>
      <c r="G143" s="137" t="s">
        <v>249</v>
      </c>
      <c r="H143" s="138">
        <v>387</v>
      </c>
      <c r="I143" s="139"/>
      <c r="J143" s="140">
        <f>ROUND(I143*H143,2)</f>
        <v>0</v>
      </c>
      <c r="K143" s="136" t="s">
        <v>250</v>
      </c>
      <c r="L143" s="34"/>
      <c r="M143" s="141" t="s">
        <v>29</v>
      </c>
      <c r="N143" s="142" t="s">
        <v>46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251</v>
      </c>
      <c r="AT143" s="145" t="s">
        <v>246</v>
      </c>
      <c r="AU143" s="145" t="s">
        <v>21</v>
      </c>
      <c r="AY143" s="18" t="s">
        <v>244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83</v>
      </c>
      <c r="BK143" s="146">
        <f>ROUND(I143*H143,2)</f>
        <v>0</v>
      </c>
      <c r="BL143" s="18" t="s">
        <v>251</v>
      </c>
      <c r="BM143" s="145" t="s">
        <v>4078</v>
      </c>
    </row>
    <row r="144" spans="2:65" s="1" customFormat="1">
      <c r="B144" s="34"/>
      <c r="D144" s="147" t="s">
        <v>253</v>
      </c>
      <c r="F144" s="148" t="s">
        <v>438</v>
      </c>
      <c r="I144" s="149"/>
      <c r="L144" s="34"/>
      <c r="M144" s="150"/>
      <c r="T144" s="55"/>
      <c r="AT144" s="18" t="s">
        <v>253</v>
      </c>
      <c r="AU144" s="18" t="s">
        <v>21</v>
      </c>
    </row>
    <row r="145" spans="2:65" s="1" customFormat="1">
      <c r="B145" s="34"/>
      <c r="D145" s="151" t="s">
        <v>255</v>
      </c>
      <c r="F145" s="152" t="s">
        <v>439</v>
      </c>
      <c r="I145" s="149"/>
      <c r="L145" s="34"/>
      <c r="M145" s="150"/>
      <c r="T145" s="55"/>
      <c r="AT145" s="18" t="s">
        <v>255</v>
      </c>
      <c r="AU145" s="18" t="s">
        <v>21</v>
      </c>
    </row>
    <row r="146" spans="2:65" s="12" customFormat="1">
      <c r="B146" s="153"/>
      <c r="D146" s="147" t="s">
        <v>262</v>
      </c>
      <c r="E146" s="154" t="s">
        <v>29</v>
      </c>
      <c r="F146" s="155" t="s">
        <v>4079</v>
      </c>
      <c r="H146" s="156">
        <v>387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83</v>
      </c>
      <c r="AY146" s="154" t="s">
        <v>244</v>
      </c>
    </row>
    <row r="147" spans="2:65" s="1" customFormat="1" ht="16.5" customHeight="1">
      <c r="B147" s="34"/>
      <c r="C147" s="134" t="s">
        <v>340</v>
      </c>
      <c r="D147" s="134" t="s">
        <v>246</v>
      </c>
      <c r="E147" s="135" t="s">
        <v>360</v>
      </c>
      <c r="F147" s="136" t="s">
        <v>361</v>
      </c>
      <c r="G147" s="137" t="s">
        <v>249</v>
      </c>
      <c r="H147" s="138">
        <v>387</v>
      </c>
      <c r="I147" s="139"/>
      <c r="J147" s="140">
        <f>ROUND(I147*H147,2)</f>
        <v>0</v>
      </c>
      <c r="K147" s="136" t="s">
        <v>250</v>
      </c>
      <c r="L147" s="34"/>
      <c r="M147" s="141" t="s">
        <v>29</v>
      </c>
      <c r="N147" s="142" t="s">
        <v>46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251</v>
      </c>
      <c r="AT147" s="145" t="s">
        <v>246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251</v>
      </c>
      <c r="BM147" s="145" t="s">
        <v>4080</v>
      </c>
    </row>
    <row r="148" spans="2:65" s="1" customFormat="1">
      <c r="B148" s="34"/>
      <c r="D148" s="147" t="s">
        <v>253</v>
      </c>
      <c r="F148" s="148" t="s">
        <v>363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" customFormat="1">
      <c r="B149" s="34"/>
      <c r="D149" s="151" t="s">
        <v>255</v>
      </c>
      <c r="F149" s="152" t="s">
        <v>364</v>
      </c>
      <c r="I149" s="149"/>
      <c r="L149" s="34"/>
      <c r="M149" s="150"/>
      <c r="T149" s="55"/>
      <c r="AT149" s="18" t="s">
        <v>255</v>
      </c>
      <c r="AU149" s="18" t="s">
        <v>21</v>
      </c>
    </row>
    <row r="150" spans="2:65" s="1" customFormat="1" ht="16.5" customHeight="1">
      <c r="B150" s="34"/>
      <c r="C150" s="134" t="s">
        <v>346</v>
      </c>
      <c r="D150" s="134" t="s">
        <v>246</v>
      </c>
      <c r="E150" s="135" t="s">
        <v>456</v>
      </c>
      <c r="F150" s="136" t="s">
        <v>457</v>
      </c>
      <c r="G150" s="137" t="s">
        <v>249</v>
      </c>
      <c r="H150" s="138">
        <v>583</v>
      </c>
      <c r="I150" s="139"/>
      <c r="J150" s="140">
        <f>ROUND(I150*H150,2)</f>
        <v>0</v>
      </c>
      <c r="K150" s="136" t="s">
        <v>250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251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251</v>
      </c>
      <c r="BM150" s="145" t="s">
        <v>4081</v>
      </c>
    </row>
    <row r="151" spans="2:65" s="1" customFormat="1">
      <c r="B151" s="34"/>
      <c r="D151" s="147" t="s">
        <v>253</v>
      </c>
      <c r="F151" s="148" t="s">
        <v>459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" customFormat="1">
      <c r="B152" s="34"/>
      <c r="D152" s="151" t="s">
        <v>255</v>
      </c>
      <c r="F152" s="152" t="s">
        <v>460</v>
      </c>
      <c r="I152" s="149"/>
      <c r="L152" s="34"/>
      <c r="M152" s="150"/>
      <c r="T152" s="55"/>
      <c r="AT152" s="18" t="s">
        <v>255</v>
      </c>
      <c r="AU152" s="18" t="s">
        <v>21</v>
      </c>
    </row>
    <row r="153" spans="2:65" s="1" customFormat="1" ht="16.5" customHeight="1">
      <c r="B153" s="34"/>
      <c r="C153" s="175" t="s">
        <v>8</v>
      </c>
      <c r="D153" s="175" t="s">
        <v>373</v>
      </c>
      <c r="E153" s="176" t="s">
        <v>462</v>
      </c>
      <c r="F153" s="177" t="s">
        <v>463</v>
      </c>
      <c r="G153" s="178" t="s">
        <v>464</v>
      </c>
      <c r="H153" s="179">
        <v>11.66</v>
      </c>
      <c r="I153" s="180"/>
      <c r="J153" s="181">
        <f>ROUND(I153*H153,2)</f>
        <v>0</v>
      </c>
      <c r="K153" s="177" t="s">
        <v>250</v>
      </c>
      <c r="L153" s="182"/>
      <c r="M153" s="183" t="s">
        <v>29</v>
      </c>
      <c r="N153" s="184" t="s">
        <v>46</v>
      </c>
      <c r="P153" s="143">
        <f>O153*H153</f>
        <v>0</v>
      </c>
      <c r="Q153" s="143">
        <v>1E-3</v>
      </c>
      <c r="R153" s="143">
        <f>Q153*H153</f>
        <v>1.166E-2</v>
      </c>
      <c r="S153" s="143">
        <v>0</v>
      </c>
      <c r="T153" s="144">
        <f>S153*H153</f>
        <v>0</v>
      </c>
      <c r="AR153" s="145" t="s">
        <v>300</v>
      </c>
      <c r="AT153" s="145" t="s">
        <v>373</v>
      </c>
      <c r="AU153" s="145" t="s">
        <v>21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251</v>
      </c>
      <c r="BM153" s="145" t="s">
        <v>4082</v>
      </c>
    </row>
    <row r="154" spans="2:65" s="1" customFormat="1">
      <c r="B154" s="34"/>
      <c r="D154" s="147" t="s">
        <v>253</v>
      </c>
      <c r="F154" s="148" t="s">
        <v>463</v>
      </c>
      <c r="I154" s="149"/>
      <c r="L154" s="34"/>
      <c r="M154" s="150"/>
      <c r="T154" s="55"/>
      <c r="AT154" s="18" t="s">
        <v>253</v>
      </c>
      <c r="AU154" s="18" t="s">
        <v>21</v>
      </c>
    </row>
    <row r="155" spans="2:65" s="12" customFormat="1">
      <c r="B155" s="153"/>
      <c r="D155" s="147" t="s">
        <v>262</v>
      </c>
      <c r="E155" s="154" t="s">
        <v>29</v>
      </c>
      <c r="F155" s="155" t="s">
        <v>4083</v>
      </c>
      <c r="H155" s="156">
        <v>583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83</v>
      </c>
      <c r="AY155" s="154" t="s">
        <v>244</v>
      </c>
    </row>
    <row r="156" spans="2:65" s="12" customFormat="1">
      <c r="B156" s="153"/>
      <c r="D156" s="147" t="s">
        <v>262</v>
      </c>
      <c r="F156" s="155" t="s">
        <v>4084</v>
      </c>
      <c r="H156" s="156">
        <v>11.66</v>
      </c>
      <c r="I156" s="157"/>
      <c r="L156" s="153"/>
      <c r="M156" s="158"/>
      <c r="T156" s="159"/>
      <c r="AT156" s="154" t="s">
        <v>262</v>
      </c>
      <c r="AU156" s="154" t="s">
        <v>21</v>
      </c>
      <c r="AV156" s="12" t="s">
        <v>21</v>
      </c>
      <c r="AW156" s="12" t="s">
        <v>4</v>
      </c>
      <c r="AX156" s="12" t="s">
        <v>83</v>
      </c>
      <c r="AY156" s="154" t="s">
        <v>244</v>
      </c>
    </row>
    <row r="157" spans="2:65" s="1" customFormat="1" ht="16.5" customHeight="1">
      <c r="B157" s="34"/>
      <c r="C157" s="134" t="s">
        <v>359</v>
      </c>
      <c r="D157" s="134" t="s">
        <v>246</v>
      </c>
      <c r="E157" s="135" t="s">
        <v>469</v>
      </c>
      <c r="F157" s="136" t="s">
        <v>470</v>
      </c>
      <c r="G157" s="137" t="s">
        <v>249</v>
      </c>
      <c r="H157" s="138">
        <v>237</v>
      </c>
      <c r="I157" s="139"/>
      <c r="J157" s="140">
        <f>ROUND(I157*H157,2)</f>
        <v>0</v>
      </c>
      <c r="K157" s="136" t="s">
        <v>250</v>
      </c>
      <c r="L157" s="34"/>
      <c r="M157" s="141" t="s">
        <v>29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251</v>
      </c>
      <c r="AT157" s="145" t="s">
        <v>246</v>
      </c>
      <c r="AU157" s="145" t="s">
        <v>21</v>
      </c>
      <c r="AY157" s="18" t="s">
        <v>244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83</v>
      </c>
      <c r="BK157" s="146">
        <f>ROUND(I157*H157,2)</f>
        <v>0</v>
      </c>
      <c r="BL157" s="18" t="s">
        <v>251</v>
      </c>
      <c r="BM157" s="145" t="s">
        <v>4085</v>
      </c>
    </row>
    <row r="158" spans="2:65" s="1" customFormat="1">
      <c r="B158" s="34"/>
      <c r="D158" s="147" t="s">
        <v>253</v>
      </c>
      <c r="F158" s="148" t="s">
        <v>472</v>
      </c>
      <c r="I158" s="149"/>
      <c r="L158" s="34"/>
      <c r="M158" s="150"/>
      <c r="T158" s="55"/>
      <c r="AT158" s="18" t="s">
        <v>253</v>
      </c>
      <c r="AU158" s="18" t="s">
        <v>21</v>
      </c>
    </row>
    <row r="159" spans="2:65" s="1" customFormat="1">
      <c r="B159" s="34"/>
      <c r="D159" s="151" t="s">
        <v>255</v>
      </c>
      <c r="F159" s="152" t="s">
        <v>473</v>
      </c>
      <c r="I159" s="149"/>
      <c r="L159" s="34"/>
      <c r="M159" s="150"/>
      <c r="T159" s="55"/>
      <c r="AT159" s="18" t="s">
        <v>255</v>
      </c>
      <c r="AU159" s="18" t="s">
        <v>21</v>
      </c>
    </row>
    <row r="160" spans="2:65" s="1" customFormat="1" ht="16.5" customHeight="1">
      <c r="B160" s="34"/>
      <c r="C160" s="134" t="s">
        <v>366</v>
      </c>
      <c r="D160" s="134" t="s">
        <v>246</v>
      </c>
      <c r="E160" s="135" t="s">
        <v>4086</v>
      </c>
      <c r="F160" s="136" t="s">
        <v>4087</v>
      </c>
      <c r="G160" s="137" t="s">
        <v>249</v>
      </c>
      <c r="H160" s="138">
        <v>196</v>
      </c>
      <c r="I160" s="139"/>
      <c r="J160" s="140">
        <f>ROUND(I160*H160,2)</f>
        <v>0</v>
      </c>
      <c r="K160" s="136" t="s">
        <v>250</v>
      </c>
      <c r="L160" s="34"/>
      <c r="M160" s="141" t="s">
        <v>29</v>
      </c>
      <c r="N160" s="142" t="s">
        <v>46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251</v>
      </c>
      <c r="AT160" s="145" t="s">
        <v>246</v>
      </c>
      <c r="AU160" s="145" t="s">
        <v>21</v>
      </c>
      <c r="AY160" s="18" t="s">
        <v>244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83</v>
      </c>
      <c r="BK160" s="146">
        <f>ROUND(I160*H160,2)</f>
        <v>0</v>
      </c>
      <c r="BL160" s="18" t="s">
        <v>251</v>
      </c>
      <c r="BM160" s="145" t="s">
        <v>4088</v>
      </c>
    </row>
    <row r="161" spans="2:65" s="1" customFormat="1">
      <c r="B161" s="34"/>
      <c r="D161" s="147" t="s">
        <v>253</v>
      </c>
      <c r="F161" s="148" t="s">
        <v>4089</v>
      </c>
      <c r="I161" s="149"/>
      <c r="L161" s="34"/>
      <c r="M161" s="150"/>
      <c r="T161" s="55"/>
      <c r="AT161" s="18" t="s">
        <v>253</v>
      </c>
      <c r="AU161" s="18" t="s">
        <v>21</v>
      </c>
    </row>
    <row r="162" spans="2:65" s="1" customFormat="1">
      <c r="B162" s="34"/>
      <c r="D162" s="151" t="s">
        <v>255</v>
      </c>
      <c r="F162" s="152" t="s">
        <v>4090</v>
      </c>
      <c r="I162" s="149"/>
      <c r="L162" s="34"/>
      <c r="M162" s="150"/>
      <c r="T162" s="55"/>
      <c r="AT162" s="18" t="s">
        <v>255</v>
      </c>
      <c r="AU162" s="18" t="s">
        <v>21</v>
      </c>
    </row>
    <row r="163" spans="2:65" s="12" customFormat="1">
      <c r="B163" s="153"/>
      <c r="D163" s="147" t="s">
        <v>262</v>
      </c>
      <c r="E163" s="154" t="s">
        <v>29</v>
      </c>
      <c r="F163" s="155" t="s">
        <v>4091</v>
      </c>
      <c r="H163" s="156">
        <v>196</v>
      </c>
      <c r="I163" s="157"/>
      <c r="L163" s="153"/>
      <c r="M163" s="158"/>
      <c r="T163" s="159"/>
      <c r="AT163" s="154" t="s">
        <v>262</v>
      </c>
      <c r="AU163" s="154" t="s">
        <v>21</v>
      </c>
      <c r="AV163" s="12" t="s">
        <v>21</v>
      </c>
      <c r="AW163" s="12" t="s">
        <v>36</v>
      </c>
      <c r="AX163" s="12" t="s">
        <v>83</v>
      </c>
      <c r="AY163" s="154" t="s">
        <v>244</v>
      </c>
    </row>
    <row r="164" spans="2:65" s="1" customFormat="1" ht="16.5" customHeight="1">
      <c r="B164" s="34"/>
      <c r="C164" s="134" t="s">
        <v>372</v>
      </c>
      <c r="D164" s="134" t="s">
        <v>246</v>
      </c>
      <c r="E164" s="135" t="s">
        <v>477</v>
      </c>
      <c r="F164" s="136" t="s">
        <v>478</v>
      </c>
      <c r="G164" s="137" t="s">
        <v>274</v>
      </c>
      <c r="H164" s="138">
        <v>11.66</v>
      </c>
      <c r="I164" s="139"/>
      <c r="J164" s="140">
        <f>ROUND(I164*H164,2)</f>
        <v>0</v>
      </c>
      <c r="K164" s="136" t="s">
        <v>250</v>
      </c>
      <c r="L164" s="34"/>
      <c r="M164" s="141" t="s">
        <v>29</v>
      </c>
      <c r="N164" s="142" t="s">
        <v>46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251</v>
      </c>
      <c r="AT164" s="145" t="s">
        <v>246</v>
      </c>
      <c r="AU164" s="145" t="s">
        <v>21</v>
      </c>
      <c r="AY164" s="18" t="s">
        <v>244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83</v>
      </c>
      <c r="BK164" s="146">
        <f>ROUND(I164*H164,2)</f>
        <v>0</v>
      </c>
      <c r="BL164" s="18" t="s">
        <v>251</v>
      </c>
      <c r="BM164" s="145" t="s">
        <v>4092</v>
      </c>
    </row>
    <row r="165" spans="2:65" s="1" customFormat="1">
      <c r="B165" s="34"/>
      <c r="D165" s="147" t="s">
        <v>253</v>
      </c>
      <c r="F165" s="148" t="s">
        <v>480</v>
      </c>
      <c r="I165" s="149"/>
      <c r="L165" s="34"/>
      <c r="M165" s="150"/>
      <c r="T165" s="55"/>
      <c r="AT165" s="18" t="s">
        <v>253</v>
      </c>
      <c r="AU165" s="18" t="s">
        <v>21</v>
      </c>
    </row>
    <row r="166" spans="2:65" s="1" customFormat="1">
      <c r="B166" s="34"/>
      <c r="D166" s="151" t="s">
        <v>255</v>
      </c>
      <c r="F166" s="152" t="s">
        <v>481</v>
      </c>
      <c r="I166" s="149"/>
      <c r="L166" s="34"/>
      <c r="M166" s="150"/>
      <c r="T166" s="55"/>
      <c r="AT166" s="18" t="s">
        <v>255</v>
      </c>
      <c r="AU166" s="18" t="s">
        <v>21</v>
      </c>
    </row>
    <row r="167" spans="2:65" s="11" customFormat="1" ht="22.9" customHeight="1">
      <c r="B167" s="122"/>
      <c r="D167" s="123" t="s">
        <v>74</v>
      </c>
      <c r="E167" s="132" t="s">
        <v>279</v>
      </c>
      <c r="F167" s="132" t="s">
        <v>657</v>
      </c>
      <c r="I167" s="125"/>
      <c r="J167" s="133">
        <f>BK167</f>
        <v>0</v>
      </c>
      <c r="L167" s="122"/>
      <c r="M167" s="127"/>
      <c r="P167" s="128">
        <f>SUM(P168:P200)</f>
        <v>0</v>
      </c>
      <c r="R167" s="128">
        <f>SUM(R168:R200)</f>
        <v>42.147000000000006</v>
      </c>
      <c r="T167" s="129">
        <f>SUM(T168:T200)</f>
        <v>0</v>
      </c>
      <c r="AR167" s="123" t="s">
        <v>83</v>
      </c>
      <c r="AT167" s="130" t="s">
        <v>74</v>
      </c>
      <c r="AU167" s="130" t="s">
        <v>83</v>
      </c>
      <c r="AY167" s="123" t="s">
        <v>244</v>
      </c>
      <c r="BK167" s="131">
        <f>SUM(BK168:BK200)</f>
        <v>0</v>
      </c>
    </row>
    <row r="168" spans="2:65" s="1" customFormat="1" ht="24.2" customHeight="1">
      <c r="B168" s="34"/>
      <c r="C168" s="134" t="s">
        <v>378</v>
      </c>
      <c r="D168" s="134" t="s">
        <v>246</v>
      </c>
      <c r="E168" s="135" t="s">
        <v>4093</v>
      </c>
      <c r="F168" s="136" t="s">
        <v>4094</v>
      </c>
      <c r="G168" s="137" t="s">
        <v>249</v>
      </c>
      <c r="H168" s="138">
        <v>673</v>
      </c>
      <c r="I168" s="139"/>
      <c r="J168" s="140">
        <f>ROUND(I168*H168,2)</f>
        <v>0</v>
      </c>
      <c r="K168" s="136" t="s">
        <v>250</v>
      </c>
      <c r="L168" s="34"/>
      <c r="M168" s="141" t="s">
        <v>29</v>
      </c>
      <c r="N168" s="142" t="s">
        <v>46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251</v>
      </c>
      <c r="AT168" s="145" t="s">
        <v>246</v>
      </c>
      <c r="AU168" s="145" t="s">
        <v>21</v>
      </c>
      <c r="AY168" s="18" t="s">
        <v>244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83</v>
      </c>
      <c r="BK168" s="146">
        <f>ROUND(I168*H168,2)</f>
        <v>0</v>
      </c>
      <c r="BL168" s="18" t="s">
        <v>251</v>
      </c>
      <c r="BM168" s="145" t="s">
        <v>4095</v>
      </c>
    </row>
    <row r="169" spans="2:65" s="1" customFormat="1" ht="19.5">
      <c r="B169" s="34"/>
      <c r="D169" s="147" t="s">
        <v>253</v>
      </c>
      <c r="F169" s="148" t="s">
        <v>4096</v>
      </c>
      <c r="I169" s="149"/>
      <c r="L169" s="34"/>
      <c r="M169" s="150"/>
      <c r="T169" s="55"/>
      <c r="AT169" s="18" t="s">
        <v>253</v>
      </c>
      <c r="AU169" s="18" t="s">
        <v>21</v>
      </c>
    </row>
    <row r="170" spans="2:65" s="1" customFormat="1">
      <c r="B170" s="34"/>
      <c r="D170" s="151" t="s">
        <v>255</v>
      </c>
      <c r="F170" s="152" t="s">
        <v>4097</v>
      </c>
      <c r="I170" s="149"/>
      <c r="L170" s="34"/>
      <c r="M170" s="150"/>
      <c r="T170" s="55"/>
      <c r="AT170" s="18" t="s">
        <v>255</v>
      </c>
      <c r="AU170" s="18" t="s">
        <v>21</v>
      </c>
    </row>
    <row r="171" spans="2:65" s="12" customFormat="1">
      <c r="B171" s="153"/>
      <c r="D171" s="147" t="s">
        <v>262</v>
      </c>
      <c r="E171" s="154" t="s">
        <v>29</v>
      </c>
      <c r="F171" s="155" t="s">
        <v>4098</v>
      </c>
      <c r="H171" s="156">
        <v>673</v>
      </c>
      <c r="I171" s="157"/>
      <c r="L171" s="153"/>
      <c r="M171" s="158"/>
      <c r="T171" s="159"/>
      <c r="AT171" s="154" t="s">
        <v>262</v>
      </c>
      <c r="AU171" s="154" t="s">
        <v>21</v>
      </c>
      <c r="AV171" s="12" t="s">
        <v>21</v>
      </c>
      <c r="AW171" s="12" t="s">
        <v>36</v>
      </c>
      <c r="AX171" s="12" t="s">
        <v>83</v>
      </c>
      <c r="AY171" s="154" t="s">
        <v>244</v>
      </c>
    </row>
    <row r="172" spans="2:65" s="1" customFormat="1" ht="16.5" customHeight="1">
      <c r="B172" s="34"/>
      <c r="C172" s="175" t="s">
        <v>385</v>
      </c>
      <c r="D172" s="175" t="s">
        <v>373</v>
      </c>
      <c r="E172" s="176" t="s">
        <v>4099</v>
      </c>
      <c r="F172" s="177" t="s">
        <v>4100</v>
      </c>
      <c r="G172" s="178" t="s">
        <v>416</v>
      </c>
      <c r="H172" s="179">
        <v>9.4220000000000006</v>
      </c>
      <c r="I172" s="180"/>
      <c r="J172" s="181">
        <f>ROUND(I172*H172,2)</f>
        <v>0</v>
      </c>
      <c r="K172" s="177" t="s">
        <v>250</v>
      </c>
      <c r="L172" s="182"/>
      <c r="M172" s="183" t="s">
        <v>29</v>
      </c>
      <c r="N172" s="184" t="s">
        <v>46</v>
      </c>
      <c r="P172" s="143">
        <f>O172*H172</f>
        <v>0</v>
      </c>
      <c r="Q172" s="143">
        <v>1</v>
      </c>
      <c r="R172" s="143">
        <f>Q172*H172</f>
        <v>9.4220000000000006</v>
      </c>
      <c r="S172" s="143">
        <v>0</v>
      </c>
      <c r="T172" s="144">
        <f>S172*H172</f>
        <v>0</v>
      </c>
      <c r="AR172" s="145" t="s">
        <v>300</v>
      </c>
      <c r="AT172" s="145" t="s">
        <v>373</v>
      </c>
      <c r="AU172" s="145" t="s">
        <v>21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251</v>
      </c>
      <c r="BM172" s="145" t="s">
        <v>4101</v>
      </c>
    </row>
    <row r="173" spans="2:65" s="1" customFormat="1">
      <c r="B173" s="34"/>
      <c r="D173" s="147" t="s">
        <v>253</v>
      </c>
      <c r="F173" s="148" t="s">
        <v>4100</v>
      </c>
      <c r="I173" s="149"/>
      <c r="L173" s="34"/>
      <c r="M173" s="150"/>
      <c r="T173" s="55"/>
      <c r="AT173" s="18" t="s">
        <v>253</v>
      </c>
      <c r="AU173" s="18" t="s">
        <v>21</v>
      </c>
    </row>
    <row r="174" spans="2:65" s="12" customFormat="1">
      <c r="B174" s="153"/>
      <c r="D174" s="147" t="s">
        <v>262</v>
      </c>
      <c r="E174" s="154" t="s">
        <v>29</v>
      </c>
      <c r="F174" s="155" t="s">
        <v>4102</v>
      </c>
      <c r="H174" s="156">
        <v>9.4220000000000006</v>
      </c>
      <c r="I174" s="157"/>
      <c r="L174" s="153"/>
      <c r="M174" s="158"/>
      <c r="T174" s="159"/>
      <c r="AT174" s="154" t="s">
        <v>262</v>
      </c>
      <c r="AU174" s="154" t="s">
        <v>21</v>
      </c>
      <c r="AV174" s="12" t="s">
        <v>21</v>
      </c>
      <c r="AW174" s="12" t="s">
        <v>36</v>
      </c>
      <c r="AX174" s="12" t="s">
        <v>83</v>
      </c>
      <c r="AY174" s="154" t="s">
        <v>244</v>
      </c>
    </row>
    <row r="175" spans="2:65" s="1" customFormat="1" ht="16.5" customHeight="1">
      <c r="B175" s="34"/>
      <c r="C175" s="175" t="s">
        <v>7</v>
      </c>
      <c r="D175" s="175" t="s">
        <v>373</v>
      </c>
      <c r="E175" s="176" t="s">
        <v>4103</v>
      </c>
      <c r="F175" s="177" t="s">
        <v>4104</v>
      </c>
      <c r="G175" s="178" t="s">
        <v>416</v>
      </c>
      <c r="H175" s="179">
        <v>20.190000000000001</v>
      </c>
      <c r="I175" s="180"/>
      <c r="J175" s="181">
        <f>ROUND(I175*H175,2)</f>
        <v>0</v>
      </c>
      <c r="K175" s="177" t="s">
        <v>250</v>
      </c>
      <c r="L175" s="182"/>
      <c r="M175" s="183" t="s">
        <v>29</v>
      </c>
      <c r="N175" s="184" t="s">
        <v>46</v>
      </c>
      <c r="P175" s="143">
        <f>O175*H175</f>
        <v>0</v>
      </c>
      <c r="Q175" s="143">
        <v>1</v>
      </c>
      <c r="R175" s="143">
        <f>Q175*H175</f>
        <v>20.190000000000001</v>
      </c>
      <c r="S175" s="143">
        <v>0</v>
      </c>
      <c r="T175" s="144">
        <f>S175*H175</f>
        <v>0</v>
      </c>
      <c r="AR175" s="145" t="s">
        <v>300</v>
      </c>
      <c r="AT175" s="145" t="s">
        <v>373</v>
      </c>
      <c r="AU175" s="145" t="s">
        <v>21</v>
      </c>
      <c r="AY175" s="18" t="s">
        <v>244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83</v>
      </c>
      <c r="BK175" s="146">
        <f>ROUND(I175*H175,2)</f>
        <v>0</v>
      </c>
      <c r="BL175" s="18" t="s">
        <v>251</v>
      </c>
      <c r="BM175" s="145" t="s">
        <v>4105</v>
      </c>
    </row>
    <row r="176" spans="2:65" s="1" customFormat="1">
      <c r="B176" s="34"/>
      <c r="D176" s="147" t="s">
        <v>253</v>
      </c>
      <c r="F176" s="148" t="s">
        <v>4104</v>
      </c>
      <c r="I176" s="149"/>
      <c r="L176" s="34"/>
      <c r="M176" s="150"/>
      <c r="T176" s="55"/>
      <c r="AT176" s="18" t="s">
        <v>253</v>
      </c>
      <c r="AU176" s="18" t="s">
        <v>21</v>
      </c>
    </row>
    <row r="177" spans="2:65" s="12" customFormat="1">
      <c r="B177" s="153"/>
      <c r="D177" s="147" t="s">
        <v>262</v>
      </c>
      <c r="E177" s="154" t="s">
        <v>29</v>
      </c>
      <c r="F177" s="155" t="s">
        <v>4106</v>
      </c>
      <c r="H177" s="156">
        <v>20.190000000000001</v>
      </c>
      <c r="I177" s="157"/>
      <c r="L177" s="153"/>
      <c r="M177" s="158"/>
      <c r="T177" s="159"/>
      <c r="AT177" s="154" t="s">
        <v>262</v>
      </c>
      <c r="AU177" s="154" t="s">
        <v>21</v>
      </c>
      <c r="AV177" s="12" t="s">
        <v>21</v>
      </c>
      <c r="AW177" s="12" t="s">
        <v>36</v>
      </c>
      <c r="AX177" s="12" t="s">
        <v>83</v>
      </c>
      <c r="AY177" s="154" t="s">
        <v>244</v>
      </c>
    </row>
    <row r="178" spans="2:65" s="1" customFormat="1" ht="16.5" customHeight="1">
      <c r="B178" s="34"/>
      <c r="C178" s="134" t="s">
        <v>399</v>
      </c>
      <c r="D178" s="134" t="s">
        <v>246</v>
      </c>
      <c r="E178" s="135" t="s">
        <v>4107</v>
      </c>
      <c r="F178" s="136" t="s">
        <v>4108</v>
      </c>
      <c r="G178" s="137" t="s">
        <v>249</v>
      </c>
      <c r="H178" s="138">
        <v>998.5</v>
      </c>
      <c r="I178" s="139"/>
      <c r="J178" s="140">
        <f>ROUND(I178*H178,2)</f>
        <v>0</v>
      </c>
      <c r="K178" s="136" t="s">
        <v>250</v>
      </c>
      <c r="L178" s="34"/>
      <c r="M178" s="141" t="s">
        <v>29</v>
      </c>
      <c r="N178" s="142" t="s">
        <v>46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251</v>
      </c>
      <c r="AT178" s="145" t="s">
        <v>246</v>
      </c>
      <c r="AU178" s="145" t="s">
        <v>21</v>
      </c>
      <c r="AY178" s="18" t="s">
        <v>244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83</v>
      </c>
      <c r="BK178" s="146">
        <f>ROUND(I178*H178,2)</f>
        <v>0</v>
      </c>
      <c r="BL178" s="18" t="s">
        <v>251</v>
      </c>
      <c r="BM178" s="145" t="s">
        <v>4109</v>
      </c>
    </row>
    <row r="179" spans="2:65" s="1" customFormat="1">
      <c r="B179" s="34"/>
      <c r="D179" s="147" t="s">
        <v>253</v>
      </c>
      <c r="F179" s="148" t="s">
        <v>4110</v>
      </c>
      <c r="I179" s="149"/>
      <c r="L179" s="34"/>
      <c r="M179" s="150"/>
      <c r="T179" s="55"/>
      <c r="AT179" s="18" t="s">
        <v>253</v>
      </c>
      <c r="AU179" s="18" t="s">
        <v>21</v>
      </c>
    </row>
    <row r="180" spans="2:65" s="1" customFormat="1">
      <c r="B180" s="34"/>
      <c r="D180" s="151" t="s">
        <v>255</v>
      </c>
      <c r="F180" s="152" t="s">
        <v>4111</v>
      </c>
      <c r="I180" s="149"/>
      <c r="L180" s="34"/>
      <c r="M180" s="150"/>
      <c r="T180" s="55"/>
      <c r="AT180" s="18" t="s">
        <v>255</v>
      </c>
      <c r="AU180" s="18" t="s">
        <v>21</v>
      </c>
    </row>
    <row r="181" spans="2:65" s="12" customFormat="1">
      <c r="B181" s="153"/>
      <c r="D181" s="147" t="s">
        <v>262</v>
      </c>
      <c r="E181" s="154" t="s">
        <v>29</v>
      </c>
      <c r="F181" s="155" t="s">
        <v>4112</v>
      </c>
      <c r="H181" s="156">
        <v>998.5</v>
      </c>
      <c r="I181" s="157"/>
      <c r="L181" s="153"/>
      <c r="M181" s="158"/>
      <c r="T181" s="159"/>
      <c r="AT181" s="154" t="s">
        <v>262</v>
      </c>
      <c r="AU181" s="154" t="s">
        <v>21</v>
      </c>
      <c r="AV181" s="12" t="s">
        <v>21</v>
      </c>
      <c r="AW181" s="12" t="s">
        <v>36</v>
      </c>
      <c r="AX181" s="12" t="s">
        <v>83</v>
      </c>
      <c r="AY181" s="154" t="s">
        <v>244</v>
      </c>
    </row>
    <row r="182" spans="2:65" s="1" customFormat="1" ht="16.5" customHeight="1">
      <c r="B182" s="34"/>
      <c r="C182" s="134" t="s">
        <v>406</v>
      </c>
      <c r="D182" s="134" t="s">
        <v>246</v>
      </c>
      <c r="E182" s="135" t="s">
        <v>4113</v>
      </c>
      <c r="F182" s="136" t="s">
        <v>4114</v>
      </c>
      <c r="G182" s="137" t="s">
        <v>249</v>
      </c>
      <c r="H182" s="138">
        <v>432.3</v>
      </c>
      <c r="I182" s="139"/>
      <c r="J182" s="140">
        <f>ROUND(I182*H182,2)</f>
        <v>0</v>
      </c>
      <c r="K182" s="136" t="s">
        <v>250</v>
      </c>
      <c r="L182" s="34"/>
      <c r="M182" s="141" t="s">
        <v>29</v>
      </c>
      <c r="N182" s="142" t="s">
        <v>46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251</v>
      </c>
      <c r="AT182" s="145" t="s">
        <v>246</v>
      </c>
      <c r="AU182" s="145" t="s">
        <v>21</v>
      </c>
      <c r="AY182" s="18" t="s">
        <v>244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83</v>
      </c>
      <c r="BK182" s="146">
        <f>ROUND(I182*H182,2)</f>
        <v>0</v>
      </c>
      <c r="BL182" s="18" t="s">
        <v>251</v>
      </c>
      <c r="BM182" s="145" t="s">
        <v>4115</v>
      </c>
    </row>
    <row r="183" spans="2:65" s="1" customFormat="1" ht="19.5">
      <c r="B183" s="34"/>
      <c r="D183" s="147" t="s">
        <v>253</v>
      </c>
      <c r="F183" s="148" t="s">
        <v>4116</v>
      </c>
      <c r="I183" s="149"/>
      <c r="L183" s="34"/>
      <c r="M183" s="150"/>
      <c r="T183" s="55"/>
      <c r="AT183" s="18" t="s">
        <v>253</v>
      </c>
      <c r="AU183" s="18" t="s">
        <v>21</v>
      </c>
    </row>
    <row r="184" spans="2:65" s="1" customFormat="1">
      <c r="B184" s="34"/>
      <c r="D184" s="151" t="s">
        <v>255</v>
      </c>
      <c r="F184" s="152" t="s">
        <v>4117</v>
      </c>
      <c r="I184" s="149"/>
      <c r="L184" s="34"/>
      <c r="M184" s="150"/>
      <c r="T184" s="55"/>
      <c r="AT184" s="18" t="s">
        <v>255</v>
      </c>
      <c r="AU184" s="18" t="s">
        <v>21</v>
      </c>
    </row>
    <row r="185" spans="2:65" s="1" customFormat="1" ht="16.5" customHeight="1">
      <c r="B185" s="34"/>
      <c r="C185" s="134" t="s">
        <v>413</v>
      </c>
      <c r="D185" s="134" t="s">
        <v>246</v>
      </c>
      <c r="E185" s="135" t="s">
        <v>4118</v>
      </c>
      <c r="F185" s="136" t="s">
        <v>4119</v>
      </c>
      <c r="G185" s="137" t="s">
        <v>249</v>
      </c>
      <c r="H185" s="138">
        <v>54.5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0.23</v>
      </c>
      <c r="R185" s="143">
        <f>Q185*H185</f>
        <v>12.535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4120</v>
      </c>
    </row>
    <row r="186" spans="2:65" s="1" customFormat="1">
      <c r="B186" s="34"/>
      <c r="D186" s="147" t="s">
        <v>253</v>
      </c>
      <c r="F186" s="148" t="s">
        <v>4121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4122</v>
      </c>
      <c r="I187" s="149"/>
      <c r="L187" s="34"/>
      <c r="M187" s="150"/>
      <c r="T187" s="55"/>
      <c r="AT187" s="18" t="s">
        <v>255</v>
      </c>
      <c r="AU187" s="18" t="s">
        <v>21</v>
      </c>
    </row>
    <row r="188" spans="2:65" s="12" customFormat="1">
      <c r="B188" s="153"/>
      <c r="D188" s="147" t="s">
        <v>262</v>
      </c>
      <c r="E188" s="154" t="s">
        <v>29</v>
      </c>
      <c r="F188" s="155" t="s">
        <v>4123</v>
      </c>
      <c r="H188" s="156">
        <v>54.5</v>
      </c>
      <c r="I188" s="157"/>
      <c r="L188" s="153"/>
      <c r="M188" s="158"/>
      <c r="T188" s="159"/>
      <c r="AT188" s="154" t="s">
        <v>262</v>
      </c>
      <c r="AU188" s="154" t="s">
        <v>21</v>
      </c>
      <c r="AV188" s="12" t="s">
        <v>21</v>
      </c>
      <c r="AW188" s="12" t="s">
        <v>36</v>
      </c>
      <c r="AX188" s="12" t="s">
        <v>83</v>
      </c>
      <c r="AY188" s="154" t="s">
        <v>244</v>
      </c>
    </row>
    <row r="189" spans="2:65" s="1" customFormat="1" ht="16.5" customHeight="1">
      <c r="B189" s="34"/>
      <c r="C189" s="134" t="s">
        <v>421</v>
      </c>
      <c r="D189" s="134" t="s">
        <v>246</v>
      </c>
      <c r="E189" s="135" t="s">
        <v>4124</v>
      </c>
      <c r="F189" s="136" t="s">
        <v>4125</v>
      </c>
      <c r="G189" s="137" t="s">
        <v>249</v>
      </c>
      <c r="H189" s="138">
        <v>475.5</v>
      </c>
      <c r="I189" s="139"/>
      <c r="J189" s="140">
        <f>ROUND(I189*H189,2)</f>
        <v>0</v>
      </c>
      <c r="K189" s="136" t="s">
        <v>250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251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251</v>
      </c>
      <c r="BM189" s="145" t="s">
        <v>4126</v>
      </c>
    </row>
    <row r="190" spans="2:65" s="1" customFormat="1">
      <c r="B190" s="34"/>
      <c r="D190" s="147" t="s">
        <v>253</v>
      </c>
      <c r="F190" s="148" t="s">
        <v>4127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>
      <c r="B191" s="34"/>
      <c r="D191" s="151" t="s">
        <v>255</v>
      </c>
      <c r="F191" s="152" t="s">
        <v>4128</v>
      </c>
      <c r="I191" s="149"/>
      <c r="L191" s="34"/>
      <c r="M191" s="150"/>
      <c r="T191" s="55"/>
      <c r="AT191" s="18" t="s">
        <v>255</v>
      </c>
      <c r="AU191" s="18" t="s">
        <v>21</v>
      </c>
    </row>
    <row r="192" spans="2:65" s="1" customFormat="1" ht="19.5">
      <c r="B192" s="34"/>
      <c r="D192" s="147" t="s">
        <v>284</v>
      </c>
      <c r="F192" s="167" t="s">
        <v>4129</v>
      </c>
      <c r="I192" s="149"/>
      <c r="L192" s="34"/>
      <c r="M192" s="150"/>
      <c r="T192" s="55"/>
      <c r="AT192" s="18" t="s">
        <v>284</v>
      </c>
      <c r="AU192" s="18" t="s">
        <v>21</v>
      </c>
    </row>
    <row r="193" spans="2:65" s="1" customFormat="1" ht="16.5" customHeight="1">
      <c r="B193" s="34"/>
      <c r="C193" s="134" t="s">
        <v>427</v>
      </c>
      <c r="D193" s="134" t="s">
        <v>246</v>
      </c>
      <c r="E193" s="135" t="s">
        <v>4130</v>
      </c>
      <c r="F193" s="136" t="s">
        <v>4131</v>
      </c>
      <c r="G193" s="137" t="s">
        <v>249</v>
      </c>
      <c r="H193" s="138">
        <v>432.3</v>
      </c>
      <c r="I193" s="139"/>
      <c r="J193" s="140">
        <f>ROUND(I193*H193,2)</f>
        <v>0</v>
      </c>
      <c r="K193" s="136" t="s">
        <v>250</v>
      </c>
      <c r="L193" s="34"/>
      <c r="M193" s="141" t="s">
        <v>29</v>
      </c>
      <c r="N193" s="142" t="s">
        <v>46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251</v>
      </c>
      <c r="AT193" s="145" t="s">
        <v>246</v>
      </c>
      <c r="AU193" s="145" t="s">
        <v>21</v>
      </c>
      <c r="AY193" s="18" t="s">
        <v>244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83</v>
      </c>
      <c r="BK193" s="146">
        <f>ROUND(I193*H193,2)</f>
        <v>0</v>
      </c>
      <c r="BL193" s="18" t="s">
        <v>251</v>
      </c>
      <c r="BM193" s="145" t="s">
        <v>4132</v>
      </c>
    </row>
    <row r="194" spans="2:65" s="1" customFormat="1">
      <c r="B194" s="34"/>
      <c r="D194" s="147" t="s">
        <v>253</v>
      </c>
      <c r="F194" s="148" t="s">
        <v>4133</v>
      </c>
      <c r="I194" s="149"/>
      <c r="L194" s="34"/>
      <c r="M194" s="150"/>
      <c r="T194" s="55"/>
      <c r="AT194" s="18" t="s">
        <v>253</v>
      </c>
      <c r="AU194" s="18" t="s">
        <v>21</v>
      </c>
    </row>
    <row r="195" spans="2:65" s="1" customFormat="1">
      <c r="B195" s="34"/>
      <c r="D195" s="151" t="s">
        <v>255</v>
      </c>
      <c r="F195" s="152" t="s">
        <v>4134</v>
      </c>
      <c r="I195" s="149"/>
      <c r="L195" s="34"/>
      <c r="M195" s="150"/>
      <c r="T195" s="55"/>
      <c r="AT195" s="18" t="s">
        <v>255</v>
      </c>
      <c r="AU195" s="18" t="s">
        <v>21</v>
      </c>
    </row>
    <row r="196" spans="2:65" s="1" customFormat="1" ht="19.5">
      <c r="B196" s="34"/>
      <c r="D196" s="147" t="s">
        <v>284</v>
      </c>
      <c r="F196" s="167" t="s">
        <v>4135</v>
      </c>
      <c r="I196" s="149"/>
      <c r="L196" s="34"/>
      <c r="M196" s="150"/>
      <c r="T196" s="55"/>
      <c r="AT196" s="18" t="s">
        <v>284</v>
      </c>
      <c r="AU196" s="18" t="s">
        <v>21</v>
      </c>
    </row>
    <row r="197" spans="2:65" s="1" customFormat="1" ht="21.75" customHeight="1">
      <c r="B197" s="34"/>
      <c r="C197" s="134" t="s">
        <v>434</v>
      </c>
      <c r="D197" s="134" t="s">
        <v>246</v>
      </c>
      <c r="E197" s="135" t="s">
        <v>4136</v>
      </c>
      <c r="F197" s="136" t="s">
        <v>4137</v>
      </c>
      <c r="G197" s="137" t="s">
        <v>249</v>
      </c>
      <c r="H197" s="138">
        <v>393</v>
      </c>
      <c r="I197" s="139"/>
      <c r="J197" s="140">
        <f>ROUND(I197*H197,2)</f>
        <v>0</v>
      </c>
      <c r="K197" s="136" t="s">
        <v>250</v>
      </c>
      <c r="L197" s="34"/>
      <c r="M197" s="141" t="s">
        <v>29</v>
      </c>
      <c r="N197" s="142" t="s">
        <v>46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251</v>
      </c>
      <c r="AT197" s="145" t="s">
        <v>246</v>
      </c>
      <c r="AU197" s="145" t="s">
        <v>21</v>
      </c>
      <c r="AY197" s="18" t="s">
        <v>244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83</v>
      </c>
      <c r="BK197" s="146">
        <f>ROUND(I197*H197,2)</f>
        <v>0</v>
      </c>
      <c r="BL197" s="18" t="s">
        <v>251</v>
      </c>
      <c r="BM197" s="145" t="s">
        <v>4138</v>
      </c>
    </row>
    <row r="198" spans="2:65" s="1" customFormat="1" ht="19.5">
      <c r="B198" s="34"/>
      <c r="D198" s="147" t="s">
        <v>253</v>
      </c>
      <c r="F198" s="148" t="s">
        <v>4139</v>
      </c>
      <c r="I198" s="149"/>
      <c r="L198" s="34"/>
      <c r="M198" s="150"/>
      <c r="T198" s="55"/>
      <c r="AT198" s="18" t="s">
        <v>253</v>
      </c>
      <c r="AU198" s="18" t="s">
        <v>21</v>
      </c>
    </row>
    <row r="199" spans="2:65" s="1" customFormat="1">
      <c r="B199" s="34"/>
      <c r="D199" s="151" t="s">
        <v>255</v>
      </c>
      <c r="F199" s="152" t="s">
        <v>4140</v>
      </c>
      <c r="I199" s="149"/>
      <c r="L199" s="34"/>
      <c r="M199" s="150"/>
      <c r="T199" s="55"/>
      <c r="AT199" s="18" t="s">
        <v>255</v>
      </c>
      <c r="AU199" s="18" t="s">
        <v>21</v>
      </c>
    </row>
    <row r="200" spans="2:65" s="1" customFormat="1" ht="19.5">
      <c r="B200" s="34"/>
      <c r="D200" s="147" t="s">
        <v>284</v>
      </c>
      <c r="F200" s="167" t="s">
        <v>4141</v>
      </c>
      <c r="I200" s="149"/>
      <c r="L200" s="34"/>
      <c r="M200" s="150"/>
      <c r="T200" s="55"/>
      <c r="AT200" s="18" t="s">
        <v>284</v>
      </c>
      <c r="AU200" s="18" t="s">
        <v>21</v>
      </c>
    </row>
    <row r="201" spans="2:65" s="11" customFormat="1" ht="22.9" customHeight="1">
      <c r="B201" s="122"/>
      <c r="D201" s="123" t="s">
        <v>74</v>
      </c>
      <c r="E201" s="132" t="s">
        <v>307</v>
      </c>
      <c r="F201" s="132" t="s">
        <v>672</v>
      </c>
      <c r="I201" s="125"/>
      <c r="J201" s="133">
        <f>BK201</f>
        <v>0</v>
      </c>
      <c r="L201" s="122"/>
      <c r="M201" s="127"/>
      <c r="P201" s="128">
        <f>SUM(P202:P245)</f>
        <v>0</v>
      </c>
      <c r="R201" s="128">
        <f>SUM(R202:R245)</f>
        <v>4.0146100000000002</v>
      </c>
      <c r="T201" s="129">
        <f>SUM(T202:T245)</f>
        <v>1.2E-2</v>
      </c>
      <c r="AR201" s="123" t="s">
        <v>83</v>
      </c>
      <c r="AT201" s="130" t="s">
        <v>74</v>
      </c>
      <c r="AU201" s="130" t="s">
        <v>83</v>
      </c>
      <c r="AY201" s="123" t="s">
        <v>244</v>
      </c>
      <c r="BK201" s="131">
        <f>SUM(BK202:BK245)</f>
        <v>0</v>
      </c>
    </row>
    <row r="202" spans="2:65" s="1" customFormat="1" ht="16.5" customHeight="1">
      <c r="B202" s="34"/>
      <c r="C202" s="134" t="s">
        <v>441</v>
      </c>
      <c r="D202" s="134" t="s">
        <v>246</v>
      </c>
      <c r="E202" s="135" t="s">
        <v>4142</v>
      </c>
      <c r="F202" s="136" t="s">
        <v>4143</v>
      </c>
      <c r="G202" s="137" t="s">
        <v>507</v>
      </c>
      <c r="H202" s="138">
        <v>3</v>
      </c>
      <c r="I202" s="139"/>
      <c r="J202" s="140">
        <f>ROUND(I202*H202,2)</f>
        <v>0</v>
      </c>
      <c r="K202" s="136" t="s">
        <v>250</v>
      </c>
      <c r="L202" s="34"/>
      <c r="M202" s="141" t="s">
        <v>29</v>
      </c>
      <c r="N202" s="142" t="s">
        <v>46</v>
      </c>
      <c r="P202" s="143">
        <f>O202*H202</f>
        <v>0</v>
      </c>
      <c r="Q202" s="143">
        <v>6.9999999999999999E-4</v>
      </c>
      <c r="R202" s="143">
        <f>Q202*H202</f>
        <v>2.0999999999999999E-3</v>
      </c>
      <c r="S202" s="143">
        <v>0</v>
      </c>
      <c r="T202" s="144">
        <f>S202*H202</f>
        <v>0</v>
      </c>
      <c r="AR202" s="145" t="s">
        <v>251</v>
      </c>
      <c r="AT202" s="145" t="s">
        <v>246</v>
      </c>
      <c r="AU202" s="145" t="s">
        <v>21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251</v>
      </c>
      <c r="BM202" s="145" t="s">
        <v>4144</v>
      </c>
    </row>
    <row r="203" spans="2:65" s="1" customFormat="1">
      <c r="B203" s="34"/>
      <c r="D203" s="147" t="s">
        <v>253</v>
      </c>
      <c r="F203" s="148" t="s">
        <v>4145</v>
      </c>
      <c r="I203" s="149"/>
      <c r="L203" s="34"/>
      <c r="M203" s="150"/>
      <c r="T203" s="55"/>
      <c r="AT203" s="18" t="s">
        <v>253</v>
      </c>
      <c r="AU203" s="18" t="s">
        <v>21</v>
      </c>
    </row>
    <row r="204" spans="2:65" s="1" customFormat="1">
      <c r="B204" s="34"/>
      <c r="D204" s="151" t="s">
        <v>255</v>
      </c>
      <c r="F204" s="152" t="s">
        <v>4146</v>
      </c>
      <c r="I204" s="149"/>
      <c r="L204" s="34"/>
      <c r="M204" s="150"/>
      <c r="T204" s="55"/>
      <c r="AT204" s="18" t="s">
        <v>255</v>
      </c>
      <c r="AU204" s="18" t="s">
        <v>21</v>
      </c>
    </row>
    <row r="205" spans="2:65" s="1" customFormat="1" ht="19.5">
      <c r="B205" s="34"/>
      <c r="D205" s="147" t="s">
        <v>284</v>
      </c>
      <c r="F205" s="167" t="s">
        <v>4147</v>
      </c>
      <c r="I205" s="149"/>
      <c r="L205" s="34"/>
      <c r="M205" s="150"/>
      <c r="T205" s="55"/>
      <c r="AT205" s="18" t="s">
        <v>284</v>
      </c>
      <c r="AU205" s="18" t="s">
        <v>21</v>
      </c>
    </row>
    <row r="206" spans="2:65" s="1" customFormat="1" ht="16.5" customHeight="1">
      <c r="B206" s="34"/>
      <c r="C206" s="134" t="s">
        <v>448</v>
      </c>
      <c r="D206" s="134" t="s">
        <v>246</v>
      </c>
      <c r="E206" s="135" t="s">
        <v>4148</v>
      </c>
      <c r="F206" s="136" t="s">
        <v>4149</v>
      </c>
      <c r="G206" s="137" t="s">
        <v>507</v>
      </c>
      <c r="H206" s="138">
        <v>3</v>
      </c>
      <c r="I206" s="139"/>
      <c r="J206" s="140">
        <f>ROUND(I206*H206,2)</f>
        <v>0</v>
      </c>
      <c r="K206" s="136" t="s">
        <v>250</v>
      </c>
      <c r="L206" s="34"/>
      <c r="M206" s="141" t="s">
        <v>29</v>
      </c>
      <c r="N206" s="142" t="s">
        <v>46</v>
      </c>
      <c r="P206" s="143">
        <f>O206*H206</f>
        <v>0</v>
      </c>
      <c r="Q206" s="143">
        <v>0.11276</v>
      </c>
      <c r="R206" s="143">
        <f>Q206*H206</f>
        <v>0.33828000000000003</v>
      </c>
      <c r="S206" s="143">
        <v>0</v>
      </c>
      <c r="T206" s="144">
        <f>S206*H206</f>
        <v>0</v>
      </c>
      <c r="AR206" s="145" t="s">
        <v>251</v>
      </c>
      <c r="AT206" s="145" t="s">
        <v>246</v>
      </c>
      <c r="AU206" s="145" t="s">
        <v>21</v>
      </c>
      <c r="AY206" s="18" t="s">
        <v>244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83</v>
      </c>
      <c r="BK206" s="146">
        <f>ROUND(I206*H206,2)</f>
        <v>0</v>
      </c>
      <c r="BL206" s="18" t="s">
        <v>251</v>
      </c>
      <c r="BM206" s="145" t="s">
        <v>4150</v>
      </c>
    </row>
    <row r="207" spans="2:65" s="1" customFormat="1">
      <c r="B207" s="34"/>
      <c r="D207" s="147" t="s">
        <v>253</v>
      </c>
      <c r="F207" s="148" t="s">
        <v>4151</v>
      </c>
      <c r="I207" s="149"/>
      <c r="L207" s="34"/>
      <c r="M207" s="150"/>
      <c r="T207" s="55"/>
      <c r="AT207" s="18" t="s">
        <v>253</v>
      </c>
      <c r="AU207" s="18" t="s">
        <v>21</v>
      </c>
    </row>
    <row r="208" spans="2:65" s="1" customFormat="1">
      <c r="B208" s="34"/>
      <c r="D208" s="151" t="s">
        <v>255</v>
      </c>
      <c r="F208" s="152" t="s">
        <v>4152</v>
      </c>
      <c r="I208" s="149"/>
      <c r="L208" s="34"/>
      <c r="M208" s="150"/>
      <c r="T208" s="55"/>
      <c r="AT208" s="18" t="s">
        <v>255</v>
      </c>
      <c r="AU208" s="18" t="s">
        <v>21</v>
      </c>
    </row>
    <row r="209" spans="2:65" s="1" customFormat="1" ht="16.5" customHeight="1">
      <c r="B209" s="34"/>
      <c r="C209" s="175" t="s">
        <v>455</v>
      </c>
      <c r="D209" s="175" t="s">
        <v>373</v>
      </c>
      <c r="E209" s="176" t="s">
        <v>4153</v>
      </c>
      <c r="F209" s="177" t="s">
        <v>4154</v>
      </c>
      <c r="G209" s="178" t="s">
        <v>507</v>
      </c>
      <c r="H209" s="179">
        <v>3</v>
      </c>
      <c r="I209" s="180"/>
      <c r="J209" s="181">
        <f>ROUND(I209*H209,2)</f>
        <v>0</v>
      </c>
      <c r="K209" s="177" t="s">
        <v>250</v>
      </c>
      <c r="L209" s="182"/>
      <c r="M209" s="183" t="s">
        <v>29</v>
      </c>
      <c r="N209" s="184" t="s">
        <v>46</v>
      </c>
      <c r="P209" s="143">
        <f>O209*H209</f>
        <v>0</v>
      </c>
      <c r="Q209" s="143">
        <v>6.4999999999999997E-3</v>
      </c>
      <c r="R209" s="143">
        <f>Q209*H209</f>
        <v>1.95E-2</v>
      </c>
      <c r="S209" s="143">
        <v>0</v>
      </c>
      <c r="T209" s="144">
        <f>S209*H209</f>
        <v>0</v>
      </c>
      <c r="AR209" s="145" t="s">
        <v>300</v>
      </c>
      <c r="AT209" s="145" t="s">
        <v>373</v>
      </c>
      <c r="AU209" s="145" t="s">
        <v>21</v>
      </c>
      <c r="AY209" s="18" t="s">
        <v>244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83</v>
      </c>
      <c r="BK209" s="146">
        <f>ROUND(I209*H209,2)</f>
        <v>0</v>
      </c>
      <c r="BL209" s="18" t="s">
        <v>251</v>
      </c>
      <c r="BM209" s="145" t="s">
        <v>4155</v>
      </c>
    </row>
    <row r="210" spans="2:65" s="1" customFormat="1">
      <c r="B210" s="34"/>
      <c r="D210" s="147" t="s">
        <v>253</v>
      </c>
      <c r="F210" s="148" t="s">
        <v>4154</v>
      </c>
      <c r="I210" s="149"/>
      <c r="L210" s="34"/>
      <c r="M210" s="150"/>
      <c r="T210" s="55"/>
      <c r="AT210" s="18" t="s">
        <v>253</v>
      </c>
      <c r="AU210" s="18" t="s">
        <v>21</v>
      </c>
    </row>
    <row r="211" spans="2:65" s="1" customFormat="1" ht="16.5" customHeight="1">
      <c r="B211" s="34"/>
      <c r="C211" s="134" t="s">
        <v>461</v>
      </c>
      <c r="D211" s="134" t="s">
        <v>246</v>
      </c>
      <c r="E211" s="135" t="s">
        <v>4156</v>
      </c>
      <c r="F211" s="136" t="s">
        <v>4157</v>
      </c>
      <c r="G211" s="137" t="s">
        <v>507</v>
      </c>
      <c r="H211" s="138">
        <v>3</v>
      </c>
      <c r="I211" s="139"/>
      <c r="J211" s="140">
        <f>ROUND(I211*H211,2)</f>
        <v>0</v>
      </c>
      <c r="K211" s="136" t="s">
        <v>250</v>
      </c>
      <c r="L211" s="34"/>
      <c r="M211" s="141" t="s">
        <v>29</v>
      </c>
      <c r="N211" s="142" t="s">
        <v>46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251</v>
      </c>
      <c r="AT211" s="145" t="s">
        <v>246</v>
      </c>
      <c r="AU211" s="145" t="s">
        <v>21</v>
      </c>
      <c r="AY211" s="18" t="s">
        <v>244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83</v>
      </c>
      <c r="BK211" s="146">
        <f>ROUND(I211*H211,2)</f>
        <v>0</v>
      </c>
      <c r="BL211" s="18" t="s">
        <v>251</v>
      </c>
      <c r="BM211" s="145" t="s">
        <v>4158</v>
      </c>
    </row>
    <row r="212" spans="2:65" s="1" customFormat="1">
      <c r="B212" s="34"/>
      <c r="D212" s="147" t="s">
        <v>253</v>
      </c>
      <c r="F212" s="148" t="s">
        <v>4159</v>
      </c>
      <c r="I212" s="149"/>
      <c r="L212" s="34"/>
      <c r="M212" s="150"/>
      <c r="T212" s="55"/>
      <c r="AT212" s="18" t="s">
        <v>253</v>
      </c>
      <c r="AU212" s="18" t="s">
        <v>21</v>
      </c>
    </row>
    <row r="213" spans="2:65" s="1" customFormat="1">
      <c r="B213" s="34"/>
      <c r="D213" s="151" t="s">
        <v>255</v>
      </c>
      <c r="F213" s="152" t="s">
        <v>4160</v>
      </c>
      <c r="I213" s="149"/>
      <c r="L213" s="34"/>
      <c r="M213" s="150"/>
      <c r="T213" s="55"/>
      <c r="AT213" s="18" t="s">
        <v>255</v>
      </c>
      <c r="AU213" s="18" t="s">
        <v>21</v>
      </c>
    </row>
    <row r="214" spans="2:65" s="1" customFormat="1" ht="16.5" customHeight="1">
      <c r="B214" s="34"/>
      <c r="C214" s="175" t="s">
        <v>468</v>
      </c>
      <c r="D214" s="175" t="s">
        <v>373</v>
      </c>
      <c r="E214" s="176" t="s">
        <v>4161</v>
      </c>
      <c r="F214" s="177" t="s">
        <v>4162</v>
      </c>
      <c r="G214" s="178" t="s">
        <v>507</v>
      </c>
      <c r="H214" s="179">
        <v>3</v>
      </c>
      <c r="I214" s="180"/>
      <c r="J214" s="181">
        <f>ROUND(I214*H214,2)</f>
        <v>0</v>
      </c>
      <c r="K214" s="177" t="s">
        <v>2724</v>
      </c>
      <c r="L214" s="182"/>
      <c r="M214" s="183" t="s">
        <v>29</v>
      </c>
      <c r="N214" s="184" t="s">
        <v>46</v>
      </c>
      <c r="P214" s="143">
        <f>O214*H214</f>
        <v>0</v>
      </c>
      <c r="Q214" s="143">
        <v>3.5E-4</v>
      </c>
      <c r="R214" s="143">
        <f>Q214*H214</f>
        <v>1.0499999999999999E-3</v>
      </c>
      <c r="S214" s="143">
        <v>0</v>
      </c>
      <c r="T214" s="144">
        <f>S214*H214</f>
        <v>0</v>
      </c>
      <c r="AR214" s="145" t="s">
        <v>300</v>
      </c>
      <c r="AT214" s="145" t="s">
        <v>373</v>
      </c>
      <c r="AU214" s="145" t="s">
        <v>21</v>
      </c>
      <c r="AY214" s="18" t="s">
        <v>244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83</v>
      </c>
      <c r="BK214" s="146">
        <f>ROUND(I214*H214,2)</f>
        <v>0</v>
      </c>
      <c r="BL214" s="18" t="s">
        <v>251</v>
      </c>
      <c r="BM214" s="145" t="s">
        <v>4163</v>
      </c>
    </row>
    <row r="215" spans="2:65" s="1" customFormat="1">
      <c r="B215" s="34"/>
      <c r="D215" s="147" t="s">
        <v>253</v>
      </c>
      <c r="F215" s="148" t="s">
        <v>4162</v>
      </c>
      <c r="I215" s="149"/>
      <c r="L215" s="34"/>
      <c r="M215" s="150"/>
      <c r="T215" s="55"/>
      <c r="AT215" s="18" t="s">
        <v>253</v>
      </c>
      <c r="AU215" s="18" t="s">
        <v>21</v>
      </c>
    </row>
    <row r="216" spans="2:65" s="1" customFormat="1" ht="16.5" customHeight="1">
      <c r="B216" s="34"/>
      <c r="C216" s="134" t="s">
        <v>476</v>
      </c>
      <c r="D216" s="134" t="s">
        <v>246</v>
      </c>
      <c r="E216" s="135" t="s">
        <v>995</v>
      </c>
      <c r="F216" s="136" t="s">
        <v>996</v>
      </c>
      <c r="G216" s="137" t="s">
        <v>591</v>
      </c>
      <c r="H216" s="138">
        <v>16.75</v>
      </c>
      <c r="I216" s="139"/>
      <c r="J216" s="140">
        <f>ROUND(I216*H216,2)</f>
        <v>0</v>
      </c>
      <c r="K216" s="136" t="s">
        <v>250</v>
      </c>
      <c r="L216" s="34"/>
      <c r="M216" s="141" t="s">
        <v>29</v>
      </c>
      <c r="N216" s="142" t="s">
        <v>46</v>
      </c>
      <c r="P216" s="143">
        <f>O216*H216</f>
        <v>0</v>
      </c>
      <c r="Q216" s="143">
        <v>0.15540000000000001</v>
      </c>
      <c r="R216" s="143">
        <f>Q216*H216</f>
        <v>2.6029500000000003</v>
      </c>
      <c r="S216" s="143">
        <v>0</v>
      </c>
      <c r="T216" s="144">
        <f>S216*H216</f>
        <v>0</v>
      </c>
      <c r="AR216" s="145" t="s">
        <v>251</v>
      </c>
      <c r="AT216" s="145" t="s">
        <v>246</v>
      </c>
      <c r="AU216" s="145" t="s">
        <v>21</v>
      </c>
      <c r="AY216" s="18" t="s">
        <v>244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83</v>
      </c>
      <c r="BK216" s="146">
        <f>ROUND(I216*H216,2)</f>
        <v>0</v>
      </c>
      <c r="BL216" s="18" t="s">
        <v>251</v>
      </c>
      <c r="BM216" s="145" t="s">
        <v>4164</v>
      </c>
    </row>
    <row r="217" spans="2:65" s="1" customFormat="1" ht="19.5">
      <c r="B217" s="34"/>
      <c r="D217" s="147" t="s">
        <v>253</v>
      </c>
      <c r="F217" s="148" t="s">
        <v>998</v>
      </c>
      <c r="I217" s="149"/>
      <c r="L217" s="34"/>
      <c r="M217" s="150"/>
      <c r="T217" s="55"/>
      <c r="AT217" s="18" t="s">
        <v>253</v>
      </c>
      <c r="AU217" s="18" t="s">
        <v>21</v>
      </c>
    </row>
    <row r="218" spans="2:65" s="1" customFormat="1">
      <c r="B218" s="34"/>
      <c r="D218" s="151" t="s">
        <v>255</v>
      </c>
      <c r="F218" s="152" t="s">
        <v>999</v>
      </c>
      <c r="I218" s="149"/>
      <c r="L218" s="34"/>
      <c r="M218" s="150"/>
      <c r="T218" s="55"/>
      <c r="AT218" s="18" t="s">
        <v>255</v>
      </c>
      <c r="AU218" s="18" t="s">
        <v>21</v>
      </c>
    </row>
    <row r="219" spans="2:65" s="12" customFormat="1">
      <c r="B219" s="153"/>
      <c r="D219" s="147" t="s">
        <v>262</v>
      </c>
      <c r="E219" s="154" t="s">
        <v>29</v>
      </c>
      <c r="F219" s="155" t="s">
        <v>4165</v>
      </c>
      <c r="H219" s="156">
        <v>16.75</v>
      </c>
      <c r="I219" s="157"/>
      <c r="L219" s="153"/>
      <c r="M219" s="158"/>
      <c r="T219" s="159"/>
      <c r="AT219" s="154" t="s">
        <v>262</v>
      </c>
      <c r="AU219" s="154" t="s">
        <v>21</v>
      </c>
      <c r="AV219" s="12" t="s">
        <v>21</v>
      </c>
      <c r="AW219" s="12" t="s">
        <v>36</v>
      </c>
      <c r="AX219" s="12" t="s">
        <v>83</v>
      </c>
      <c r="AY219" s="154" t="s">
        <v>244</v>
      </c>
    </row>
    <row r="220" spans="2:65" s="1" customFormat="1" ht="16.5" customHeight="1">
      <c r="B220" s="34"/>
      <c r="C220" s="175" t="s">
        <v>483</v>
      </c>
      <c r="D220" s="175" t="s">
        <v>373</v>
      </c>
      <c r="E220" s="176" t="s">
        <v>4166</v>
      </c>
      <c r="F220" s="177" t="s">
        <v>4167</v>
      </c>
      <c r="G220" s="178" t="s">
        <v>591</v>
      </c>
      <c r="H220" s="179">
        <v>14.75</v>
      </c>
      <c r="I220" s="180"/>
      <c r="J220" s="181">
        <f>ROUND(I220*H220,2)</f>
        <v>0</v>
      </c>
      <c r="K220" s="177" t="s">
        <v>250</v>
      </c>
      <c r="L220" s="182"/>
      <c r="M220" s="183" t="s">
        <v>29</v>
      </c>
      <c r="N220" s="184" t="s">
        <v>46</v>
      </c>
      <c r="P220" s="143">
        <f>O220*H220</f>
        <v>0</v>
      </c>
      <c r="Q220" s="143">
        <v>0.04</v>
      </c>
      <c r="R220" s="143">
        <f>Q220*H220</f>
        <v>0.59</v>
      </c>
      <c r="S220" s="143">
        <v>0</v>
      </c>
      <c r="T220" s="144">
        <f>S220*H220</f>
        <v>0</v>
      </c>
      <c r="AR220" s="145" t="s">
        <v>300</v>
      </c>
      <c r="AT220" s="145" t="s">
        <v>373</v>
      </c>
      <c r="AU220" s="145" t="s">
        <v>21</v>
      </c>
      <c r="AY220" s="18" t="s">
        <v>244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83</v>
      </c>
      <c r="BK220" s="146">
        <f>ROUND(I220*H220,2)</f>
        <v>0</v>
      </c>
      <c r="BL220" s="18" t="s">
        <v>251</v>
      </c>
      <c r="BM220" s="145" t="s">
        <v>4168</v>
      </c>
    </row>
    <row r="221" spans="2:65" s="1" customFormat="1">
      <c r="B221" s="34"/>
      <c r="D221" s="147" t="s">
        <v>253</v>
      </c>
      <c r="F221" s="148" t="s">
        <v>4167</v>
      </c>
      <c r="I221" s="149"/>
      <c r="L221" s="34"/>
      <c r="M221" s="150"/>
      <c r="T221" s="55"/>
      <c r="AT221" s="18" t="s">
        <v>253</v>
      </c>
      <c r="AU221" s="18" t="s">
        <v>21</v>
      </c>
    </row>
    <row r="222" spans="2:65" s="12" customFormat="1">
      <c r="B222" s="153"/>
      <c r="D222" s="147" t="s">
        <v>262</v>
      </c>
      <c r="F222" s="155" t="s">
        <v>4169</v>
      </c>
      <c r="H222" s="156">
        <v>14.75</v>
      </c>
      <c r="I222" s="157"/>
      <c r="L222" s="153"/>
      <c r="M222" s="158"/>
      <c r="T222" s="159"/>
      <c r="AT222" s="154" t="s">
        <v>262</v>
      </c>
      <c r="AU222" s="154" t="s">
        <v>21</v>
      </c>
      <c r="AV222" s="12" t="s">
        <v>21</v>
      </c>
      <c r="AW222" s="12" t="s">
        <v>4</v>
      </c>
      <c r="AX222" s="12" t="s">
        <v>83</v>
      </c>
      <c r="AY222" s="154" t="s">
        <v>244</v>
      </c>
    </row>
    <row r="223" spans="2:65" s="1" customFormat="1" ht="16.5" customHeight="1">
      <c r="B223" s="34"/>
      <c r="C223" s="175" t="s">
        <v>490</v>
      </c>
      <c r="D223" s="175" t="s">
        <v>373</v>
      </c>
      <c r="E223" s="176" t="s">
        <v>4170</v>
      </c>
      <c r="F223" s="177" t="s">
        <v>4171</v>
      </c>
      <c r="G223" s="178" t="s">
        <v>591</v>
      </c>
      <c r="H223" s="179">
        <v>2</v>
      </c>
      <c r="I223" s="180"/>
      <c r="J223" s="181">
        <f>ROUND(I223*H223,2)</f>
        <v>0</v>
      </c>
      <c r="K223" s="177" t="s">
        <v>250</v>
      </c>
      <c r="L223" s="182"/>
      <c r="M223" s="183" t="s">
        <v>29</v>
      </c>
      <c r="N223" s="184" t="s">
        <v>46</v>
      </c>
      <c r="P223" s="143">
        <f>O223*H223</f>
        <v>0</v>
      </c>
      <c r="Q223" s="143">
        <v>6.5670000000000006E-2</v>
      </c>
      <c r="R223" s="143">
        <f>Q223*H223</f>
        <v>0.13134000000000001</v>
      </c>
      <c r="S223" s="143">
        <v>0</v>
      </c>
      <c r="T223" s="144">
        <f>S223*H223</f>
        <v>0</v>
      </c>
      <c r="AR223" s="145" t="s">
        <v>300</v>
      </c>
      <c r="AT223" s="145" t="s">
        <v>373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251</v>
      </c>
      <c r="BM223" s="145" t="s">
        <v>4172</v>
      </c>
    </row>
    <row r="224" spans="2:65" s="1" customFormat="1">
      <c r="B224" s="34"/>
      <c r="D224" s="147" t="s">
        <v>253</v>
      </c>
      <c r="F224" s="148" t="s">
        <v>4171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65" s="1" customFormat="1" ht="16.5" customHeight="1">
      <c r="B225" s="34"/>
      <c r="C225" s="134" t="s">
        <v>497</v>
      </c>
      <c r="D225" s="134" t="s">
        <v>246</v>
      </c>
      <c r="E225" s="135" t="s">
        <v>4173</v>
      </c>
      <c r="F225" s="136" t="s">
        <v>4174</v>
      </c>
      <c r="G225" s="137" t="s">
        <v>591</v>
      </c>
      <c r="H225" s="138">
        <v>11</v>
      </c>
      <c r="I225" s="139"/>
      <c r="J225" s="140">
        <f>ROUND(I225*H225,2)</f>
        <v>0</v>
      </c>
      <c r="K225" s="136" t="s">
        <v>250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1.0000000000000001E-5</v>
      </c>
      <c r="R225" s="143">
        <f>Q225*H225</f>
        <v>1.1E-4</v>
      </c>
      <c r="S225" s="143">
        <v>0</v>
      </c>
      <c r="T225" s="144">
        <f>S225*H225</f>
        <v>0</v>
      </c>
      <c r="AR225" s="145" t="s">
        <v>251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251</v>
      </c>
      <c r="BM225" s="145" t="s">
        <v>4175</v>
      </c>
    </row>
    <row r="226" spans="2:65" s="1" customFormat="1">
      <c r="B226" s="34"/>
      <c r="D226" s="147" t="s">
        <v>253</v>
      </c>
      <c r="F226" s="148" t="s">
        <v>4176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" customFormat="1">
      <c r="B227" s="34"/>
      <c r="D227" s="151" t="s">
        <v>255</v>
      </c>
      <c r="F227" s="152" t="s">
        <v>4177</v>
      </c>
      <c r="I227" s="149"/>
      <c r="L227" s="34"/>
      <c r="M227" s="150"/>
      <c r="T227" s="55"/>
      <c r="AT227" s="18" t="s">
        <v>255</v>
      </c>
      <c r="AU227" s="18" t="s">
        <v>21</v>
      </c>
    </row>
    <row r="228" spans="2:65" s="12" customFormat="1">
      <c r="B228" s="153"/>
      <c r="D228" s="147" t="s">
        <v>262</v>
      </c>
      <c r="E228" s="154" t="s">
        <v>29</v>
      </c>
      <c r="F228" s="155" t="s">
        <v>4178</v>
      </c>
      <c r="H228" s="156">
        <v>11</v>
      </c>
      <c r="I228" s="157"/>
      <c r="L228" s="153"/>
      <c r="M228" s="158"/>
      <c r="T228" s="159"/>
      <c r="AT228" s="154" t="s">
        <v>262</v>
      </c>
      <c r="AU228" s="154" t="s">
        <v>21</v>
      </c>
      <c r="AV228" s="12" t="s">
        <v>21</v>
      </c>
      <c r="AW228" s="12" t="s">
        <v>36</v>
      </c>
      <c r="AX228" s="12" t="s">
        <v>75</v>
      </c>
      <c r="AY228" s="154" t="s">
        <v>244</v>
      </c>
    </row>
    <row r="229" spans="2:65" s="13" customFormat="1">
      <c r="B229" s="160"/>
      <c r="D229" s="147" t="s">
        <v>262</v>
      </c>
      <c r="E229" s="161" t="s">
        <v>29</v>
      </c>
      <c r="F229" s="162" t="s">
        <v>271</v>
      </c>
      <c r="H229" s="163">
        <v>11</v>
      </c>
      <c r="I229" s="164"/>
      <c r="L229" s="160"/>
      <c r="M229" s="165"/>
      <c r="T229" s="166"/>
      <c r="AT229" s="161" t="s">
        <v>262</v>
      </c>
      <c r="AU229" s="161" t="s">
        <v>21</v>
      </c>
      <c r="AV229" s="13" t="s">
        <v>251</v>
      </c>
      <c r="AW229" s="13" t="s">
        <v>36</v>
      </c>
      <c r="AX229" s="13" t="s">
        <v>83</v>
      </c>
      <c r="AY229" s="161" t="s">
        <v>244</v>
      </c>
    </row>
    <row r="230" spans="2:65" s="1" customFormat="1" ht="16.5" customHeight="1">
      <c r="B230" s="34"/>
      <c r="C230" s="134" t="s">
        <v>504</v>
      </c>
      <c r="D230" s="134" t="s">
        <v>246</v>
      </c>
      <c r="E230" s="135" t="s">
        <v>4179</v>
      </c>
      <c r="F230" s="136" t="s">
        <v>4180</v>
      </c>
      <c r="G230" s="137" t="s">
        <v>591</v>
      </c>
      <c r="H230" s="138">
        <v>11</v>
      </c>
      <c r="I230" s="139"/>
      <c r="J230" s="140">
        <f>ROUND(I230*H230,2)</f>
        <v>0</v>
      </c>
      <c r="K230" s="136" t="s">
        <v>250</v>
      </c>
      <c r="L230" s="34"/>
      <c r="M230" s="141" t="s">
        <v>29</v>
      </c>
      <c r="N230" s="142" t="s">
        <v>46</v>
      </c>
      <c r="P230" s="143">
        <f>O230*H230</f>
        <v>0</v>
      </c>
      <c r="Q230" s="143">
        <v>8.8000000000000003E-4</v>
      </c>
      <c r="R230" s="143">
        <f>Q230*H230</f>
        <v>9.6800000000000011E-3</v>
      </c>
      <c r="S230" s="143">
        <v>0</v>
      </c>
      <c r="T230" s="144">
        <f>S230*H230</f>
        <v>0</v>
      </c>
      <c r="AR230" s="145" t="s">
        <v>251</v>
      </c>
      <c r="AT230" s="145" t="s">
        <v>246</v>
      </c>
      <c r="AU230" s="145" t="s">
        <v>21</v>
      </c>
      <c r="AY230" s="18" t="s">
        <v>244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83</v>
      </c>
      <c r="BK230" s="146">
        <f>ROUND(I230*H230,2)</f>
        <v>0</v>
      </c>
      <c r="BL230" s="18" t="s">
        <v>251</v>
      </c>
      <c r="BM230" s="145" t="s">
        <v>4181</v>
      </c>
    </row>
    <row r="231" spans="2:65" s="1" customFormat="1" ht="19.5">
      <c r="B231" s="34"/>
      <c r="D231" s="147" t="s">
        <v>253</v>
      </c>
      <c r="F231" s="148" t="s">
        <v>4182</v>
      </c>
      <c r="I231" s="149"/>
      <c r="L231" s="34"/>
      <c r="M231" s="150"/>
      <c r="T231" s="55"/>
      <c r="AT231" s="18" t="s">
        <v>253</v>
      </c>
      <c r="AU231" s="18" t="s">
        <v>21</v>
      </c>
    </row>
    <row r="232" spans="2:65" s="1" customFormat="1">
      <c r="B232" s="34"/>
      <c r="D232" s="151" t="s">
        <v>255</v>
      </c>
      <c r="F232" s="152" t="s">
        <v>4183</v>
      </c>
      <c r="I232" s="149"/>
      <c r="L232" s="34"/>
      <c r="M232" s="150"/>
      <c r="T232" s="55"/>
      <c r="AT232" s="18" t="s">
        <v>255</v>
      </c>
      <c r="AU232" s="18" t="s">
        <v>21</v>
      </c>
    </row>
    <row r="233" spans="2:65" s="1" customFormat="1" ht="19.5">
      <c r="B233" s="34"/>
      <c r="D233" s="147" t="s">
        <v>284</v>
      </c>
      <c r="F233" s="167" t="s">
        <v>4184</v>
      </c>
      <c r="I233" s="149"/>
      <c r="L233" s="34"/>
      <c r="M233" s="150"/>
      <c r="T233" s="55"/>
      <c r="AT233" s="18" t="s">
        <v>284</v>
      </c>
      <c r="AU233" s="18" t="s">
        <v>21</v>
      </c>
    </row>
    <row r="234" spans="2:65" s="1" customFormat="1" ht="16.5" customHeight="1">
      <c r="B234" s="34"/>
      <c r="C234" s="134" t="s">
        <v>511</v>
      </c>
      <c r="D234" s="134" t="s">
        <v>246</v>
      </c>
      <c r="E234" s="135" t="s">
        <v>4185</v>
      </c>
      <c r="F234" s="136" t="s">
        <v>4186</v>
      </c>
      <c r="G234" s="137" t="s">
        <v>249</v>
      </c>
      <c r="H234" s="138">
        <v>680</v>
      </c>
      <c r="I234" s="139"/>
      <c r="J234" s="140">
        <f>ROUND(I234*H234,2)</f>
        <v>0</v>
      </c>
      <c r="K234" s="136" t="s">
        <v>250</v>
      </c>
      <c r="L234" s="34"/>
      <c r="M234" s="141" t="s">
        <v>29</v>
      </c>
      <c r="N234" s="142" t="s">
        <v>46</v>
      </c>
      <c r="P234" s="143">
        <f>O234*H234</f>
        <v>0</v>
      </c>
      <c r="Q234" s="143">
        <v>4.6999999999999999E-4</v>
      </c>
      <c r="R234" s="143">
        <f>Q234*H234</f>
        <v>0.3196</v>
      </c>
      <c r="S234" s="143">
        <v>0</v>
      </c>
      <c r="T234" s="144">
        <f>S234*H234</f>
        <v>0</v>
      </c>
      <c r="AR234" s="145" t="s">
        <v>251</v>
      </c>
      <c r="AT234" s="145" t="s">
        <v>246</v>
      </c>
      <c r="AU234" s="145" t="s">
        <v>21</v>
      </c>
      <c r="AY234" s="18" t="s">
        <v>244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83</v>
      </c>
      <c r="BK234" s="146">
        <f>ROUND(I234*H234,2)</f>
        <v>0</v>
      </c>
      <c r="BL234" s="18" t="s">
        <v>251</v>
      </c>
      <c r="BM234" s="145" t="s">
        <v>4187</v>
      </c>
    </row>
    <row r="235" spans="2:65" s="1" customFormat="1">
      <c r="B235" s="34"/>
      <c r="D235" s="147" t="s">
        <v>253</v>
      </c>
      <c r="F235" s="148" t="s">
        <v>4188</v>
      </c>
      <c r="I235" s="149"/>
      <c r="L235" s="34"/>
      <c r="M235" s="150"/>
      <c r="T235" s="55"/>
      <c r="AT235" s="18" t="s">
        <v>253</v>
      </c>
      <c r="AU235" s="18" t="s">
        <v>21</v>
      </c>
    </row>
    <row r="236" spans="2:65" s="1" customFormat="1">
      <c r="B236" s="34"/>
      <c r="D236" s="151" t="s">
        <v>255</v>
      </c>
      <c r="F236" s="152" t="s">
        <v>4189</v>
      </c>
      <c r="I236" s="149"/>
      <c r="L236" s="34"/>
      <c r="M236" s="150"/>
      <c r="T236" s="55"/>
      <c r="AT236" s="18" t="s">
        <v>255</v>
      </c>
      <c r="AU236" s="18" t="s">
        <v>21</v>
      </c>
    </row>
    <row r="237" spans="2:65" s="12" customFormat="1">
      <c r="B237" s="153"/>
      <c r="D237" s="147" t="s">
        <v>262</v>
      </c>
      <c r="E237" s="154" t="s">
        <v>29</v>
      </c>
      <c r="F237" s="155" t="s">
        <v>4190</v>
      </c>
      <c r="H237" s="156">
        <v>680</v>
      </c>
      <c r="I237" s="157"/>
      <c r="L237" s="153"/>
      <c r="M237" s="158"/>
      <c r="T237" s="159"/>
      <c r="AT237" s="154" t="s">
        <v>262</v>
      </c>
      <c r="AU237" s="154" t="s">
        <v>21</v>
      </c>
      <c r="AV237" s="12" t="s">
        <v>21</v>
      </c>
      <c r="AW237" s="12" t="s">
        <v>36</v>
      </c>
      <c r="AX237" s="12" t="s">
        <v>83</v>
      </c>
      <c r="AY237" s="154" t="s">
        <v>244</v>
      </c>
    </row>
    <row r="238" spans="2:65" s="1" customFormat="1" ht="16.5" customHeight="1">
      <c r="B238" s="34"/>
      <c r="C238" s="134" t="s">
        <v>518</v>
      </c>
      <c r="D238" s="134" t="s">
        <v>246</v>
      </c>
      <c r="E238" s="135" t="s">
        <v>4191</v>
      </c>
      <c r="F238" s="136" t="s">
        <v>4192</v>
      </c>
      <c r="G238" s="137" t="s">
        <v>591</v>
      </c>
      <c r="H238" s="138">
        <v>11</v>
      </c>
      <c r="I238" s="139"/>
      <c r="J238" s="140">
        <f>ROUND(I238*H238,2)</f>
        <v>0</v>
      </c>
      <c r="K238" s="136" t="s">
        <v>250</v>
      </c>
      <c r="L238" s="34"/>
      <c r="M238" s="141" t="s">
        <v>29</v>
      </c>
      <c r="N238" s="142" t="s">
        <v>46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251</v>
      </c>
      <c r="AT238" s="145" t="s">
        <v>246</v>
      </c>
      <c r="AU238" s="145" t="s">
        <v>21</v>
      </c>
      <c r="AY238" s="18" t="s">
        <v>244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83</v>
      </c>
      <c r="BK238" s="146">
        <f>ROUND(I238*H238,2)</f>
        <v>0</v>
      </c>
      <c r="BL238" s="18" t="s">
        <v>251</v>
      </c>
      <c r="BM238" s="145" t="s">
        <v>4193</v>
      </c>
    </row>
    <row r="239" spans="2:65" s="1" customFormat="1">
      <c r="B239" s="34"/>
      <c r="D239" s="147" t="s">
        <v>253</v>
      </c>
      <c r="F239" s="148" t="s">
        <v>4194</v>
      </c>
      <c r="I239" s="149"/>
      <c r="L239" s="34"/>
      <c r="M239" s="150"/>
      <c r="T239" s="55"/>
      <c r="AT239" s="18" t="s">
        <v>253</v>
      </c>
      <c r="AU239" s="18" t="s">
        <v>21</v>
      </c>
    </row>
    <row r="240" spans="2:65" s="1" customFormat="1">
      <c r="B240" s="34"/>
      <c r="D240" s="151" t="s">
        <v>255</v>
      </c>
      <c r="F240" s="152" t="s">
        <v>4195</v>
      </c>
      <c r="I240" s="149"/>
      <c r="L240" s="34"/>
      <c r="M240" s="150"/>
      <c r="T240" s="55"/>
      <c r="AT240" s="18" t="s">
        <v>255</v>
      </c>
      <c r="AU240" s="18" t="s">
        <v>21</v>
      </c>
    </row>
    <row r="241" spans="2:65" s="1" customFormat="1" ht="19.5">
      <c r="B241" s="34"/>
      <c r="D241" s="147" t="s">
        <v>284</v>
      </c>
      <c r="F241" s="167" t="s">
        <v>4196</v>
      </c>
      <c r="I241" s="149"/>
      <c r="L241" s="34"/>
      <c r="M241" s="150"/>
      <c r="T241" s="55"/>
      <c r="AT241" s="18" t="s">
        <v>284</v>
      </c>
      <c r="AU241" s="18" t="s">
        <v>21</v>
      </c>
    </row>
    <row r="242" spans="2:65" s="1" customFormat="1" ht="16.5" customHeight="1">
      <c r="B242" s="34"/>
      <c r="C242" s="134" t="s">
        <v>522</v>
      </c>
      <c r="D242" s="134" t="s">
        <v>246</v>
      </c>
      <c r="E242" s="135" t="s">
        <v>4197</v>
      </c>
      <c r="F242" s="136" t="s">
        <v>4198</v>
      </c>
      <c r="G242" s="137" t="s">
        <v>507</v>
      </c>
      <c r="H242" s="138">
        <v>3</v>
      </c>
      <c r="I242" s="139"/>
      <c r="J242" s="140">
        <f>ROUND(I242*H242,2)</f>
        <v>0</v>
      </c>
      <c r="K242" s="136" t="s">
        <v>250</v>
      </c>
      <c r="L242" s="34"/>
      <c r="M242" s="141" t="s">
        <v>29</v>
      </c>
      <c r="N242" s="142" t="s">
        <v>46</v>
      </c>
      <c r="P242" s="143">
        <f>O242*H242</f>
        <v>0</v>
      </c>
      <c r="Q242" s="143">
        <v>0</v>
      </c>
      <c r="R242" s="143">
        <f>Q242*H242</f>
        <v>0</v>
      </c>
      <c r="S242" s="143">
        <v>4.0000000000000001E-3</v>
      </c>
      <c r="T242" s="144">
        <f>S242*H242</f>
        <v>1.2E-2</v>
      </c>
      <c r="AR242" s="145" t="s">
        <v>251</v>
      </c>
      <c r="AT242" s="145" t="s">
        <v>246</v>
      </c>
      <c r="AU242" s="145" t="s">
        <v>21</v>
      </c>
      <c r="AY242" s="18" t="s">
        <v>244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83</v>
      </c>
      <c r="BK242" s="146">
        <f>ROUND(I242*H242,2)</f>
        <v>0</v>
      </c>
      <c r="BL242" s="18" t="s">
        <v>251</v>
      </c>
      <c r="BM242" s="145" t="s">
        <v>4199</v>
      </c>
    </row>
    <row r="243" spans="2:65" s="1" customFormat="1" ht="19.5">
      <c r="B243" s="34"/>
      <c r="D243" s="147" t="s">
        <v>253</v>
      </c>
      <c r="F243" s="148" t="s">
        <v>4200</v>
      </c>
      <c r="I243" s="149"/>
      <c r="L243" s="34"/>
      <c r="M243" s="150"/>
      <c r="T243" s="55"/>
      <c r="AT243" s="18" t="s">
        <v>253</v>
      </c>
      <c r="AU243" s="18" t="s">
        <v>21</v>
      </c>
    </row>
    <row r="244" spans="2:65" s="1" customFormat="1">
      <c r="B244" s="34"/>
      <c r="D244" s="151" t="s">
        <v>255</v>
      </c>
      <c r="F244" s="152" t="s">
        <v>4201</v>
      </c>
      <c r="I244" s="149"/>
      <c r="L244" s="34"/>
      <c r="M244" s="150"/>
      <c r="T244" s="55"/>
      <c r="AT244" s="18" t="s">
        <v>255</v>
      </c>
      <c r="AU244" s="18" t="s">
        <v>21</v>
      </c>
    </row>
    <row r="245" spans="2:65" s="1" customFormat="1" ht="19.5">
      <c r="B245" s="34"/>
      <c r="D245" s="147" t="s">
        <v>284</v>
      </c>
      <c r="F245" s="167" t="s">
        <v>4202</v>
      </c>
      <c r="I245" s="149"/>
      <c r="L245" s="34"/>
      <c r="M245" s="150"/>
      <c r="T245" s="55"/>
      <c r="AT245" s="18" t="s">
        <v>284</v>
      </c>
      <c r="AU245" s="18" t="s">
        <v>21</v>
      </c>
    </row>
    <row r="246" spans="2:65" s="11" customFormat="1" ht="22.9" customHeight="1">
      <c r="B246" s="122"/>
      <c r="D246" s="123" t="s">
        <v>74</v>
      </c>
      <c r="E246" s="132" t="s">
        <v>743</v>
      </c>
      <c r="F246" s="132" t="s">
        <v>744</v>
      </c>
      <c r="I246" s="125"/>
      <c r="J246" s="133">
        <f>BK246</f>
        <v>0</v>
      </c>
      <c r="L246" s="122"/>
      <c r="M246" s="127"/>
      <c r="P246" s="128">
        <f>SUM(P247:P261)</f>
        <v>0</v>
      </c>
      <c r="R246" s="128">
        <f>SUM(R247:R261)</f>
        <v>0</v>
      </c>
      <c r="T246" s="129">
        <f>SUM(T247:T261)</f>
        <v>0</v>
      </c>
      <c r="AR246" s="123" t="s">
        <v>83</v>
      </c>
      <c r="AT246" s="130" t="s">
        <v>74</v>
      </c>
      <c r="AU246" s="130" t="s">
        <v>83</v>
      </c>
      <c r="AY246" s="123" t="s">
        <v>244</v>
      </c>
      <c r="BK246" s="131">
        <f>SUM(BK247:BK261)</f>
        <v>0</v>
      </c>
    </row>
    <row r="247" spans="2:65" s="1" customFormat="1" ht="16.5" customHeight="1">
      <c r="B247" s="34"/>
      <c r="C247" s="134" t="s">
        <v>531</v>
      </c>
      <c r="D247" s="134" t="s">
        <v>246</v>
      </c>
      <c r="E247" s="135" t="s">
        <v>746</v>
      </c>
      <c r="F247" s="136" t="s">
        <v>747</v>
      </c>
      <c r="G247" s="137" t="s">
        <v>416</v>
      </c>
      <c r="H247" s="138">
        <v>309.30599999999998</v>
      </c>
      <c r="I247" s="139"/>
      <c r="J247" s="140">
        <f>ROUND(I247*H247,2)</f>
        <v>0</v>
      </c>
      <c r="K247" s="136" t="s">
        <v>250</v>
      </c>
      <c r="L247" s="34"/>
      <c r="M247" s="141" t="s">
        <v>29</v>
      </c>
      <c r="N247" s="142" t="s">
        <v>46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251</v>
      </c>
      <c r="AT247" s="145" t="s">
        <v>246</v>
      </c>
      <c r="AU247" s="145" t="s">
        <v>21</v>
      </c>
      <c r="AY247" s="18" t="s">
        <v>244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83</v>
      </c>
      <c r="BK247" s="146">
        <f>ROUND(I247*H247,2)</f>
        <v>0</v>
      </c>
      <c r="BL247" s="18" t="s">
        <v>251</v>
      </c>
      <c r="BM247" s="145" t="s">
        <v>4203</v>
      </c>
    </row>
    <row r="248" spans="2:65" s="1" customFormat="1">
      <c r="B248" s="34"/>
      <c r="D248" s="147" t="s">
        <v>253</v>
      </c>
      <c r="F248" s="148" t="s">
        <v>749</v>
      </c>
      <c r="I248" s="149"/>
      <c r="L248" s="34"/>
      <c r="M248" s="150"/>
      <c r="T248" s="55"/>
      <c r="AT248" s="18" t="s">
        <v>253</v>
      </c>
      <c r="AU248" s="18" t="s">
        <v>21</v>
      </c>
    </row>
    <row r="249" spans="2:65" s="1" customFormat="1">
      <c r="B249" s="34"/>
      <c r="D249" s="151" t="s">
        <v>255</v>
      </c>
      <c r="F249" s="152" t="s">
        <v>750</v>
      </c>
      <c r="I249" s="149"/>
      <c r="L249" s="34"/>
      <c r="M249" s="150"/>
      <c r="T249" s="55"/>
      <c r="AT249" s="18" t="s">
        <v>255</v>
      </c>
      <c r="AU249" s="18" t="s">
        <v>21</v>
      </c>
    </row>
    <row r="250" spans="2:65" s="1" customFormat="1" ht="16.5" customHeight="1">
      <c r="B250" s="34"/>
      <c r="C250" s="134" t="s">
        <v>535</v>
      </c>
      <c r="D250" s="134" t="s">
        <v>246</v>
      </c>
      <c r="E250" s="135" t="s">
        <v>752</v>
      </c>
      <c r="F250" s="136" t="s">
        <v>753</v>
      </c>
      <c r="G250" s="137" t="s">
        <v>416</v>
      </c>
      <c r="H250" s="138">
        <v>5409.5789999999997</v>
      </c>
      <c r="I250" s="139"/>
      <c r="J250" s="140">
        <f>ROUND(I250*H250,2)</f>
        <v>0</v>
      </c>
      <c r="K250" s="136" t="s">
        <v>250</v>
      </c>
      <c r="L250" s="34"/>
      <c r="M250" s="141" t="s">
        <v>29</v>
      </c>
      <c r="N250" s="142" t="s">
        <v>46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251</v>
      </c>
      <c r="AT250" s="145" t="s">
        <v>246</v>
      </c>
      <c r="AU250" s="145" t="s">
        <v>21</v>
      </c>
      <c r="AY250" s="18" t="s">
        <v>244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83</v>
      </c>
      <c r="BK250" s="146">
        <f>ROUND(I250*H250,2)</f>
        <v>0</v>
      </c>
      <c r="BL250" s="18" t="s">
        <v>251</v>
      </c>
      <c r="BM250" s="145" t="s">
        <v>4204</v>
      </c>
    </row>
    <row r="251" spans="2:65" s="1" customFormat="1">
      <c r="B251" s="34"/>
      <c r="D251" s="147" t="s">
        <v>253</v>
      </c>
      <c r="F251" s="148" t="s">
        <v>755</v>
      </c>
      <c r="I251" s="149"/>
      <c r="L251" s="34"/>
      <c r="M251" s="150"/>
      <c r="T251" s="55"/>
      <c r="AT251" s="18" t="s">
        <v>253</v>
      </c>
      <c r="AU251" s="18" t="s">
        <v>21</v>
      </c>
    </row>
    <row r="252" spans="2:65" s="1" customFormat="1">
      <c r="B252" s="34"/>
      <c r="D252" s="151" t="s">
        <v>255</v>
      </c>
      <c r="F252" s="152" t="s">
        <v>756</v>
      </c>
      <c r="I252" s="149"/>
      <c r="L252" s="34"/>
      <c r="M252" s="150"/>
      <c r="T252" s="55"/>
      <c r="AT252" s="18" t="s">
        <v>255</v>
      </c>
      <c r="AU252" s="18" t="s">
        <v>21</v>
      </c>
    </row>
    <row r="253" spans="2:65" s="12" customFormat="1">
      <c r="B253" s="153"/>
      <c r="D253" s="147" t="s">
        <v>262</v>
      </c>
      <c r="E253" s="154" t="s">
        <v>29</v>
      </c>
      <c r="F253" s="155" t="s">
        <v>4205</v>
      </c>
      <c r="H253" s="156">
        <v>5284.9830000000002</v>
      </c>
      <c r="I253" s="157"/>
      <c r="L253" s="153"/>
      <c r="M253" s="158"/>
      <c r="T253" s="159"/>
      <c r="AT253" s="154" t="s">
        <v>262</v>
      </c>
      <c r="AU253" s="154" t="s">
        <v>21</v>
      </c>
      <c r="AV253" s="12" t="s">
        <v>21</v>
      </c>
      <c r="AW253" s="12" t="s">
        <v>36</v>
      </c>
      <c r="AX253" s="12" t="s">
        <v>75</v>
      </c>
      <c r="AY253" s="154" t="s">
        <v>244</v>
      </c>
    </row>
    <row r="254" spans="2:65" s="12" customFormat="1">
      <c r="B254" s="153"/>
      <c r="D254" s="147" t="s">
        <v>262</v>
      </c>
      <c r="E254" s="154" t="s">
        <v>29</v>
      </c>
      <c r="F254" s="155" t="s">
        <v>4206</v>
      </c>
      <c r="H254" s="156">
        <v>124.596</v>
      </c>
      <c r="I254" s="157"/>
      <c r="L254" s="153"/>
      <c r="M254" s="158"/>
      <c r="T254" s="159"/>
      <c r="AT254" s="154" t="s">
        <v>262</v>
      </c>
      <c r="AU254" s="154" t="s">
        <v>21</v>
      </c>
      <c r="AV254" s="12" t="s">
        <v>21</v>
      </c>
      <c r="AW254" s="12" t="s">
        <v>36</v>
      </c>
      <c r="AX254" s="12" t="s">
        <v>75</v>
      </c>
      <c r="AY254" s="154" t="s">
        <v>244</v>
      </c>
    </row>
    <row r="255" spans="2:65" s="13" customFormat="1">
      <c r="B255" s="160"/>
      <c r="D255" s="147" t="s">
        <v>262</v>
      </c>
      <c r="E255" s="161" t="s">
        <v>29</v>
      </c>
      <c r="F255" s="162" t="s">
        <v>271</v>
      </c>
      <c r="H255" s="163">
        <v>5409.5789999999997</v>
      </c>
      <c r="I255" s="164"/>
      <c r="L255" s="160"/>
      <c r="M255" s="165"/>
      <c r="T255" s="166"/>
      <c r="AT255" s="161" t="s">
        <v>262</v>
      </c>
      <c r="AU255" s="161" t="s">
        <v>21</v>
      </c>
      <c r="AV255" s="13" t="s">
        <v>251</v>
      </c>
      <c r="AW255" s="13" t="s">
        <v>36</v>
      </c>
      <c r="AX255" s="13" t="s">
        <v>83</v>
      </c>
      <c r="AY255" s="161" t="s">
        <v>244</v>
      </c>
    </row>
    <row r="256" spans="2:65" s="1" customFormat="1" ht="21.75" customHeight="1">
      <c r="B256" s="34"/>
      <c r="C256" s="134" t="s">
        <v>539</v>
      </c>
      <c r="D256" s="134" t="s">
        <v>246</v>
      </c>
      <c r="E256" s="135" t="s">
        <v>1021</v>
      </c>
      <c r="F256" s="136" t="s">
        <v>1022</v>
      </c>
      <c r="G256" s="137" t="s">
        <v>416</v>
      </c>
      <c r="H256" s="138">
        <v>103.68</v>
      </c>
      <c r="I256" s="139"/>
      <c r="J256" s="140">
        <f>ROUND(I256*H256,2)</f>
        <v>0</v>
      </c>
      <c r="K256" s="136" t="s">
        <v>250</v>
      </c>
      <c r="L256" s="34"/>
      <c r="M256" s="141" t="s">
        <v>29</v>
      </c>
      <c r="N256" s="142" t="s">
        <v>46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251</v>
      </c>
      <c r="AT256" s="145" t="s">
        <v>246</v>
      </c>
      <c r="AU256" s="145" t="s">
        <v>21</v>
      </c>
      <c r="AY256" s="18" t="s">
        <v>244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83</v>
      </c>
      <c r="BK256" s="146">
        <f>ROUND(I256*H256,2)</f>
        <v>0</v>
      </c>
      <c r="BL256" s="18" t="s">
        <v>251</v>
      </c>
      <c r="BM256" s="145" t="s">
        <v>4207</v>
      </c>
    </row>
    <row r="257" spans="2:65" s="1" customFormat="1">
      <c r="B257" s="34"/>
      <c r="D257" s="147" t="s">
        <v>253</v>
      </c>
      <c r="F257" s="148" t="s">
        <v>1024</v>
      </c>
      <c r="I257" s="149"/>
      <c r="L257" s="34"/>
      <c r="M257" s="150"/>
      <c r="T257" s="55"/>
      <c r="AT257" s="18" t="s">
        <v>253</v>
      </c>
      <c r="AU257" s="18" t="s">
        <v>21</v>
      </c>
    </row>
    <row r="258" spans="2:65" s="1" customFormat="1">
      <c r="B258" s="34"/>
      <c r="D258" s="151" t="s">
        <v>255</v>
      </c>
      <c r="F258" s="152" t="s">
        <v>1025</v>
      </c>
      <c r="I258" s="149"/>
      <c r="L258" s="34"/>
      <c r="M258" s="150"/>
      <c r="T258" s="55"/>
      <c r="AT258" s="18" t="s">
        <v>255</v>
      </c>
      <c r="AU258" s="18" t="s">
        <v>21</v>
      </c>
    </row>
    <row r="259" spans="2:65" s="1" customFormat="1" ht="21.75" customHeight="1">
      <c r="B259" s="34"/>
      <c r="C259" s="134" t="s">
        <v>543</v>
      </c>
      <c r="D259" s="134" t="s">
        <v>246</v>
      </c>
      <c r="E259" s="135" t="s">
        <v>1031</v>
      </c>
      <c r="F259" s="136" t="s">
        <v>1032</v>
      </c>
      <c r="G259" s="137" t="s">
        <v>416</v>
      </c>
      <c r="H259" s="138">
        <v>81.78</v>
      </c>
      <c r="I259" s="139"/>
      <c r="J259" s="140">
        <f>ROUND(I259*H259,2)</f>
        <v>0</v>
      </c>
      <c r="K259" s="136" t="s">
        <v>250</v>
      </c>
      <c r="L259" s="34"/>
      <c r="M259" s="141" t="s">
        <v>29</v>
      </c>
      <c r="N259" s="142" t="s">
        <v>46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251</v>
      </c>
      <c r="AT259" s="145" t="s">
        <v>246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4208</v>
      </c>
    </row>
    <row r="260" spans="2:65" s="1" customFormat="1" ht="19.5">
      <c r="B260" s="34"/>
      <c r="D260" s="147" t="s">
        <v>253</v>
      </c>
      <c r="F260" s="148" t="s">
        <v>1034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>
      <c r="B261" s="34"/>
      <c r="D261" s="151" t="s">
        <v>255</v>
      </c>
      <c r="F261" s="152" t="s">
        <v>1035</v>
      </c>
      <c r="I261" s="149"/>
      <c r="L261" s="34"/>
      <c r="M261" s="150"/>
      <c r="T261" s="55"/>
      <c r="AT261" s="18" t="s">
        <v>255</v>
      </c>
      <c r="AU261" s="18" t="s">
        <v>21</v>
      </c>
    </row>
    <row r="262" spans="2:65" s="11" customFormat="1" ht="22.9" customHeight="1">
      <c r="B262" s="122"/>
      <c r="D262" s="123" t="s">
        <v>74</v>
      </c>
      <c r="E262" s="132" t="s">
        <v>775</v>
      </c>
      <c r="F262" s="132" t="s">
        <v>776</v>
      </c>
      <c r="I262" s="125"/>
      <c r="J262" s="133">
        <f>BK262</f>
        <v>0</v>
      </c>
      <c r="L262" s="122"/>
      <c r="M262" s="127"/>
      <c r="P262" s="128">
        <f>SUM(P263:P265)</f>
        <v>0</v>
      </c>
      <c r="R262" s="128">
        <f>SUM(R263:R265)</f>
        <v>0</v>
      </c>
      <c r="T262" s="129">
        <f>SUM(T263:T265)</f>
        <v>0</v>
      </c>
      <c r="AR262" s="123" t="s">
        <v>83</v>
      </c>
      <c r="AT262" s="130" t="s">
        <v>74</v>
      </c>
      <c r="AU262" s="130" t="s">
        <v>83</v>
      </c>
      <c r="AY262" s="123" t="s">
        <v>244</v>
      </c>
      <c r="BK262" s="131">
        <f>SUM(BK263:BK265)</f>
        <v>0</v>
      </c>
    </row>
    <row r="263" spans="2:65" s="1" customFormat="1" ht="21.75" customHeight="1">
      <c r="B263" s="34"/>
      <c r="C263" s="134" t="s">
        <v>550</v>
      </c>
      <c r="D263" s="134" t="s">
        <v>246</v>
      </c>
      <c r="E263" s="135" t="s">
        <v>4209</v>
      </c>
      <c r="F263" s="136" t="s">
        <v>4210</v>
      </c>
      <c r="G263" s="137" t="s">
        <v>416</v>
      </c>
      <c r="H263" s="138">
        <v>46.183999999999997</v>
      </c>
      <c r="I263" s="139"/>
      <c r="J263" s="140">
        <f>ROUND(I263*H263,2)</f>
        <v>0</v>
      </c>
      <c r="K263" s="136" t="s">
        <v>250</v>
      </c>
      <c r="L263" s="34"/>
      <c r="M263" s="141" t="s">
        <v>29</v>
      </c>
      <c r="N263" s="142" t="s">
        <v>46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251</v>
      </c>
      <c r="AT263" s="145" t="s">
        <v>246</v>
      </c>
      <c r="AU263" s="145" t="s">
        <v>21</v>
      </c>
      <c r="AY263" s="18" t="s">
        <v>244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83</v>
      </c>
      <c r="BK263" s="146">
        <f>ROUND(I263*H263,2)</f>
        <v>0</v>
      </c>
      <c r="BL263" s="18" t="s">
        <v>251</v>
      </c>
      <c r="BM263" s="145" t="s">
        <v>4211</v>
      </c>
    </row>
    <row r="264" spans="2:65" s="1" customFormat="1" ht="19.5">
      <c r="B264" s="34"/>
      <c r="D264" s="147" t="s">
        <v>253</v>
      </c>
      <c r="F264" s="148" t="s">
        <v>4212</v>
      </c>
      <c r="I264" s="149"/>
      <c r="L264" s="34"/>
      <c r="M264" s="150"/>
      <c r="T264" s="55"/>
      <c r="AT264" s="18" t="s">
        <v>253</v>
      </c>
      <c r="AU264" s="18" t="s">
        <v>21</v>
      </c>
    </row>
    <row r="265" spans="2:65" s="1" customFormat="1">
      <c r="B265" s="34"/>
      <c r="D265" s="151" t="s">
        <v>255</v>
      </c>
      <c r="F265" s="152" t="s">
        <v>4213</v>
      </c>
      <c r="I265" s="149"/>
      <c r="L265" s="34"/>
      <c r="M265" s="150"/>
      <c r="T265" s="55"/>
      <c r="AT265" s="18" t="s">
        <v>255</v>
      </c>
      <c r="AU265" s="18" t="s">
        <v>21</v>
      </c>
    </row>
    <row r="266" spans="2:65" s="11" customFormat="1" ht="25.9" customHeight="1">
      <c r="B266" s="122"/>
      <c r="D266" s="123" t="s">
        <v>74</v>
      </c>
      <c r="E266" s="124" t="s">
        <v>783</v>
      </c>
      <c r="F266" s="124" t="s">
        <v>784</v>
      </c>
      <c r="I266" s="125"/>
      <c r="J266" s="126">
        <f>BK266</f>
        <v>0</v>
      </c>
      <c r="L266" s="122"/>
      <c r="M266" s="127"/>
      <c r="P266" s="128">
        <f>P267</f>
        <v>0</v>
      </c>
      <c r="R266" s="128">
        <f>R267</f>
        <v>0</v>
      </c>
      <c r="T266" s="129">
        <f>T267</f>
        <v>7.5000000000000011E-2</v>
      </c>
      <c r="AR266" s="123" t="s">
        <v>21</v>
      </c>
      <c r="AT266" s="130" t="s">
        <v>74</v>
      </c>
      <c r="AU266" s="130" t="s">
        <v>75</v>
      </c>
      <c r="AY266" s="123" t="s">
        <v>244</v>
      </c>
      <c r="BK266" s="131">
        <f>BK267</f>
        <v>0</v>
      </c>
    </row>
    <row r="267" spans="2:65" s="11" customFormat="1" ht="22.9" customHeight="1">
      <c r="B267" s="122"/>
      <c r="D267" s="123" t="s">
        <v>74</v>
      </c>
      <c r="E267" s="132" t="s">
        <v>785</v>
      </c>
      <c r="F267" s="132" t="s">
        <v>786</v>
      </c>
      <c r="I267" s="125"/>
      <c r="J267" s="133">
        <f>BK267</f>
        <v>0</v>
      </c>
      <c r="L267" s="122"/>
      <c r="M267" s="127"/>
      <c r="P267" s="128">
        <f>SUM(P268:P271)</f>
        <v>0</v>
      </c>
      <c r="R267" s="128">
        <f>SUM(R268:R271)</f>
        <v>0</v>
      </c>
      <c r="T267" s="129">
        <f>SUM(T268:T271)</f>
        <v>7.5000000000000011E-2</v>
      </c>
      <c r="AR267" s="123" t="s">
        <v>21</v>
      </c>
      <c r="AT267" s="130" t="s">
        <v>74</v>
      </c>
      <c r="AU267" s="130" t="s">
        <v>83</v>
      </c>
      <c r="AY267" s="123" t="s">
        <v>244</v>
      </c>
      <c r="BK267" s="131">
        <f>SUM(BK268:BK271)</f>
        <v>0</v>
      </c>
    </row>
    <row r="268" spans="2:65" s="1" customFormat="1" ht="16.5" customHeight="1">
      <c r="B268" s="34"/>
      <c r="C268" s="134" t="s">
        <v>557</v>
      </c>
      <c r="D268" s="134" t="s">
        <v>246</v>
      </c>
      <c r="E268" s="135" t="s">
        <v>4214</v>
      </c>
      <c r="F268" s="136" t="s">
        <v>4215</v>
      </c>
      <c r="G268" s="137" t="s">
        <v>591</v>
      </c>
      <c r="H268" s="138">
        <v>3</v>
      </c>
      <c r="I268" s="139"/>
      <c r="J268" s="140">
        <f>ROUND(I268*H268,2)</f>
        <v>0</v>
      </c>
      <c r="K268" s="136" t="s">
        <v>250</v>
      </c>
      <c r="L268" s="34"/>
      <c r="M268" s="141" t="s">
        <v>29</v>
      </c>
      <c r="N268" s="142" t="s">
        <v>46</v>
      </c>
      <c r="P268" s="143">
        <f>O268*H268</f>
        <v>0</v>
      </c>
      <c r="Q268" s="143">
        <v>0</v>
      </c>
      <c r="R268" s="143">
        <f>Q268*H268</f>
        <v>0</v>
      </c>
      <c r="S268" s="143">
        <v>2.5000000000000001E-2</v>
      </c>
      <c r="T268" s="144">
        <f>S268*H268</f>
        <v>7.5000000000000011E-2</v>
      </c>
      <c r="AR268" s="145" t="s">
        <v>359</v>
      </c>
      <c r="AT268" s="145" t="s">
        <v>246</v>
      </c>
      <c r="AU268" s="145" t="s">
        <v>21</v>
      </c>
      <c r="AY268" s="18" t="s">
        <v>244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83</v>
      </c>
      <c r="BK268" s="146">
        <f>ROUND(I268*H268,2)</f>
        <v>0</v>
      </c>
      <c r="BL268" s="18" t="s">
        <v>359</v>
      </c>
      <c r="BM268" s="145" t="s">
        <v>4216</v>
      </c>
    </row>
    <row r="269" spans="2:65" s="1" customFormat="1">
      <c r="B269" s="34"/>
      <c r="D269" s="147" t="s">
        <v>253</v>
      </c>
      <c r="F269" s="148" t="s">
        <v>4217</v>
      </c>
      <c r="I269" s="149"/>
      <c r="L269" s="34"/>
      <c r="M269" s="150"/>
      <c r="T269" s="55"/>
      <c r="AT269" s="18" t="s">
        <v>253</v>
      </c>
      <c r="AU269" s="18" t="s">
        <v>21</v>
      </c>
    </row>
    <row r="270" spans="2:65" s="1" customFormat="1">
      <c r="B270" s="34"/>
      <c r="D270" s="151" t="s">
        <v>255</v>
      </c>
      <c r="F270" s="152" t="s">
        <v>4218</v>
      </c>
      <c r="I270" s="149"/>
      <c r="L270" s="34"/>
      <c r="M270" s="150"/>
      <c r="T270" s="55"/>
      <c r="AT270" s="18" t="s">
        <v>255</v>
      </c>
      <c r="AU270" s="18" t="s">
        <v>21</v>
      </c>
    </row>
    <row r="271" spans="2:65" s="1" customFormat="1" ht="19.5">
      <c r="B271" s="34"/>
      <c r="D271" s="147" t="s">
        <v>284</v>
      </c>
      <c r="F271" s="167" t="s">
        <v>4219</v>
      </c>
      <c r="I271" s="149"/>
      <c r="L271" s="34"/>
      <c r="M271" s="150"/>
      <c r="T271" s="55"/>
      <c r="AT271" s="18" t="s">
        <v>284</v>
      </c>
      <c r="AU271" s="18" t="s">
        <v>21</v>
      </c>
    </row>
    <row r="272" spans="2:65" s="11" customFormat="1" ht="25.9" customHeight="1">
      <c r="B272" s="122"/>
      <c r="D272" s="123" t="s">
        <v>74</v>
      </c>
      <c r="E272" s="124" t="s">
        <v>1930</v>
      </c>
      <c r="F272" s="124" t="s">
        <v>1931</v>
      </c>
      <c r="I272" s="125"/>
      <c r="J272" s="126">
        <f>BK272</f>
        <v>0</v>
      </c>
      <c r="L272" s="122"/>
      <c r="M272" s="127"/>
      <c r="P272" s="128">
        <f>SUM(P273:P275)</f>
        <v>0</v>
      </c>
      <c r="R272" s="128">
        <f>SUM(R273:R275)</f>
        <v>0</v>
      </c>
      <c r="T272" s="129">
        <f>SUM(T273:T275)</f>
        <v>0</v>
      </c>
      <c r="AR272" s="123" t="s">
        <v>251</v>
      </c>
      <c r="AT272" s="130" t="s">
        <v>74</v>
      </c>
      <c r="AU272" s="130" t="s">
        <v>75</v>
      </c>
      <c r="AY272" s="123" t="s">
        <v>244</v>
      </c>
      <c r="BK272" s="131">
        <f>SUM(BK273:BK275)</f>
        <v>0</v>
      </c>
    </row>
    <row r="273" spans="2:65" s="1" customFormat="1" ht="16.5" customHeight="1">
      <c r="B273" s="34"/>
      <c r="C273" s="134" t="s">
        <v>563</v>
      </c>
      <c r="D273" s="134" t="s">
        <v>246</v>
      </c>
      <c r="E273" s="135" t="s">
        <v>4220</v>
      </c>
      <c r="F273" s="136" t="s">
        <v>4221</v>
      </c>
      <c r="G273" s="137" t="s">
        <v>282</v>
      </c>
      <c r="H273" s="138">
        <v>3</v>
      </c>
      <c r="I273" s="139"/>
      <c r="J273" s="140">
        <f>ROUND(I273*H273,2)</f>
        <v>0</v>
      </c>
      <c r="K273" s="136" t="s">
        <v>29</v>
      </c>
      <c r="L273" s="34"/>
      <c r="M273" s="141" t="s">
        <v>29</v>
      </c>
      <c r="N273" s="142" t="s">
        <v>46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2390</v>
      </c>
      <c r="AT273" s="145" t="s">
        <v>246</v>
      </c>
      <c r="AU273" s="145" t="s">
        <v>83</v>
      </c>
      <c r="AY273" s="18" t="s">
        <v>244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83</v>
      </c>
      <c r="BK273" s="146">
        <f>ROUND(I273*H273,2)</f>
        <v>0</v>
      </c>
      <c r="BL273" s="18" t="s">
        <v>2390</v>
      </c>
      <c r="BM273" s="145" t="s">
        <v>4222</v>
      </c>
    </row>
    <row r="274" spans="2:65" s="1" customFormat="1">
      <c r="B274" s="34"/>
      <c r="D274" s="147" t="s">
        <v>253</v>
      </c>
      <c r="F274" s="148" t="s">
        <v>4221</v>
      </c>
      <c r="I274" s="149"/>
      <c r="L274" s="34"/>
      <c r="M274" s="150"/>
      <c r="T274" s="55"/>
      <c r="AT274" s="18" t="s">
        <v>253</v>
      </c>
      <c r="AU274" s="18" t="s">
        <v>83</v>
      </c>
    </row>
    <row r="275" spans="2:65" s="1" customFormat="1" ht="19.5">
      <c r="B275" s="34"/>
      <c r="D275" s="147" t="s">
        <v>284</v>
      </c>
      <c r="F275" s="167" t="s">
        <v>4223</v>
      </c>
      <c r="I275" s="149"/>
      <c r="L275" s="34"/>
      <c r="M275" s="185"/>
      <c r="N275" s="186"/>
      <c r="O275" s="186"/>
      <c r="P275" s="186"/>
      <c r="Q275" s="186"/>
      <c r="R275" s="186"/>
      <c r="S275" s="186"/>
      <c r="T275" s="187"/>
      <c r="AT275" s="18" t="s">
        <v>284</v>
      </c>
      <c r="AU275" s="18" t="s">
        <v>83</v>
      </c>
    </row>
    <row r="276" spans="2:65" s="1" customFormat="1" ht="6.95" customHeight="1">
      <c r="B276" s="43"/>
      <c r="C276" s="44"/>
      <c r="D276" s="44"/>
      <c r="E276" s="44"/>
      <c r="F276" s="44"/>
      <c r="G276" s="44"/>
      <c r="H276" s="44"/>
      <c r="I276" s="44"/>
      <c r="J276" s="44"/>
      <c r="K276" s="44"/>
      <c r="L276" s="34"/>
    </row>
  </sheetData>
  <sheetProtection algorithmName="SHA-512" hashValue="/td+gvgPan9jhsSk/XptijY53nqOfr3Mo4PY1NUjtifmsNT+l/VR/FSlearj8CYEuuzfVsMy9ozY2Ctl9LI3PQ==" saltValue="4Hbk7IKgfdilBC2KBzkTjRt8hIQT8MAVcm4iu7crNzGtdJqlprqw5GtCDLdFF8VQcbQl3SjIi36xDSZHSFudYQ==" spinCount="100000" sheet="1" objects="1" scenarios="1" formatColumns="0" formatRows="0" autoFilter="0"/>
  <autoFilter ref="C87:K275" xr:uid="{00000000-0009-0000-0000-000010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1000-000000000000}"/>
    <hyperlink ref="F97" r:id="rId2" xr:uid="{00000000-0004-0000-1000-000001000000}"/>
    <hyperlink ref="F101" r:id="rId3" xr:uid="{00000000-0004-0000-1000-000002000000}"/>
    <hyperlink ref="F105" r:id="rId4" xr:uid="{00000000-0004-0000-1000-000003000000}"/>
    <hyperlink ref="F109" r:id="rId5" xr:uid="{00000000-0004-0000-1000-000004000000}"/>
    <hyperlink ref="F113" r:id="rId6" xr:uid="{00000000-0004-0000-1000-000005000000}"/>
    <hyperlink ref="F117" r:id="rId7" xr:uid="{00000000-0004-0000-1000-000006000000}"/>
    <hyperlink ref="F127" r:id="rId8" xr:uid="{00000000-0004-0000-1000-000007000000}"/>
    <hyperlink ref="F133" r:id="rId9" xr:uid="{00000000-0004-0000-1000-000008000000}"/>
    <hyperlink ref="F137" r:id="rId10" xr:uid="{00000000-0004-0000-1000-000009000000}"/>
    <hyperlink ref="F141" r:id="rId11" xr:uid="{00000000-0004-0000-1000-00000A000000}"/>
    <hyperlink ref="F145" r:id="rId12" xr:uid="{00000000-0004-0000-1000-00000B000000}"/>
    <hyperlink ref="F149" r:id="rId13" xr:uid="{00000000-0004-0000-1000-00000C000000}"/>
    <hyperlink ref="F152" r:id="rId14" xr:uid="{00000000-0004-0000-1000-00000D000000}"/>
    <hyperlink ref="F159" r:id="rId15" xr:uid="{00000000-0004-0000-1000-00000E000000}"/>
    <hyperlink ref="F162" r:id="rId16" xr:uid="{00000000-0004-0000-1000-00000F000000}"/>
    <hyperlink ref="F166" r:id="rId17" xr:uid="{00000000-0004-0000-1000-000010000000}"/>
    <hyperlink ref="F170" r:id="rId18" xr:uid="{00000000-0004-0000-1000-000011000000}"/>
    <hyperlink ref="F180" r:id="rId19" xr:uid="{00000000-0004-0000-1000-000012000000}"/>
    <hyperlink ref="F184" r:id="rId20" xr:uid="{00000000-0004-0000-1000-000013000000}"/>
    <hyperlink ref="F187" r:id="rId21" xr:uid="{00000000-0004-0000-1000-000014000000}"/>
    <hyperlink ref="F191" r:id="rId22" xr:uid="{00000000-0004-0000-1000-000015000000}"/>
    <hyperlink ref="F195" r:id="rId23" xr:uid="{00000000-0004-0000-1000-000016000000}"/>
    <hyperlink ref="F199" r:id="rId24" xr:uid="{00000000-0004-0000-1000-000017000000}"/>
    <hyperlink ref="F204" r:id="rId25" xr:uid="{00000000-0004-0000-1000-000018000000}"/>
    <hyperlink ref="F208" r:id="rId26" xr:uid="{00000000-0004-0000-1000-000019000000}"/>
    <hyperlink ref="F213" r:id="rId27" xr:uid="{00000000-0004-0000-1000-00001A000000}"/>
    <hyperlink ref="F218" r:id="rId28" xr:uid="{00000000-0004-0000-1000-00001B000000}"/>
    <hyperlink ref="F227" r:id="rId29" xr:uid="{00000000-0004-0000-1000-00001C000000}"/>
    <hyperlink ref="F232" r:id="rId30" xr:uid="{00000000-0004-0000-1000-00001D000000}"/>
    <hyperlink ref="F236" r:id="rId31" xr:uid="{00000000-0004-0000-1000-00001E000000}"/>
    <hyperlink ref="F240" r:id="rId32" xr:uid="{00000000-0004-0000-1000-00001F000000}"/>
    <hyperlink ref="F244" r:id="rId33" xr:uid="{00000000-0004-0000-1000-000020000000}"/>
    <hyperlink ref="F249" r:id="rId34" xr:uid="{00000000-0004-0000-1000-000021000000}"/>
    <hyperlink ref="F252" r:id="rId35" xr:uid="{00000000-0004-0000-1000-000022000000}"/>
    <hyperlink ref="F258" r:id="rId36" xr:uid="{00000000-0004-0000-1000-000023000000}"/>
    <hyperlink ref="F261" r:id="rId37" xr:uid="{00000000-0004-0000-1000-000024000000}"/>
    <hyperlink ref="F265" r:id="rId38" xr:uid="{00000000-0004-0000-1000-000025000000}"/>
    <hyperlink ref="F270" r:id="rId39" xr:uid="{00000000-0004-0000-10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133</v>
      </c>
      <c r="AZ2" s="92" t="s">
        <v>4019</v>
      </c>
      <c r="BA2" s="92" t="s">
        <v>29</v>
      </c>
      <c r="BB2" s="92" t="s">
        <v>29</v>
      </c>
      <c r="BC2" s="92" t="s">
        <v>4224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4225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ROUND(J91,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ROUND((SUM(BE91:BE351)),  2)</f>
        <v>0</v>
      </c>
      <c r="I33" s="96">
        <v>0.21</v>
      </c>
      <c r="J33" s="85">
        <f>ROUND(((SUM(BE91:BE351))*I33),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ROUND((SUM(BF91:BF351)),  2)</f>
        <v>0</v>
      </c>
      <c r="I34" s="96">
        <v>0.15</v>
      </c>
      <c r="J34" s="85">
        <f>ROUND(((SUM(BF91:BF351))*I34),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ROUND((SUM(BG91:BG351)),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ROUND((SUM(BH91:BH351)),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ROUND((SUM(BI91:BI351)),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040.32.2 - Úprava napojení pěších komunikací na lávku v km 82,150 TPE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J91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J92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J93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J173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J196</f>
        <v>0</v>
      </c>
      <c r="L63" s="110"/>
    </row>
    <row r="64" spans="2:47" s="9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J219</f>
        <v>0</v>
      </c>
      <c r="L64" s="110"/>
    </row>
    <row r="65" spans="2:12" s="9" customFormat="1" ht="19.899999999999999" customHeight="1">
      <c r="B65" s="110"/>
      <c r="D65" s="111" t="s">
        <v>221</v>
      </c>
      <c r="E65" s="112"/>
      <c r="F65" s="112"/>
      <c r="G65" s="112"/>
      <c r="H65" s="112"/>
      <c r="I65" s="112"/>
      <c r="J65" s="113">
        <f>J224</f>
        <v>0</v>
      </c>
      <c r="L65" s="110"/>
    </row>
    <row r="66" spans="2:12" s="9" customFormat="1" ht="19.899999999999999" customHeight="1">
      <c r="B66" s="110"/>
      <c r="D66" s="111" t="s">
        <v>222</v>
      </c>
      <c r="E66" s="112"/>
      <c r="F66" s="112"/>
      <c r="G66" s="112"/>
      <c r="H66" s="112"/>
      <c r="I66" s="112"/>
      <c r="J66" s="113">
        <f>J265</f>
        <v>0</v>
      </c>
      <c r="L66" s="110"/>
    </row>
    <row r="67" spans="2:12" s="9" customFormat="1" ht="19.899999999999999" customHeight="1">
      <c r="B67" s="110"/>
      <c r="D67" s="111" t="s">
        <v>223</v>
      </c>
      <c r="E67" s="112"/>
      <c r="F67" s="112"/>
      <c r="G67" s="112"/>
      <c r="H67" s="112"/>
      <c r="I67" s="112"/>
      <c r="J67" s="113">
        <f>J316</f>
        <v>0</v>
      </c>
      <c r="L67" s="110"/>
    </row>
    <row r="68" spans="2:12" s="9" customFormat="1" ht="19.899999999999999" customHeight="1">
      <c r="B68" s="110"/>
      <c r="D68" s="111" t="s">
        <v>224</v>
      </c>
      <c r="E68" s="112"/>
      <c r="F68" s="112"/>
      <c r="G68" s="112"/>
      <c r="H68" s="112"/>
      <c r="I68" s="112"/>
      <c r="J68" s="113">
        <f>J332</f>
        <v>0</v>
      </c>
      <c r="L68" s="110"/>
    </row>
    <row r="69" spans="2:12" s="8" customFormat="1" ht="24.95" customHeight="1">
      <c r="B69" s="106"/>
      <c r="D69" s="107" t="s">
        <v>225</v>
      </c>
      <c r="E69" s="108"/>
      <c r="F69" s="108"/>
      <c r="G69" s="108"/>
      <c r="H69" s="108"/>
      <c r="I69" s="108"/>
      <c r="J69" s="109">
        <f>J336</f>
        <v>0</v>
      </c>
      <c r="L69" s="106"/>
    </row>
    <row r="70" spans="2:12" s="9" customFormat="1" ht="19.899999999999999" customHeight="1">
      <c r="B70" s="110"/>
      <c r="D70" s="111" t="s">
        <v>226</v>
      </c>
      <c r="E70" s="112"/>
      <c r="F70" s="112"/>
      <c r="G70" s="112"/>
      <c r="H70" s="112"/>
      <c r="I70" s="112"/>
      <c r="J70" s="113">
        <f>J337</f>
        <v>0</v>
      </c>
      <c r="L70" s="110"/>
    </row>
    <row r="71" spans="2:12" s="8" customFormat="1" ht="24.95" customHeight="1">
      <c r="B71" s="106"/>
      <c r="D71" s="107" t="s">
        <v>1348</v>
      </c>
      <c r="E71" s="108"/>
      <c r="F71" s="108"/>
      <c r="G71" s="108"/>
      <c r="H71" s="108"/>
      <c r="I71" s="108"/>
      <c r="J71" s="109">
        <f>J348</f>
        <v>0</v>
      </c>
      <c r="L71" s="106"/>
    </row>
    <row r="72" spans="2:12" s="1" customFormat="1" ht="21.75" customHeight="1">
      <c r="B72" s="34"/>
      <c r="L72" s="34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5" customHeight="1">
      <c r="B78" s="34"/>
      <c r="C78" s="22" t="s">
        <v>229</v>
      </c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16.5" customHeight="1">
      <c r="B81" s="34"/>
      <c r="E81" s="336" t="str">
        <f>E7</f>
        <v>Opatření Zátor-Loučky, OHO, Dílčí stavba 02.040 Opatření v úseku Zátor - Loučky</v>
      </c>
      <c r="F81" s="337"/>
      <c r="G81" s="337"/>
      <c r="H81" s="337"/>
      <c r="L81" s="34"/>
    </row>
    <row r="82" spans="2:65" s="1" customFormat="1" ht="12" customHeight="1">
      <c r="B82" s="34"/>
      <c r="C82" s="28" t="s">
        <v>210</v>
      </c>
      <c r="L82" s="34"/>
    </row>
    <row r="83" spans="2:65" s="1" customFormat="1" ht="16.5" customHeight="1">
      <c r="B83" s="34"/>
      <c r="E83" s="310" t="str">
        <f>E9</f>
        <v>040.32.2 - Úprava napojení pěších komunikací na lávku v km 82,150 TPE</v>
      </c>
      <c r="F83" s="335"/>
      <c r="G83" s="335"/>
      <c r="H83" s="335"/>
      <c r="L83" s="34"/>
    </row>
    <row r="84" spans="2:65" s="1" customFormat="1" ht="6.95" customHeight="1">
      <c r="B84" s="34"/>
      <c r="L84" s="34"/>
    </row>
    <row r="85" spans="2:65" s="1" customFormat="1" ht="12" customHeight="1">
      <c r="B85" s="34"/>
      <c r="C85" s="28" t="s">
        <v>22</v>
      </c>
      <c r="F85" s="26" t="str">
        <f>F12</f>
        <v>Zátor</v>
      </c>
      <c r="I85" s="28" t="s">
        <v>24</v>
      </c>
      <c r="J85" s="51">
        <f>IF(J12="","",J12)</f>
        <v>45897</v>
      </c>
      <c r="L85" s="34"/>
    </row>
    <row r="86" spans="2:65" s="1" customFormat="1" ht="6.95" customHeight="1">
      <c r="B86" s="34"/>
      <c r="L86" s="34"/>
    </row>
    <row r="87" spans="2:65" s="1" customFormat="1" ht="15.2" customHeight="1">
      <c r="B87" s="34"/>
      <c r="C87" s="28" t="s">
        <v>27</v>
      </c>
      <c r="F87" s="26" t="str">
        <f>E15</f>
        <v>Povodí Odry, státní podnik</v>
      </c>
      <c r="I87" s="28" t="s">
        <v>34</v>
      </c>
      <c r="J87" s="32" t="str">
        <f>E21</f>
        <v>AQUATIS, a.s.</v>
      </c>
      <c r="L87" s="34"/>
    </row>
    <row r="88" spans="2:65" s="1" customFormat="1" ht="25.7" customHeight="1">
      <c r="B88" s="34"/>
      <c r="C88" s="28" t="s">
        <v>32</v>
      </c>
      <c r="F88" s="26" t="str">
        <f>IF(E18="","",E18)</f>
        <v>Vyplň údaj</v>
      </c>
      <c r="I88" s="28" t="s">
        <v>37</v>
      </c>
      <c r="J88" s="32" t="str">
        <f>E24</f>
        <v>Ing. Michal Jendruščák</v>
      </c>
      <c r="L88" s="34"/>
    </row>
    <row r="89" spans="2:65" s="1" customFormat="1" ht="10.35" customHeight="1">
      <c r="B89" s="34"/>
      <c r="L89" s="34"/>
    </row>
    <row r="90" spans="2:65" s="10" customFormat="1" ht="29.25" customHeight="1">
      <c r="B90" s="114"/>
      <c r="C90" s="115" t="s">
        <v>230</v>
      </c>
      <c r="D90" s="116" t="s">
        <v>60</v>
      </c>
      <c r="E90" s="116" t="s">
        <v>56</v>
      </c>
      <c r="F90" s="116" t="s">
        <v>57</v>
      </c>
      <c r="G90" s="116" t="s">
        <v>231</v>
      </c>
      <c r="H90" s="116" t="s">
        <v>232</v>
      </c>
      <c r="I90" s="116" t="s">
        <v>233</v>
      </c>
      <c r="J90" s="116" t="s">
        <v>214</v>
      </c>
      <c r="K90" s="117" t="s">
        <v>234</v>
      </c>
      <c r="L90" s="114"/>
      <c r="M90" s="58" t="s">
        <v>29</v>
      </c>
      <c r="N90" s="59" t="s">
        <v>45</v>
      </c>
      <c r="O90" s="59" t="s">
        <v>235</v>
      </c>
      <c r="P90" s="59" t="s">
        <v>236</v>
      </c>
      <c r="Q90" s="59" t="s">
        <v>237</v>
      </c>
      <c r="R90" s="59" t="s">
        <v>238</v>
      </c>
      <c r="S90" s="59" t="s">
        <v>239</v>
      </c>
      <c r="T90" s="60" t="s">
        <v>240</v>
      </c>
    </row>
    <row r="91" spans="2:65" s="1" customFormat="1" ht="22.9" customHeight="1">
      <c r="B91" s="34"/>
      <c r="C91" s="63" t="s">
        <v>241</v>
      </c>
      <c r="J91" s="118">
        <f>BK91</f>
        <v>0</v>
      </c>
      <c r="L91" s="34"/>
      <c r="M91" s="61"/>
      <c r="N91" s="52"/>
      <c r="O91" s="52"/>
      <c r="P91" s="119">
        <f>P92+P336+P348</f>
        <v>0</v>
      </c>
      <c r="Q91" s="52"/>
      <c r="R91" s="119">
        <f>R92+R336+R348</f>
        <v>39.420729380000004</v>
      </c>
      <c r="S91" s="52"/>
      <c r="T91" s="120">
        <f>T92+T336+T348</f>
        <v>58.173899999999996</v>
      </c>
      <c r="AT91" s="18" t="s">
        <v>74</v>
      </c>
      <c r="AU91" s="18" t="s">
        <v>215</v>
      </c>
      <c r="BK91" s="121">
        <f>BK92+BK336+BK348</f>
        <v>0</v>
      </c>
    </row>
    <row r="92" spans="2:65" s="11" customFormat="1" ht="25.9" customHeight="1">
      <c r="B92" s="122"/>
      <c r="D92" s="123" t="s">
        <v>74</v>
      </c>
      <c r="E92" s="124" t="s">
        <v>242</v>
      </c>
      <c r="F92" s="124" t="s">
        <v>243</v>
      </c>
      <c r="I92" s="125"/>
      <c r="J92" s="126">
        <f>BK92</f>
        <v>0</v>
      </c>
      <c r="L92" s="122"/>
      <c r="M92" s="127"/>
      <c r="P92" s="128">
        <f>P93+P173+P196+P219+P224+P265+P316+P332</f>
        <v>0</v>
      </c>
      <c r="R92" s="128">
        <f>R93+R173+R196+R219+R224+R265+R316+R332</f>
        <v>39.420729380000004</v>
      </c>
      <c r="T92" s="129">
        <f>T93+T173+T196+T219+T224+T265+T316+T332</f>
        <v>57.989899999999999</v>
      </c>
      <c r="AR92" s="123" t="s">
        <v>83</v>
      </c>
      <c r="AT92" s="130" t="s">
        <v>74</v>
      </c>
      <c r="AU92" s="130" t="s">
        <v>75</v>
      </c>
      <c r="AY92" s="123" t="s">
        <v>244</v>
      </c>
      <c r="BK92" s="131">
        <f>BK93+BK173+BK196+BK219+BK224+BK265+BK316+BK332</f>
        <v>0</v>
      </c>
    </row>
    <row r="93" spans="2:65" s="11" customFormat="1" ht="22.9" customHeight="1">
      <c r="B93" s="122"/>
      <c r="D93" s="123" t="s">
        <v>74</v>
      </c>
      <c r="E93" s="132" t="s">
        <v>83</v>
      </c>
      <c r="F93" s="132" t="s">
        <v>245</v>
      </c>
      <c r="I93" s="125"/>
      <c r="J93" s="133">
        <f>BK93</f>
        <v>0</v>
      </c>
      <c r="L93" s="122"/>
      <c r="M93" s="127"/>
      <c r="P93" s="128">
        <f>SUM(P94:P172)</f>
        <v>0</v>
      </c>
      <c r="R93" s="128">
        <f>SUM(R94:R172)</f>
        <v>3.2599999999999999E-3</v>
      </c>
      <c r="T93" s="129">
        <f>SUM(T94:T172)</f>
        <v>57.445499999999996</v>
      </c>
      <c r="AR93" s="123" t="s">
        <v>83</v>
      </c>
      <c r="AT93" s="130" t="s">
        <v>74</v>
      </c>
      <c r="AU93" s="130" t="s">
        <v>83</v>
      </c>
      <c r="AY93" s="123" t="s">
        <v>244</v>
      </c>
      <c r="BK93" s="131">
        <f>SUM(BK94:BK172)</f>
        <v>0</v>
      </c>
    </row>
    <row r="94" spans="2:65" s="1" customFormat="1" ht="16.5" customHeight="1">
      <c r="B94" s="34"/>
      <c r="C94" s="134" t="s">
        <v>83</v>
      </c>
      <c r="D94" s="134" t="s">
        <v>246</v>
      </c>
      <c r="E94" s="135" t="s">
        <v>4226</v>
      </c>
      <c r="F94" s="136" t="s">
        <v>4227</v>
      </c>
      <c r="G94" s="137" t="s">
        <v>249</v>
      </c>
      <c r="H94" s="138">
        <v>66.599999999999994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0</v>
      </c>
      <c r="R94" s="143">
        <f>Q94*H94</f>
        <v>0</v>
      </c>
      <c r="S94" s="143">
        <v>0.24</v>
      </c>
      <c r="T94" s="144">
        <f>S94*H94</f>
        <v>15.983999999999998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4228</v>
      </c>
    </row>
    <row r="95" spans="2:65" s="1" customFormat="1" ht="19.5">
      <c r="B95" s="34"/>
      <c r="D95" s="147" t="s">
        <v>253</v>
      </c>
      <c r="F95" s="148" t="s">
        <v>4229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4230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" customFormat="1" ht="21.75" customHeight="1">
      <c r="B97" s="34"/>
      <c r="C97" s="134" t="s">
        <v>21</v>
      </c>
      <c r="D97" s="134" t="s">
        <v>246</v>
      </c>
      <c r="E97" s="135" t="s">
        <v>4231</v>
      </c>
      <c r="F97" s="136" t="s">
        <v>4232</v>
      </c>
      <c r="G97" s="137" t="s">
        <v>249</v>
      </c>
      <c r="H97" s="138">
        <v>88.1</v>
      </c>
      <c r="I97" s="139"/>
      <c r="J97" s="140">
        <f>ROUND(I97*H97,2)</f>
        <v>0</v>
      </c>
      <c r="K97" s="136" t="s">
        <v>250</v>
      </c>
      <c r="L97" s="34"/>
      <c r="M97" s="141" t="s">
        <v>29</v>
      </c>
      <c r="N97" s="142" t="s">
        <v>46</v>
      </c>
      <c r="P97" s="143">
        <f>O97*H97</f>
        <v>0</v>
      </c>
      <c r="Q97" s="143">
        <v>0</v>
      </c>
      <c r="R97" s="143">
        <f>Q97*H97</f>
        <v>0</v>
      </c>
      <c r="S97" s="143">
        <v>0.28999999999999998</v>
      </c>
      <c r="T97" s="144">
        <f>S97*H97</f>
        <v>25.548999999999996</v>
      </c>
      <c r="AR97" s="145" t="s">
        <v>251</v>
      </c>
      <c r="AT97" s="145" t="s">
        <v>246</v>
      </c>
      <c r="AU97" s="145" t="s">
        <v>21</v>
      </c>
      <c r="AY97" s="18" t="s">
        <v>244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83</v>
      </c>
      <c r="BK97" s="146">
        <f>ROUND(I97*H97,2)</f>
        <v>0</v>
      </c>
      <c r="BL97" s="18" t="s">
        <v>251</v>
      </c>
      <c r="BM97" s="145" t="s">
        <v>4233</v>
      </c>
    </row>
    <row r="98" spans="2:65" s="1" customFormat="1" ht="19.5">
      <c r="B98" s="34"/>
      <c r="D98" s="147" t="s">
        <v>253</v>
      </c>
      <c r="F98" s="148" t="s">
        <v>4234</v>
      </c>
      <c r="I98" s="149"/>
      <c r="L98" s="34"/>
      <c r="M98" s="150"/>
      <c r="T98" s="55"/>
      <c r="AT98" s="18" t="s">
        <v>253</v>
      </c>
      <c r="AU98" s="18" t="s">
        <v>21</v>
      </c>
    </row>
    <row r="99" spans="2:65" s="1" customFormat="1">
      <c r="B99" s="34"/>
      <c r="D99" s="151" t="s">
        <v>255</v>
      </c>
      <c r="F99" s="152" t="s">
        <v>4235</v>
      </c>
      <c r="I99" s="149"/>
      <c r="L99" s="34"/>
      <c r="M99" s="150"/>
      <c r="T99" s="55"/>
      <c r="AT99" s="18" t="s">
        <v>255</v>
      </c>
      <c r="AU99" s="18" t="s">
        <v>21</v>
      </c>
    </row>
    <row r="100" spans="2:65" s="12" customFormat="1">
      <c r="B100" s="153"/>
      <c r="D100" s="147" t="s">
        <v>262</v>
      </c>
      <c r="E100" s="154" t="s">
        <v>29</v>
      </c>
      <c r="F100" s="155" t="s">
        <v>4236</v>
      </c>
      <c r="H100" s="156">
        <v>88.1</v>
      </c>
      <c r="I100" s="157"/>
      <c r="L100" s="153"/>
      <c r="M100" s="158"/>
      <c r="T100" s="159"/>
      <c r="AT100" s="154" t="s">
        <v>262</v>
      </c>
      <c r="AU100" s="154" t="s">
        <v>21</v>
      </c>
      <c r="AV100" s="12" t="s">
        <v>21</v>
      </c>
      <c r="AW100" s="12" t="s">
        <v>36</v>
      </c>
      <c r="AX100" s="12" t="s">
        <v>83</v>
      </c>
      <c r="AY100" s="154" t="s">
        <v>244</v>
      </c>
    </row>
    <row r="101" spans="2:65" s="1" customFormat="1" ht="16.5" customHeight="1">
      <c r="B101" s="34"/>
      <c r="C101" s="134" t="s">
        <v>264</v>
      </c>
      <c r="D101" s="134" t="s">
        <v>246</v>
      </c>
      <c r="E101" s="135" t="s">
        <v>3196</v>
      </c>
      <c r="F101" s="136" t="s">
        <v>3197</v>
      </c>
      <c r="G101" s="137" t="s">
        <v>249</v>
      </c>
      <c r="H101" s="138">
        <v>21.5</v>
      </c>
      <c r="I101" s="139"/>
      <c r="J101" s="140">
        <f>ROUND(I101*H101,2)</f>
        <v>0</v>
      </c>
      <c r="K101" s="136" t="s">
        <v>250</v>
      </c>
      <c r="L101" s="34"/>
      <c r="M101" s="141" t="s">
        <v>29</v>
      </c>
      <c r="N101" s="142" t="s">
        <v>46</v>
      </c>
      <c r="P101" s="143">
        <f>O101*H101</f>
        <v>0</v>
      </c>
      <c r="Q101" s="143">
        <v>0</v>
      </c>
      <c r="R101" s="143">
        <f>Q101*H101</f>
        <v>0</v>
      </c>
      <c r="S101" s="143">
        <v>0.35499999999999998</v>
      </c>
      <c r="T101" s="144">
        <f>S101*H101</f>
        <v>7.6324999999999994</v>
      </c>
      <c r="AR101" s="145" t="s">
        <v>251</v>
      </c>
      <c r="AT101" s="145" t="s">
        <v>246</v>
      </c>
      <c r="AU101" s="145" t="s">
        <v>21</v>
      </c>
      <c r="AY101" s="18" t="s">
        <v>244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83</v>
      </c>
      <c r="BK101" s="146">
        <f>ROUND(I101*H101,2)</f>
        <v>0</v>
      </c>
      <c r="BL101" s="18" t="s">
        <v>251</v>
      </c>
      <c r="BM101" s="145" t="s">
        <v>4237</v>
      </c>
    </row>
    <row r="102" spans="2:65" s="1" customFormat="1" ht="19.5">
      <c r="B102" s="34"/>
      <c r="D102" s="147" t="s">
        <v>253</v>
      </c>
      <c r="F102" s="148" t="s">
        <v>3199</v>
      </c>
      <c r="I102" s="149"/>
      <c r="L102" s="34"/>
      <c r="M102" s="150"/>
      <c r="T102" s="55"/>
      <c r="AT102" s="18" t="s">
        <v>253</v>
      </c>
      <c r="AU102" s="18" t="s">
        <v>21</v>
      </c>
    </row>
    <row r="103" spans="2:65" s="1" customFormat="1">
      <c r="B103" s="34"/>
      <c r="D103" s="151" t="s">
        <v>255</v>
      </c>
      <c r="F103" s="152" t="s">
        <v>3200</v>
      </c>
      <c r="I103" s="149"/>
      <c r="L103" s="34"/>
      <c r="M103" s="150"/>
      <c r="T103" s="55"/>
      <c r="AT103" s="18" t="s">
        <v>255</v>
      </c>
      <c r="AU103" s="18" t="s">
        <v>21</v>
      </c>
    </row>
    <row r="104" spans="2:65" s="1" customFormat="1" ht="16.5" customHeight="1">
      <c r="B104" s="34"/>
      <c r="C104" s="134" t="s">
        <v>251</v>
      </c>
      <c r="D104" s="134" t="s">
        <v>246</v>
      </c>
      <c r="E104" s="135" t="s">
        <v>2681</v>
      </c>
      <c r="F104" s="136" t="s">
        <v>2682</v>
      </c>
      <c r="G104" s="137" t="s">
        <v>249</v>
      </c>
      <c r="H104" s="138">
        <v>36</v>
      </c>
      <c r="I104" s="139"/>
      <c r="J104" s="140">
        <f>ROUND(I104*H104,2)</f>
        <v>0</v>
      </c>
      <c r="K104" s="136" t="s">
        <v>250</v>
      </c>
      <c r="L104" s="34"/>
      <c r="M104" s="141" t="s">
        <v>29</v>
      </c>
      <c r="N104" s="142" t="s">
        <v>46</v>
      </c>
      <c r="P104" s="143">
        <f>O104*H104</f>
        <v>0</v>
      </c>
      <c r="Q104" s="143">
        <v>3.0000000000000001E-5</v>
      </c>
      <c r="R104" s="143">
        <f>Q104*H104</f>
        <v>1.08E-3</v>
      </c>
      <c r="S104" s="143">
        <v>0.23</v>
      </c>
      <c r="T104" s="144">
        <f>S104*H104</f>
        <v>8.2800000000000011</v>
      </c>
      <c r="AR104" s="145" t="s">
        <v>251</v>
      </c>
      <c r="AT104" s="145" t="s">
        <v>246</v>
      </c>
      <c r="AU104" s="145" t="s">
        <v>21</v>
      </c>
      <c r="AY104" s="18" t="s">
        <v>244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83</v>
      </c>
      <c r="BK104" s="146">
        <f>ROUND(I104*H104,2)</f>
        <v>0</v>
      </c>
      <c r="BL104" s="18" t="s">
        <v>251</v>
      </c>
      <c r="BM104" s="145" t="s">
        <v>4238</v>
      </c>
    </row>
    <row r="105" spans="2:65" s="1" customFormat="1" ht="19.5">
      <c r="B105" s="34"/>
      <c r="D105" s="147" t="s">
        <v>253</v>
      </c>
      <c r="F105" s="148" t="s">
        <v>2684</v>
      </c>
      <c r="I105" s="149"/>
      <c r="L105" s="34"/>
      <c r="M105" s="150"/>
      <c r="T105" s="55"/>
      <c r="AT105" s="18" t="s">
        <v>253</v>
      </c>
      <c r="AU105" s="18" t="s">
        <v>21</v>
      </c>
    </row>
    <row r="106" spans="2:65" s="1" customFormat="1">
      <c r="B106" s="34"/>
      <c r="D106" s="151" t="s">
        <v>255</v>
      </c>
      <c r="F106" s="152" t="s">
        <v>2685</v>
      </c>
      <c r="I106" s="149"/>
      <c r="L106" s="34"/>
      <c r="M106" s="150"/>
      <c r="T106" s="55"/>
      <c r="AT106" s="18" t="s">
        <v>255</v>
      </c>
      <c r="AU106" s="18" t="s">
        <v>21</v>
      </c>
    </row>
    <row r="107" spans="2:65" s="1" customFormat="1" ht="19.5">
      <c r="B107" s="34"/>
      <c r="D107" s="147" t="s">
        <v>284</v>
      </c>
      <c r="F107" s="167" t="s">
        <v>4239</v>
      </c>
      <c r="I107" s="149"/>
      <c r="L107" s="34"/>
      <c r="M107" s="150"/>
      <c r="T107" s="55"/>
      <c r="AT107" s="18" t="s">
        <v>284</v>
      </c>
      <c r="AU107" s="18" t="s">
        <v>21</v>
      </c>
    </row>
    <row r="108" spans="2:65" s="1" customFormat="1" ht="16.5" customHeight="1">
      <c r="B108" s="34"/>
      <c r="C108" s="134" t="s">
        <v>279</v>
      </c>
      <c r="D108" s="134" t="s">
        <v>246</v>
      </c>
      <c r="E108" s="135" t="s">
        <v>4044</v>
      </c>
      <c r="F108" s="136" t="s">
        <v>4045</v>
      </c>
      <c r="G108" s="137" t="s">
        <v>249</v>
      </c>
      <c r="H108" s="138">
        <v>174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4240</v>
      </c>
    </row>
    <row r="109" spans="2:65" s="1" customFormat="1">
      <c r="B109" s="34"/>
      <c r="D109" s="147" t="s">
        <v>253</v>
      </c>
      <c r="F109" s="148" t="s">
        <v>4047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4048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" customFormat="1" ht="19.5">
      <c r="B111" s="34"/>
      <c r="D111" s="147" t="s">
        <v>284</v>
      </c>
      <c r="F111" s="167" t="s">
        <v>4049</v>
      </c>
      <c r="I111" s="149"/>
      <c r="L111" s="34"/>
      <c r="M111" s="150"/>
      <c r="T111" s="55"/>
      <c r="AT111" s="18" t="s">
        <v>284</v>
      </c>
      <c r="AU111" s="18" t="s">
        <v>21</v>
      </c>
    </row>
    <row r="112" spans="2:65" s="1" customFormat="1" ht="21.75" customHeight="1">
      <c r="B112" s="34"/>
      <c r="C112" s="134" t="s">
        <v>286</v>
      </c>
      <c r="D112" s="134" t="s">
        <v>246</v>
      </c>
      <c r="E112" s="135" t="s">
        <v>4241</v>
      </c>
      <c r="F112" s="136" t="s">
        <v>4242</v>
      </c>
      <c r="G112" s="137" t="s">
        <v>274</v>
      </c>
      <c r="H112" s="138">
        <v>8.42</v>
      </c>
      <c r="I112" s="139"/>
      <c r="J112" s="140">
        <f>ROUND(I112*H112,2)</f>
        <v>0</v>
      </c>
      <c r="K112" s="136" t="s">
        <v>250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4243</v>
      </c>
    </row>
    <row r="113" spans="2:65" s="1" customFormat="1">
      <c r="B113" s="34"/>
      <c r="D113" s="147" t="s">
        <v>253</v>
      </c>
      <c r="F113" s="148" t="s">
        <v>4244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" customFormat="1">
      <c r="B114" s="34"/>
      <c r="D114" s="151" t="s">
        <v>255</v>
      </c>
      <c r="F114" s="152" t="s">
        <v>4245</v>
      </c>
      <c r="I114" s="149"/>
      <c r="L114" s="34"/>
      <c r="M114" s="150"/>
      <c r="T114" s="55"/>
      <c r="AT114" s="18" t="s">
        <v>255</v>
      </c>
      <c r="AU114" s="18" t="s">
        <v>21</v>
      </c>
    </row>
    <row r="115" spans="2:65" s="12" customFormat="1">
      <c r="B115" s="153"/>
      <c r="D115" s="147" t="s">
        <v>262</v>
      </c>
      <c r="E115" s="154" t="s">
        <v>29</v>
      </c>
      <c r="F115" s="155" t="s">
        <v>4246</v>
      </c>
      <c r="H115" s="156">
        <v>8.42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83</v>
      </c>
      <c r="AY115" s="154" t="s">
        <v>244</v>
      </c>
    </row>
    <row r="116" spans="2:65" s="1" customFormat="1" ht="21.75" customHeight="1">
      <c r="B116" s="34"/>
      <c r="C116" s="134" t="s">
        <v>293</v>
      </c>
      <c r="D116" s="134" t="s">
        <v>246</v>
      </c>
      <c r="E116" s="135" t="s">
        <v>4247</v>
      </c>
      <c r="F116" s="136" t="s">
        <v>4248</v>
      </c>
      <c r="G116" s="137" t="s">
        <v>274</v>
      </c>
      <c r="H116" s="138">
        <v>20.190000000000001</v>
      </c>
      <c r="I116" s="139"/>
      <c r="J116" s="140">
        <f>ROUND(I116*H116,2)</f>
        <v>0</v>
      </c>
      <c r="K116" s="136" t="s">
        <v>250</v>
      </c>
      <c r="L116" s="34"/>
      <c r="M116" s="141" t="s">
        <v>29</v>
      </c>
      <c r="N116" s="142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251</v>
      </c>
      <c r="AT116" s="145" t="s">
        <v>246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4249</v>
      </c>
    </row>
    <row r="117" spans="2:65" s="1" customFormat="1" ht="19.5">
      <c r="B117" s="34"/>
      <c r="D117" s="147" t="s">
        <v>253</v>
      </c>
      <c r="F117" s="148" t="s">
        <v>4250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>
      <c r="B118" s="34"/>
      <c r="D118" s="151" t="s">
        <v>255</v>
      </c>
      <c r="F118" s="152" t="s">
        <v>4251</v>
      </c>
      <c r="I118" s="149"/>
      <c r="L118" s="34"/>
      <c r="M118" s="150"/>
      <c r="T118" s="55"/>
      <c r="AT118" s="18" t="s">
        <v>255</v>
      </c>
      <c r="AU118" s="18" t="s">
        <v>21</v>
      </c>
    </row>
    <row r="119" spans="2:65" s="12" customFormat="1">
      <c r="B119" s="153"/>
      <c r="D119" s="147" t="s">
        <v>262</v>
      </c>
      <c r="E119" s="154" t="s">
        <v>29</v>
      </c>
      <c r="F119" s="155" t="s">
        <v>4252</v>
      </c>
      <c r="H119" s="156">
        <v>20.190000000000001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83</v>
      </c>
      <c r="AY119" s="154" t="s">
        <v>244</v>
      </c>
    </row>
    <row r="120" spans="2:65" s="1" customFormat="1" ht="21.75" customHeight="1">
      <c r="B120" s="34"/>
      <c r="C120" s="134" t="s">
        <v>300</v>
      </c>
      <c r="D120" s="134" t="s">
        <v>246</v>
      </c>
      <c r="E120" s="135" t="s">
        <v>4056</v>
      </c>
      <c r="F120" s="136" t="s">
        <v>4057</v>
      </c>
      <c r="G120" s="137" t="s">
        <v>274</v>
      </c>
      <c r="H120" s="138">
        <v>64.45</v>
      </c>
      <c r="I120" s="139"/>
      <c r="J120" s="140">
        <f>ROUND(I120*H120,2)</f>
        <v>0</v>
      </c>
      <c r="K120" s="136" t="s">
        <v>250</v>
      </c>
      <c r="L120" s="34"/>
      <c r="M120" s="141" t="s">
        <v>29</v>
      </c>
      <c r="N120" s="142" t="s">
        <v>46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251</v>
      </c>
      <c r="AT120" s="145" t="s">
        <v>246</v>
      </c>
      <c r="AU120" s="145" t="s">
        <v>21</v>
      </c>
      <c r="AY120" s="18" t="s">
        <v>244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83</v>
      </c>
      <c r="BK120" s="146">
        <f>ROUND(I120*H120,2)</f>
        <v>0</v>
      </c>
      <c r="BL120" s="18" t="s">
        <v>251</v>
      </c>
      <c r="BM120" s="145" t="s">
        <v>4253</v>
      </c>
    </row>
    <row r="121" spans="2:65" s="1" customFormat="1" ht="19.5">
      <c r="B121" s="34"/>
      <c r="D121" s="147" t="s">
        <v>253</v>
      </c>
      <c r="F121" s="148" t="s">
        <v>4059</v>
      </c>
      <c r="I121" s="149"/>
      <c r="L121" s="34"/>
      <c r="M121" s="150"/>
      <c r="T121" s="55"/>
      <c r="AT121" s="18" t="s">
        <v>253</v>
      </c>
      <c r="AU121" s="18" t="s">
        <v>21</v>
      </c>
    </row>
    <row r="122" spans="2:65" s="1" customFormat="1">
      <c r="B122" s="34"/>
      <c r="D122" s="151" t="s">
        <v>255</v>
      </c>
      <c r="F122" s="152" t="s">
        <v>4060</v>
      </c>
      <c r="I122" s="149"/>
      <c r="L122" s="34"/>
      <c r="M122" s="150"/>
      <c r="T122" s="55"/>
      <c r="AT122" s="18" t="s">
        <v>255</v>
      </c>
      <c r="AU122" s="18" t="s">
        <v>21</v>
      </c>
    </row>
    <row r="123" spans="2:65" s="12" customFormat="1">
      <c r="B123" s="153"/>
      <c r="D123" s="147" t="s">
        <v>262</v>
      </c>
      <c r="E123" s="154" t="s">
        <v>29</v>
      </c>
      <c r="F123" s="155" t="s">
        <v>4254</v>
      </c>
      <c r="H123" s="156">
        <v>17.399999999999999</v>
      </c>
      <c r="I123" s="157"/>
      <c r="L123" s="153"/>
      <c r="M123" s="158"/>
      <c r="T123" s="159"/>
      <c r="AT123" s="154" t="s">
        <v>262</v>
      </c>
      <c r="AU123" s="154" t="s">
        <v>21</v>
      </c>
      <c r="AV123" s="12" t="s">
        <v>21</v>
      </c>
      <c r="AW123" s="12" t="s">
        <v>36</v>
      </c>
      <c r="AX123" s="12" t="s">
        <v>75</v>
      </c>
      <c r="AY123" s="154" t="s">
        <v>244</v>
      </c>
    </row>
    <row r="124" spans="2:65" s="12" customFormat="1">
      <c r="B124" s="153"/>
      <c r="D124" s="147" t="s">
        <v>262</v>
      </c>
      <c r="E124" s="154" t="s">
        <v>29</v>
      </c>
      <c r="F124" s="155" t="s">
        <v>4255</v>
      </c>
      <c r="H124" s="156">
        <v>8.42</v>
      </c>
      <c r="I124" s="157"/>
      <c r="L124" s="153"/>
      <c r="M124" s="158"/>
      <c r="T124" s="159"/>
      <c r="AT124" s="154" t="s">
        <v>262</v>
      </c>
      <c r="AU124" s="154" t="s">
        <v>21</v>
      </c>
      <c r="AV124" s="12" t="s">
        <v>21</v>
      </c>
      <c r="AW124" s="12" t="s">
        <v>36</v>
      </c>
      <c r="AX124" s="12" t="s">
        <v>75</v>
      </c>
      <c r="AY124" s="154" t="s">
        <v>244</v>
      </c>
    </row>
    <row r="125" spans="2:65" s="12" customFormat="1">
      <c r="B125" s="153"/>
      <c r="D125" s="147" t="s">
        <v>262</v>
      </c>
      <c r="E125" s="154" t="s">
        <v>29</v>
      </c>
      <c r="F125" s="155" t="s">
        <v>4256</v>
      </c>
      <c r="H125" s="156">
        <v>20.190000000000001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75</v>
      </c>
      <c r="AY125" s="154" t="s">
        <v>244</v>
      </c>
    </row>
    <row r="126" spans="2:65" s="14" customFormat="1">
      <c r="B126" s="168"/>
      <c r="D126" s="147" t="s">
        <v>262</v>
      </c>
      <c r="E126" s="169" t="s">
        <v>29</v>
      </c>
      <c r="F126" s="170" t="s">
        <v>321</v>
      </c>
      <c r="H126" s="171">
        <v>46.01</v>
      </c>
      <c r="I126" s="172"/>
      <c r="L126" s="168"/>
      <c r="M126" s="173"/>
      <c r="T126" s="174"/>
      <c r="AT126" s="169" t="s">
        <v>262</v>
      </c>
      <c r="AU126" s="169" t="s">
        <v>21</v>
      </c>
      <c r="AV126" s="14" t="s">
        <v>264</v>
      </c>
      <c r="AW126" s="14" t="s">
        <v>36</v>
      </c>
      <c r="AX126" s="14" t="s">
        <v>75</v>
      </c>
      <c r="AY126" s="169" t="s">
        <v>244</v>
      </c>
    </row>
    <row r="127" spans="2:65" s="12" customFormat="1">
      <c r="B127" s="153"/>
      <c r="D127" s="147" t="s">
        <v>262</v>
      </c>
      <c r="E127" s="154" t="s">
        <v>29</v>
      </c>
      <c r="F127" s="155" t="s">
        <v>4257</v>
      </c>
      <c r="H127" s="156">
        <v>7.54</v>
      </c>
      <c r="I127" s="157"/>
      <c r="L127" s="153"/>
      <c r="M127" s="158"/>
      <c r="T127" s="159"/>
      <c r="AT127" s="154" t="s">
        <v>262</v>
      </c>
      <c r="AU127" s="154" t="s">
        <v>21</v>
      </c>
      <c r="AV127" s="12" t="s">
        <v>21</v>
      </c>
      <c r="AW127" s="12" t="s">
        <v>36</v>
      </c>
      <c r="AX127" s="12" t="s">
        <v>75</v>
      </c>
      <c r="AY127" s="154" t="s">
        <v>244</v>
      </c>
    </row>
    <row r="128" spans="2:65" s="12" customFormat="1">
      <c r="B128" s="153"/>
      <c r="D128" s="147" t="s">
        <v>262</v>
      </c>
      <c r="E128" s="154" t="s">
        <v>29</v>
      </c>
      <c r="F128" s="155" t="s">
        <v>4258</v>
      </c>
      <c r="H128" s="156">
        <v>10.9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4" customFormat="1">
      <c r="B129" s="168"/>
      <c r="D129" s="147" t="s">
        <v>262</v>
      </c>
      <c r="E129" s="169" t="s">
        <v>4019</v>
      </c>
      <c r="F129" s="170" t="s">
        <v>321</v>
      </c>
      <c r="H129" s="171">
        <v>18.440000000000001</v>
      </c>
      <c r="I129" s="172"/>
      <c r="L129" s="168"/>
      <c r="M129" s="173"/>
      <c r="T129" s="174"/>
      <c r="AT129" s="169" t="s">
        <v>262</v>
      </c>
      <c r="AU129" s="169" t="s">
        <v>21</v>
      </c>
      <c r="AV129" s="14" t="s">
        <v>264</v>
      </c>
      <c r="AW129" s="14" t="s">
        <v>36</v>
      </c>
      <c r="AX129" s="14" t="s">
        <v>75</v>
      </c>
      <c r="AY129" s="169" t="s">
        <v>244</v>
      </c>
    </row>
    <row r="130" spans="2:65" s="13" customFormat="1">
      <c r="B130" s="160"/>
      <c r="D130" s="147" t="s">
        <v>262</v>
      </c>
      <c r="E130" s="161" t="s">
        <v>29</v>
      </c>
      <c r="F130" s="162" t="s">
        <v>271</v>
      </c>
      <c r="H130" s="163">
        <v>64.45</v>
      </c>
      <c r="I130" s="164"/>
      <c r="L130" s="160"/>
      <c r="M130" s="165"/>
      <c r="T130" s="166"/>
      <c r="AT130" s="161" t="s">
        <v>262</v>
      </c>
      <c r="AU130" s="161" t="s">
        <v>21</v>
      </c>
      <c r="AV130" s="13" t="s">
        <v>251</v>
      </c>
      <c r="AW130" s="13" t="s">
        <v>36</v>
      </c>
      <c r="AX130" s="13" t="s">
        <v>83</v>
      </c>
      <c r="AY130" s="161" t="s">
        <v>244</v>
      </c>
    </row>
    <row r="131" spans="2:65" s="1" customFormat="1" ht="21.75" customHeight="1">
      <c r="B131" s="34"/>
      <c r="C131" s="134" t="s">
        <v>307</v>
      </c>
      <c r="D131" s="134" t="s">
        <v>246</v>
      </c>
      <c r="E131" s="135" t="s">
        <v>315</v>
      </c>
      <c r="F131" s="136" t="s">
        <v>316</v>
      </c>
      <c r="G131" s="137" t="s">
        <v>274</v>
      </c>
      <c r="H131" s="138">
        <v>159.4</v>
      </c>
      <c r="I131" s="139"/>
      <c r="J131" s="140">
        <f>ROUND(I131*H131,2)</f>
        <v>0</v>
      </c>
      <c r="K131" s="136" t="s">
        <v>250</v>
      </c>
      <c r="L131" s="34"/>
      <c r="M131" s="141" t="s">
        <v>29</v>
      </c>
      <c r="N131" s="142" t="s">
        <v>46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251</v>
      </c>
      <c r="AT131" s="145" t="s">
        <v>246</v>
      </c>
      <c r="AU131" s="145" t="s">
        <v>21</v>
      </c>
      <c r="AY131" s="18" t="s">
        <v>244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83</v>
      </c>
      <c r="BK131" s="146">
        <f>ROUND(I131*H131,2)</f>
        <v>0</v>
      </c>
      <c r="BL131" s="18" t="s">
        <v>251</v>
      </c>
      <c r="BM131" s="145" t="s">
        <v>4259</v>
      </c>
    </row>
    <row r="132" spans="2:65" s="1" customFormat="1" ht="19.5">
      <c r="B132" s="34"/>
      <c r="D132" s="147" t="s">
        <v>253</v>
      </c>
      <c r="F132" s="148" t="s">
        <v>318</v>
      </c>
      <c r="I132" s="149"/>
      <c r="L132" s="34"/>
      <c r="M132" s="150"/>
      <c r="T132" s="55"/>
      <c r="AT132" s="18" t="s">
        <v>253</v>
      </c>
      <c r="AU132" s="18" t="s">
        <v>21</v>
      </c>
    </row>
    <row r="133" spans="2:65" s="1" customFormat="1">
      <c r="B133" s="34"/>
      <c r="D133" s="151" t="s">
        <v>255</v>
      </c>
      <c r="F133" s="152" t="s">
        <v>319</v>
      </c>
      <c r="I133" s="149"/>
      <c r="L133" s="34"/>
      <c r="M133" s="150"/>
      <c r="T133" s="55"/>
      <c r="AT133" s="18" t="s">
        <v>255</v>
      </c>
      <c r="AU133" s="18" t="s">
        <v>21</v>
      </c>
    </row>
    <row r="134" spans="2:65" s="12" customFormat="1">
      <c r="B134" s="153"/>
      <c r="D134" s="147" t="s">
        <v>262</v>
      </c>
      <c r="E134" s="154" t="s">
        <v>29</v>
      </c>
      <c r="F134" s="155" t="s">
        <v>4260</v>
      </c>
      <c r="H134" s="156">
        <v>159.4</v>
      </c>
      <c r="I134" s="157"/>
      <c r="L134" s="153"/>
      <c r="M134" s="158"/>
      <c r="T134" s="159"/>
      <c r="AT134" s="154" t="s">
        <v>262</v>
      </c>
      <c r="AU134" s="154" t="s">
        <v>21</v>
      </c>
      <c r="AV134" s="12" t="s">
        <v>21</v>
      </c>
      <c r="AW134" s="12" t="s">
        <v>36</v>
      </c>
      <c r="AX134" s="12" t="s">
        <v>83</v>
      </c>
      <c r="AY134" s="154" t="s">
        <v>244</v>
      </c>
    </row>
    <row r="135" spans="2:65" s="1" customFormat="1" ht="16.5" customHeight="1">
      <c r="B135" s="34"/>
      <c r="C135" s="134" t="s">
        <v>314</v>
      </c>
      <c r="D135" s="134" t="s">
        <v>246</v>
      </c>
      <c r="E135" s="135" t="s">
        <v>341</v>
      </c>
      <c r="F135" s="136" t="s">
        <v>342</v>
      </c>
      <c r="G135" s="137" t="s">
        <v>274</v>
      </c>
      <c r="H135" s="138">
        <v>164.44</v>
      </c>
      <c r="I135" s="139"/>
      <c r="J135" s="140">
        <f>ROUND(I135*H135,2)</f>
        <v>0</v>
      </c>
      <c r="K135" s="136" t="s">
        <v>250</v>
      </c>
      <c r="L135" s="34"/>
      <c r="M135" s="141" t="s">
        <v>29</v>
      </c>
      <c r="N135" s="142" t="s">
        <v>46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251</v>
      </c>
      <c r="AT135" s="145" t="s">
        <v>246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251</v>
      </c>
      <c r="BM135" s="145" t="s">
        <v>4261</v>
      </c>
    </row>
    <row r="136" spans="2:65" s="1" customFormat="1" ht="19.5">
      <c r="B136" s="34"/>
      <c r="D136" s="147" t="s">
        <v>253</v>
      </c>
      <c r="F136" s="148" t="s">
        <v>344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>
      <c r="B137" s="34"/>
      <c r="D137" s="151" t="s">
        <v>255</v>
      </c>
      <c r="F137" s="152" t="s">
        <v>345</v>
      </c>
      <c r="I137" s="149"/>
      <c r="L137" s="34"/>
      <c r="M137" s="150"/>
      <c r="T137" s="55"/>
      <c r="AT137" s="18" t="s">
        <v>255</v>
      </c>
      <c r="AU137" s="18" t="s">
        <v>21</v>
      </c>
    </row>
    <row r="138" spans="2:65" s="12" customFormat="1">
      <c r="B138" s="153"/>
      <c r="D138" s="147" t="s">
        <v>262</v>
      </c>
      <c r="E138" s="154" t="s">
        <v>29</v>
      </c>
      <c r="F138" s="155" t="s">
        <v>4019</v>
      </c>
      <c r="H138" s="156">
        <v>18.440000000000001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75</v>
      </c>
      <c r="AY138" s="154" t="s">
        <v>244</v>
      </c>
    </row>
    <row r="139" spans="2:65" s="12" customFormat="1">
      <c r="B139" s="153"/>
      <c r="D139" s="147" t="s">
        <v>262</v>
      </c>
      <c r="E139" s="154" t="s">
        <v>29</v>
      </c>
      <c r="F139" s="155" t="s">
        <v>4262</v>
      </c>
      <c r="H139" s="156">
        <v>146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75</v>
      </c>
      <c r="AY139" s="154" t="s">
        <v>244</v>
      </c>
    </row>
    <row r="140" spans="2:65" s="13" customFormat="1">
      <c r="B140" s="160"/>
      <c r="D140" s="147" t="s">
        <v>262</v>
      </c>
      <c r="E140" s="161" t="s">
        <v>29</v>
      </c>
      <c r="F140" s="162" t="s">
        <v>271</v>
      </c>
      <c r="H140" s="163">
        <v>164.44</v>
      </c>
      <c r="I140" s="164"/>
      <c r="L140" s="160"/>
      <c r="M140" s="165"/>
      <c r="T140" s="166"/>
      <c r="AT140" s="161" t="s">
        <v>262</v>
      </c>
      <c r="AU140" s="161" t="s">
        <v>21</v>
      </c>
      <c r="AV140" s="13" t="s">
        <v>251</v>
      </c>
      <c r="AW140" s="13" t="s">
        <v>36</v>
      </c>
      <c r="AX140" s="13" t="s">
        <v>83</v>
      </c>
      <c r="AY140" s="161" t="s">
        <v>244</v>
      </c>
    </row>
    <row r="141" spans="2:65" s="1" customFormat="1" ht="21.75" customHeight="1">
      <c r="B141" s="34"/>
      <c r="C141" s="134" t="s">
        <v>324</v>
      </c>
      <c r="D141" s="134" t="s">
        <v>246</v>
      </c>
      <c r="E141" s="135" t="s">
        <v>4070</v>
      </c>
      <c r="F141" s="136" t="s">
        <v>4071</v>
      </c>
      <c r="G141" s="137" t="s">
        <v>274</v>
      </c>
      <c r="H141" s="138">
        <v>159.4</v>
      </c>
      <c r="I141" s="139"/>
      <c r="J141" s="140">
        <f>ROUND(I141*H141,2)</f>
        <v>0</v>
      </c>
      <c r="K141" s="136" t="s">
        <v>250</v>
      </c>
      <c r="L141" s="34"/>
      <c r="M141" s="141" t="s">
        <v>29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251</v>
      </c>
      <c r="AT141" s="145" t="s">
        <v>246</v>
      </c>
      <c r="AU141" s="145" t="s">
        <v>21</v>
      </c>
      <c r="AY141" s="18" t="s">
        <v>244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83</v>
      </c>
      <c r="BK141" s="146">
        <f>ROUND(I141*H141,2)</f>
        <v>0</v>
      </c>
      <c r="BL141" s="18" t="s">
        <v>251</v>
      </c>
      <c r="BM141" s="145" t="s">
        <v>4263</v>
      </c>
    </row>
    <row r="142" spans="2:65" s="1" customFormat="1" ht="19.5">
      <c r="B142" s="34"/>
      <c r="D142" s="147" t="s">
        <v>253</v>
      </c>
      <c r="F142" s="148" t="s">
        <v>4073</v>
      </c>
      <c r="I142" s="149"/>
      <c r="L142" s="34"/>
      <c r="M142" s="150"/>
      <c r="T142" s="55"/>
      <c r="AT142" s="18" t="s">
        <v>253</v>
      </c>
      <c r="AU142" s="18" t="s">
        <v>21</v>
      </c>
    </row>
    <row r="143" spans="2:65" s="1" customFormat="1">
      <c r="B143" s="34"/>
      <c r="D143" s="151" t="s">
        <v>255</v>
      </c>
      <c r="F143" s="152" t="s">
        <v>4074</v>
      </c>
      <c r="I143" s="149"/>
      <c r="L143" s="34"/>
      <c r="M143" s="150"/>
      <c r="T143" s="55"/>
      <c r="AT143" s="18" t="s">
        <v>255</v>
      </c>
      <c r="AU143" s="18" t="s">
        <v>21</v>
      </c>
    </row>
    <row r="144" spans="2:65" s="12" customFormat="1">
      <c r="B144" s="153"/>
      <c r="D144" s="147" t="s">
        <v>262</v>
      </c>
      <c r="E144" s="154" t="s">
        <v>29</v>
      </c>
      <c r="F144" s="155" t="s">
        <v>4264</v>
      </c>
      <c r="H144" s="156">
        <v>159.4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83</v>
      </c>
      <c r="AY144" s="154" t="s">
        <v>244</v>
      </c>
    </row>
    <row r="145" spans="2:65" s="1" customFormat="1" ht="16.5" customHeight="1">
      <c r="B145" s="34"/>
      <c r="C145" s="134" t="s">
        <v>336</v>
      </c>
      <c r="D145" s="134" t="s">
        <v>246</v>
      </c>
      <c r="E145" s="135" t="s">
        <v>1402</v>
      </c>
      <c r="F145" s="136" t="s">
        <v>1403</v>
      </c>
      <c r="G145" s="137" t="s">
        <v>249</v>
      </c>
      <c r="H145" s="138">
        <v>149.5</v>
      </c>
      <c r="I145" s="139"/>
      <c r="J145" s="140">
        <f>ROUND(I145*H145,2)</f>
        <v>0</v>
      </c>
      <c r="K145" s="136" t="s">
        <v>250</v>
      </c>
      <c r="L145" s="34"/>
      <c r="M145" s="141" t="s">
        <v>29</v>
      </c>
      <c r="N145" s="142" t="s">
        <v>46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251</v>
      </c>
      <c r="AT145" s="145" t="s">
        <v>246</v>
      </c>
      <c r="AU145" s="145" t="s">
        <v>21</v>
      </c>
      <c r="AY145" s="18" t="s">
        <v>244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83</v>
      </c>
      <c r="BK145" s="146">
        <f>ROUND(I145*H145,2)</f>
        <v>0</v>
      </c>
      <c r="BL145" s="18" t="s">
        <v>251</v>
      </c>
      <c r="BM145" s="145" t="s">
        <v>4265</v>
      </c>
    </row>
    <row r="146" spans="2:65" s="1" customFormat="1">
      <c r="B146" s="34"/>
      <c r="D146" s="147" t="s">
        <v>253</v>
      </c>
      <c r="F146" s="148" t="s">
        <v>1405</v>
      </c>
      <c r="I146" s="149"/>
      <c r="L146" s="34"/>
      <c r="M146" s="150"/>
      <c r="T146" s="55"/>
      <c r="AT146" s="18" t="s">
        <v>253</v>
      </c>
      <c r="AU146" s="18" t="s">
        <v>21</v>
      </c>
    </row>
    <row r="147" spans="2:65" s="1" customFormat="1">
      <c r="B147" s="34"/>
      <c r="D147" s="151" t="s">
        <v>255</v>
      </c>
      <c r="F147" s="152" t="s">
        <v>1406</v>
      </c>
      <c r="I147" s="149"/>
      <c r="L147" s="34"/>
      <c r="M147" s="150"/>
      <c r="T147" s="55"/>
      <c r="AT147" s="18" t="s">
        <v>255</v>
      </c>
      <c r="AU147" s="18" t="s">
        <v>21</v>
      </c>
    </row>
    <row r="148" spans="2:65" s="1" customFormat="1" ht="19.5">
      <c r="B148" s="34"/>
      <c r="D148" s="147" t="s">
        <v>284</v>
      </c>
      <c r="F148" s="167" t="s">
        <v>4266</v>
      </c>
      <c r="I148" s="149"/>
      <c r="L148" s="34"/>
      <c r="M148" s="150"/>
      <c r="T148" s="55"/>
      <c r="AT148" s="18" t="s">
        <v>284</v>
      </c>
      <c r="AU148" s="18" t="s">
        <v>21</v>
      </c>
    </row>
    <row r="149" spans="2:65" s="1" customFormat="1" ht="21.75" customHeight="1">
      <c r="B149" s="34"/>
      <c r="C149" s="134" t="s">
        <v>340</v>
      </c>
      <c r="D149" s="134" t="s">
        <v>246</v>
      </c>
      <c r="E149" s="135" t="s">
        <v>435</v>
      </c>
      <c r="F149" s="136" t="s">
        <v>436</v>
      </c>
      <c r="G149" s="137" t="s">
        <v>249</v>
      </c>
      <c r="H149" s="138">
        <v>46</v>
      </c>
      <c r="I149" s="139"/>
      <c r="J149" s="140">
        <f>ROUND(I149*H149,2)</f>
        <v>0</v>
      </c>
      <c r="K149" s="136" t="s">
        <v>250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251</v>
      </c>
      <c r="AT149" s="145" t="s">
        <v>246</v>
      </c>
      <c r="AU149" s="145" t="s">
        <v>21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251</v>
      </c>
      <c r="BM149" s="145" t="s">
        <v>4267</v>
      </c>
    </row>
    <row r="150" spans="2:65" s="1" customFormat="1">
      <c r="B150" s="34"/>
      <c r="D150" s="147" t="s">
        <v>253</v>
      </c>
      <c r="F150" s="148" t="s">
        <v>438</v>
      </c>
      <c r="I150" s="149"/>
      <c r="L150" s="34"/>
      <c r="M150" s="150"/>
      <c r="T150" s="55"/>
      <c r="AT150" s="18" t="s">
        <v>253</v>
      </c>
      <c r="AU150" s="18" t="s">
        <v>21</v>
      </c>
    </row>
    <row r="151" spans="2:65" s="1" customFormat="1">
      <c r="B151" s="34"/>
      <c r="D151" s="151" t="s">
        <v>255</v>
      </c>
      <c r="F151" s="152" t="s">
        <v>439</v>
      </c>
      <c r="I151" s="149"/>
      <c r="L151" s="34"/>
      <c r="M151" s="150"/>
      <c r="T151" s="55"/>
      <c r="AT151" s="18" t="s">
        <v>255</v>
      </c>
      <c r="AU151" s="18" t="s">
        <v>21</v>
      </c>
    </row>
    <row r="152" spans="2:65" s="12" customFormat="1">
      <c r="B152" s="153"/>
      <c r="D152" s="147" t="s">
        <v>262</v>
      </c>
      <c r="E152" s="154" t="s">
        <v>29</v>
      </c>
      <c r="F152" s="155" t="s">
        <v>4268</v>
      </c>
      <c r="H152" s="156">
        <v>46</v>
      </c>
      <c r="I152" s="157"/>
      <c r="L152" s="153"/>
      <c r="M152" s="158"/>
      <c r="T152" s="159"/>
      <c r="AT152" s="154" t="s">
        <v>262</v>
      </c>
      <c r="AU152" s="154" t="s">
        <v>21</v>
      </c>
      <c r="AV152" s="12" t="s">
        <v>21</v>
      </c>
      <c r="AW152" s="12" t="s">
        <v>36</v>
      </c>
      <c r="AX152" s="12" t="s">
        <v>83</v>
      </c>
      <c r="AY152" s="154" t="s">
        <v>244</v>
      </c>
    </row>
    <row r="153" spans="2:65" s="1" customFormat="1" ht="16.5" customHeight="1">
      <c r="B153" s="34"/>
      <c r="C153" s="134" t="s">
        <v>346</v>
      </c>
      <c r="D153" s="134" t="s">
        <v>246</v>
      </c>
      <c r="E153" s="135" t="s">
        <v>360</v>
      </c>
      <c r="F153" s="136" t="s">
        <v>361</v>
      </c>
      <c r="G153" s="137" t="s">
        <v>249</v>
      </c>
      <c r="H153" s="138">
        <v>46</v>
      </c>
      <c r="I153" s="139"/>
      <c r="J153" s="140">
        <f>ROUND(I153*H153,2)</f>
        <v>0</v>
      </c>
      <c r="K153" s="136" t="s">
        <v>250</v>
      </c>
      <c r="L153" s="34"/>
      <c r="M153" s="141" t="s">
        <v>29</v>
      </c>
      <c r="N153" s="142" t="s">
        <v>46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251</v>
      </c>
      <c r="AT153" s="145" t="s">
        <v>246</v>
      </c>
      <c r="AU153" s="145" t="s">
        <v>21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251</v>
      </c>
      <c r="BM153" s="145" t="s">
        <v>4269</v>
      </c>
    </row>
    <row r="154" spans="2:65" s="1" customFormat="1">
      <c r="B154" s="34"/>
      <c r="D154" s="147" t="s">
        <v>253</v>
      </c>
      <c r="F154" s="148" t="s">
        <v>363</v>
      </c>
      <c r="I154" s="149"/>
      <c r="L154" s="34"/>
      <c r="M154" s="150"/>
      <c r="T154" s="55"/>
      <c r="AT154" s="18" t="s">
        <v>253</v>
      </c>
      <c r="AU154" s="18" t="s">
        <v>21</v>
      </c>
    </row>
    <row r="155" spans="2:65" s="1" customFormat="1">
      <c r="B155" s="34"/>
      <c r="D155" s="151" t="s">
        <v>255</v>
      </c>
      <c r="F155" s="152" t="s">
        <v>364</v>
      </c>
      <c r="I155" s="149"/>
      <c r="L155" s="34"/>
      <c r="M155" s="150"/>
      <c r="T155" s="55"/>
      <c r="AT155" s="18" t="s">
        <v>255</v>
      </c>
      <c r="AU155" s="18" t="s">
        <v>21</v>
      </c>
    </row>
    <row r="156" spans="2:65" s="1" customFormat="1" ht="16.5" customHeight="1">
      <c r="B156" s="34"/>
      <c r="C156" s="134" t="s">
        <v>8</v>
      </c>
      <c r="D156" s="134" t="s">
        <v>246</v>
      </c>
      <c r="E156" s="135" t="s">
        <v>456</v>
      </c>
      <c r="F156" s="136" t="s">
        <v>457</v>
      </c>
      <c r="G156" s="137" t="s">
        <v>249</v>
      </c>
      <c r="H156" s="138">
        <v>63</v>
      </c>
      <c r="I156" s="139"/>
      <c r="J156" s="140">
        <f>ROUND(I156*H156,2)</f>
        <v>0</v>
      </c>
      <c r="K156" s="136" t="s">
        <v>250</v>
      </c>
      <c r="L156" s="34"/>
      <c r="M156" s="141" t="s">
        <v>29</v>
      </c>
      <c r="N156" s="142" t="s">
        <v>46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251</v>
      </c>
      <c r="AT156" s="145" t="s">
        <v>246</v>
      </c>
      <c r="AU156" s="145" t="s">
        <v>21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251</v>
      </c>
      <c r="BM156" s="145" t="s">
        <v>4270</v>
      </c>
    </row>
    <row r="157" spans="2:65" s="1" customFormat="1">
      <c r="B157" s="34"/>
      <c r="D157" s="147" t="s">
        <v>253</v>
      </c>
      <c r="F157" s="148" t="s">
        <v>459</v>
      </c>
      <c r="I157" s="149"/>
      <c r="L157" s="34"/>
      <c r="M157" s="150"/>
      <c r="T157" s="55"/>
      <c r="AT157" s="18" t="s">
        <v>253</v>
      </c>
      <c r="AU157" s="18" t="s">
        <v>21</v>
      </c>
    </row>
    <row r="158" spans="2:65" s="1" customFormat="1">
      <c r="B158" s="34"/>
      <c r="D158" s="151" t="s">
        <v>255</v>
      </c>
      <c r="F158" s="152" t="s">
        <v>460</v>
      </c>
      <c r="I158" s="149"/>
      <c r="L158" s="34"/>
      <c r="M158" s="150"/>
      <c r="T158" s="55"/>
      <c r="AT158" s="18" t="s">
        <v>255</v>
      </c>
      <c r="AU158" s="18" t="s">
        <v>21</v>
      </c>
    </row>
    <row r="159" spans="2:65" s="1" customFormat="1" ht="16.5" customHeight="1">
      <c r="B159" s="34"/>
      <c r="C159" s="175" t="s">
        <v>359</v>
      </c>
      <c r="D159" s="175" t="s">
        <v>373</v>
      </c>
      <c r="E159" s="176" t="s">
        <v>462</v>
      </c>
      <c r="F159" s="177" t="s">
        <v>463</v>
      </c>
      <c r="G159" s="178" t="s">
        <v>464</v>
      </c>
      <c r="H159" s="179">
        <v>2.1800000000000002</v>
      </c>
      <c r="I159" s="180"/>
      <c r="J159" s="181">
        <f>ROUND(I159*H159,2)</f>
        <v>0</v>
      </c>
      <c r="K159" s="177" t="s">
        <v>250</v>
      </c>
      <c r="L159" s="182"/>
      <c r="M159" s="183" t="s">
        <v>29</v>
      </c>
      <c r="N159" s="184" t="s">
        <v>46</v>
      </c>
      <c r="P159" s="143">
        <f>O159*H159</f>
        <v>0</v>
      </c>
      <c r="Q159" s="143">
        <v>1E-3</v>
      </c>
      <c r="R159" s="143">
        <f>Q159*H159</f>
        <v>2.1800000000000001E-3</v>
      </c>
      <c r="S159" s="143">
        <v>0</v>
      </c>
      <c r="T159" s="144">
        <f>S159*H159</f>
        <v>0</v>
      </c>
      <c r="AR159" s="145" t="s">
        <v>300</v>
      </c>
      <c r="AT159" s="145" t="s">
        <v>373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4271</v>
      </c>
    </row>
    <row r="160" spans="2:65" s="1" customFormat="1">
      <c r="B160" s="34"/>
      <c r="D160" s="147" t="s">
        <v>253</v>
      </c>
      <c r="F160" s="148" t="s">
        <v>463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2" customFormat="1">
      <c r="B161" s="153"/>
      <c r="D161" s="147" t="s">
        <v>262</v>
      </c>
      <c r="E161" s="154" t="s">
        <v>29</v>
      </c>
      <c r="F161" s="155" t="s">
        <v>4272</v>
      </c>
      <c r="H161" s="156">
        <v>109</v>
      </c>
      <c r="I161" s="157"/>
      <c r="L161" s="153"/>
      <c r="M161" s="158"/>
      <c r="T161" s="159"/>
      <c r="AT161" s="154" t="s">
        <v>262</v>
      </c>
      <c r="AU161" s="154" t="s">
        <v>21</v>
      </c>
      <c r="AV161" s="12" t="s">
        <v>21</v>
      </c>
      <c r="AW161" s="12" t="s">
        <v>36</v>
      </c>
      <c r="AX161" s="12" t="s">
        <v>83</v>
      </c>
      <c r="AY161" s="154" t="s">
        <v>244</v>
      </c>
    </row>
    <row r="162" spans="2:65" s="12" customFormat="1">
      <c r="B162" s="153"/>
      <c r="D162" s="147" t="s">
        <v>262</v>
      </c>
      <c r="F162" s="155" t="s">
        <v>4273</v>
      </c>
      <c r="H162" s="156">
        <v>2.1800000000000002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4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366</v>
      </c>
      <c r="D163" s="134" t="s">
        <v>246</v>
      </c>
      <c r="E163" s="135" t="s">
        <v>1288</v>
      </c>
      <c r="F163" s="136" t="s">
        <v>1289</v>
      </c>
      <c r="G163" s="137" t="s">
        <v>249</v>
      </c>
      <c r="H163" s="138">
        <v>63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4274</v>
      </c>
    </row>
    <row r="164" spans="2:65" s="1" customFormat="1" ht="19.5">
      <c r="B164" s="34"/>
      <c r="D164" s="147" t="s">
        <v>253</v>
      </c>
      <c r="F164" s="148" t="s">
        <v>1291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1292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" customFormat="1" ht="16.5" customHeight="1">
      <c r="B166" s="34"/>
      <c r="C166" s="134" t="s">
        <v>372</v>
      </c>
      <c r="D166" s="134" t="s">
        <v>246</v>
      </c>
      <c r="E166" s="135" t="s">
        <v>4275</v>
      </c>
      <c r="F166" s="136" t="s">
        <v>4276</v>
      </c>
      <c r="G166" s="137" t="s">
        <v>249</v>
      </c>
      <c r="H166" s="138">
        <v>63</v>
      </c>
      <c r="I166" s="139"/>
      <c r="J166" s="140">
        <f>ROUND(I166*H166,2)</f>
        <v>0</v>
      </c>
      <c r="K166" s="136" t="s">
        <v>250</v>
      </c>
      <c r="L166" s="34"/>
      <c r="M166" s="141" t="s">
        <v>29</v>
      </c>
      <c r="N166" s="142" t="s">
        <v>46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251</v>
      </c>
      <c r="AT166" s="145" t="s">
        <v>246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251</v>
      </c>
      <c r="BM166" s="145" t="s">
        <v>4277</v>
      </c>
    </row>
    <row r="167" spans="2:65" s="1" customFormat="1">
      <c r="B167" s="34"/>
      <c r="D167" s="147" t="s">
        <v>253</v>
      </c>
      <c r="F167" s="148" t="s">
        <v>4278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" customFormat="1">
      <c r="B168" s="34"/>
      <c r="D168" s="151" t="s">
        <v>255</v>
      </c>
      <c r="F168" s="152" t="s">
        <v>4279</v>
      </c>
      <c r="I168" s="149"/>
      <c r="L168" s="34"/>
      <c r="M168" s="150"/>
      <c r="T168" s="55"/>
      <c r="AT168" s="18" t="s">
        <v>255</v>
      </c>
      <c r="AU168" s="18" t="s">
        <v>21</v>
      </c>
    </row>
    <row r="169" spans="2:65" s="12" customFormat="1">
      <c r="B169" s="153"/>
      <c r="D169" s="147" t="s">
        <v>262</v>
      </c>
      <c r="E169" s="154" t="s">
        <v>29</v>
      </c>
      <c r="F169" s="155" t="s">
        <v>4280</v>
      </c>
      <c r="H169" s="156">
        <v>63</v>
      </c>
      <c r="I169" s="157"/>
      <c r="L169" s="153"/>
      <c r="M169" s="158"/>
      <c r="T169" s="159"/>
      <c r="AT169" s="154" t="s">
        <v>262</v>
      </c>
      <c r="AU169" s="154" t="s">
        <v>21</v>
      </c>
      <c r="AV169" s="12" t="s">
        <v>21</v>
      </c>
      <c r="AW169" s="12" t="s">
        <v>36</v>
      </c>
      <c r="AX169" s="12" t="s">
        <v>83</v>
      </c>
      <c r="AY169" s="154" t="s">
        <v>244</v>
      </c>
    </row>
    <row r="170" spans="2:65" s="1" customFormat="1" ht="16.5" customHeight="1">
      <c r="B170" s="34"/>
      <c r="C170" s="134" t="s">
        <v>378</v>
      </c>
      <c r="D170" s="134" t="s">
        <v>246</v>
      </c>
      <c r="E170" s="135" t="s">
        <v>477</v>
      </c>
      <c r="F170" s="136" t="s">
        <v>478</v>
      </c>
      <c r="G170" s="137" t="s">
        <v>274</v>
      </c>
      <c r="H170" s="138">
        <v>2.1859999999999999</v>
      </c>
      <c r="I170" s="139"/>
      <c r="J170" s="140">
        <f>ROUND(I170*H170,2)</f>
        <v>0</v>
      </c>
      <c r="K170" s="136" t="s">
        <v>250</v>
      </c>
      <c r="L170" s="34"/>
      <c r="M170" s="141" t="s">
        <v>29</v>
      </c>
      <c r="N170" s="142" t="s">
        <v>46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251</v>
      </c>
      <c r="AT170" s="145" t="s">
        <v>246</v>
      </c>
      <c r="AU170" s="145" t="s">
        <v>21</v>
      </c>
      <c r="AY170" s="18" t="s">
        <v>244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83</v>
      </c>
      <c r="BK170" s="146">
        <f>ROUND(I170*H170,2)</f>
        <v>0</v>
      </c>
      <c r="BL170" s="18" t="s">
        <v>251</v>
      </c>
      <c r="BM170" s="145" t="s">
        <v>4281</v>
      </c>
    </row>
    <row r="171" spans="2:65" s="1" customFormat="1">
      <c r="B171" s="34"/>
      <c r="D171" s="147" t="s">
        <v>253</v>
      </c>
      <c r="F171" s="148" t="s">
        <v>480</v>
      </c>
      <c r="I171" s="149"/>
      <c r="L171" s="34"/>
      <c r="M171" s="150"/>
      <c r="T171" s="55"/>
      <c r="AT171" s="18" t="s">
        <v>253</v>
      </c>
      <c r="AU171" s="18" t="s">
        <v>21</v>
      </c>
    </row>
    <row r="172" spans="2:65" s="1" customFormat="1">
      <c r="B172" s="34"/>
      <c r="D172" s="151" t="s">
        <v>255</v>
      </c>
      <c r="F172" s="152" t="s">
        <v>481</v>
      </c>
      <c r="I172" s="149"/>
      <c r="L172" s="34"/>
      <c r="M172" s="150"/>
      <c r="T172" s="55"/>
      <c r="AT172" s="18" t="s">
        <v>255</v>
      </c>
      <c r="AU172" s="18" t="s">
        <v>21</v>
      </c>
    </row>
    <row r="173" spans="2:65" s="11" customFormat="1" ht="22.9" customHeight="1">
      <c r="B173" s="122"/>
      <c r="D173" s="123" t="s">
        <v>74</v>
      </c>
      <c r="E173" s="132" t="s">
        <v>21</v>
      </c>
      <c r="F173" s="132" t="s">
        <v>482</v>
      </c>
      <c r="I173" s="125"/>
      <c r="J173" s="133">
        <f>BK173</f>
        <v>0</v>
      </c>
      <c r="L173" s="122"/>
      <c r="M173" s="127"/>
      <c r="P173" s="128">
        <f>SUM(P174:P195)</f>
        <v>0</v>
      </c>
      <c r="R173" s="128">
        <f>SUM(R174:R195)</f>
        <v>8.0865870799999993</v>
      </c>
      <c r="T173" s="129">
        <f>SUM(T174:T195)</f>
        <v>0</v>
      </c>
      <c r="AR173" s="123" t="s">
        <v>83</v>
      </c>
      <c r="AT173" s="130" t="s">
        <v>74</v>
      </c>
      <c r="AU173" s="130" t="s">
        <v>83</v>
      </c>
      <c r="AY173" s="123" t="s">
        <v>244</v>
      </c>
      <c r="BK173" s="131">
        <f>SUM(BK174:BK195)</f>
        <v>0</v>
      </c>
    </row>
    <row r="174" spans="2:65" s="1" customFormat="1" ht="16.5" customHeight="1">
      <c r="B174" s="34"/>
      <c r="C174" s="134" t="s">
        <v>385</v>
      </c>
      <c r="D174" s="134" t="s">
        <v>246</v>
      </c>
      <c r="E174" s="135" t="s">
        <v>4282</v>
      </c>
      <c r="F174" s="136" t="s">
        <v>4283</v>
      </c>
      <c r="G174" s="137" t="s">
        <v>274</v>
      </c>
      <c r="H174" s="138">
        <v>1.5</v>
      </c>
      <c r="I174" s="139"/>
      <c r="J174" s="140">
        <f>ROUND(I174*H174,2)</f>
        <v>0</v>
      </c>
      <c r="K174" s="136" t="s">
        <v>250</v>
      </c>
      <c r="L174" s="34"/>
      <c r="M174" s="141" t="s">
        <v>29</v>
      </c>
      <c r="N174" s="142" t="s">
        <v>46</v>
      </c>
      <c r="P174" s="143">
        <f>O174*H174</f>
        <v>0</v>
      </c>
      <c r="Q174" s="143">
        <v>2.5018699999999998</v>
      </c>
      <c r="R174" s="143">
        <f>Q174*H174</f>
        <v>3.7528049999999995</v>
      </c>
      <c r="S174" s="143">
        <v>0</v>
      </c>
      <c r="T174" s="144">
        <f>S174*H174</f>
        <v>0</v>
      </c>
      <c r="AR174" s="145" t="s">
        <v>251</v>
      </c>
      <c r="AT174" s="145" t="s">
        <v>246</v>
      </c>
      <c r="AU174" s="145" t="s">
        <v>21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251</v>
      </c>
      <c r="BM174" s="145" t="s">
        <v>4284</v>
      </c>
    </row>
    <row r="175" spans="2:65" s="1" customFormat="1">
      <c r="B175" s="34"/>
      <c r="D175" s="147" t="s">
        <v>253</v>
      </c>
      <c r="F175" s="148" t="s">
        <v>4285</v>
      </c>
      <c r="I175" s="149"/>
      <c r="L175" s="34"/>
      <c r="M175" s="150"/>
      <c r="T175" s="55"/>
      <c r="AT175" s="18" t="s">
        <v>253</v>
      </c>
      <c r="AU175" s="18" t="s">
        <v>21</v>
      </c>
    </row>
    <row r="176" spans="2:65" s="1" customFormat="1">
      <c r="B176" s="34"/>
      <c r="D176" s="151" t="s">
        <v>255</v>
      </c>
      <c r="F176" s="152" t="s">
        <v>4286</v>
      </c>
      <c r="I176" s="149"/>
      <c r="L176" s="34"/>
      <c r="M176" s="150"/>
      <c r="T176" s="55"/>
      <c r="AT176" s="18" t="s">
        <v>255</v>
      </c>
      <c r="AU176" s="18" t="s">
        <v>21</v>
      </c>
    </row>
    <row r="177" spans="2:65" s="1" customFormat="1" ht="16.5" customHeight="1">
      <c r="B177" s="34"/>
      <c r="C177" s="134" t="s">
        <v>7</v>
      </c>
      <c r="D177" s="134" t="s">
        <v>246</v>
      </c>
      <c r="E177" s="135" t="s">
        <v>4287</v>
      </c>
      <c r="F177" s="136" t="s">
        <v>4288</v>
      </c>
      <c r="G177" s="137" t="s">
        <v>274</v>
      </c>
      <c r="H177" s="138">
        <v>1.5</v>
      </c>
      <c r="I177" s="139"/>
      <c r="J177" s="140">
        <f>ROUND(I177*H177,2)</f>
        <v>0</v>
      </c>
      <c r="K177" s="136" t="s">
        <v>250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2.5018699999999998</v>
      </c>
      <c r="R177" s="143">
        <f>Q177*H177</f>
        <v>3.7528049999999995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4289</v>
      </c>
    </row>
    <row r="178" spans="2:65" s="1" customFormat="1">
      <c r="B178" s="34"/>
      <c r="D178" s="147" t="s">
        <v>253</v>
      </c>
      <c r="F178" s="148" t="s">
        <v>4290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>
      <c r="B179" s="34"/>
      <c r="D179" s="151" t="s">
        <v>255</v>
      </c>
      <c r="F179" s="152" t="s">
        <v>4291</v>
      </c>
      <c r="I179" s="149"/>
      <c r="L179" s="34"/>
      <c r="M179" s="150"/>
      <c r="T179" s="55"/>
      <c r="AT179" s="18" t="s">
        <v>255</v>
      </c>
      <c r="AU179" s="18" t="s">
        <v>21</v>
      </c>
    </row>
    <row r="180" spans="2:65" s="1" customFormat="1" ht="19.5">
      <c r="B180" s="34"/>
      <c r="D180" s="147" t="s">
        <v>284</v>
      </c>
      <c r="F180" s="167" t="s">
        <v>4292</v>
      </c>
      <c r="I180" s="149"/>
      <c r="L180" s="34"/>
      <c r="M180" s="150"/>
      <c r="T180" s="55"/>
      <c r="AT180" s="18" t="s">
        <v>284</v>
      </c>
      <c r="AU180" s="18" t="s">
        <v>21</v>
      </c>
    </row>
    <row r="181" spans="2:65" s="1" customFormat="1" ht="16.5" customHeight="1">
      <c r="B181" s="34"/>
      <c r="C181" s="134" t="s">
        <v>399</v>
      </c>
      <c r="D181" s="134" t="s">
        <v>246</v>
      </c>
      <c r="E181" s="135" t="s">
        <v>4293</v>
      </c>
      <c r="F181" s="136" t="s">
        <v>4294</v>
      </c>
      <c r="G181" s="137" t="s">
        <v>249</v>
      </c>
      <c r="H181" s="138">
        <v>10</v>
      </c>
      <c r="I181" s="139"/>
      <c r="J181" s="140">
        <f>ROUND(I181*H181,2)</f>
        <v>0</v>
      </c>
      <c r="K181" s="136" t="s">
        <v>250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2.6900000000000001E-3</v>
      </c>
      <c r="R181" s="143">
        <f>Q181*H181</f>
        <v>2.69E-2</v>
      </c>
      <c r="S181" s="143">
        <v>0</v>
      </c>
      <c r="T181" s="144">
        <f>S181*H181</f>
        <v>0</v>
      </c>
      <c r="AR181" s="145" t="s">
        <v>251</v>
      </c>
      <c r="AT181" s="145" t="s">
        <v>246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4295</v>
      </c>
    </row>
    <row r="182" spans="2:65" s="1" customFormat="1">
      <c r="B182" s="34"/>
      <c r="D182" s="147" t="s">
        <v>253</v>
      </c>
      <c r="F182" s="148" t="s">
        <v>4296</v>
      </c>
      <c r="I182" s="149"/>
      <c r="L182" s="34"/>
      <c r="M182" s="150"/>
      <c r="T182" s="55"/>
      <c r="AT182" s="18" t="s">
        <v>253</v>
      </c>
      <c r="AU182" s="18" t="s">
        <v>21</v>
      </c>
    </row>
    <row r="183" spans="2:65" s="1" customFormat="1">
      <c r="B183" s="34"/>
      <c r="D183" s="151" t="s">
        <v>255</v>
      </c>
      <c r="F183" s="152" t="s">
        <v>4297</v>
      </c>
      <c r="I183" s="149"/>
      <c r="L183" s="34"/>
      <c r="M183" s="150"/>
      <c r="T183" s="55"/>
      <c r="AT183" s="18" t="s">
        <v>255</v>
      </c>
      <c r="AU183" s="18" t="s">
        <v>21</v>
      </c>
    </row>
    <row r="184" spans="2:65" s="12" customFormat="1">
      <c r="B184" s="153"/>
      <c r="D184" s="147" t="s">
        <v>262</v>
      </c>
      <c r="E184" s="154" t="s">
        <v>29</v>
      </c>
      <c r="F184" s="155" t="s">
        <v>314</v>
      </c>
      <c r="H184" s="156">
        <v>10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83</v>
      </c>
      <c r="AY184" s="154" t="s">
        <v>244</v>
      </c>
    </row>
    <row r="185" spans="2:65" s="1" customFormat="1" ht="16.5" customHeight="1">
      <c r="B185" s="34"/>
      <c r="C185" s="134" t="s">
        <v>406</v>
      </c>
      <c r="D185" s="134" t="s">
        <v>246</v>
      </c>
      <c r="E185" s="135" t="s">
        <v>4298</v>
      </c>
      <c r="F185" s="136" t="s">
        <v>4299</v>
      </c>
      <c r="G185" s="137" t="s">
        <v>249</v>
      </c>
      <c r="H185" s="138">
        <v>10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4300</v>
      </c>
    </row>
    <row r="186" spans="2:65" s="1" customFormat="1">
      <c r="B186" s="34"/>
      <c r="D186" s="147" t="s">
        <v>253</v>
      </c>
      <c r="F186" s="148" t="s">
        <v>4301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4302</v>
      </c>
      <c r="I187" s="149"/>
      <c r="L187" s="34"/>
      <c r="M187" s="150"/>
      <c r="T187" s="55"/>
      <c r="AT187" s="18" t="s">
        <v>255</v>
      </c>
      <c r="AU187" s="18" t="s">
        <v>21</v>
      </c>
    </row>
    <row r="188" spans="2:65" s="1" customFormat="1" ht="16.5" customHeight="1">
      <c r="B188" s="34"/>
      <c r="C188" s="134" t="s">
        <v>413</v>
      </c>
      <c r="D188" s="134" t="s">
        <v>246</v>
      </c>
      <c r="E188" s="135" t="s">
        <v>4303</v>
      </c>
      <c r="F188" s="136" t="s">
        <v>4304</v>
      </c>
      <c r="G188" s="137" t="s">
        <v>416</v>
      </c>
      <c r="H188" s="138">
        <v>0.21</v>
      </c>
      <c r="I188" s="139"/>
      <c r="J188" s="140">
        <f>ROUND(I188*H188,2)</f>
        <v>0</v>
      </c>
      <c r="K188" s="136" t="s">
        <v>250</v>
      </c>
      <c r="L188" s="34"/>
      <c r="M188" s="141" t="s">
        <v>29</v>
      </c>
      <c r="N188" s="142" t="s">
        <v>46</v>
      </c>
      <c r="P188" s="143">
        <f>O188*H188</f>
        <v>0</v>
      </c>
      <c r="Q188" s="143">
        <v>1.0606199999999999</v>
      </c>
      <c r="R188" s="143">
        <f>Q188*H188</f>
        <v>0.22273019999999996</v>
      </c>
      <c r="S188" s="143">
        <v>0</v>
      </c>
      <c r="T188" s="144">
        <f>S188*H188</f>
        <v>0</v>
      </c>
      <c r="AR188" s="145" t="s">
        <v>251</v>
      </c>
      <c r="AT188" s="145" t="s">
        <v>246</v>
      </c>
      <c r="AU188" s="145" t="s">
        <v>21</v>
      </c>
      <c r="AY188" s="18" t="s">
        <v>244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83</v>
      </c>
      <c r="BK188" s="146">
        <f>ROUND(I188*H188,2)</f>
        <v>0</v>
      </c>
      <c r="BL188" s="18" t="s">
        <v>251</v>
      </c>
      <c r="BM188" s="145" t="s">
        <v>4305</v>
      </c>
    </row>
    <row r="189" spans="2:65" s="1" customFormat="1">
      <c r="B189" s="34"/>
      <c r="D189" s="147" t="s">
        <v>253</v>
      </c>
      <c r="F189" s="148" t="s">
        <v>4306</v>
      </c>
      <c r="I189" s="149"/>
      <c r="L189" s="34"/>
      <c r="M189" s="150"/>
      <c r="T189" s="55"/>
      <c r="AT189" s="18" t="s">
        <v>253</v>
      </c>
      <c r="AU189" s="18" t="s">
        <v>21</v>
      </c>
    </row>
    <row r="190" spans="2:65" s="1" customFormat="1">
      <c r="B190" s="34"/>
      <c r="D190" s="151" t="s">
        <v>255</v>
      </c>
      <c r="F190" s="152" t="s">
        <v>4307</v>
      </c>
      <c r="I190" s="149"/>
      <c r="L190" s="34"/>
      <c r="M190" s="150"/>
      <c r="T190" s="55"/>
      <c r="AT190" s="18" t="s">
        <v>255</v>
      </c>
      <c r="AU190" s="18" t="s">
        <v>21</v>
      </c>
    </row>
    <row r="191" spans="2:65" s="12" customFormat="1">
      <c r="B191" s="153"/>
      <c r="D191" s="147" t="s">
        <v>262</v>
      </c>
      <c r="E191" s="154" t="s">
        <v>29</v>
      </c>
      <c r="F191" s="155" t="s">
        <v>4308</v>
      </c>
      <c r="H191" s="156">
        <v>0.21</v>
      </c>
      <c r="I191" s="157"/>
      <c r="L191" s="153"/>
      <c r="M191" s="158"/>
      <c r="T191" s="159"/>
      <c r="AT191" s="154" t="s">
        <v>262</v>
      </c>
      <c r="AU191" s="154" t="s">
        <v>21</v>
      </c>
      <c r="AV191" s="12" t="s">
        <v>21</v>
      </c>
      <c r="AW191" s="12" t="s">
        <v>36</v>
      </c>
      <c r="AX191" s="12" t="s">
        <v>83</v>
      </c>
      <c r="AY191" s="154" t="s">
        <v>244</v>
      </c>
    </row>
    <row r="192" spans="2:65" s="1" customFormat="1" ht="16.5" customHeight="1">
      <c r="B192" s="34"/>
      <c r="C192" s="134" t="s">
        <v>421</v>
      </c>
      <c r="D192" s="134" t="s">
        <v>246</v>
      </c>
      <c r="E192" s="135" t="s">
        <v>4309</v>
      </c>
      <c r="F192" s="136" t="s">
        <v>4310</v>
      </c>
      <c r="G192" s="137" t="s">
        <v>274</v>
      </c>
      <c r="H192" s="138">
        <v>0.14399999999999999</v>
      </c>
      <c r="I192" s="139"/>
      <c r="J192" s="140">
        <f>ROUND(I192*H192,2)</f>
        <v>0</v>
      </c>
      <c r="K192" s="136" t="s">
        <v>250</v>
      </c>
      <c r="L192" s="34"/>
      <c r="M192" s="141" t="s">
        <v>29</v>
      </c>
      <c r="N192" s="142" t="s">
        <v>46</v>
      </c>
      <c r="P192" s="143">
        <f>O192*H192</f>
        <v>0</v>
      </c>
      <c r="Q192" s="143">
        <v>2.3010199999999998</v>
      </c>
      <c r="R192" s="143">
        <f>Q192*H192</f>
        <v>0.33134687999999995</v>
      </c>
      <c r="S192" s="143">
        <v>0</v>
      </c>
      <c r="T192" s="144">
        <f>S192*H192</f>
        <v>0</v>
      </c>
      <c r="AR192" s="145" t="s">
        <v>251</v>
      </c>
      <c r="AT192" s="145" t="s">
        <v>246</v>
      </c>
      <c r="AU192" s="145" t="s">
        <v>21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251</v>
      </c>
      <c r="BM192" s="145" t="s">
        <v>4311</v>
      </c>
    </row>
    <row r="193" spans="2:65" s="1" customFormat="1">
      <c r="B193" s="34"/>
      <c r="D193" s="147" t="s">
        <v>253</v>
      </c>
      <c r="F193" s="148" t="s">
        <v>4312</v>
      </c>
      <c r="I193" s="149"/>
      <c r="L193" s="34"/>
      <c r="M193" s="150"/>
      <c r="T193" s="55"/>
      <c r="AT193" s="18" t="s">
        <v>253</v>
      </c>
      <c r="AU193" s="18" t="s">
        <v>21</v>
      </c>
    </row>
    <row r="194" spans="2:65" s="1" customFormat="1">
      <c r="B194" s="34"/>
      <c r="D194" s="151" t="s">
        <v>255</v>
      </c>
      <c r="F194" s="152" t="s">
        <v>4313</v>
      </c>
      <c r="I194" s="149"/>
      <c r="L194" s="34"/>
      <c r="M194" s="150"/>
      <c r="T194" s="55"/>
      <c r="AT194" s="18" t="s">
        <v>255</v>
      </c>
      <c r="AU194" s="18" t="s">
        <v>21</v>
      </c>
    </row>
    <row r="195" spans="2:65" s="12" customFormat="1">
      <c r="B195" s="153"/>
      <c r="D195" s="147" t="s">
        <v>262</v>
      </c>
      <c r="E195" s="154" t="s">
        <v>29</v>
      </c>
      <c r="F195" s="155" t="s">
        <v>4314</v>
      </c>
      <c r="H195" s="156">
        <v>0.14399999999999999</v>
      </c>
      <c r="I195" s="157"/>
      <c r="L195" s="153"/>
      <c r="M195" s="158"/>
      <c r="T195" s="159"/>
      <c r="AT195" s="154" t="s">
        <v>262</v>
      </c>
      <c r="AU195" s="154" t="s">
        <v>21</v>
      </c>
      <c r="AV195" s="12" t="s">
        <v>21</v>
      </c>
      <c r="AW195" s="12" t="s">
        <v>36</v>
      </c>
      <c r="AX195" s="12" t="s">
        <v>83</v>
      </c>
      <c r="AY195" s="154" t="s">
        <v>244</v>
      </c>
    </row>
    <row r="196" spans="2:65" s="11" customFormat="1" ht="22.9" customHeight="1">
      <c r="B196" s="122"/>
      <c r="D196" s="123" t="s">
        <v>74</v>
      </c>
      <c r="E196" s="132" t="s">
        <v>264</v>
      </c>
      <c r="F196" s="132" t="s">
        <v>510</v>
      </c>
      <c r="I196" s="125"/>
      <c r="J196" s="133">
        <f>BK196</f>
        <v>0</v>
      </c>
      <c r="L196" s="122"/>
      <c r="M196" s="127"/>
      <c r="P196" s="128">
        <f>SUM(P197:P218)</f>
        <v>0</v>
      </c>
      <c r="R196" s="128">
        <f>SUM(R197:R218)</f>
        <v>11.710607299999999</v>
      </c>
      <c r="T196" s="129">
        <f>SUM(T197:T218)</f>
        <v>0</v>
      </c>
      <c r="AR196" s="123" t="s">
        <v>83</v>
      </c>
      <c r="AT196" s="130" t="s">
        <v>74</v>
      </c>
      <c r="AU196" s="130" t="s">
        <v>83</v>
      </c>
      <c r="AY196" s="123" t="s">
        <v>244</v>
      </c>
      <c r="BK196" s="131">
        <f>SUM(BK197:BK218)</f>
        <v>0</v>
      </c>
    </row>
    <row r="197" spans="2:65" s="1" customFormat="1" ht="16.5" customHeight="1">
      <c r="B197" s="34"/>
      <c r="C197" s="134" t="s">
        <v>427</v>
      </c>
      <c r="D197" s="134" t="s">
        <v>246</v>
      </c>
      <c r="E197" s="135" t="s">
        <v>4315</v>
      </c>
      <c r="F197" s="136" t="s">
        <v>4316</v>
      </c>
      <c r="G197" s="137" t="s">
        <v>274</v>
      </c>
      <c r="H197" s="138">
        <v>1.2</v>
      </c>
      <c r="I197" s="139"/>
      <c r="J197" s="140">
        <f>ROUND(I197*H197,2)</f>
        <v>0</v>
      </c>
      <c r="K197" s="136" t="s">
        <v>250</v>
      </c>
      <c r="L197" s="34"/>
      <c r="M197" s="141" t="s">
        <v>29</v>
      </c>
      <c r="N197" s="142" t="s">
        <v>46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251</v>
      </c>
      <c r="AT197" s="145" t="s">
        <v>246</v>
      </c>
      <c r="AU197" s="145" t="s">
        <v>21</v>
      </c>
      <c r="AY197" s="18" t="s">
        <v>244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83</v>
      </c>
      <c r="BK197" s="146">
        <f>ROUND(I197*H197,2)</f>
        <v>0</v>
      </c>
      <c r="BL197" s="18" t="s">
        <v>251</v>
      </c>
      <c r="BM197" s="145" t="s">
        <v>4317</v>
      </c>
    </row>
    <row r="198" spans="2:65" s="1" customFormat="1">
      <c r="B198" s="34"/>
      <c r="D198" s="147" t="s">
        <v>253</v>
      </c>
      <c r="F198" s="148" t="s">
        <v>4318</v>
      </c>
      <c r="I198" s="149"/>
      <c r="L198" s="34"/>
      <c r="M198" s="150"/>
      <c r="T198" s="55"/>
      <c r="AT198" s="18" t="s">
        <v>253</v>
      </c>
      <c r="AU198" s="18" t="s">
        <v>21</v>
      </c>
    </row>
    <row r="199" spans="2:65" s="1" customFormat="1">
      <c r="B199" s="34"/>
      <c r="D199" s="151" t="s">
        <v>255</v>
      </c>
      <c r="F199" s="152" t="s">
        <v>4319</v>
      </c>
      <c r="I199" s="149"/>
      <c r="L199" s="34"/>
      <c r="M199" s="150"/>
      <c r="T199" s="55"/>
      <c r="AT199" s="18" t="s">
        <v>255</v>
      </c>
      <c r="AU199" s="18" t="s">
        <v>21</v>
      </c>
    </row>
    <row r="200" spans="2:65" s="12" customFormat="1">
      <c r="B200" s="153"/>
      <c r="D200" s="147" t="s">
        <v>262</v>
      </c>
      <c r="E200" s="154" t="s">
        <v>29</v>
      </c>
      <c r="F200" s="155" t="s">
        <v>4320</v>
      </c>
      <c r="H200" s="156">
        <v>1.2</v>
      </c>
      <c r="I200" s="157"/>
      <c r="L200" s="153"/>
      <c r="M200" s="158"/>
      <c r="T200" s="159"/>
      <c r="AT200" s="154" t="s">
        <v>262</v>
      </c>
      <c r="AU200" s="154" t="s">
        <v>21</v>
      </c>
      <c r="AV200" s="12" t="s">
        <v>21</v>
      </c>
      <c r="AW200" s="12" t="s">
        <v>36</v>
      </c>
      <c r="AX200" s="12" t="s">
        <v>83</v>
      </c>
      <c r="AY200" s="154" t="s">
        <v>244</v>
      </c>
    </row>
    <row r="201" spans="2:65" s="1" customFormat="1" ht="16.5" customHeight="1">
      <c r="B201" s="34"/>
      <c r="C201" s="134" t="s">
        <v>434</v>
      </c>
      <c r="D201" s="134" t="s">
        <v>246</v>
      </c>
      <c r="E201" s="135" t="s">
        <v>3380</v>
      </c>
      <c r="F201" s="136" t="s">
        <v>3381</v>
      </c>
      <c r="G201" s="137" t="s">
        <v>249</v>
      </c>
      <c r="H201" s="138">
        <v>23.5</v>
      </c>
      <c r="I201" s="139"/>
      <c r="J201" s="140">
        <f>ROUND(I201*H201,2)</f>
        <v>0</v>
      </c>
      <c r="K201" s="136" t="s">
        <v>250</v>
      </c>
      <c r="L201" s="34"/>
      <c r="M201" s="141" t="s">
        <v>29</v>
      </c>
      <c r="N201" s="142" t="s">
        <v>46</v>
      </c>
      <c r="P201" s="143">
        <f>O201*H201</f>
        <v>0</v>
      </c>
      <c r="Q201" s="143">
        <v>4.1259999999999998E-2</v>
      </c>
      <c r="R201" s="143">
        <f>Q201*H201</f>
        <v>0.96960999999999997</v>
      </c>
      <c r="S201" s="143">
        <v>0</v>
      </c>
      <c r="T201" s="144">
        <f>S201*H201</f>
        <v>0</v>
      </c>
      <c r="AR201" s="145" t="s">
        <v>251</v>
      </c>
      <c r="AT201" s="145" t="s">
        <v>246</v>
      </c>
      <c r="AU201" s="145" t="s">
        <v>21</v>
      </c>
      <c r="AY201" s="18" t="s">
        <v>244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83</v>
      </c>
      <c r="BK201" s="146">
        <f>ROUND(I201*H201,2)</f>
        <v>0</v>
      </c>
      <c r="BL201" s="18" t="s">
        <v>251</v>
      </c>
      <c r="BM201" s="145" t="s">
        <v>4321</v>
      </c>
    </row>
    <row r="202" spans="2:65" s="1" customFormat="1">
      <c r="B202" s="34"/>
      <c r="D202" s="147" t="s">
        <v>253</v>
      </c>
      <c r="F202" s="148" t="s">
        <v>3383</v>
      </c>
      <c r="I202" s="149"/>
      <c r="L202" s="34"/>
      <c r="M202" s="150"/>
      <c r="T202" s="55"/>
      <c r="AT202" s="18" t="s">
        <v>253</v>
      </c>
      <c r="AU202" s="18" t="s">
        <v>21</v>
      </c>
    </row>
    <row r="203" spans="2:65" s="1" customFormat="1">
      <c r="B203" s="34"/>
      <c r="D203" s="151" t="s">
        <v>255</v>
      </c>
      <c r="F203" s="152" t="s">
        <v>3384</v>
      </c>
      <c r="I203" s="149"/>
      <c r="L203" s="34"/>
      <c r="M203" s="150"/>
      <c r="T203" s="55"/>
      <c r="AT203" s="18" t="s">
        <v>255</v>
      </c>
      <c r="AU203" s="18" t="s">
        <v>21</v>
      </c>
    </row>
    <row r="204" spans="2:65" s="12" customFormat="1">
      <c r="B204" s="153"/>
      <c r="D204" s="147" t="s">
        <v>262</v>
      </c>
      <c r="E204" s="154" t="s">
        <v>29</v>
      </c>
      <c r="F204" s="155" t="s">
        <v>4322</v>
      </c>
      <c r="H204" s="156">
        <v>23.5</v>
      </c>
      <c r="I204" s="157"/>
      <c r="L204" s="153"/>
      <c r="M204" s="158"/>
      <c r="T204" s="159"/>
      <c r="AT204" s="154" t="s">
        <v>262</v>
      </c>
      <c r="AU204" s="154" t="s">
        <v>21</v>
      </c>
      <c r="AV204" s="12" t="s">
        <v>21</v>
      </c>
      <c r="AW204" s="12" t="s">
        <v>36</v>
      </c>
      <c r="AX204" s="12" t="s">
        <v>83</v>
      </c>
      <c r="AY204" s="154" t="s">
        <v>244</v>
      </c>
    </row>
    <row r="205" spans="2:65" s="1" customFormat="1" ht="16.5" customHeight="1">
      <c r="B205" s="34"/>
      <c r="C205" s="134" t="s">
        <v>441</v>
      </c>
      <c r="D205" s="134" t="s">
        <v>246</v>
      </c>
      <c r="E205" s="135" t="s">
        <v>3387</v>
      </c>
      <c r="F205" s="136" t="s">
        <v>3388</v>
      </c>
      <c r="G205" s="137" t="s">
        <v>249</v>
      </c>
      <c r="H205" s="138">
        <v>23.5</v>
      </c>
      <c r="I205" s="139"/>
      <c r="J205" s="140">
        <f>ROUND(I205*H205,2)</f>
        <v>0</v>
      </c>
      <c r="K205" s="136" t="s">
        <v>250</v>
      </c>
      <c r="L205" s="34"/>
      <c r="M205" s="141" t="s">
        <v>29</v>
      </c>
      <c r="N205" s="142" t="s">
        <v>46</v>
      </c>
      <c r="P205" s="143">
        <f>O205*H205</f>
        <v>0</v>
      </c>
      <c r="Q205" s="143">
        <v>2.0000000000000002E-5</v>
      </c>
      <c r="R205" s="143">
        <f>Q205*H205</f>
        <v>4.7000000000000004E-4</v>
      </c>
      <c r="S205" s="143">
        <v>0</v>
      </c>
      <c r="T205" s="144">
        <f>S205*H205</f>
        <v>0</v>
      </c>
      <c r="AR205" s="145" t="s">
        <v>251</v>
      </c>
      <c r="AT205" s="145" t="s">
        <v>246</v>
      </c>
      <c r="AU205" s="145" t="s">
        <v>21</v>
      </c>
      <c r="AY205" s="18" t="s">
        <v>244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83</v>
      </c>
      <c r="BK205" s="146">
        <f>ROUND(I205*H205,2)</f>
        <v>0</v>
      </c>
      <c r="BL205" s="18" t="s">
        <v>251</v>
      </c>
      <c r="BM205" s="145" t="s">
        <v>4323</v>
      </c>
    </row>
    <row r="206" spans="2:65" s="1" customFormat="1">
      <c r="B206" s="34"/>
      <c r="D206" s="147" t="s">
        <v>253</v>
      </c>
      <c r="F206" s="148" t="s">
        <v>3390</v>
      </c>
      <c r="I206" s="149"/>
      <c r="L206" s="34"/>
      <c r="M206" s="150"/>
      <c r="T206" s="55"/>
      <c r="AT206" s="18" t="s">
        <v>253</v>
      </c>
      <c r="AU206" s="18" t="s">
        <v>21</v>
      </c>
    </row>
    <row r="207" spans="2:65" s="1" customFormat="1">
      <c r="B207" s="34"/>
      <c r="D207" s="151" t="s">
        <v>255</v>
      </c>
      <c r="F207" s="152" t="s">
        <v>3391</v>
      </c>
      <c r="I207" s="149"/>
      <c r="L207" s="34"/>
      <c r="M207" s="150"/>
      <c r="T207" s="55"/>
      <c r="AT207" s="18" t="s">
        <v>255</v>
      </c>
      <c r="AU207" s="18" t="s">
        <v>21</v>
      </c>
    </row>
    <row r="208" spans="2:65" s="1" customFormat="1" ht="16.5" customHeight="1">
      <c r="B208" s="34"/>
      <c r="C208" s="134" t="s">
        <v>448</v>
      </c>
      <c r="D208" s="134" t="s">
        <v>246</v>
      </c>
      <c r="E208" s="135" t="s">
        <v>3392</v>
      </c>
      <c r="F208" s="136" t="s">
        <v>3393</v>
      </c>
      <c r="G208" s="137" t="s">
        <v>416</v>
      </c>
      <c r="H208" s="138">
        <v>0.09</v>
      </c>
      <c r="I208" s="139"/>
      <c r="J208" s="140">
        <f>ROUND(I208*H208,2)</f>
        <v>0</v>
      </c>
      <c r="K208" s="136" t="s">
        <v>250</v>
      </c>
      <c r="L208" s="34"/>
      <c r="M208" s="141" t="s">
        <v>29</v>
      </c>
      <c r="N208" s="142" t="s">
        <v>46</v>
      </c>
      <c r="P208" s="143">
        <f>O208*H208</f>
        <v>0</v>
      </c>
      <c r="Q208" s="143">
        <v>1.04877</v>
      </c>
      <c r="R208" s="143">
        <f>Q208*H208</f>
        <v>9.4389299999999995E-2</v>
      </c>
      <c r="S208" s="143">
        <v>0</v>
      </c>
      <c r="T208" s="144">
        <f>S208*H208</f>
        <v>0</v>
      </c>
      <c r="AR208" s="145" t="s">
        <v>251</v>
      </c>
      <c r="AT208" s="145" t="s">
        <v>246</v>
      </c>
      <c r="AU208" s="145" t="s">
        <v>21</v>
      </c>
      <c r="AY208" s="18" t="s">
        <v>244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83</v>
      </c>
      <c r="BK208" s="146">
        <f>ROUND(I208*H208,2)</f>
        <v>0</v>
      </c>
      <c r="BL208" s="18" t="s">
        <v>251</v>
      </c>
      <c r="BM208" s="145" t="s">
        <v>4324</v>
      </c>
    </row>
    <row r="209" spans="2:65" s="1" customFormat="1">
      <c r="B209" s="34"/>
      <c r="D209" s="147" t="s">
        <v>253</v>
      </c>
      <c r="F209" s="148" t="s">
        <v>3395</v>
      </c>
      <c r="I209" s="149"/>
      <c r="L209" s="34"/>
      <c r="M209" s="150"/>
      <c r="T209" s="55"/>
      <c r="AT209" s="18" t="s">
        <v>253</v>
      </c>
      <c r="AU209" s="18" t="s">
        <v>21</v>
      </c>
    </row>
    <row r="210" spans="2:65" s="1" customFormat="1">
      <c r="B210" s="34"/>
      <c r="D210" s="151" t="s">
        <v>255</v>
      </c>
      <c r="F210" s="152" t="s">
        <v>3396</v>
      </c>
      <c r="I210" s="149"/>
      <c r="L210" s="34"/>
      <c r="M210" s="150"/>
      <c r="T210" s="55"/>
      <c r="AT210" s="18" t="s">
        <v>255</v>
      </c>
      <c r="AU210" s="18" t="s">
        <v>21</v>
      </c>
    </row>
    <row r="211" spans="2:65" s="1" customFormat="1" ht="19.5">
      <c r="B211" s="34"/>
      <c r="D211" s="147" t="s">
        <v>284</v>
      </c>
      <c r="F211" s="167" t="s">
        <v>4325</v>
      </c>
      <c r="I211" s="149"/>
      <c r="L211" s="34"/>
      <c r="M211" s="150"/>
      <c r="T211" s="55"/>
      <c r="AT211" s="18" t="s">
        <v>284</v>
      </c>
      <c r="AU211" s="18" t="s">
        <v>21</v>
      </c>
    </row>
    <row r="212" spans="2:65" s="1" customFormat="1" ht="16.5" customHeight="1">
      <c r="B212" s="34"/>
      <c r="C212" s="134" t="s">
        <v>455</v>
      </c>
      <c r="D212" s="134" t="s">
        <v>246</v>
      </c>
      <c r="E212" s="135" t="s">
        <v>4326</v>
      </c>
      <c r="F212" s="136" t="s">
        <v>4327</v>
      </c>
      <c r="G212" s="137" t="s">
        <v>591</v>
      </c>
      <c r="H212" s="138">
        <v>19.399999999999999</v>
      </c>
      <c r="I212" s="139"/>
      <c r="J212" s="140">
        <f>ROUND(I212*H212,2)</f>
        <v>0</v>
      </c>
      <c r="K212" s="136" t="s">
        <v>250</v>
      </c>
      <c r="L212" s="34"/>
      <c r="M212" s="141" t="s">
        <v>29</v>
      </c>
      <c r="N212" s="142" t="s">
        <v>46</v>
      </c>
      <c r="P212" s="143">
        <f>O212*H212</f>
        <v>0</v>
      </c>
      <c r="Q212" s="143">
        <v>0.24127000000000001</v>
      </c>
      <c r="R212" s="143">
        <f>Q212*H212</f>
        <v>4.6806380000000001</v>
      </c>
      <c r="S212" s="143">
        <v>0</v>
      </c>
      <c r="T212" s="144">
        <f>S212*H212</f>
        <v>0</v>
      </c>
      <c r="AR212" s="145" t="s">
        <v>251</v>
      </c>
      <c r="AT212" s="145" t="s">
        <v>246</v>
      </c>
      <c r="AU212" s="145" t="s">
        <v>21</v>
      </c>
      <c r="AY212" s="18" t="s">
        <v>244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83</v>
      </c>
      <c r="BK212" s="146">
        <f>ROUND(I212*H212,2)</f>
        <v>0</v>
      </c>
      <c r="BL212" s="18" t="s">
        <v>251</v>
      </c>
      <c r="BM212" s="145" t="s">
        <v>4328</v>
      </c>
    </row>
    <row r="213" spans="2:65" s="1" customFormat="1">
      <c r="B213" s="34"/>
      <c r="D213" s="147" t="s">
        <v>253</v>
      </c>
      <c r="F213" s="148" t="s">
        <v>4329</v>
      </c>
      <c r="I213" s="149"/>
      <c r="L213" s="34"/>
      <c r="M213" s="150"/>
      <c r="T213" s="55"/>
      <c r="AT213" s="18" t="s">
        <v>253</v>
      </c>
      <c r="AU213" s="18" t="s">
        <v>21</v>
      </c>
    </row>
    <row r="214" spans="2:65" s="1" customFormat="1">
      <c r="B214" s="34"/>
      <c r="D214" s="151" t="s">
        <v>255</v>
      </c>
      <c r="F214" s="152" t="s">
        <v>4330</v>
      </c>
      <c r="I214" s="149"/>
      <c r="L214" s="34"/>
      <c r="M214" s="150"/>
      <c r="T214" s="55"/>
      <c r="AT214" s="18" t="s">
        <v>255</v>
      </c>
      <c r="AU214" s="18" t="s">
        <v>21</v>
      </c>
    </row>
    <row r="215" spans="2:65" s="12" customFormat="1">
      <c r="B215" s="153"/>
      <c r="D215" s="147" t="s">
        <v>262</v>
      </c>
      <c r="E215" s="154" t="s">
        <v>29</v>
      </c>
      <c r="F215" s="155" t="s">
        <v>4331</v>
      </c>
      <c r="H215" s="156">
        <v>19.399999999999999</v>
      </c>
      <c r="I215" s="157"/>
      <c r="L215" s="153"/>
      <c r="M215" s="158"/>
      <c r="T215" s="159"/>
      <c r="AT215" s="154" t="s">
        <v>262</v>
      </c>
      <c r="AU215" s="154" t="s">
        <v>21</v>
      </c>
      <c r="AV215" s="12" t="s">
        <v>21</v>
      </c>
      <c r="AW215" s="12" t="s">
        <v>36</v>
      </c>
      <c r="AX215" s="12" t="s">
        <v>83</v>
      </c>
      <c r="AY215" s="154" t="s">
        <v>244</v>
      </c>
    </row>
    <row r="216" spans="2:65" s="1" customFormat="1" ht="16.5" customHeight="1">
      <c r="B216" s="34"/>
      <c r="C216" s="175" t="s">
        <v>461</v>
      </c>
      <c r="D216" s="175" t="s">
        <v>373</v>
      </c>
      <c r="E216" s="176" t="s">
        <v>4332</v>
      </c>
      <c r="F216" s="177" t="s">
        <v>4333</v>
      </c>
      <c r="G216" s="178" t="s">
        <v>507</v>
      </c>
      <c r="H216" s="179">
        <v>97</v>
      </c>
      <c r="I216" s="180"/>
      <c r="J216" s="181">
        <f>ROUND(I216*H216,2)</f>
        <v>0</v>
      </c>
      <c r="K216" s="177" t="s">
        <v>29</v>
      </c>
      <c r="L216" s="182"/>
      <c r="M216" s="183" t="s">
        <v>29</v>
      </c>
      <c r="N216" s="184" t="s">
        <v>46</v>
      </c>
      <c r="P216" s="143">
        <f>O216*H216</f>
        <v>0</v>
      </c>
      <c r="Q216" s="143">
        <v>6.1499999999999999E-2</v>
      </c>
      <c r="R216" s="143">
        <f>Q216*H216</f>
        <v>5.9654999999999996</v>
      </c>
      <c r="S216" s="143">
        <v>0</v>
      </c>
      <c r="T216" s="144">
        <f>S216*H216</f>
        <v>0</v>
      </c>
      <c r="AR216" s="145" t="s">
        <v>300</v>
      </c>
      <c r="AT216" s="145" t="s">
        <v>373</v>
      </c>
      <c r="AU216" s="145" t="s">
        <v>21</v>
      </c>
      <c r="AY216" s="18" t="s">
        <v>244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83</v>
      </c>
      <c r="BK216" s="146">
        <f>ROUND(I216*H216,2)</f>
        <v>0</v>
      </c>
      <c r="BL216" s="18" t="s">
        <v>251</v>
      </c>
      <c r="BM216" s="145" t="s">
        <v>4334</v>
      </c>
    </row>
    <row r="217" spans="2:65" s="1" customFormat="1">
      <c r="B217" s="34"/>
      <c r="D217" s="147" t="s">
        <v>253</v>
      </c>
      <c r="F217" s="148" t="s">
        <v>4335</v>
      </c>
      <c r="I217" s="149"/>
      <c r="L217" s="34"/>
      <c r="M217" s="150"/>
      <c r="T217" s="55"/>
      <c r="AT217" s="18" t="s">
        <v>253</v>
      </c>
      <c r="AU217" s="18" t="s">
        <v>21</v>
      </c>
    </row>
    <row r="218" spans="2:65" s="12" customFormat="1">
      <c r="B218" s="153"/>
      <c r="D218" s="147" t="s">
        <v>262</v>
      </c>
      <c r="E218" s="154" t="s">
        <v>29</v>
      </c>
      <c r="F218" s="155" t="s">
        <v>4336</v>
      </c>
      <c r="H218" s="156">
        <v>97</v>
      </c>
      <c r="I218" s="157"/>
      <c r="L218" s="153"/>
      <c r="M218" s="158"/>
      <c r="T218" s="159"/>
      <c r="AT218" s="154" t="s">
        <v>262</v>
      </c>
      <c r="AU218" s="154" t="s">
        <v>21</v>
      </c>
      <c r="AV218" s="12" t="s">
        <v>21</v>
      </c>
      <c r="AW218" s="12" t="s">
        <v>36</v>
      </c>
      <c r="AX218" s="12" t="s">
        <v>83</v>
      </c>
      <c r="AY218" s="154" t="s">
        <v>244</v>
      </c>
    </row>
    <row r="219" spans="2:65" s="11" customFormat="1" ht="22.9" customHeight="1">
      <c r="B219" s="122"/>
      <c r="D219" s="123" t="s">
        <v>74</v>
      </c>
      <c r="E219" s="132" t="s">
        <v>251</v>
      </c>
      <c r="F219" s="132" t="s">
        <v>587</v>
      </c>
      <c r="I219" s="125"/>
      <c r="J219" s="133">
        <f>BK219</f>
        <v>0</v>
      </c>
      <c r="L219" s="122"/>
      <c r="M219" s="127"/>
      <c r="P219" s="128">
        <f>SUM(P220:P223)</f>
        <v>0</v>
      </c>
      <c r="R219" s="128">
        <f>SUM(R220:R223)</f>
        <v>2.5224000000000002</v>
      </c>
      <c r="T219" s="129">
        <f>SUM(T220:T223)</f>
        <v>0</v>
      </c>
      <c r="AR219" s="123" t="s">
        <v>83</v>
      </c>
      <c r="AT219" s="130" t="s">
        <v>74</v>
      </c>
      <c r="AU219" s="130" t="s">
        <v>83</v>
      </c>
      <c r="AY219" s="123" t="s">
        <v>244</v>
      </c>
      <c r="BK219" s="131">
        <f>SUM(BK220:BK223)</f>
        <v>0</v>
      </c>
    </row>
    <row r="220" spans="2:65" s="1" customFormat="1" ht="16.5" customHeight="1">
      <c r="B220" s="34"/>
      <c r="C220" s="134" t="s">
        <v>468</v>
      </c>
      <c r="D220" s="134" t="s">
        <v>246</v>
      </c>
      <c r="E220" s="135" t="s">
        <v>4337</v>
      </c>
      <c r="F220" s="136" t="s">
        <v>4338</v>
      </c>
      <c r="G220" s="137" t="s">
        <v>591</v>
      </c>
      <c r="H220" s="138">
        <v>6</v>
      </c>
      <c r="I220" s="139"/>
      <c r="J220" s="140">
        <f>ROUND(I220*H220,2)</f>
        <v>0</v>
      </c>
      <c r="K220" s="136" t="s">
        <v>250</v>
      </c>
      <c r="L220" s="34"/>
      <c r="M220" s="141" t="s">
        <v>29</v>
      </c>
      <c r="N220" s="142" t="s">
        <v>46</v>
      </c>
      <c r="P220" s="143">
        <f>O220*H220</f>
        <v>0</v>
      </c>
      <c r="Q220" s="143">
        <v>0.4204</v>
      </c>
      <c r="R220" s="143">
        <f>Q220*H220</f>
        <v>2.5224000000000002</v>
      </c>
      <c r="S220" s="143">
        <v>0</v>
      </c>
      <c r="T220" s="144">
        <f>S220*H220</f>
        <v>0</v>
      </c>
      <c r="AR220" s="145" t="s">
        <v>251</v>
      </c>
      <c r="AT220" s="145" t="s">
        <v>246</v>
      </c>
      <c r="AU220" s="145" t="s">
        <v>21</v>
      </c>
      <c r="AY220" s="18" t="s">
        <v>244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83</v>
      </c>
      <c r="BK220" s="146">
        <f>ROUND(I220*H220,2)</f>
        <v>0</v>
      </c>
      <c r="BL220" s="18" t="s">
        <v>251</v>
      </c>
      <c r="BM220" s="145" t="s">
        <v>4339</v>
      </c>
    </row>
    <row r="221" spans="2:65" s="1" customFormat="1">
      <c r="B221" s="34"/>
      <c r="D221" s="147" t="s">
        <v>253</v>
      </c>
      <c r="F221" s="148" t="s">
        <v>4340</v>
      </c>
      <c r="I221" s="149"/>
      <c r="L221" s="34"/>
      <c r="M221" s="150"/>
      <c r="T221" s="55"/>
      <c r="AT221" s="18" t="s">
        <v>253</v>
      </c>
      <c r="AU221" s="18" t="s">
        <v>21</v>
      </c>
    </row>
    <row r="222" spans="2:65" s="1" customFormat="1">
      <c r="B222" s="34"/>
      <c r="D222" s="151" t="s">
        <v>255</v>
      </c>
      <c r="F222" s="152" t="s">
        <v>4341</v>
      </c>
      <c r="I222" s="149"/>
      <c r="L222" s="34"/>
      <c r="M222" s="150"/>
      <c r="T222" s="55"/>
      <c r="AT222" s="18" t="s">
        <v>255</v>
      </c>
      <c r="AU222" s="18" t="s">
        <v>21</v>
      </c>
    </row>
    <row r="223" spans="2:65" s="12" customFormat="1">
      <c r="B223" s="153"/>
      <c r="D223" s="147" t="s">
        <v>262</v>
      </c>
      <c r="E223" s="154" t="s">
        <v>29</v>
      </c>
      <c r="F223" s="155" t="s">
        <v>4342</v>
      </c>
      <c r="H223" s="156">
        <v>6</v>
      </c>
      <c r="I223" s="157"/>
      <c r="L223" s="153"/>
      <c r="M223" s="158"/>
      <c r="T223" s="159"/>
      <c r="AT223" s="154" t="s">
        <v>262</v>
      </c>
      <c r="AU223" s="154" t="s">
        <v>21</v>
      </c>
      <c r="AV223" s="12" t="s">
        <v>21</v>
      </c>
      <c r="AW223" s="12" t="s">
        <v>36</v>
      </c>
      <c r="AX223" s="12" t="s">
        <v>83</v>
      </c>
      <c r="AY223" s="154" t="s">
        <v>244</v>
      </c>
    </row>
    <row r="224" spans="2:65" s="11" customFormat="1" ht="22.9" customHeight="1">
      <c r="B224" s="122"/>
      <c r="D224" s="123" t="s">
        <v>74</v>
      </c>
      <c r="E224" s="132" t="s">
        <v>279</v>
      </c>
      <c r="F224" s="132" t="s">
        <v>657</v>
      </c>
      <c r="I224" s="125"/>
      <c r="J224" s="133">
        <f>BK224</f>
        <v>0</v>
      </c>
      <c r="L224" s="122"/>
      <c r="M224" s="127"/>
      <c r="P224" s="128">
        <f>SUM(P225:P264)</f>
        <v>0</v>
      </c>
      <c r="R224" s="128">
        <f>SUM(R225:R264)</f>
        <v>11.528275000000001</v>
      </c>
      <c r="T224" s="129">
        <f>SUM(T225:T264)</f>
        <v>0</v>
      </c>
      <c r="AR224" s="123" t="s">
        <v>83</v>
      </c>
      <c r="AT224" s="130" t="s">
        <v>74</v>
      </c>
      <c r="AU224" s="130" t="s">
        <v>83</v>
      </c>
      <c r="AY224" s="123" t="s">
        <v>244</v>
      </c>
      <c r="BK224" s="131">
        <f>SUM(BK225:BK264)</f>
        <v>0</v>
      </c>
    </row>
    <row r="225" spans="2:65" s="1" customFormat="1" ht="24.2" customHeight="1">
      <c r="B225" s="34"/>
      <c r="C225" s="134" t="s">
        <v>476</v>
      </c>
      <c r="D225" s="134" t="s">
        <v>246</v>
      </c>
      <c r="E225" s="135" t="s">
        <v>4093</v>
      </c>
      <c r="F225" s="136" t="s">
        <v>4094</v>
      </c>
      <c r="G225" s="137" t="s">
        <v>249</v>
      </c>
      <c r="H225" s="138">
        <v>197.2</v>
      </c>
      <c r="I225" s="139"/>
      <c r="J225" s="140">
        <f>ROUND(I225*H225,2)</f>
        <v>0</v>
      </c>
      <c r="K225" s="136" t="s">
        <v>250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251</v>
      </c>
      <c r="AT225" s="145" t="s">
        <v>246</v>
      </c>
      <c r="AU225" s="145" t="s">
        <v>21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251</v>
      </c>
      <c r="BM225" s="145" t="s">
        <v>4343</v>
      </c>
    </row>
    <row r="226" spans="2:65" s="1" customFormat="1" ht="19.5">
      <c r="B226" s="34"/>
      <c r="D226" s="147" t="s">
        <v>253</v>
      </c>
      <c r="F226" s="148" t="s">
        <v>4096</v>
      </c>
      <c r="I226" s="149"/>
      <c r="L226" s="34"/>
      <c r="M226" s="150"/>
      <c r="T226" s="55"/>
      <c r="AT226" s="18" t="s">
        <v>253</v>
      </c>
      <c r="AU226" s="18" t="s">
        <v>21</v>
      </c>
    </row>
    <row r="227" spans="2:65" s="1" customFormat="1">
      <c r="B227" s="34"/>
      <c r="D227" s="151" t="s">
        <v>255</v>
      </c>
      <c r="F227" s="152" t="s">
        <v>4097</v>
      </c>
      <c r="I227" s="149"/>
      <c r="L227" s="34"/>
      <c r="M227" s="150"/>
      <c r="T227" s="55"/>
      <c r="AT227" s="18" t="s">
        <v>255</v>
      </c>
      <c r="AU227" s="18" t="s">
        <v>21</v>
      </c>
    </row>
    <row r="228" spans="2:65" s="12" customFormat="1">
      <c r="B228" s="153"/>
      <c r="D228" s="147" t="s">
        <v>262</v>
      </c>
      <c r="E228" s="154" t="s">
        <v>29</v>
      </c>
      <c r="F228" s="155" t="s">
        <v>4344</v>
      </c>
      <c r="H228" s="156">
        <v>197.2</v>
      </c>
      <c r="I228" s="157"/>
      <c r="L228" s="153"/>
      <c r="M228" s="158"/>
      <c r="T228" s="159"/>
      <c r="AT228" s="154" t="s">
        <v>262</v>
      </c>
      <c r="AU228" s="154" t="s">
        <v>21</v>
      </c>
      <c r="AV228" s="12" t="s">
        <v>21</v>
      </c>
      <c r="AW228" s="12" t="s">
        <v>36</v>
      </c>
      <c r="AX228" s="12" t="s">
        <v>83</v>
      </c>
      <c r="AY228" s="154" t="s">
        <v>244</v>
      </c>
    </row>
    <row r="229" spans="2:65" s="1" customFormat="1" ht="16.5" customHeight="1">
      <c r="B229" s="34"/>
      <c r="C229" s="175" t="s">
        <v>483</v>
      </c>
      <c r="D229" s="175" t="s">
        <v>373</v>
      </c>
      <c r="E229" s="176" t="s">
        <v>4099</v>
      </c>
      <c r="F229" s="177" t="s">
        <v>4100</v>
      </c>
      <c r="G229" s="178" t="s">
        <v>416</v>
      </c>
      <c r="H229" s="179">
        <v>2.7610000000000001</v>
      </c>
      <c r="I229" s="180"/>
      <c r="J229" s="181">
        <f>ROUND(I229*H229,2)</f>
        <v>0</v>
      </c>
      <c r="K229" s="177" t="s">
        <v>250</v>
      </c>
      <c r="L229" s="182"/>
      <c r="M229" s="183" t="s">
        <v>29</v>
      </c>
      <c r="N229" s="184" t="s">
        <v>46</v>
      </c>
      <c r="P229" s="143">
        <f>O229*H229</f>
        <v>0</v>
      </c>
      <c r="Q229" s="143">
        <v>1</v>
      </c>
      <c r="R229" s="143">
        <f>Q229*H229</f>
        <v>2.7610000000000001</v>
      </c>
      <c r="S229" s="143">
        <v>0</v>
      </c>
      <c r="T229" s="144">
        <f>S229*H229</f>
        <v>0</v>
      </c>
      <c r="AR229" s="145" t="s">
        <v>300</v>
      </c>
      <c r="AT229" s="145" t="s">
        <v>373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251</v>
      </c>
      <c r="BM229" s="145" t="s">
        <v>4345</v>
      </c>
    </row>
    <row r="230" spans="2:65" s="1" customFormat="1">
      <c r="B230" s="34"/>
      <c r="D230" s="147" t="s">
        <v>253</v>
      </c>
      <c r="F230" s="148" t="s">
        <v>4100</v>
      </c>
      <c r="I230" s="149"/>
      <c r="L230" s="34"/>
      <c r="M230" s="150"/>
      <c r="T230" s="55"/>
      <c r="AT230" s="18" t="s">
        <v>253</v>
      </c>
      <c r="AU230" s="18" t="s">
        <v>21</v>
      </c>
    </row>
    <row r="231" spans="2:65" s="1" customFormat="1" ht="16.5" customHeight="1">
      <c r="B231" s="34"/>
      <c r="C231" s="175" t="s">
        <v>490</v>
      </c>
      <c r="D231" s="175" t="s">
        <v>373</v>
      </c>
      <c r="E231" s="176" t="s">
        <v>4103</v>
      </c>
      <c r="F231" s="177" t="s">
        <v>4104</v>
      </c>
      <c r="G231" s="178" t="s">
        <v>416</v>
      </c>
      <c r="H231" s="179">
        <v>5.9160000000000004</v>
      </c>
      <c r="I231" s="180"/>
      <c r="J231" s="181">
        <f>ROUND(I231*H231,2)</f>
        <v>0</v>
      </c>
      <c r="K231" s="177" t="s">
        <v>250</v>
      </c>
      <c r="L231" s="182"/>
      <c r="M231" s="183" t="s">
        <v>29</v>
      </c>
      <c r="N231" s="184" t="s">
        <v>46</v>
      </c>
      <c r="P231" s="143">
        <f>O231*H231</f>
        <v>0</v>
      </c>
      <c r="Q231" s="143">
        <v>1</v>
      </c>
      <c r="R231" s="143">
        <f>Q231*H231</f>
        <v>5.9160000000000004</v>
      </c>
      <c r="S231" s="143">
        <v>0</v>
      </c>
      <c r="T231" s="144">
        <f>S231*H231</f>
        <v>0</v>
      </c>
      <c r="AR231" s="145" t="s">
        <v>300</v>
      </c>
      <c r="AT231" s="145" t="s">
        <v>373</v>
      </c>
      <c r="AU231" s="145" t="s">
        <v>21</v>
      </c>
      <c r="AY231" s="18" t="s">
        <v>244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83</v>
      </c>
      <c r="BK231" s="146">
        <f>ROUND(I231*H231,2)</f>
        <v>0</v>
      </c>
      <c r="BL231" s="18" t="s">
        <v>251</v>
      </c>
      <c r="BM231" s="145" t="s">
        <v>4346</v>
      </c>
    </row>
    <row r="232" spans="2:65" s="1" customFormat="1">
      <c r="B232" s="34"/>
      <c r="D232" s="147" t="s">
        <v>253</v>
      </c>
      <c r="F232" s="148" t="s">
        <v>4104</v>
      </c>
      <c r="I232" s="149"/>
      <c r="L232" s="34"/>
      <c r="M232" s="150"/>
      <c r="T232" s="55"/>
      <c r="AT232" s="18" t="s">
        <v>253</v>
      </c>
      <c r="AU232" s="18" t="s">
        <v>21</v>
      </c>
    </row>
    <row r="233" spans="2:65" s="1" customFormat="1" ht="16.5" customHeight="1">
      <c r="B233" s="34"/>
      <c r="C233" s="134" t="s">
        <v>497</v>
      </c>
      <c r="D233" s="134" t="s">
        <v>246</v>
      </c>
      <c r="E233" s="135" t="s">
        <v>4107</v>
      </c>
      <c r="F233" s="136" t="s">
        <v>4108</v>
      </c>
      <c r="G233" s="137" t="s">
        <v>249</v>
      </c>
      <c r="H233" s="138">
        <v>273.87</v>
      </c>
      <c r="I233" s="139"/>
      <c r="J233" s="140">
        <f>ROUND(I233*H233,2)</f>
        <v>0</v>
      </c>
      <c r="K233" s="136" t="s">
        <v>250</v>
      </c>
      <c r="L233" s="34"/>
      <c r="M233" s="141" t="s">
        <v>29</v>
      </c>
      <c r="N233" s="142" t="s">
        <v>46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251</v>
      </c>
      <c r="AT233" s="145" t="s">
        <v>246</v>
      </c>
      <c r="AU233" s="145" t="s">
        <v>21</v>
      </c>
      <c r="AY233" s="18" t="s">
        <v>244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83</v>
      </c>
      <c r="BK233" s="146">
        <f>ROUND(I233*H233,2)</f>
        <v>0</v>
      </c>
      <c r="BL233" s="18" t="s">
        <v>251</v>
      </c>
      <c r="BM233" s="145" t="s">
        <v>4347</v>
      </c>
    </row>
    <row r="234" spans="2:65" s="1" customFormat="1">
      <c r="B234" s="34"/>
      <c r="D234" s="147" t="s">
        <v>253</v>
      </c>
      <c r="F234" s="148" t="s">
        <v>4110</v>
      </c>
      <c r="I234" s="149"/>
      <c r="L234" s="34"/>
      <c r="M234" s="150"/>
      <c r="T234" s="55"/>
      <c r="AT234" s="18" t="s">
        <v>253</v>
      </c>
      <c r="AU234" s="18" t="s">
        <v>21</v>
      </c>
    </row>
    <row r="235" spans="2:65" s="1" customFormat="1">
      <c r="B235" s="34"/>
      <c r="D235" s="151" t="s">
        <v>255</v>
      </c>
      <c r="F235" s="152" t="s">
        <v>4111</v>
      </c>
      <c r="I235" s="149"/>
      <c r="L235" s="34"/>
      <c r="M235" s="150"/>
      <c r="T235" s="55"/>
      <c r="AT235" s="18" t="s">
        <v>255</v>
      </c>
      <c r="AU235" s="18" t="s">
        <v>21</v>
      </c>
    </row>
    <row r="236" spans="2:65" s="12" customFormat="1">
      <c r="B236" s="153"/>
      <c r="D236" s="147" t="s">
        <v>262</v>
      </c>
      <c r="E236" s="154" t="s">
        <v>29</v>
      </c>
      <c r="F236" s="155" t="s">
        <v>4348</v>
      </c>
      <c r="H236" s="156">
        <v>273.87</v>
      </c>
      <c r="I236" s="157"/>
      <c r="L236" s="153"/>
      <c r="M236" s="158"/>
      <c r="T236" s="159"/>
      <c r="AT236" s="154" t="s">
        <v>262</v>
      </c>
      <c r="AU236" s="154" t="s">
        <v>21</v>
      </c>
      <c r="AV236" s="12" t="s">
        <v>21</v>
      </c>
      <c r="AW236" s="12" t="s">
        <v>36</v>
      </c>
      <c r="AX236" s="12" t="s">
        <v>83</v>
      </c>
      <c r="AY236" s="154" t="s">
        <v>244</v>
      </c>
    </row>
    <row r="237" spans="2:65" s="1" customFormat="1" ht="16.5" customHeight="1">
      <c r="B237" s="34"/>
      <c r="C237" s="134" t="s">
        <v>504</v>
      </c>
      <c r="D237" s="134" t="s">
        <v>246</v>
      </c>
      <c r="E237" s="135" t="s">
        <v>4349</v>
      </c>
      <c r="F237" s="136" t="s">
        <v>4350</v>
      </c>
      <c r="G237" s="137" t="s">
        <v>249</v>
      </c>
      <c r="H237" s="138">
        <v>111.87</v>
      </c>
      <c r="I237" s="139"/>
      <c r="J237" s="140">
        <f>ROUND(I237*H237,2)</f>
        <v>0</v>
      </c>
      <c r="K237" s="136" t="s">
        <v>250</v>
      </c>
      <c r="L237" s="34"/>
      <c r="M237" s="141" t="s">
        <v>29</v>
      </c>
      <c r="N237" s="142" t="s">
        <v>46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251</v>
      </c>
      <c r="AT237" s="145" t="s">
        <v>246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251</v>
      </c>
      <c r="BM237" s="145" t="s">
        <v>4351</v>
      </c>
    </row>
    <row r="238" spans="2:65" s="1" customFormat="1" ht="19.5">
      <c r="B238" s="34"/>
      <c r="D238" s="147" t="s">
        <v>253</v>
      </c>
      <c r="F238" s="148" t="s">
        <v>4352</v>
      </c>
      <c r="I238" s="149"/>
      <c r="L238" s="34"/>
      <c r="M238" s="150"/>
      <c r="T238" s="55"/>
      <c r="AT238" s="18" t="s">
        <v>253</v>
      </c>
      <c r="AU238" s="18" t="s">
        <v>21</v>
      </c>
    </row>
    <row r="239" spans="2:65" s="1" customFormat="1">
      <c r="B239" s="34"/>
      <c r="D239" s="151" t="s">
        <v>255</v>
      </c>
      <c r="F239" s="152" t="s">
        <v>4353</v>
      </c>
      <c r="I239" s="149"/>
      <c r="L239" s="34"/>
      <c r="M239" s="150"/>
      <c r="T239" s="55"/>
      <c r="AT239" s="18" t="s">
        <v>255</v>
      </c>
      <c r="AU239" s="18" t="s">
        <v>21</v>
      </c>
    </row>
    <row r="240" spans="2:65" s="1" customFormat="1" ht="19.5">
      <c r="B240" s="34"/>
      <c r="D240" s="147" t="s">
        <v>284</v>
      </c>
      <c r="F240" s="167" t="s">
        <v>4354</v>
      </c>
      <c r="I240" s="149"/>
      <c r="L240" s="34"/>
      <c r="M240" s="150"/>
      <c r="T240" s="55"/>
      <c r="AT240" s="18" t="s">
        <v>284</v>
      </c>
      <c r="AU240" s="18" t="s">
        <v>21</v>
      </c>
    </row>
    <row r="241" spans="2:65" s="1" customFormat="1" ht="16.5" customHeight="1">
      <c r="B241" s="34"/>
      <c r="C241" s="134" t="s">
        <v>511</v>
      </c>
      <c r="D241" s="134" t="s">
        <v>246</v>
      </c>
      <c r="E241" s="135" t="s">
        <v>4118</v>
      </c>
      <c r="F241" s="136" t="s">
        <v>4119</v>
      </c>
      <c r="G241" s="137" t="s">
        <v>249</v>
      </c>
      <c r="H241" s="138">
        <v>11.2</v>
      </c>
      <c r="I241" s="139"/>
      <c r="J241" s="140">
        <f>ROUND(I241*H241,2)</f>
        <v>0</v>
      </c>
      <c r="K241" s="136" t="s">
        <v>250</v>
      </c>
      <c r="L241" s="34"/>
      <c r="M241" s="141" t="s">
        <v>29</v>
      </c>
      <c r="N241" s="142" t="s">
        <v>46</v>
      </c>
      <c r="P241" s="143">
        <f>O241*H241</f>
        <v>0</v>
      </c>
      <c r="Q241" s="143">
        <v>0.23</v>
      </c>
      <c r="R241" s="143">
        <f>Q241*H241</f>
        <v>2.5760000000000001</v>
      </c>
      <c r="S241" s="143">
        <v>0</v>
      </c>
      <c r="T241" s="144">
        <f>S241*H241</f>
        <v>0</v>
      </c>
      <c r="AR241" s="145" t="s">
        <v>251</v>
      </c>
      <c r="AT241" s="145" t="s">
        <v>246</v>
      </c>
      <c r="AU241" s="145" t="s">
        <v>21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251</v>
      </c>
      <c r="BM241" s="145" t="s">
        <v>4355</v>
      </c>
    </row>
    <row r="242" spans="2:65" s="1" customFormat="1">
      <c r="B242" s="34"/>
      <c r="D242" s="147" t="s">
        <v>253</v>
      </c>
      <c r="F242" s="148" t="s">
        <v>4121</v>
      </c>
      <c r="I242" s="149"/>
      <c r="L242" s="34"/>
      <c r="M242" s="150"/>
      <c r="T242" s="55"/>
      <c r="AT242" s="18" t="s">
        <v>253</v>
      </c>
      <c r="AU242" s="18" t="s">
        <v>21</v>
      </c>
    </row>
    <row r="243" spans="2:65" s="1" customFormat="1">
      <c r="B243" s="34"/>
      <c r="D243" s="151" t="s">
        <v>255</v>
      </c>
      <c r="F243" s="152" t="s">
        <v>4122</v>
      </c>
      <c r="I243" s="149"/>
      <c r="L243" s="34"/>
      <c r="M243" s="150"/>
      <c r="T243" s="55"/>
      <c r="AT243" s="18" t="s">
        <v>255</v>
      </c>
      <c r="AU243" s="18" t="s">
        <v>21</v>
      </c>
    </row>
    <row r="244" spans="2:65" s="12" customFormat="1">
      <c r="B244" s="153"/>
      <c r="D244" s="147" t="s">
        <v>262</v>
      </c>
      <c r="E244" s="154" t="s">
        <v>29</v>
      </c>
      <c r="F244" s="155" t="s">
        <v>4356</v>
      </c>
      <c r="H244" s="156">
        <v>11.2</v>
      </c>
      <c r="I244" s="157"/>
      <c r="L244" s="153"/>
      <c r="M244" s="158"/>
      <c r="T244" s="159"/>
      <c r="AT244" s="154" t="s">
        <v>262</v>
      </c>
      <c r="AU244" s="154" t="s">
        <v>21</v>
      </c>
      <c r="AV244" s="12" t="s">
        <v>21</v>
      </c>
      <c r="AW244" s="12" t="s">
        <v>36</v>
      </c>
      <c r="AX244" s="12" t="s">
        <v>83</v>
      </c>
      <c r="AY244" s="154" t="s">
        <v>244</v>
      </c>
    </row>
    <row r="245" spans="2:65" s="1" customFormat="1" ht="16.5" customHeight="1">
      <c r="B245" s="34"/>
      <c r="C245" s="134" t="s">
        <v>518</v>
      </c>
      <c r="D245" s="134" t="s">
        <v>246</v>
      </c>
      <c r="E245" s="135" t="s">
        <v>4124</v>
      </c>
      <c r="F245" s="136" t="s">
        <v>4125</v>
      </c>
      <c r="G245" s="137" t="s">
        <v>249</v>
      </c>
      <c r="H245" s="138">
        <v>124.56</v>
      </c>
      <c r="I245" s="139"/>
      <c r="J245" s="140">
        <f>ROUND(I245*H245,2)</f>
        <v>0</v>
      </c>
      <c r="K245" s="136" t="s">
        <v>250</v>
      </c>
      <c r="L245" s="34"/>
      <c r="M245" s="141" t="s">
        <v>29</v>
      </c>
      <c r="N245" s="142" t="s">
        <v>46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251</v>
      </c>
      <c r="AT245" s="145" t="s">
        <v>246</v>
      </c>
      <c r="AU245" s="145" t="s">
        <v>21</v>
      </c>
      <c r="AY245" s="18" t="s">
        <v>244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83</v>
      </c>
      <c r="BK245" s="146">
        <f>ROUND(I245*H245,2)</f>
        <v>0</v>
      </c>
      <c r="BL245" s="18" t="s">
        <v>251</v>
      </c>
      <c r="BM245" s="145" t="s">
        <v>4357</v>
      </c>
    </row>
    <row r="246" spans="2:65" s="1" customFormat="1">
      <c r="B246" s="34"/>
      <c r="D246" s="147" t="s">
        <v>253</v>
      </c>
      <c r="F246" s="148" t="s">
        <v>4127</v>
      </c>
      <c r="I246" s="149"/>
      <c r="L246" s="34"/>
      <c r="M246" s="150"/>
      <c r="T246" s="55"/>
      <c r="AT246" s="18" t="s">
        <v>253</v>
      </c>
      <c r="AU246" s="18" t="s">
        <v>21</v>
      </c>
    </row>
    <row r="247" spans="2:65" s="1" customFormat="1">
      <c r="B247" s="34"/>
      <c r="D247" s="151" t="s">
        <v>255</v>
      </c>
      <c r="F247" s="152" t="s">
        <v>4128</v>
      </c>
      <c r="I247" s="149"/>
      <c r="L247" s="34"/>
      <c r="M247" s="150"/>
      <c r="T247" s="55"/>
      <c r="AT247" s="18" t="s">
        <v>255</v>
      </c>
      <c r="AU247" s="18" t="s">
        <v>21</v>
      </c>
    </row>
    <row r="248" spans="2:65" s="1" customFormat="1" ht="19.5">
      <c r="B248" s="34"/>
      <c r="D248" s="147" t="s">
        <v>284</v>
      </c>
      <c r="F248" s="167" t="s">
        <v>4129</v>
      </c>
      <c r="I248" s="149"/>
      <c r="L248" s="34"/>
      <c r="M248" s="150"/>
      <c r="T248" s="55"/>
      <c r="AT248" s="18" t="s">
        <v>284</v>
      </c>
      <c r="AU248" s="18" t="s">
        <v>21</v>
      </c>
    </row>
    <row r="249" spans="2:65" s="1" customFormat="1" ht="16.5" customHeight="1">
      <c r="B249" s="34"/>
      <c r="C249" s="134" t="s">
        <v>522</v>
      </c>
      <c r="D249" s="134" t="s">
        <v>246</v>
      </c>
      <c r="E249" s="135" t="s">
        <v>4130</v>
      </c>
      <c r="F249" s="136" t="s">
        <v>4131</v>
      </c>
      <c r="G249" s="137" t="s">
        <v>249</v>
      </c>
      <c r="H249" s="138">
        <v>111.87</v>
      </c>
      <c r="I249" s="139"/>
      <c r="J249" s="140">
        <f>ROUND(I249*H249,2)</f>
        <v>0</v>
      </c>
      <c r="K249" s="136" t="s">
        <v>250</v>
      </c>
      <c r="L249" s="34"/>
      <c r="M249" s="141" t="s">
        <v>29</v>
      </c>
      <c r="N249" s="142" t="s">
        <v>46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251</v>
      </c>
      <c r="AT249" s="145" t="s">
        <v>246</v>
      </c>
      <c r="AU249" s="145" t="s">
        <v>21</v>
      </c>
      <c r="AY249" s="18" t="s">
        <v>244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83</v>
      </c>
      <c r="BK249" s="146">
        <f>ROUND(I249*H249,2)</f>
        <v>0</v>
      </c>
      <c r="BL249" s="18" t="s">
        <v>251</v>
      </c>
      <c r="BM249" s="145" t="s">
        <v>4358</v>
      </c>
    </row>
    <row r="250" spans="2:65" s="1" customFormat="1">
      <c r="B250" s="34"/>
      <c r="D250" s="147" t="s">
        <v>253</v>
      </c>
      <c r="F250" s="148" t="s">
        <v>4133</v>
      </c>
      <c r="I250" s="149"/>
      <c r="L250" s="34"/>
      <c r="M250" s="150"/>
      <c r="T250" s="55"/>
      <c r="AT250" s="18" t="s">
        <v>253</v>
      </c>
      <c r="AU250" s="18" t="s">
        <v>21</v>
      </c>
    </row>
    <row r="251" spans="2:65" s="1" customFormat="1">
      <c r="B251" s="34"/>
      <c r="D251" s="151" t="s">
        <v>255</v>
      </c>
      <c r="F251" s="152" t="s">
        <v>4134</v>
      </c>
      <c r="I251" s="149"/>
      <c r="L251" s="34"/>
      <c r="M251" s="150"/>
      <c r="T251" s="55"/>
      <c r="AT251" s="18" t="s">
        <v>255</v>
      </c>
      <c r="AU251" s="18" t="s">
        <v>21</v>
      </c>
    </row>
    <row r="252" spans="2:65" s="1" customFormat="1" ht="19.5">
      <c r="B252" s="34"/>
      <c r="D252" s="147" t="s">
        <v>284</v>
      </c>
      <c r="F252" s="167" t="s">
        <v>4135</v>
      </c>
      <c r="I252" s="149"/>
      <c r="L252" s="34"/>
      <c r="M252" s="150"/>
      <c r="T252" s="55"/>
      <c r="AT252" s="18" t="s">
        <v>284</v>
      </c>
      <c r="AU252" s="18" t="s">
        <v>21</v>
      </c>
    </row>
    <row r="253" spans="2:65" s="12" customFormat="1">
      <c r="B253" s="153"/>
      <c r="D253" s="147" t="s">
        <v>262</v>
      </c>
      <c r="E253" s="154" t="s">
        <v>29</v>
      </c>
      <c r="F253" s="155" t="s">
        <v>4359</v>
      </c>
      <c r="H253" s="156">
        <v>111.87</v>
      </c>
      <c r="I253" s="157"/>
      <c r="L253" s="153"/>
      <c r="M253" s="158"/>
      <c r="T253" s="159"/>
      <c r="AT253" s="154" t="s">
        <v>262</v>
      </c>
      <c r="AU253" s="154" t="s">
        <v>21</v>
      </c>
      <c r="AV253" s="12" t="s">
        <v>21</v>
      </c>
      <c r="AW253" s="12" t="s">
        <v>36</v>
      </c>
      <c r="AX253" s="12" t="s">
        <v>83</v>
      </c>
      <c r="AY253" s="154" t="s">
        <v>244</v>
      </c>
    </row>
    <row r="254" spans="2:65" s="1" customFormat="1" ht="21.75" customHeight="1">
      <c r="B254" s="34"/>
      <c r="C254" s="134" t="s">
        <v>531</v>
      </c>
      <c r="D254" s="134" t="s">
        <v>246</v>
      </c>
      <c r="E254" s="135" t="s">
        <v>4360</v>
      </c>
      <c r="F254" s="136" t="s">
        <v>4361</v>
      </c>
      <c r="G254" s="137" t="s">
        <v>249</v>
      </c>
      <c r="H254" s="138">
        <v>101.7</v>
      </c>
      <c r="I254" s="139"/>
      <c r="J254" s="140">
        <f>ROUND(I254*H254,2)</f>
        <v>0</v>
      </c>
      <c r="K254" s="136" t="s">
        <v>250</v>
      </c>
      <c r="L254" s="34"/>
      <c r="M254" s="141" t="s">
        <v>29</v>
      </c>
      <c r="N254" s="142" t="s">
        <v>46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251</v>
      </c>
      <c r="AT254" s="145" t="s">
        <v>246</v>
      </c>
      <c r="AU254" s="145" t="s">
        <v>21</v>
      </c>
      <c r="AY254" s="18" t="s">
        <v>244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83</v>
      </c>
      <c r="BK254" s="146">
        <f>ROUND(I254*H254,2)</f>
        <v>0</v>
      </c>
      <c r="BL254" s="18" t="s">
        <v>251</v>
      </c>
      <c r="BM254" s="145" t="s">
        <v>4362</v>
      </c>
    </row>
    <row r="255" spans="2:65" s="1" customFormat="1" ht="19.5">
      <c r="B255" s="34"/>
      <c r="D255" s="147" t="s">
        <v>253</v>
      </c>
      <c r="F255" s="148" t="s">
        <v>4363</v>
      </c>
      <c r="I255" s="149"/>
      <c r="L255" s="34"/>
      <c r="M255" s="150"/>
      <c r="T255" s="55"/>
      <c r="AT255" s="18" t="s">
        <v>253</v>
      </c>
      <c r="AU255" s="18" t="s">
        <v>21</v>
      </c>
    </row>
    <row r="256" spans="2:65" s="1" customFormat="1">
      <c r="B256" s="34"/>
      <c r="D256" s="151" t="s">
        <v>255</v>
      </c>
      <c r="F256" s="152" t="s">
        <v>4364</v>
      </c>
      <c r="I256" s="149"/>
      <c r="L256" s="34"/>
      <c r="M256" s="150"/>
      <c r="T256" s="55"/>
      <c r="AT256" s="18" t="s">
        <v>255</v>
      </c>
      <c r="AU256" s="18" t="s">
        <v>21</v>
      </c>
    </row>
    <row r="257" spans="2:65" s="1" customFormat="1" ht="19.5">
      <c r="B257" s="34"/>
      <c r="D257" s="147" t="s">
        <v>284</v>
      </c>
      <c r="F257" s="167" t="s">
        <v>4365</v>
      </c>
      <c r="I257" s="149"/>
      <c r="L257" s="34"/>
      <c r="M257" s="150"/>
      <c r="T257" s="55"/>
      <c r="AT257" s="18" t="s">
        <v>284</v>
      </c>
      <c r="AU257" s="18" t="s">
        <v>21</v>
      </c>
    </row>
    <row r="258" spans="2:65" s="12" customFormat="1">
      <c r="B258" s="153"/>
      <c r="D258" s="147" t="s">
        <v>262</v>
      </c>
      <c r="E258" s="154" t="s">
        <v>29</v>
      </c>
      <c r="F258" s="155" t="s">
        <v>4366</v>
      </c>
      <c r="H258" s="156">
        <v>101.7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36</v>
      </c>
      <c r="AX258" s="12" t="s">
        <v>83</v>
      </c>
      <c r="AY258" s="154" t="s">
        <v>244</v>
      </c>
    </row>
    <row r="259" spans="2:65" s="1" customFormat="1" ht="21.75" customHeight="1">
      <c r="B259" s="34"/>
      <c r="C259" s="134" t="s">
        <v>535</v>
      </c>
      <c r="D259" s="134" t="s">
        <v>246</v>
      </c>
      <c r="E259" s="135" t="s">
        <v>4367</v>
      </c>
      <c r="F259" s="136" t="s">
        <v>4368</v>
      </c>
      <c r="G259" s="137" t="s">
        <v>249</v>
      </c>
      <c r="H259" s="138">
        <v>1.25</v>
      </c>
      <c r="I259" s="139"/>
      <c r="J259" s="140">
        <f>ROUND(I259*H259,2)</f>
        <v>0</v>
      </c>
      <c r="K259" s="136" t="s">
        <v>250</v>
      </c>
      <c r="L259" s="34"/>
      <c r="M259" s="141" t="s">
        <v>29</v>
      </c>
      <c r="N259" s="142" t="s">
        <v>46</v>
      </c>
      <c r="P259" s="143">
        <f>O259*H259</f>
        <v>0</v>
      </c>
      <c r="Q259" s="143">
        <v>8.9219999999999994E-2</v>
      </c>
      <c r="R259" s="143">
        <f>Q259*H259</f>
        <v>0.11152499999999999</v>
      </c>
      <c r="S259" s="143">
        <v>0</v>
      </c>
      <c r="T259" s="144">
        <f>S259*H259</f>
        <v>0</v>
      </c>
      <c r="AR259" s="145" t="s">
        <v>251</v>
      </c>
      <c r="AT259" s="145" t="s">
        <v>246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4369</v>
      </c>
    </row>
    <row r="260" spans="2:65" s="1" customFormat="1" ht="29.25">
      <c r="B260" s="34"/>
      <c r="D260" s="147" t="s">
        <v>253</v>
      </c>
      <c r="F260" s="148" t="s">
        <v>4370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>
      <c r="B261" s="34"/>
      <c r="D261" s="151" t="s">
        <v>255</v>
      </c>
      <c r="F261" s="152" t="s">
        <v>4371</v>
      </c>
      <c r="I261" s="149"/>
      <c r="L261" s="34"/>
      <c r="M261" s="150"/>
      <c r="T261" s="55"/>
      <c r="AT261" s="18" t="s">
        <v>255</v>
      </c>
      <c r="AU261" s="18" t="s">
        <v>21</v>
      </c>
    </row>
    <row r="262" spans="2:65" s="1" customFormat="1" ht="19.5">
      <c r="B262" s="34"/>
      <c r="D262" s="147" t="s">
        <v>284</v>
      </c>
      <c r="F262" s="167" t="s">
        <v>4372</v>
      </c>
      <c r="I262" s="149"/>
      <c r="L262" s="34"/>
      <c r="M262" s="150"/>
      <c r="T262" s="55"/>
      <c r="AT262" s="18" t="s">
        <v>284</v>
      </c>
      <c r="AU262" s="18" t="s">
        <v>21</v>
      </c>
    </row>
    <row r="263" spans="2:65" s="1" customFormat="1" ht="16.5" customHeight="1">
      <c r="B263" s="34"/>
      <c r="C263" s="175" t="s">
        <v>539</v>
      </c>
      <c r="D263" s="175" t="s">
        <v>373</v>
      </c>
      <c r="E263" s="176" t="s">
        <v>4373</v>
      </c>
      <c r="F263" s="177" t="s">
        <v>4374</v>
      </c>
      <c r="G263" s="178" t="s">
        <v>249</v>
      </c>
      <c r="H263" s="179">
        <v>1.25</v>
      </c>
      <c r="I263" s="180"/>
      <c r="J263" s="181">
        <f>ROUND(I263*H263,2)</f>
        <v>0</v>
      </c>
      <c r="K263" s="177" t="s">
        <v>250</v>
      </c>
      <c r="L263" s="182"/>
      <c r="M263" s="183" t="s">
        <v>29</v>
      </c>
      <c r="N263" s="184" t="s">
        <v>46</v>
      </c>
      <c r="P263" s="143">
        <f>O263*H263</f>
        <v>0</v>
      </c>
      <c r="Q263" s="143">
        <v>0.13100000000000001</v>
      </c>
      <c r="R263" s="143">
        <f>Q263*H263</f>
        <v>0.16375000000000001</v>
      </c>
      <c r="S263" s="143">
        <v>0</v>
      </c>
      <c r="T263" s="144">
        <f>S263*H263</f>
        <v>0</v>
      </c>
      <c r="AR263" s="145" t="s">
        <v>300</v>
      </c>
      <c r="AT263" s="145" t="s">
        <v>373</v>
      </c>
      <c r="AU263" s="145" t="s">
        <v>21</v>
      </c>
      <c r="AY263" s="18" t="s">
        <v>244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83</v>
      </c>
      <c r="BK263" s="146">
        <f>ROUND(I263*H263,2)</f>
        <v>0</v>
      </c>
      <c r="BL263" s="18" t="s">
        <v>251</v>
      </c>
      <c r="BM263" s="145" t="s">
        <v>4375</v>
      </c>
    </row>
    <row r="264" spans="2:65" s="1" customFormat="1">
      <c r="B264" s="34"/>
      <c r="D264" s="147" t="s">
        <v>253</v>
      </c>
      <c r="F264" s="148" t="s">
        <v>4374</v>
      </c>
      <c r="I264" s="149"/>
      <c r="L264" s="34"/>
      <c r="M264" s="150"/>
      <c r="T264" s="55"/>
      <c r="AT264" s="18" t="s">
        <v>253</v>
      </c>
      <c r="AU264" s="18" t="s">
        <v>21</v>
      </c>
    </row>
    <row r="265" spans="2:65" s="11" customFormat="1" ht="22.9" customHeight="1">
      <c r="B265" s="122"/>
      <c r="D265" s="123" t="s">
        <v>74</v>
      </c>
      <c r="E265" s="132" t="s">
        <v>307</v>
      </c>
      <c r="F265" s="132" t="s">
        <v>672</v>
      </c>
      <c r="I265" s="125"/>
      <c r="J265" s="133">
        <f>BK265</f>
        <v>0</v>
      </c>
      <c r="L265" s="122"/>
      <c r="M265" s="127"/>
      <c r="P265" s="128">
        <f>SUM(P266:P315)</f>
        <v>0</v>
      </c>
      <c r="R265" s="128">
        <f>SUM(R266:R315)</f>
        <v>5.5696000000000003</v>
      </c>
      <c r="T265" s="129">
        <f>SUM(T266:T315)</f>
        <v>0.5444</v>
      </c>
      <c r="AR265" s="123" t="s">
        <v>83</v>
      </c>
      <c r="AT265" s="130" t="s">
        <v>74</v>
      </c>
      <c r="AU265" s="130" t="s">
        <v>83</v>
      </c>
      <c r="AY265" s="123" t="s">
        <v>244</v>
      </c>
      <c r="BK265" s="131">
        <f>SUM(BK266:BK315)</f>
        <v>0</v>
      </c>
    </row>
    <row r="266" spans="2:65" s="1" customFormat="1" ht="16.5" customHeight="1">
      <c r="B266" s="34"/>
      <c r="C266" s="134" t="s">
        <v>543</v>
      </c>
      <c r="D266" s="134" t="s">
        <v>246</v>
      </c>
      <c r="E266" s="135" t="s">
        <v>4376</v>
      </c>
      <c r="F266" s="136" t="s">
        <v>4377</v>
      </c>
      <c r="G266" s="137" t="s">
        <v>282</v>
      </c>
      <c r="H266" s="138">
        <v>1</v>
      </c>
      <c r="I266" s="139"/>
      <c r="J266" s="140">
        <f>ROUND(I266*H266,2)</f>
        <v>0</v>
      </c>
      <c r="K266" s="136" t="s">
        <v>29</v>
      </c>
      <c r="L266" s="34"/>
      <c r="M266" s="141" t="s">
        <v>29</v>
      </c>
      <c r="N266" s="142" t="s">
        <v>46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251</v>
      </c>
      <c r="AT266" s="145" t="s">
        <v>246</v>
      </c>
      <c r="AU266" s="145" t="s">
        <v>21</v>
      </c>
      <c r="AY266" s="18" t="s">
        <v>244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83</v>
      </c>
      <c r="BK266" s="146">
        <f>ROUND(I266*H266,2)</f>
        <v>0</v>
      </c>
      <c r="BL266" s="18" t="s">
        <v>251</v>
      </c>
      <c r="BM266" s="145" t="s">
        <v>4378</v>
      </c>
    </row>
    <row r="267" spans="2:65" s="1" customFormat="1">
      <c r="B267" s="34"/>
      <c r="D267" s="147" t="s">
        <v>253</v>
      </c>
      <c r="F267" s="148" t="s">
        <v>4377</v>
      </c>
      <c r="I267" s="149"/>
      <c r="L267" s="34"/>
      <c r="M267" s="150"/>
      <c r="T267" s="55"/>
      <c r="AT267" s="18" t="s">
        <v>253</v>
      </c>
      <c r="AU267" s="18" t="s">
        <v>21</v>
      </c>
    </row>
    <row r="268" spans="2:65" s="1" customFormat="1" ht="19.5">
      <c r="B268" s="34"/>
      <c r="D268" s="147" t="s">
        <v>284</v>
      </c>
      <c r="F268" s="167" t="s">
        <v>4379</v>
      </c>
      <c r="I268" s="149"/>
      <c r="L268" s="34"/>
      <c r="M268" s="150"/>
      <c r="T268" s="55"/>
      <c r="AT268" s="18" t="s">
        <v>284</v>
      </c>
      <c r="AU268" s="18" t="s">
        <v>21</v>
      </c>
    </row>
    <row r="269" spans="2:65" s="1" customFormat="1" ht="16.5" customHeight="1">
      <c r="B269" s="34"/>
      <c r="C269" s="134" t="s">
        <v>550</v>
      </c>
      <c r="D269" s="134" t="s">
        <v>246</v>
      </c>
      <c r="E269" s="135" t="s">
        <v>788</v>
      </c>
      <c r="F269" s="136" t="s">
        <v>789</v>
      </c>
      <c r="G269" s="137" t="s">
        <v>591</v>
      </c>
      <c r="H269" s="138">
        <v>16</v>
      </c>
      <c r="I269" s="139"/>
      <c r="J269" s="140">
        <f>ROUND(I269*H269,2)</f>
        <v>0</v>
      </c>
      <c r="K269" s="136" t="s">
        <v>250</v>
      </c>
      <c r="L269" s="34"/>
      <c r="M269" s="141" t="s">
        <v>29</v>
      </c>
      <c r="N269" s="142" t="s">
        <v>46</v>
      </c>
      <c r="P269" s="143">
        <f>O269*H269</f>
        <v>0</v>
      </c>
      <c r="Q269" s="143">
        <v>2.9999999999999997E-4</v>
      </c>
      <c r="R269" s="143">
        <f>Q269*H269</f>
        <v>4.7999999999999996E-3</v>
      </c>
      <c r="S269" s="143">
        <v>0</v>
      </c>
      <c r="T269" s="144">
        <f>S269*H269</f>
        <v>0</v>
      </c>
      <c r="AR269" s="145" t="s">
        <v>251</v>
      </c>
      <c r="AT269" s="145" t="s">
        <v>246</v>
      </c>
      <c r="AU269" s="145" t="s">
        <v>21</v>
      </c>
      <c r="AY269" s="18" t="s">
        <v>244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83</v>
      </c>
      <c r="BK269" s="146">
        <f>ROUND(I269*H269,2)</f>
        <v>0</v>
      </c>
      <c r="BL269" s="18" t="s">
        <v>251</v>
      </c>
      <c r="BM269" s="145" t="s">
        <v>4380</v>
      </c>
    </row>
    <row r="270" spans="2:65" s="1" customFormat="1">
      <c r="B270" s="34"/>
      <c r="D270" s="147" t="s">
        <v>253</v>
      </c>
      <c r="F270" s="148" t="s">
        <v>789</v>
      </c>
      <c r="I270" s="149"/>
      <c r="L270" s="34"/>
      <c r="M270" s="150"/>
      <c r="T270" s="55"/>
      <c r="AT270" s="18" t="s">
        <v>253</v>
      </c>
      <c r="AU270" s="18" t="s">
        <v>21</v>
      </c>
    </row>
    <row r="271" spans="2:65" s="1" customFormat="1">
      <c r="B271" s="34"/>
      <c r="D271" s="151" t="s">
        <v>255</v>
      </c>
      <c r="F271" s="152" t="s">
        <v>791</v>
      </c>
      <c r="I271" s="149"/>
      <c r="L271" s="34"/>
      <c r="M271" s="150"/>
      <c r="T271" s="55"/>
      <c r="AT271" s="18" t="s">
        <v>255</v>
      </c>
      <c r="AU271" s="18" t="s">
        <v>21</v>
      </c>
    </row>
    <row r="272" spans="2:65" s="1" customFormat="1" ht="16.5" customHeight="1">
      <c r="B272" s="34"/>
      <c r="C272" s="134" t="s">
        <v>557</v>
      </c>
      <c r="D272" s="134" t="s">
        <v>246</v>
      </c>
      <c r="E272" s="135" t="s">
        <v>4381</v>
      </c>
      <c r="F272" s="136" t="s">
        <v>4382</v>
      </c>
      <c r="G272" s="137" t="s">
        <v>591</v>
      </c>
      <c r="H272" s="138">
        <v>16</v>
      </c>
      <c r="I272" s="139"/>
      <c r="J272" s="140">
        <f>ROUND(I272*H272,2)</f>
        <v>0</v>
      </c>
      <c r="K272" s="136" t="s">
        <v>29</v>
      </c>
      <c r="L272" s="34"/>
      <c r="M272" s="141" t="s">
        <v>29</v>
      </c>
      <c r="N272" s="142" t="s">
        <v>46</v>
      </c>
      <c r="P272" s="143">
        <f>O272*H272</f>
        <v>0</v>
      </c>
      <c r="Q272" s="143">
        <v>0.05</v>
      </c>
      <c r="R272" s="143">
        <f>Q272*H272</f>
        <v>0.8</v>
      </c>
      <c r="S272" s="143">
        <v>0</v>
      </c>
      <c r="T272" s="144">
        <f>S272*H272</f>
        <v>0</v>
      </c>
      <c r="AR272" s="145" t="s">
        <v>251</v>
      </c>
      <c r="AT272" s="145" t="s">
        <v>246</v>
      </c>
      <c r="AU272" s="145" t="s">
        <v>21</v>
      </c>
      <c r="AY272" s="18" t="s">
        <v>244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83</v>
      </c>
      <c r="BK272" s="146">
        <f>ROUND(I272*H272,2)</f>
        <v>0</v>
      </c>
      <c r="BL272" s="18" t="s">
        <v>251</v>
      </c>
      <c r="BM272" s="145" t="s">
        <v>4383</v>
      </c>
    </row>
    <row r="273" spans="2:65" s="1" customFormat="1" ht="19.5">
      <c r="B273" s="34"/>
      <c r="D273" s="147" t="s">
        <v>284</v>
      </c>
      <c r="F273" s="167" t="s">
        <v>4384</v>
      </c>
      <c r="I273" s="149"/>
      <c r="L273" s="34"/>
      <c r="M273" s="150"/>
      <c r="T273" s="55"/>
      <c r="AT273" s="18" t="s">
        <v>284</v>
      </c>
      <c r="AU273" s="18" t="s">
        <v>21</v>
      </c>
    </row>
    <row r="274" spans="2:65" s="1" customFormat="1" ht="16.5" customHeight="1">
      <c r="B274" s="34"/>
      <c r="C274" s="134" t="s">
        <v>563</v>
      </c>
      <c r="D274" s="134" t="s">
        <v>246</v>
      </c>
      <c r="E274" s="135" t="s">
        <v>995</v>
      </c>
      <c r="F274" s="136" t="s">
        <v>996</v>
      </c>
      <c r="G274" s="137" t="s">
        <v>591</v>
      </c>
      <c r="H274" s="138">
        <v>19</v>
      </c>
      <c r="I274" s="139"/>
      <c r="J274" s="140">
        <f>ROUND(I274*H274,2)</f>
        <v>0</v>
      </c>
      <c r="K274" s="136" t="s">
        <v>250</v>
      </c>
      <c r="L274" s="34"/>
      <c r="M274" s="141" t="s">
        <v>29</v>
      </c>
      <c r="N274" s="142" t="s">
        <v>46</v>
      </c>
      <c r="P274" s="143">
        <f>O274*H274</f>
        <v>0</v>
      </c>
      <c r="Q274" s="143">
        <v>0.15540000000000001</v>
      </c>
      <c r="R274" s="143">
        <f>Q274*H274</f>
        <v>2.9526000000000003</v>
      </c>
      <c r="S274" s="143">
        <v>0</v>
      </c>
      <c r="T274" s="144">
        <f>S274*H274</f>
        <v>0</v>
      </c>
      <c r="AR274" s="145" t="s">
        <v>251</v>
      </c>
      <c r="AT274" s="145" t="s">
        <v>246</v>
      </c>
      <c r="AU274" s="145" t="s">
        <v>21</v>
      </c>
      <c r="AY274" s="18" t="s">
        <v>244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83</v>
      </c>
      <c r="BK274" s="146">
        <f>ROUND(I274*H274,2)</f>
        <v>0</v>
      </c>
      <c r="BL274" s="18" t="s">
        <v>251</v>
      </c>
      <c r="BM274" s="145" t="s">
        <v>4385</v>
      </c>
    </row>
    <row r="275" spans="2:65" s="1" customFormat="1" ht="19.5">
      <c r="B275" s="34"/>
      <c r="D275" s="147" t="s">
        <v>253</v>
      </c>
      <c r="F275" s="148" t="s">
        <v>998</v>
      </c>
      <c r="I275" s="149"/>
      <c r="L275" s="34"/>
      <c r="M275" s="150"/>
      <c r="T275" s="55"/>
      <c r="AT275" s="18" t="s">
        <v>253</v>
      </c>
      <c r="AU275" s="18" t="s">
        <v>21</v>
      </c>
    </row>
    <row r="276" spans="2:65" s="1" customFormat="1">
      <c r="B276" s="34"/>
      <c r="D276" s="151" t="s">
        <v>255</v>
      </c>
      <c r="F276" s="152" t="s">
        <v>999</v>
      </c>
      <c r="I276" s="149"/>
      <c r="L276" s="34"/>
      <c r="M276" s="150"/>
      <c r="T276" s="55"/>
      <c r="AT276" s="18" t="s">
        <v>255</v>
      </c>
      <c r="AU276" s="18" t="s">
        <v>21</v>
      </c>
    </row>
    <row r="277" spans="2:65" s="12" customFormat="1">
      <c r="B277" s="153"/>
      <c r="D277" s="147" t="s">
        <v>262</v>
      </c>
      <c r="E277" s="154" t="s">
        <v>29</v>
      </c>
      <c r="F277" s="155" t="s">
        <v>4386</v>
      </c>
      <c r="H277" s="156">
        <v>19</v>
      </c>
      <c r="I277" s="157"/>
      <c r="L277" s="153"/>
      <c r="M277" s="158"/>
      <c r="T277" s="159"/>
      <c r="AT277" s="154" t="s">
        <v>262</v>
      </c>
      <c r="AU277" s="154" t="s">
        <v>21</v>
      </c>
      <c r="AV277" s="12" t="s">
        <v>21</v>
      </c>
      <c r="AW277" s="12" t="s">
        <v>36</v>
      </c>
      <c r="AX277" s="12" t="s">
        <v>83</v>
      </c>
      <c r="AY277" s="154" t="s">
        <v>244</v>
      </c>
    </row>
    <row r="278" spans="2:65" s="1" customFormat="1" ht="16.5" customHeight="1">
      <c r="B278" s="34"/>
      <c r="C278" s="175" t="s">
        <v>570</v>
      </c>
      <c r="D278" s="175" t="s">
        <v>373</v>
      </c>
      <c r="E278" s="176" t="s">
        <v>2989</v>
      </c>
      <c r="F278" s="177" t="s">
        <v>2990</v>
      </c>
      <c r="G278" s="178" t="s">
        <v>591</v>
      </c>
      <c r="H278" s="179">
        <v>1</v>
      </c>
      <c r="I278" s="180"/>
      <c r="J278" s="181">
        <f>ROUND(I278*H278,2)</f>
        <v>0</v>
      </c>
      <c r="K278" s="177" t="s">
        <v>250</v>
      </c>
      <c r="L278" s="182"/>
      <c r="M278" s="183" t="s">
        <v>29</v>
      </c>
      <c r="N278" s="184" t="s">
        <v>46</v>
      </c>
      <c r="P278" s="143">
        <f>O278*H278</f>
        <v>0</v>
      </c>
      <c r="Q278" s="143">
        <v>0.08</v>
      </c>
      <c r="R278" s="143">
        <f>Q278*H278</f>
        <v>0.08</v>
      </c>
      <c r="S278" s="143">
        <v>0</v>
      </c>
      <c r="T278" s="144">
        <f>S278*H278</f>
        <v>0</v>
      </c>
      <c r="AR278" s="145" t="s">
        <v>300</v>
      </c>
      <c r="AT278" s="145" t="s">
        <v>373</v>
      </c>
      <c r="AU278" s="145" t="s">
        <v>21</v>
      </c>
      <c r="AY278" s="18" t="s">
        <v>244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83</v>
      </c>
      <c r="BK278" s="146">
        <f>ROUND(I278*H278,2)</f>
        <v>0</v>
      </c>
      <c r="BL278" s="18" t="s">
        <v>251</v>
      </c>
      <c r="BM278" s="145" t="s">
        <v>4387</v>
      </c>
    </row>
    <row r="279" spans="2:65" s="1" customFormat="1">
      <c r="B279" s="34"/>
      <c r="D279" s="147" t="s">
        <v>253</v>
      </c>
      <c r="F279" s="148" t="s">
        <v>2990</v>
      </c>
      <c r="I279" s="149"/>
      <c r="L279" s="34"/>
      <c r="M279" s="150"/>
      <c r="T279" s="55"/>
      <c r="AT279" s="18" t="s">
        <v>253</v>
      </c>
      <c r="AU279" s="18" t="s">
        <v>21</v>
      </c>
    </row>
    <row r="280" spans="2:65" s="12" customFormat="1">
      <c r="B280" s="153"/>
      <c r="D280" s="147" t="s">
        <v>262</v>
      </c>
      <c r="F280" s="155" t="s">
        <v>4388</v>
      </c>
      <c r="H280" s="156">
        <v>1</v>
      </c>
      <c r="I280" s="157"/>
      <c r="L280" s="153"/>
      <c r="M280" s="158"/>
      <c r="T280" s="159"/>
      <c r="AT280" s="154" t="s">
        <v>262</v>
      </c>
      <c r="AU280" s="154" t="s">
        <v>21</v>
      </c>
      <c r="AV280" s="12" t="s">
        <v>21</v>
      </c>
      <c r="AW280" s="12" t="s">
        <v>4</v>
      </c>
      <c r="AX280" s="12" t="s">
        <v>83</v>
      </c>
      <c r="AY280" s="154" t="s">
        <v>244</v>
      </c>
    </row>
    <row r="281" spans="2:65" s="1" customFormat="1" ht="16.5" customHeight="1">
      <c r="B281" s="34"/>
      <c r="C281" s="175" t="s">
        <v>577</v>
      </c>
      <c r="D281" s="175" t="s">
        <v>373</v>
      </c>
      <c r="E281" s="176" t="s">
        <v>4389</v>
      </c>
      <c r="F281" s="177" t="s">
        <v>4390</v>
      </c>
      <c r="G281" s="178" t="s">
        <v>591</v>
      </c>
      <c r="H281" s="179">
        <v>1</v>
      </c>
      <c r="I281" s="180"/>
      <c r="J281" s="181">
        <f>ROUND(I281*H281,2)</f>
        <v>0</v>
      </c>
      <c r="K281" s="177" t="s">
        <v>250</v>
      </c>
      <c r="L281" s="182"/>
      <c r="M281" s="183" t="s">
        <v>29</v>
      </c>
      <c r="N281" s="184" t="s">
        <v>46</v>
      </c>
      <c r="P281" s="143">
        <f>O281*H281</f>
        <v>0</v>
      </c>
      <c r="Q281" s="143">
        <v>4.8300000000000003E-2</v>
      </c>
      <c r="R281" s="143">
        <f>Q281*H281</f>
        <v>4.8300000000000003E-2</v>
      </c>
      <c r="S281" s="143">
        <v>0</v>
      </c>
      <c r="T281" s="144">
        <f>S281*H281</f>
        <v>0</v>
      </c>
      <c r="AR281" s="145" t="s">
        <v>300</v>
      </c>
      <c r="AT281" s="145" t="s">
        <v>373</v>
      </c>
      <c r="AU281" s="145" t="s">
        <v>21</v>
      </c>
      <c r="AY281" s="18" t="s">
        <v>244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83</v>
      </c>
      <c r="BK281" s="146">
        <f>ROUND(I281*H281,2)</f>
        <v>0</v>
      </c>
      <c r="BL281" s="18" t="s">
        <v>251</v>
      </c>
      <c r="BM281" s="145" t="s">
        <v>4391</v>
      </c>
    </row>
    <row r="282" spans="2:65" s="1" customFormat="1">
      <c r="B282" s="34"/>
      <c r="D282" s="147" t="s">
        <v>253</v>
      </c>
      <c r="F282" s="148" t="s">
        <v>4390</v>
      </c>
      <c r="I282" s="149"/>
      <c r="L282" s="34"/>
      <c r="M282" s="150"/>
      <c r="T282" s="55"/>
      <c r="AT282" s="18" t="s">
        <v>253</v>
      </c>
      <c r="AU282" s="18" t="s">
        <v>21</v>
      </c>
    </row>
    <row r="283" spans="2:65" s="1" customFormat="1" ht="16.5" customHeight="1">
      <c r="B283" s="34"/>
      <c r="C283" s="175" t="s">
        <v>582</v>
      </c>
      <c r="D283" s="175" t="s">
        <v>373</v>
      </c>
      <c r="E283" s="176" t="s">
        <v>4392</v>
      </c>
      <c r="F283" s="177" t="s">
        <v>4393</v>
      </c>
      <c r="G283" s="178" t="s">
        <v>591</v>
      </c>
      <c r="H283" s="179">
        <v>17</v>
      </c>
      <c r="I283" s="180"/>
      <c r="J283" s="181">
        <f>ROUND(I283*H283,2)</f>
        <v>0</v>
      </c>
      <c r="K283" s="177" t="s">
        <v>250</v>
      </c>
      <c r="L283" s="182"/>
      <c r="M283" s="183" t="s">
        <v>29</v>
      </c>
      <c r="N283" s="184" t="s">
        <v>46</v>
      </c>
      <c r="P283" s="143">
        <f>O283*H283</f>
        <v>0</v>
      </c>
      <c r="Q283" s="143">
        <v>8.5999999999999993E-2</v>
      </c>
      <c r="R283" s="143">
        <f>Q283*H283</f>
        <v>1.462</v>
      </c>
      <c r="S283" s="143">
        <v>0</v>
      </c>
      <c r="T283" s="144">
        <f>S283*H283</f>
        <v>0</v>
      </c>
      <c r="AR283" s="145" t="s">
        <v>300</v>
      </c>
      <c r="AT283" s="145" t="s">
        <v>373</v>
      </c>
      <c r="AU283" s="145" t="s">
        <v>21</v>
      </c>
      <c r="AY283" s="18" t="s">
        <v>244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83</v>
      </c>
      <c r="BK283" s="146">
        <f>ROUND(I283*H283,2)</f>
        <v>0</v>
      </c>
      <c r="BL283" s="18" t="s">
        <v>251</v>
      </c>
      <c r="BM283" s="145" t="s">
        <v>4394</v>
      </c>
    </row>
    <row r="284" spans="2:65" s="1" customFormat="1">
      <c r="B284" s="34"/>
      <c r="D284" s="147" t="s">
        <v>253</v>
      </c>
      <c r="F284" s="148" t="s">
        <v>4393</v>
      </c>
      <c r="I284" s="149"/>
      <c r="L284" s="34"/>
      <c r="M284" s="150"/>
      <c r="T284" s="55"/>
      <c r="AT284" s="18" t="s">
        <v>253</v>
      </c>
      <c r="AU284" s="18" t="s">
        <v>21</v>
      </c>
    </row>
    <row r="285" spans="2:65" s="1" customFormat="1" ht="16.5" customHeight="1">
      <c r="B285" s="34"/>
      <c r="C285" s="134" t="s">
        <v>588</v>
      </c>
      <c r="D285" s="134" t="s">
        <v>246</v>
      </c>
      <c r="E285" s="135" t="s">
        <v>4173</v>
      </c>
      <c r="F285" s="136" t="s">
        <v>4174</v>
      </c>
      <c r="G285" s="137" t="s">
        <v>591</v>
      </c>
      <c r="H285" s="138">
        <v>36.700000000000003</v>
      </c>
      <c r="I285" s="139"/>
      <c r="J285" s="140">
        <f>ROUND(I285*H285,2)</f>
        <v>0</v>
      </c>
      <c r="K285" s="136" t="s">
        <v>250</v>
      </c>
      <c r="L285" s="34"/>
      <c r="M285" s="141" t="s">
        <v>29</v>
      </c>
      <c r="N285" s="142" t="s">
        <v>46</v>
      </c>
      <c r="P285" s="143">
        <f>O285*H285</f>
        <v>0</v>
      </c>
      <c r="Q285" s="143">
        <v>1.0000000000000001E-5</v>
      </c>
      <c r="R285" s="143">
        <f>Q285*H285</f>
        <v>3.6700000000000008E-4</v>
      </c>
      <c r="S285" s="143">
        <v>0</v>
      </c>
      <c r="T285" s="144">
        <f>S285*H285</f>
        <v>0</v>
      </c>
      <c r="AR285" s="145" t="s">
        <v>251</v>
      </c>
      <c r="AT285" s="145" t="s">
        <v>246</v>
      </c>
      <c r="AU285" s="145" t="s">
        <v>21</v>
      </c>
      <c r="AY285" s="18" t="s">
        <v>244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83</v>
      </c>
      <c r="BK285" s="146">
        <f>ROUND(I285*H285,2)</f>
        <v>0</v>
      </c>
      <c r="BL285" s="18" t="s">
        <v>251</v>
      </c>
      <c r="BM285" s="145" t="s">
        <v>4395</v>
      </c>
    </row>
    <row r="286" spans="2:65" s="1" customFormat="1">
      <c r="B286" s="34"/>
      <c r="D286" s="147" t="s">
        <v>253</v>
      </c>
      <c r="F286" s="148" t="s">
        <v>4176</v>
      </c>
      <c r="I286" s="149"/>
      <c r="L286" s="34"/>
      <c r="M286" s="150"/>
      <c r="T286" s="55"/>
      <c r="AT286" s="18" t="s">
        <v>253</v>
      </c>
      <c r="AU286" s="18" t="s">
        <v>21</v>
      </c>
    </row>
    <row r="287" spans="2:65" s="1" customFormat="1">
      <c r="B287" s="34"/>
      <c r="D287" s="151" t="s">
        <v>255</v>
      </c>
      <c r="F287" s="152" t="s">
        <v>4177</v>
      </c>
      <c r="I287" s="149"/>
      <c r="L287" s="34"/>
      <c r="M287" s="150"/>
      <c r="T287" s="55"/>
      <c r="AT287" s="18" t="s">
        <v>255</v>
      </c>
      <c r="AU287" s="18" t="s">
        <v>21</v>
      </c>
    </row>
    <row r="288" spans="2:65" s="1" customFormat="1" ht="19.5">
      <c r="B288" s="34"/>
      <c r="D288" s="147" t="s">
        <v>284</v>
      </c>
      <c r="F288" s="167" t="s">
        <v>4396</v>
      </c>
      <c r="I288" s="149"/>
      <c r="L288" s="34"/>
      <c r="M288" s="150"/>
      <c r="T288" s="55"/>
      <c r="AT288" s="18" t="s">
        <v>284</v>
      </c>
      <c r="AU288" s="18" t="s">
        <v>21</v>
      </c>
    </row>
    <row r="289" spans="2:65" s="1" customFormat="1" ht="16.5" customHeight="1">
      <c r="B289" s="34"/>
      <c r="C289" s="134" t="s">
        <v>596</v>
      </c>
      <c r="D289" s="134" t="s">
        <v>246</v>
      </c>
      <c r="E289" s="135" t="s">
        <v>3635</v>
      </c>
      <c r="F289" s="136" t="s">
        <v>3636</v>
      </c>
      <c r="G289" s="137" t="s">
        <v>591</v>
      </c>
      <c r="H289" s="138">
        <v>13.5</v>
      </c>
      <c r="I289" s="139"/>
      <c r="J289" s="140">
        <f>ROUND(I289*H289,2)</f>
        <v>0</v>
      </c>
      <c r="K289" s="136" t="s">
        <v>250</v>
      </c>
      <c r="L289" s="34"/>
      <c r="M289" s="141" t="s">
        <v>29</v>
      </c>
      <c r="N289" s="142" t="s">
        <v>46</v>
      </c>
      <c r="P289" s="143">
        <f>O289*H289</f>
        <v>0</v>
      </c>
      <c r="Q289" s="143">
        <v>3.4000000000000002E-4</v>
      </c>
      <c r="R289" s="143">
        <f>Q289*H289</f>
        <v>4.5900000000000003E-3</v>
      </c>
      <c r="S289" s="143">
        <v>0</v>
      </c>
      <c r="T289" s="144">
        <f>S289*H289</f>
        <v>0</v>
      </c>
      <c r="AR289" s="145" t="s">
        <v>251</v>
      </c>
      <c r="AT289" s="145" t="s">
        <v>246</v>
      </c>
      <c r="AU289" s="145" t="s">
        <v>21</v>
      </c>
      <c r="AY289" s="18" t="s">
        <v>244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83</v>
      </c>
      <c r="BK289" s="146">
        <f>ROUND(I289*H289,2)</f>
        <v>0</v>
      </c>
      <c r="BL289" s="18" t="s">
        <v>251</v>
      </c>
      <c r="BM289" s="145" t="s">
        <v>4397</v>
      </c>
    </row>
    <row r="290" spans="2:65" s="1" customFormat="1" ht="19.5">
      <c r="B290" s="34"/>
      <c r="D290" s="147" t="s">
        <v>253</v>
      </c>
      <c r="F290" s="148" t="s">
        <v>3638</v>
      </c>
      <c r="I290" s="149"/>
      <c r="L290" s="34"/>
      <c r="M290" s="150"/>
      <c r="T290" s="55"/>
      <c r="AT290" s="18" t="s">
        <v>253</v>
      </c>
      <c r="AU290" s="18" t="s">
        <v>21</v>
      </c>
    </row>
    <row r="291" spans="2:65" s="1" customFormat="1">
      <c r="B291" s="34"/>
      <c r="D291" s="151" t="s">
        <v>255</v>
      </c>
      <c r="F291" s="152" t="s">
        <v>3639</v>
      </c>
      <c r="I291" s="149"/>
      <c r="L291" s="34"/>
      <c r="M291" s="150"/>
      <c r="T291" s="55"/>
      <c r="AT291" s="18" t="s">
        <v>255</v>
      </c>
      <c r="AU291" s="18" t="s">
        <v>21</v>
      </c>
    </row>
    <row r="292" spans="2:65" s="1" customFormat="1" ht="16.5" customHeight="1">
      <c r="B292" s="34"/>
      <c r="C292" s="134" t="s">
        <v>602</v>
      </c>
      <c r="D292" s="134" t="s">
        <v>246</v>
      </c>
      <c r="E292" s="135" t="s">
        <v>4179</v>
      </c>
      <c r="F292" s="136" t="s">
        <v>4180</v>
      </c>
      <c r="G292" s="137" t="s">
        <v>591</v>
      </c>
      <c r="H292" s="138">
        <v>36.700000000000003</v>
      </c>
      <c r="I292" s="139"/>
      <c r="J292" s="140">
        <f>ROUND(I292*H292,2)</f>
        <v>0</v>
      </c>
      <c r="K292" s="136" t="s">
        <v>250</v>
      </c>
      <c r="L292" s="34"/>
      <c r="M292" s="141" t="s">
        <v>29</v>
      </c>
      <c r="N292" s="142" t="s">
        <v>46</v>
      </c>
      <c r="P292" s="143">
        <f>O292*H292</f>
        <v>0</v>
      </c>
      <c r="Q292" s="143">
        <v>8.8000000000000003E-4</v>
      </c>
      <c r="R292" s="143">
        <f>Q292*H292</f>
        <v>3.2296000000000005E-2</v>
      </c>
      <c r="S292" s="143">
        <v>0</v>
      </c>
      <c r="T292" s="144">
        <f>S292*H292</f>
        <v>0</v>
      </c>
      <c r="AR292" s="145" t="s">
        <v>251</v>
      </c>
      <c r="AT292" s="145" t="s">
        <v>246</v>
      </c>
      <c r="AU292" s="145" t="s">
        <v>21</v>
      </c>
      <c r="AY292" s="18" t="s">
        <v>244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83</v>
      </c>
      <c r="BK292" s="146">
        <f>ROUND(I292*H292,2)</f>
        <v>0</v>
      </c>
      <c r="BL292" s="18" t="s">
        <v>251</v>
      </c>
      <c r="BM292" s="145" t="s">
        <v>4398</v>
      </c>
    </row>
    <row r="293" spans="2:65" s="1" customFormat="1" ht="19.5">
      <c r="B293" s="34"/>
      <c r="D293" s="147" t="s">
        <v>253</v>
      </c>
      <c r="F293" s="148" t="s">
        <v>4182</v>
      </c>
      <c r="I293" s="149"/>
      <c r="L293" s="34"/>
      <c r="M293" s="150"/>
      <c r="T293" s="55"/>
      <c r="AT293" s="18" t="s">
        <v>253</v>
      </c>
      <c r="AU293" s="18" t="s">
        <v>21</v>
      </c>
    </row>
    <row r="294" spans="2:65" s="1" customFormat="1">
      <c r="B294" s="34"/>
      <c r="D294" s="151" t="s">
        <v>255</v>
      </c>
      <c r="F294" s="152" t="s">
        <v>4183</v>
      </c>
      <c r="I294" s="149"/>
      <c r="L294" s="34"/>
      <c r="M294" s="150"/>
      <c r="T294" s="55"/>
      <c r="AT294" s="18" t="s">
        <v>255</v>
      </c>
      <c r="AU294" s="18" t="s">
        <v>21</v>
      </c>
    </row>
    <row r="295" spans="2:65" s="12" customFormat="1">
      <c r="B295" s="153"/>
      <c r="D295" s="147" t="s">
        <v>262</v>
      </c>
      <c r="E295" s="154" t="s">
        <v>29</v>
      </c>
      <c r="F295" s="155" t="s">
        <v>4399</v>
      </c>
      <c r="H295" s="156">
        <v>36.700000000000003</v>
      </c>
      <c r="I295" s="157"/>
      <c r="L295" s="153"/>
      <c r="M295" s="158"/>
      <c r="T295" s="159"/>
      <c r="AT295" s="154" t="s">
        <v>262</v>
      </c>
      <c r="AU295" s="154" t="s">
        <v>21</v>
      </c>
      <c r="AV295" s="12" t="s">
        <v>21</v>
      </c>
      <c r="AW295" s="12" t="s">
        <v>36</v>
      </c>
      <c r="AX295" s="12" t="s">
        <v>83</v>
      </c>
      <c r="AY295" s="154" t="s">
        <v>244</v>
      </c>
    </row>
    <row r="296" spans="2:65" s="1" customFormat="1" ht="16.5" customHeight="1">
      <c r="B296" s="34"/>
      <c r="C296" s="134" t="s">
        <v>609</v>
      </c>
      <c r="D296" s="134" t="s">
        <v>246</v>
      </c>
      <c r="E296" s="135" t="s">
        <v>4185</v>
      </c>
      <c r="F296" s="136" t="s">
        <v>4186</v>
      </c>
      <c r="G296" s="137" t="s">
        <v>249</v>
      </c>
      <c r="H296" s="138">
        <v>194.3</v>
      </c>
      <c r="I296" s="139"/>
      <c r="J296" s="140">
        <f>ROUND(I296*H296,2)</f>
        <v>0</v>
      </c>
      <c r="K296" s="136" t="s">
        <v>250</v>
      </c>
      <c r="L296" s="34"/>
      <c r="M296" s="141" t="s">
        <v>29</v>
      </c>
      <c r="N296" s="142" t="s">
        <v>46</v>
      </c>
      <c r="P296" s="143">
        <f>O296*H296</f>
        <v>0</v>
      </c>
      <c r="Q296" s="143">
        <v>4.6999999999999999E-4</v>
      </c>
      <c r="R296" s="143">
        <f>Q296*H296</f>
        <v>9.1320999999999999E-2</v>
      </c>
      <c r="S296" s="143">
        <v>0</v>
      </c>
      <c r="T296" s="144">
        <f>S296*H296</f>
        <v>0</v>
      </c>
      <c r="AR296" s="145" t="s">
        <v>251</v>
      </c>
      <c r="AT296" s="145" t="s">
        <v>246</v>
      </c>
      <c r="AU296" s="145" t="s">
        <v>21</v>
      </c>
      <c r="AY296" s="18" t="s">
        <v>244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83</v>
      </c>
      <c r="BK296" s="146">
        <f>ROUND(I296*H296,2)</f>
        <v>0</v>
      </c>
      <c r="BL296" s="18" t="s">
        <v>251</v>
      </c>
      <c r="BM296" s="145" t="s">
        <v>4400</v>
      </c>
    </row>
    <row r="297" spans="2:65" s="1" customFormat="1">
      <c r="B297" s="34"/>
      <c r="D297" s="147" t="s">
        <v>253</v>
      </c>
      <c r="F297" s="148" t="s">
        <v>4188</v>
      </c>
      <c r="I297" s="149"/>
      <c r="L297" s="34"/>
      <c r="M297" s="150"/>
      <c r="T297" s="55"/>
      <c r="AT297" s="18" t="s">
        <v>253</v>
      </c>
      <c r="AU297" s="18" t="s">
        <v>21</v>
      </c>
    </row>
    <row r="298" spans="2:65" s="1" customFormat="1">
      <c r="B298" s="34"/>
      <c r="D298" s="151" t="s">
        <v>255</v>
      </c>
      <c r="F298" s="152" t="s">
        <v>4189</v>
      </c>
      <c r="I298" s="149"/>
      <c r="L298" s="34"/>
      <c r="M298" s="150"/>
      <c r="T298" s="55"/>
      <c r="AT298" s="18" t="s">
        <v>255</v>
      </c>
      <c r="AU298" s="18" t="s">
        <v>21</v>
      </c>
    </row>
    <row r="299" spans="2:65" s="12" customFormat="1">
      <c r="B299" s="153"/>
      <c r="D299" s="147" t="s">
        <v>262</v>
      </c>
      <c r="E299" s="154" t="s">
        <v>29</v>
      </c>
      <c r="F299" s="155" t="s">
        <v>4401</v>
      </c>
      <c r="H299" s="156">
        <v>194.3</v>
      </c>
      <c r="I299" s="157"/>
      <c r="L299" s="153"/>
      <c r="M299" s="158"/>
      <c r="T299" s="159"/>
      <c r="AT299" s="154" t="s">
        <v>262</v>
      </c>
      <c r="AU299" s="154" t="s">
        <v>21</v>
      </c>
      <c r="AV299" s="12" t="s">
        <v>21</v>
      </c>
      <c r="AW299" s="12" t="s">
        <v>36</v>
      </c>
      <c r="AX299" s="12" t="s">
        <v>83</v>
      </c>
      <c r="AY299" s="154" t="s">
        <v>244</v>
      </c>
    </row>
    <row r="300" spans="2:65" s="1" customFormat="1" ht="16.5" customHeight="1">
      <c r="B300" s="34"/>
      <c r="C300" s="134" t="s">
        <v>614</v>
      </c>
      <c r="D300" s="134" t="s">
        <v>246</v>
      </c>
      <c r="E300" s="135" t="s">
        <v>4191</v>
      </c>
      <c r="F300" s="136" t="s">
        <v>4192</v>
      </c>
      <c r="G300" s="137" t="s">
        <v>591</v>
      </c>
      <c r="H300" s="138">
        <v>15.2</v>
      </c>
      <c r="I300" s="139"/>
      <c r="J300" s="140">
        <f>ROUND(I300*H300,2)</f>
        <v>0</v>
      </c>
      <c r="K300" s="136" t="s">
        <v>250</v>
      </c>
      <c r="L300" s="34"/>
      <c r="M300" s="141" t="s">
        <v>29</v>
      </c>
      <c r="N300" s="142" t="s">
        <v>46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251</v>
      </c>
      <c r="AT300" s="145" t="s">
        <v>246</v>
      </c>
      <c r="AU300" s="145" t="s">
        <v>21</v>
      </c>
      <c r="AY300" s="18" t="s">
        <v>244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83</v>
      </c>
      <c r="BK300" s="146">
        <f>ROUND(I300*H300,2)</f>
        <v>0</v>
      </c>
      <c r="BL300" s="18" t="s">
        <v>251</v>
      </c>
      <c r="BM300" s="145" t="s">
        <v>4402</v>
      </c>
    </row>
    <row r="301" spans="2:65" s="1" customFormat="1">
      <c r="B301" s="34"/>
      <c r="D301" s="147" t="s">
        <v>253</v>
      </c>
      <c r="F301" s="148" t="s">
        <v>4194</v>
      </c>
      <c r="I301" s="149"/>
      <c r="L301" s="34"/>
      <c r="M301" s="150"/>
      <c r="T301" s="55"/>
      <c r="AT301" s="18" t="s">
        <v>253</v>
      </c>
      <c r="AU301" s="18" t="s">
        <v>21</v>
      </c>
    </row>
    <row r="302" spans="2:65" s="1" customFormat="1">
      <c r="B302" s="34"/>
      <c r="D302" s="151" t="s">
        <v>255</v>
      </c>
      <c r="F302" s="152" t="s">
        <v>4195</v>
      </c>
      <c r="I302" s="149"/>
      <c r="L302" s="34"/>
      <c r="M302" s="150"/>
      <c r="T302" s="55"/>
      <c r="AT302" s="18" t="s">
        <v>255</v>
      </c>
      <c r="AU302" s="18" t="s">
        <v>21</v>
      </c>
    </row>
    <row r="303" spans="2:65" s="12" customFormat="1">
      <c r="B303" s="153"/>
      <c r="D303" s="147" t="s">
        <v>262</v>
      </c>
      <c r="E303" s="154" t="s">
        <v>29</v>
      </c>
      <c r="F303" s="155" t="s">
        <v>4403</v>
      </c>
      <c r="H303" s="156">
        <v>15.2</v>
      </c>
      <c r="I303" s="157"/>
      <c r="L303" s="153"/>
      <c r="M303" s="158"/>
      <c r="T303" s="159"/>
      <c r="AT303" s="154" t="s">
        <v>262</v>
      </c>
      <c r="AU303" s="154" t="s">
        <v>21</v>
      </c>
      <c r="AV303" s="12" t="s">
        <v>21</v>
      </c>
      <c r="AW303" s="12" t="s">
        <v>36</v>
      </c>
      <c r="AX303" s="12" t="s">
        <v>83</v>
      </c>
      <c r="AY303" s="154" t="s">
        <v>244</v>
      </c>
    </row>
    <row r="304" spans="2:65" s="1" customFormat="1" ht="16.5" customHeight="1">
      <c r="B304" s="34"/>
      <c r="C304" s="134" t="s">
        <v>621</v>
      </c>
      <c r="D304" s="134" t="s">
        <v>246</v>
      </c>
      <c r="E304" s="135" t="s">
        <v>4404</v>
      </c>
      <c r="F304" s="136" t="s">
        <v>4405</v>
      </c>
      <c r="G304" s="137" t="s">
        <v>591</v>
      </c>
      <c r="H304" s="138">
        <v>7.5</v>
      </c>
      <c r="I304" s="139"/>
      <c r="J304" s="140">
        <f>ROUND(I304*H304,2)</f>
        <v>0</v>
      </c>
      <c r="K304" s="136" t="s">
        <v>250</v>
      </c>
      <c r="L304" s="34"/>
      <c r="M304" s="141" t="s">
        <v>29</v>
      </c>
      <c r="N304" s="142" t="s">
        <v>46</v>
      </c>
      <c r="P304" s="143">
        <f>O304*H304</f>
        <v>0</v>
      </c>
      <c r="Q304" s="143">
        <v>0</v>
      </c>
      <c r="R304" s="143">
        <f>Q304*H304</f>
        <v>0</v>
      </c>
      <c r="S304" s="143">
        <v>7.0000000000000007E-2</v>
      </c>
      <c r="T304" s="144">
        <f>S304*H304</f>
        <v>0.52500000000000002</v>
      </c>
      <c r="AR304" s="145" t="s">
        <v>251</v>
      </c>
      <c r="AT304" s="145" t="s">
        <v>246</v>
      </c>
      <c r="AU304" s="145" t="s">
        <v>21</v>
      </c>
      <c r="AY304" s="18" t="s">
        <v>244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83</v>
      </c>
      <c r="BK304" s="146">
        <f>ROUND(I304*H304,2)</f>
        <v>0</v>
      </c>
      <c r="BL304" s="18" t="s">
        <v>251</v>
      </c>
      <c r="BM304" s="145" t="s">
        <v>4406</v>
      </c>
    </row>
    <row r="305" spans="2:65" s="1" customFormat="1">
      <c r="B305" s="34"/>
      <c r="D305" s="147" t="s">
        <v>253</v>
      </c>
      <c r="F305" s="148" t="s">
        <v>4405</v>
      </c>
      <c r="I305" s="149"/>
      <c r="L305" s="34"/>
      <c r="M305" s="150"/>
      <c r="T305" s="55"/>
      <c r="AT305" s="18" t="s">
        <v>253</v>
      </c>
      <c r="AU305" s="18" t="s">
        <v>21</v>
      </c>
    </row>
    <row r="306" spans="2:65" s="1" customFormat="1">
      <c r="B306" s="34"/>
      <c r="D306" s="151" t="s">
        <v>255</v>
      </c>
      <c r="F306" s="152" t="s">
        <v>4407</v>
      </c>
      <c r="I306" s="149"/>
      <c r="L306" s="34"/>
      <c r="M306" s="150"/>
      <c r="T306" s="55"/>
      <c r="AT306" s="18" t="s">
        <v>255</v>
      </c>
      <c r="AU306" s="18" t="s">
        <v>21</v>
      </c>
    </row>
    <row r="307" spans="2:65" s="12" customFormat="1">
      <c r="B307" s="153"/>
      <c r="D307" s="147" t="s">
        <v>262</v>
      </c>
      <c r="E307" s="154" t="s">
        <v>29</v>
      </c>
      <c r="F307" s="155" t="s">
        <v>4408</v>
      </c>
      <c r="H307" s="156">
        <v>7.5</v>
      </c>
      <c r="I307" s="157"/>
      <c r="L307" s="153"/>
      <c r="M307" s="158"/>
      <c r="T307" s="159"/>
      <c r="AT307" s="154" t="s">
        <v>262</v>
      </c>
      <c r="AU307" s="154" t="s">
        <v>21</v>
      </c>
      <c r="AV307" s="12" t="s">
        <v>21</v>
      </c>
      <c r="AW307" s="12" t="s">
        <v>36</v>
      </c>
      <c r="AX307" s="12" t="s">
        <v>83</v>
      </c>
      <c r="AY307" s="154" t="s">
        <v>244</v>
      </c>
    </row>
    <row r="308" spans="2:65" s="1" customFormat="1" ht="16.5" customHeight="1">
      <c r="B308" s="34"/>
      <c r="C308" s="134" t="s">
        <v>626</v>
      </c>
      <c r="D308" s="134" t="s">
        <v>246</v>
      </c>
      <c r="E308" s="135" t="s">
        <v>4409</v>
      </c>
      <c r="F308" s="136" t="s">
        <v>4410</v>
      </c>
      <c r="G308" s="137" t="s">
        <v>591</v>
      </c>
      <c r="H308" s="138">
        <v>19.399999999999999</v>
      </c>
      <c r="I308" s="139"/>
      <c r="J308" s="140">
        <f>ROUND(I308*H308,2)</f>
        <v>0</v>
      </c>
      <c r="K308" s="136" t="s">
        <v>250</v>
      </c>
      <c r="L308" s="34"/>
      <c r="M308" s="141" t="s">
        <v>29</v>
      </c>
      <c r="N308" s="142" t="s">
        <v>46</v>
      </c>
      <c r="P308" s="143">
        <f>O308*H308</f>
        <v>0</v>
      </c>
      <c r="Q308" s="143">
        <v>7.9000000000000001E-4</v>
      </c>
      <c r="R308" s="143">
        <f>Q308*H308</f>
        <v>1.5325999999999999E-2</v>
      </c>
      <c r="S308" s="143">
        <v>1E-3</v>
      </c>
      <c r="T308" s="144">
        <f>S308*H308</f>
        <v>1.9400000000000001E-2</v>
      </c>
      <c r="AR308" s="145" t="s">
        <v>251</v>
      </c>
      <c r="AT308" s="145" t="s">
        <v>246</v>
      </c>
      <c r="AU308" s="145" t="s">
        <v>21</v>
      </c>
      <c r="AY308" s="18" t="s">
        <v>244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83</v>
      </c>
      <c r="BK308" s="146">
        <f>ROUND(I308*H308,2)</f>
        <v>0</v>
      </c>
      <c r="BL308" s="18" t="s">
        <v>251</v>
      </c>
      <c r="BM308" s="145" t="s">
        <v>4411</v>
      </c>
    </row>
    <row r="309" spans="2:65" s="1" customFormat="1">
      <c r="B309" s="34"/>
      <c r="D309" s="147" t="s">
        <v>253</v>
      </c>
      <c r="F309" s="148" t="s">
        <v>4412</v>
      </c>
      <c r="I309" s="149"/>
      <c r="L309" s="34"/>
      <c r="M309" s="150"/>
      <c r="T309" s="55"/>
      <c r="AT309" s="18" t="s">
        <v>253</v>
      </c>
      <c r="AU309" s="18" t="s">
        <v>21</v>
      </c>
    </row>
    <row r="310" spans="2:65" s="1" customFormat="1">
      <c r="B310" s="34"/>
      <c r="D310" s="151" t="s">
        <v>255</v>
      </c>
      <c r="F310" s="152" t="s">
        <v>4413</v>
      </c>
      <c r="I310" s="149"/>
      <c r="L310" s="34"/>
      <c r="M310" s="150"/>
      <c r="T310" s="55"/>
      <c r="AT310" s="18" t="s">
        <v>255</v>
      </c>
      <c r="AU310" s="18" t="s">
        <v>21</v>
      </c>
    </row>
    <row r="311" spans="2:65" s="12" customFormat="1">
      <c r="B311" s="153"/>
      <c r="D311" s="147" t="s">
        <v>262</v>
      </c>
      <c r="E311" s="154" t="s">
        <v>29</v>
      </c>
      <c r="F311" s="155" t="s">
        <v>4414</v>
      </c>
      <c r="H311" s="156">
        <v>19.399999999999999</v>
      </c>
      <c r="I311" s="157"/>
      <c r="L311" s="153"/>
      <c r="M311" s="158"/>
      <c r="T311" s="159"/>
      <c r="AT311" s="154" t="s">
        <v>262</v>
      </c>
      <c r="AU311" s="154" t="s">
        <v>21</v>
      </c>
      <c r="AV311" s="12" t="s">
        <v>21</v>
      </c>
      <c r="AW311" s="12" t="s">
        <v>36</v>
      </c>
      <c r="AX311" s="12" t="s">
        <v>83</v>
      </c>
      <c r="AY311" s="154" t="s">
        <v>244</v>
      </c>
    </row>
    <row r="312" spans="2:65" s="1" customFormat="1" ht="16.5" customHeight="1">
      <c r="B312" s="34"/>
      <c r="C312" s="175" t="s">
        <v>632</v>
      </c>
      <c r="D312" s="175" t="s">
        <v>373</v>
      </c>
      <c r="E312" s="176" t="s">
        <v>4415</v>
      </c>
      <c r="F312" s="177" t="s">
        <v>4416</v>
      </c>
      <c r="G312" s="178" t="s">
        <v>416</v>
      </c>
      <c r="H312" s="179">
        <v>7.8E-2</v>
      </c>
      <c r="I312" s="180"/>
      <c r="J312" s="181">
        <f>ROUND(I312*H312,2)</f>
        <v>0</v>
      </c>
      <c r="K312" s="177" t="s">
        <v>250</v>
      </c>
      <c r="L312" s="182"/>
      <c r="M312" s="183" t="s">
        <v>29</v>
      </c>
      <c r="N312" s="184" t="s">
        <v>46</v>
      </c>
      <c r="P312" s="143">
        <f>O312*H312</f>
        <v>0</v>
      </c>
      <c r="Q312" s="143">
        <v>1</v>
      </c>
      <c r="R312" s="143">
        <f>Q312*H312</f>
        <v>7.8E-2</v>
      </c>
      <c r="S312" s="143">
        <v>0</v>
      </c>
      <c r="T312" s="144">
        <f>S312*H312</f>
        <v>0</v>
      </c>
      <c r="AR312" s="145" t="s">
        <v>300</v>
      </c>
      <c r="AT312" s="145" t="s">
        <v>373</v>
      </c>
      <c r="AU312" s="145" t="s">
        <v>21</v>
      </c>
      <c r="AY312" s="18" t="s">
        <v>244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83</v>
      </c>
      <c r="BK312" s="146">
        <f>ROUND(I312*H312,2)</f>
        <v>0</v>
      </c>
      <c r="BL312" s="18" t="s">
        <v>251</v>
      </c>
      <c r="BM312" s="145" t="s">
        <v>4417</v>
      </c>
    </row>
    <row r="313" spans="2:65" s="1" customFormat="1">
      <c r="B313" s="34"/>
      <c r="D313" s="147" t="s">
        <v>253</v>
      </c>
      <c r="F313" s="148" t="s">
        <v>4416</v>
      </c>
      <c r="I313" s="149"/>
      <c r="L313" s="34"/>
      <c r="M313" s="150"/>
      <c r="T313" s="55"/>
      <c r="AT313" s="18" t="s">
        <v>253</v>
      </c>
      <c r="AU313" s="18" t="s">
        <v>21</v>
      </c>
    </row>
    <row r="314" spans="2:65" s="1" customFormat="1" ht="19.5">
      <c r="B314" s="34"/>
      <c r="D314" s="147" t="s">
        <v>284</v>
      </c>
      <c r="F314" s="167" t="s">
        <v>4418</v>
      </c>
      <c r="I314" s="149"/>
      <c r="L314" s="34"/>
      <c r="M314" s="150"/>
      <c r="T314" s="55"/>
      <c r="AT314" s="18" t="s">
        <v>284</v>
      </c>
      <c r="AU314" s="18" t="s">
        <v>21</v>
      </c>
    </row>
    <row r="315" spans="2:65" s="12" customFormat="1">
      <c r="B315" s="153"/>
      <c r="D315" s="147" t="s">
        <v>262</v>
      </c>
      <c r="E315" s="154" t="s">
        <v>29</v>
      </c>
      <c r="F315" s="155" t="s">
        <v>4419</v>
      </c>
      <c r="H315" s="156">
        <v>7.8E-2</v>
      </c>
      <c r="I315" s="157"/>
      <c r="L315" s="153"/>
      <c r="M315" s="158"/>
      <c r="T315" s="159"/>
      <c r="AT315" s="154" t="s">
        <v>262</v>
      </c>
      <c r="AU315" s="154" t="s">
        <v>21</v>
      </c>
      <c r="AV315" s="12" t="s">
        <v>21</v>
      </c>
      <c r="AW315" s="12" t="s">
        <v>36</v>
      </c>
      <c r="AX315" s="12" t="s">
        <v>83</v>
      </c>
      <c r="AY315" s="154" t="s">
        <v>244</v>
      </c>
    </row>
    <row r="316" spans="2:65" s="11" customFormat="1" ht="22.9" customHeight="1">
      <c r="B316" s="122"/>
      <c r="D316" s="123" t="s">
        <v>74</v>
      </c>
      <c r="E316" s="132" t="s">
        <v>743</v>
      </c>
      <c r="F316" s="132" t="s">
        <v>744</v>
      </c>
      <c r="I316" s="125"/>
      <c r="J316" s="133">
        <f>BK316</f>
        <v>0</v>
      </c>
      <c r="L316" s="122"/>
      <c r="M316" s="127"/>
      <c r="P316" s="128">
        <f>SUM(P317:P331)</f>
        <v>0</v>
      </c>
      <c r="R316" s="128">
        <f>SUM(R317:R331)</f>
        <v>0</v>
      </c>
      <c r="T316" s="129">
        <f>SUM(T317:T331)</f>
        <v>0</v>
      </c>
      <c r="AR316" s="123" t="s">
        <v>83</v>
      </c>
      <c r="AT316" s="130" t="s">
        <v>74</v>
      </c>
      <c r="AU316" s="130" t="s">
        <v>83</v>
      </c>
      <c r="AY316" s="123" t="s">
        <v>244</v>
      </c>
      <c r="BK316" s="131">
        <f>SUM(BK317:BK331)</f>
        <v>0</v>
      </c>
    </row>
    <row r="317" spans="2:65" s="1" customFormat="1" ht="16.5" customHeight="1">
      <c r="B317" s="34"/>
      <c r="C317" s="134" t="s">
        <v>640</v>
      </c>
      <c r="D317" s="134" t="s">
        <v>246</v>
      </c>
      <c r="E317" s="135" t="s">
        <v>746</v>
      </c>
      <c r="F317" s="136" t="s">
        <v>747</v>
      </c>
      <c r="G317" s="137" t="s">
        <v>416</v>
      </c>
      <c r="H317" s="138">
        <v>58.173999999999999</v>
      </c>
      <c r="I317" s="139"/>
      <c r="J317" s="140">
        <f>ROUND(I317*H317,2)</f>
        <v>0</v>
      </c>
      <c r="K317" s="136" t="s">
        <v>250</v>
      </c>
      <c r="L317" s="34"/>
      <c r="M317" s="141" t="s">
        <v>29</v>
      </c>
      <c r="N317" s="142" t="s">
        <v>46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251</v>
      </c>
      <c r="AT317" s="145" t="s">
        <v>246</v>
      </c>
      <c r="AU317" s="145" t="s">
        <v>21</v>
      </c>
      <c r="AY317" s="18" t="s">
        <v>244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83</v>
      </c>
      <c r="BK317" s="146">
        <f>ROUND(I317*H317,2)</f>
        <v>0</v>
      </c>
      <c r="BL317" s="18" t="s">
        <v>251</v>
      </c>
      <c r="BM317" s="145" t="s">
        <v>4420</v>
      </c>
    </row>
    <row r="318" spans="2:65" s="1" customFormat="1">
      <c r="B318" s="34"/>
      <c r="D318" s="147" t="s">
        <v>253</v>
      </c>
      <c r="F318" s="148" t="s">
        <v>749</v>
      </c>
      <c r="I318" s="149"/>
      <c r="L318" s="34"/>
      <c r="M318" s="150"/>
      <c r="T318" s="55"/>
      <c r="AT318" s="18" t="s">
        <v>253</v>
      </c>
      <c r="AU318" s="18" t="s">
        <v>21</v>
      </c>
    </row>
    <row r="319" spans="2:65" s="1" customFormat="1">
      <c r="B319" s="34"/>
      <c r="D319" s="151" t="s">
        <v>255</v>
      </c>
      <c r="F319" s="152" t="s">
        <v>750</v>
      </c>
      <c r="I319" s="149"/>
      <c r="L319" s="34"/>
      <c r="M319" s="150"/>
      <c r="T319" s="55"/>
      <c r="AT319" s="18" t="s">
        <v>255</v>
      </c>
      <c r="AU319" s="18" t="s">
        <v>21</v>
      </c>
    </row>
    <row r="320" spans="2:65" s="1" customFormat="1" ht="16.5" customHeight="1">
      <c r="B320" s="34"/>
      <c r="C320" s="134" t="s">
        <v>647</v>
      </c>
      <c r="D320" s="134" t="s">
        <v>246</v>
      </c>
      <c r="E320" s="135" t="s">
        <v>752</v>
      </c>
      <c r="F320" s="136" t="s">
        <v>753</v>
      </c>
      <c r="G320" s="137" t="s">
        <v>416</v>
      </c>
      <c r="H320" s="138">
        <v>459.15</v>
      </c>
      <c r="I320" s="139"/>
      <c r="J320" s="140">
        <f>ROUND(I320*H320,2)</f>
        <v>0</v>
      </c>
      <c r="K320" s="136" t="s">
        <v>250</v>
      </c>
      <c r="L320" s="34"/>
      <c r="M320" s="141" t="s">
        <v>29</v>
      </c>
      <c r="N320" s="142" t="s">
        <v>46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251</v>
      </c>
      <c r="AT320" s="145" t="s">
        <v>246</v>
      </c>
      <c r="AU320" s="145" t="s">
        <v>21</v>
      </c>
      <c r="AY320" s="18" t="s">
        <v>244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83</v>
      </c>
      <c r="BK320" s="146">
        <f>ROUND(I320*H320,2)</f>
        <v>0</v>
      </c>
      <c r="BL320" s="18" t="s">
        <v>251</v>
      </c>
      <c r="BM320" s="145" t="s">
        <v>4421</v>
      </c>
    </row>
    <row r="321" spans="2:65" s="1" customFormat="1">
      <c r="B321" s="34"/>
      <c r="D321" s="147" t="s">
        <v>253</v>
      </c>
      <c r="F321" s="148" t="s">
        <v>755</v>
      </c>
      <c r="I321" s="149"/>
      <c r="L321" s="34"/>
      <c r="M321" s="150"/>
      <c r="T321" s="55"/>
      <c r="AT321" s="18" t="s">
        <v>253</v>
      </c>
      <c r="AU321" s="18" t="s">
        <v>21</v>
      </c>
    </row>
    <row r="322" spans="2:65" s="1" customFormat="1">
      <c r="B322" s="34"/>
      <c r="D322" s="151" t="s">
        <v>255</v>
      </c>
      <c r="F322" s="152" t="s">
        <v>756</v>
      </c>
      <c r="I322" s="149"/>
      <c r="L322" s="34"/>
      <c r="M322" s="150"/>
      <c r="T322" s="55"/>
      <c r="AT322" s="18" t="s">
        <v>255</v>
      </c>
      <c r="AU322" s="18" t="s">
        <v>21</v>
      </c>
    </row>
    <row r="323" spans="2:65" s="12" customFormat="1">
      <c r="B323" s="153"/>
      <c r="D323" s="147" t="s">
        <v>262</v>
      </c>
      <c r="E323" s="154" t="s">
        <v>29</v>
      </c>
      <c r="F323" s="155" t="s">
        <v>4422</v>
      </c>
      <c r="H323" s="156">
        <v>293.55</v>
      </c>
      <c r="I323" s="157"/>
      <c r="L323" s="153"/>
      <c r="M323" s="158"/>
      <c r="T323" s="159"/>
      <c r="AT323" s="154" t="s">
        <v>262</v>
      </c>
      <c r="AU323" s="154" t="s">
        <v>21</v>
      </c>
      <c r="AV323" s="12" t="s">
        <v>21</v>
      </c>
      <c r="AW323" s="12" t="s">
        <v>36</v>
      </c>
      <c r="AX323" s="12" t="s">
        <v>75</v>
      </c>
      <c r="AY323" s="154" t="s">
        <v>244</v>
      </c>
    </row>
    <row r="324" spans="2:65" s="12" customFormat="1">
      <c r="B324" s="153"/>
      <c r="D324" s="147" t="s">
        <v>262</v>
      </c>
      <c r="E324" s="154" t="s">
        <v>29</v>
      </c>
      <c r="F324" s="155" t="s">
        <v>4423</v>
      </c>
      <c r="H324" s="156">
        <v>165.6</v>
      </c>
      <c r="I324" s="157"/>
      <c r="L324" s="153"/>
      <c r="M324" s="158"/>
      <c r="T324" s="159"/>
      <c r="AT324" s="154" t="s">
        <v>262</v>
      </c>
      <c r="AU324" s="154" t="s">
        <v>21</v>
      </c>
      <c r="AV324" s="12" t="s">
        <v>21</v>
      </c>
      <c r="AW324" s="12" t="s">
        <v>36</v>
      </c>
      <c r="AX324" s="12" t="s">
        <v>75</v>
      </c>
      <c r="AY324" s="154" t="s">
        <v>244</v>
      </c>
    </row>
    <row r="325" spans="2:65" s="13" customFormat="1">
      <c r="B325" s="160"/>
      <c r="D325" s="147" t="s">
        <v>262</v>
      </c>
      <c r="E325" s="161" t="s">
        <v>29</v>
      </c>
      <c r="F325" s="162" t="s">
        <v>271</v>
      </c>
      <c r="H325" s="163">
        <v>459.15</v>
      </c>
      <c r="I325" s="164"/>
      <c r="L325" s="160"/>
      <c r="M325" s="165"/>
      <c r="T325" s="166"/>
      <c r="AT325" s="161" t="s">
        <v>262</v>
      </c>
      <c r="AU325" s="161" t="s">
        <v>21</v>
      </c>
      <c r="AV325" s="13" t="s">
        <v>251</v>
      </c>
      <c r="AW325" s="13" t="s">
        <v>36</v>
      </c>
      <c r="AX325" s="13" t="s">
        <v>83</v>
      </c>
      <c r="AY325" s="161" t="s">
        <v>244</v>
      </c>
    </row>
    <row r="326" spans="2:65" s="1" customFormat="1" ht="24.2" customHeight="1">
      <c r="B326" s="34"/>
      <c r="C326" s="134" t="s">
        <v>653</v>
      </c>
      <c r="D326" s="134" t="s">
        <v>246</v>
      </c>
      <c r="E326" s="135" t="s">
        <v>759</v>
      </c>
      <c r="F326" s="136" t="s">
        <v>760</v>
      </c>
      <c r="G326" s="137" t="s">
        <v>416</v>
      </c>
      <c r="H326" s="138">
        <v>7.63</v>
      </c>
      <c r="I326" s="139"/>
      <c r="J326" s="140">
        <f>ROUND(I326*H326,2)</f>
        <v>0</v>
      </c>
      <c r="K326" s="136" t="s">
        <v>250</v>
      </c>
      <c r="L326" s="34"/>
      <c r="M326" s="141" t="s">
        <v>29</v>
      </c>
      <c r="N326" s="142" t="s">
        <v>46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251</v>
      </c>
      <c r="AT326" s="145" t="s">
        <v>246</v>
      </c>
      <c r="AU326" s="145" t="s">
        <v>21</v>
      </c>
      <c r="AY326" s="18" t="s">
        <v>244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83</v>
      </c>
      <c r="BK326" s="146">
        <f>ROUND(I326*H326,2)</f>
        <v>0</v>
      </c>
      <c r="BL326" s="18" t="s">
        <v>251</v>
      </c>
      <c r="BM326" s="145" t="s">
        <v>4424</v>
      </c>
    </row>
    <row r="327" spans="2:65" s="1" customFormat="1" ht="19.5">
      <c r="B327" s="34"/>
      <c r="D327" s="147" t="s">
        <v>253</v>
      </c>
      <c r="F327" s="148" t="s">
        <v>762</v>
      </c>
      <c r="I327" s="149"/>
      <c r="L327" s="34"/>
      <c r="M327" s="150"/>
      <c r="T327" s="55"/>
      <c r="AT327" s="18" t="s">
        <v>253</v>
      </c>
      <c r="AU327" s="18" t="s">
        <v>21</v>
      </c>
    </row>
    <row r="328" spans="2:65" s="1" customFormat="1">
      <c r="B328" s="34"/>
      <c r="D328" s="151" t="s">
        <v>255</v>
      </c>
      <c r="F328" s="152" t="s">
        <v>763</v>
      </c>
      <c r="I328" s="149"/>
      <c r="L328" s="34"/>
      <c r="M328" s="150"/>
      <c r="T328" s="55"/>
      <c r="AT328" s="18" t="s">
        <v>255</v>
      </c>
      <c r="AU328" s="18" t="s">
        <v>21</v>
      </c>
    </row>
    <row r="329" spans="2:65" s="1" customFormat="1" ht="24.2" customHeight="1">
      <c r="B329" s="34"/>
      <c r="C329" s="134" t="s">
        <v>658</v>
      </c>
      <c r="D329" s="134" t="s">
        <v>246</v>
      </c>
      <c r="E329" s="135" t="s">
        <v>770</v>
      </c>
      <c r="F329" s="136" t="s">
        <v>771</v>
      </c>
      <c r="G329" s="137" t="s">
        <v>416</v>
      </c>
      <c r="H329" s="138">
        <v>7.82</v>
      </c>
      <c r="I329" s="139"/>
      <c r="J329" s="140">
        <f>ROUND(I329*H329,2)</f>
        <v>0</v>
      </c>
      <c r="K329" s="136" t="s">
        <v>250</v>
      </c>
      <c r="L329" s="34"/>
      <c r="M329" s="141" t="s">
        <v>29</v>
      </c>
      <c r="N329" s="142" t="s">
        <v>46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251</v>
      </c>
      <c r="AT329" s="145" t="s">
        <v>246</v>
      </c>
      <c r="AU329" s="145" t="s">
        <v>21</v>
      </c>
      <c r="AY329" s="18" t="s">
        <v>244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83</v>
      </c>
      <c r="BK329" s="146">
        <f>ROUND(I329*H329,2)</f>
        <v>0</v>
      </c>
      <c r="BL329" s="18" t="s">
        <v>251</v>
      </c>
      <c r="BM329" s="145" t="s">
        <v>4425</v>
      </c>
    </row>
    <row r="330" spans="2:65" s="1" customFormat="1" ht="19.5">
      <c r="B330" s="34"/>
      <c r="D330" s="147" t="s">
        <v>253</v>
      </c>
      <c r="F330" s="148" t="s">
        <v>773</v>
      </c>
      <c r="I330" s="149"/>
      <c r="L330" s="34"/>
      <c r="M330" s="150"/>
      <c r="T330" s="55"/>
      <c r="AT330" s="18" t="s">
        <v>253</v>
      </c>
      <c r="AU330" s="18" t="s">
        <v>21</v>
      </c>
    </row>
    <row r="331" spans="2:65" s="1" customFormat="1">
      <c r="B331" s="34"/>
      <c r="D331" s="151" t="s">
        <v>255</v>
      </c>
      <c r="F331" s="152" t="s">
        <v>774</v>
      </c>
      <c r="I331" s="149"/>
      <c r="L331" s="34"/>
      <c r="M331" s="150"/>
      <c r="T331" s="55"/>
      <c r="AT331" s="18" t="s">
        <v>255</v>
      </c>
      <c r="AU331" s="18" t="s">
        <v>21</v>
      </c>
    </row>
    <row r="332" spans="2:65" s="11" customFormat="1" ht="22.9" customHeight="1">
      <c r="B332" s="122"/>
      <c r="D332" s="123" t="s">
        <v>74</v>
      </c>
      <c r="E332" s="132" t="s">
        <v>775</v>
      </c>
      <c r="F332" s="132" t="s">
        <v>776</v>
      </c>
      <c r="I332" s="125"/>
      <c r="J332" s="133">
        <f>BK332</f>
        <v>0</v>
      </c>
      <c r="L332" s="122"/>
      <c r="M332" s="127"/>
      <c r="P332" s="128">
        <f>SUM(P333:P335)</f>
        <v>0</v>
      </c>
      <c r="R332" s="128">
        <f>SUM(R333:R335)</f>
        <v>0</v>
      </c>
      <c r="T332" s="129">
        <f>SUM(T333:T335)</f>
        <v>0</v>
      </c>
      <c r="AR332" s="123" t="s">
        <v>83</v>
      </c>
      <c r="AT332" s="130" t="s">
        <v>74</v>
      </c>
      <c r="AU332" s="130" t="s">
        <v>83</v>
      </c>
      <c r="AY332" s="123" t="s">
        <v>244</v>
      </c>
      <c r="BK332" s="131">
        <f>SUM(BK333:BK335)</f>
        <v>0</v>
      </c>
    </row>
    <row r="333" spans="2:65" s="1" customFormat="1" ht="21.75" customHeight="1">
      <c r="B333" s="34"/>
      <c r="C333" s="134" t="s">
        <v>665</v>
      </c>
      <c r="D333" s="134" t="s">
        <v>246</v>
      </c>
      <c r="E333" s="135" t="s">
        <v>4209</v>
      </c>
      <c r="F333" s="136" t="s">
        <v>4210</v>
      </c>
      <c r="G333" s="137" t="s">
        <v>416</v>
      </c>
      <c r="H333" s="138">
        <v>39.420999999999999</v>
      </c>
      <c r="I333" s="139"/>
      <c r="J333" s="140">
        <f>ROUND(I333*H333,2)</f>
        <v>0</v>
      </c>
      <c r="K333" s="136" t="s">
        <v>250</v>
      </c>
      <c r="L333" s="34"/>
      <c r="M333" s="141" t="s">
        <v>29</v>
      </c>
      <c r="N333" s="142" t="s">
        <v>46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251</v>
      </c>
      <c r="AT333" s="145" t="s">
        <v>246</v>
      </c>
      <c r="AU333" s="145" t="s">
        <v>21</v>
      </c>
      <c r="AY333" s="18" t="s">
        <v>244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83</v>
      </c>
      <c r="BK333" s="146">
        <f>ROUND(I333*H333,2)</f>
        <v>0</v>
      </c>
      <c r="BL333" s="18" t="s">
        <v>251</v>
      </c>
      <c r="BM333" s="145" t="s">
        <v>4426</v>
      </c>
    </row>
    <row r="334" spans="2:65" s="1" customFormat="1" ht="19.5">
      <c r="B334" s="34"/>
      <c r="D334" s="147" t="s">
        <v>253</v>
      </c>
      <c r="F334" s="148" t="s">
        <v>4212</v>
      </c>
      <c r="I334" s="149"/>
      <c r="L334" s="34"/>
      <c r="M334" s="150"/>
      <c r="T334" s="55"/>
      <c r="AT334" s="18" t="s">
        <v>253</v>
      </c>
      <c r="AU334" s="18" t="s">
        <v>21</v>
      </c>
    </row>
    <row r="335" spans="2:65" s="1" customFormat="1">
      <c r="B335" s="34"/>
      <c r="D335" s="151" t="s">
        <v>255</v>
      </c>
      <c r="F335" s="152" t="s">
        <v>4213</v>
      </c>
      <c r="I335" s="149"/>
      <c r="L335" s="34"/>
      <c r="M335" s="150"/>
      <c r="T335" s="55"/>
      <c r="AT335" s="18" t="s">
        <v>255</v>
      </c>
      <c r="AU335" s="18" t="s">
        <v>21</v>
      </c>
    </row>
    <row r="336" spans="2:65" s="11" customFormat="1" ht="25.9" customHeight="1">
      <c r="B336" s="122"/>
      <c r="D336" s="123" t="s">
        <v>74</v>
      </c>
      <c r="E336" s="124" t="s">
        <v>783</v>
      </c>
      <c r="F336" s="124" t="s">
        <v>784</v>
      </c>
      <c r="I336" s="125"/>
      <c r="J336" s="126">
        <f>BK336</f>
        <v>0</v>
      </c>
      <c r="L336" s="122"/>
      <c r="M336" s="127"/>
      <c r="P336" s="128">
        <f>P337</f>
        <v>0</v>
      </c>
      <c r="R336" s="128">
        <f>R337</f>
        <v>0</v>
      </c>
      <c r="T336" s="129">
        <f>T337</f>
        <v>0.184</v>
      </c>
      <c r="AR336" s="123" t="s">
        <v>21</v>
      </c>
      <c r="AT336" s="130" t="s">
        <v>74</v>
      </c>
      <c r="AU336" s="130" t="s">
        <v>75</v>
      </c>
      <c r="AY336" s="123" t="s">
        <v>244</v>
      </c>
      <c r="BK336" s="131">
        <f>BK337</f>
        <v>0</v>
      </c>
    </row>
    <row r="337" spans="2:65" s="11" customFormat="1" ht="22.9" customHeight="1">
      <c r="B337" s="122"/>
      <c r="D337" s="123" t="s">
        <v>74</v>
      </c>
      <c r="E337" s="132" t="s">
        <v>785</v>
      </c>
      <c r="F337" s="132" t="s">
        <v>786</v>
      </c>
      <c r="I337" s="125"/>
      <c r="J337" s="133">
        <f>BK337</f>
        <v>0</v>
      </c>
      <c r="L337" s="122"/>
      <c r="M337" s="127"/>
      <c r="P337" s="128">
        <f>SUM(P338:P347)</f>
        <v>0</v>
      </c>
      <c r="R337" s="128">
        <f>SUM(R338:R347)</f>
        <v>0</v>
      </c>
      <c r="T337" s="129">
        <f>SUM(T338:T347)</f>
        <v>0.184</v>
      </c>
      <c r="AR337" s="123" t="s">
        <v>21</v>
      </c>
      <c r="AT337" s="130" t="s">
        <v>74</v>
      </c>
      <c r="AU337" s="130" t="s">
        <v>83</v>
      </c>
      <c r="AY337" s="123" t="s">
        <v>244</v>
      </c>
      <c r="BK337" s="131">
        <f>SUM(BK338:BK347)</f>
        <v>0</v>
      </c>
    </row>
    <row r="338" spans="2:65" s="1" customFormat="1" ht="16.5" customHeight="1">
      <c r="B338" s="34"/>
      <c r="C338" s="134" t="s">
        <v>673</v>
      </c>
      <c r="D338" s="134" t="s">
        <v>246</v>
      </c>
      <c r="E338" s="135" t="s">
        <v>4427</v>
      </c>
      <c r="F338" s="136" t="s">
        <v>4428</v>
      </c>
      <c r="G338" s="137" t="s">
        <v>591</v>
      </c>
      <c r="H338" s="138">
        <v>11.5</v>
      </c>
      <c r="I338" s="139"/>
      <c r="J338" s="140">
        <f>ROUND(I338*H338,2)</f>
        <v>0</v>
      </c>
      <c r="K338" s="136" t="s">
        <v>250</v>
      </c>
      <c r="L338" s="34"/>
      <c r="M338" s="141" t="s">
        <v>29</v>
      </c>
      <c r="N338" s="142" t="s">
        <v>46</v>
      </c>
      <c r="P338" s="143">
        <f>O338*H338</f>
        <v>0</v>
      </c>
      <c r="Q338" s="143">
        <v>0</v>
      </c>
      <c r="R338" s="143">
        <f>Q338*H338</f>
        <v>0</v>
      </c>
      <c r="S338" s="143">
        <v>1.6E-2</v>
      </c>
      <c r="T338" s="144">
        <f>S338*H338</f>
        <v>0.184</v>
      </c>
      <c r="AR338" s="145" t="s">
        <v>359</v>
      </c>
      <c r="AT338" s="145" t="s">
        <v>246</v>
      </c>
      <c r="AU338" s="145" t="s">
        <v>21</v>
      </c>
      <c r="AY338" s="18" t="s">
        <v>244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83</v>
      </c>
      <c r="BK338" s="146">
        <f>ROUND(I338*H338,2)</f>
        <v>0</v>
      </c>
      <c r="BL338" s="18" t="s">
        <v>359</v>
      </c>
      <c r="BM338" s="145" t="s">
        <v>4429</v>
      </c>
    </row>
    <row r="339" spans="2:65" s="1" customFormat="1">
      <c r="B339" s="34"/>
      <c r="D339" s="147" t="s">
        <v>253</v>
      </c>
      <c r="F339" s="148" t="s">
        <v>4430</v>
      </c>
      <c r="I339" s="149"/>
      <c r="L339" s="34"/>
      <c r="M339" s="150"/>
      <c r="T339" s="55"/>
      <c r="AT339" s="18" t="s">
        <v>253</v>
      </c>
      <c r="AU339" s="18" t="s">
        <v>21</v>
      </c>
    </row>
    <row r="340" spans="2:65" s="1" customFormat="1">
      <c r="B340" s="34"/>
      <c r="D340" s="151" t="s">
        <v>255</v>
      </c>
      <c r="F340" s="152" t="s">
        <v>4431</v>
      </c>
      <c r="I340" s="149"/>
      <c r="L340" s="34"/>
      <c r="M340" s="150"/>
      <c r="T340" s="55"/>
      <c r="AT340" s="18" t="s">
        <v>255</v>
      </c>
      <c r="AU340" s="18" t="s">
        <v>21</v>
      </c>
    </row>
    <row r="341" spans="2:65" s="1" customFormat="1" ht="19.5">
      <c r="B341" s="34"/>
      <c r="D341" s="147" t="s">
        <v>284</v>
      </c>
      <c r="F341" s="167" t="s">
        <v>4029</v>
      </c>
      <c r="I341" s="149"/>
      <c r="L341" s="34"/>
      <c r="M341" s="150"/>
      <c r="T341" s="55"/>
      <c r="AT341" s="18" t="s">
        <v>284</v>
      </c>
      <c r="AU341" s="18" t="s">
        <v>21</v>
      </c>
    </row>
    <row r="342" spans="2:65" s="1" customFormat="1" ht="16.5" customHeight="1">
      <c r="B342" s="34"/>
      <c r="C342" s="134" t="s">
        <v>680</v>
      </c>
      <c r="D342" s="134" t="s">
        <v>246</v>
      </c>
      <c r="E342" s="135" t="s">
        <v>4432</v>
      </c>
      <c r="F342" s="136" t="s">
        <v>4433</v>
      </c>
      <c r="G342" s="137" t="s">
        <v>591</v>
      </c>
      <c r="H342" s="138">
        <v>1</v>
      </c>
      <c r="I342" s="139"/>
      <c r="J342" s="140">
        <f>ROUND(I342*H342,2)</f>
        <v>0</v>
      </c>
      <c r="K342" s="136" t="s">
        <v>250</v>
      </c>
      <c r="L342" s="34"/>
      <c r="M342" s="141" t="s">
        <v>29</v>
      </c>
      <c r="N342" s="142" t="s">
        <v>46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359</v>
      </c>
      <c r="AT342" s="145" t="s">
        <v>246</v>
      </c>
      <c r="AU342" s="145" t="s">
        <v>21</v>
      </c>
      <c r="AY342" s="18" t="s">
        <v>244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83</v>
      </c>
      <c r="BK342" s="146">
        <f>ROUND(I342*H342,2)</f>
        <v>0</v>
      </c>
      <c r="BL342" s="18" t="s">
        <v>359</v>
      </c>
      <c r="BM342" s="145" t="s">
        <v>4434</v>
      </c>
    </row>
    <row r="343" spans="2:65" s="1" customFormat="1">
      <c r="B343" s="34"/>
      <c r="D343" s="147" t="s">
        <v>253</v>
      </c>
      <c r="F343" s="148" t="s">
        <v>4435</v>
      </c>
      <c r="I343" s="149"/>
      <c r="L343" s="34"/>
      <c r="M343" s="150"/>
      <c r="T343" s="55"/>
      <c r="AT343" s="18" t="s">
        <v>253</v>
      </c>
      <c r="AU343" s="18" t="s">
        <v>21</v>
      </c>
    </row>
    <row r="344" spans="2:65" s="1" customFormat="1">
      <c r="B344" s="34"/>
      <c r="D344" s="151" t="s">
        <v>255</v>
      </c>
      <c r="F344" s="152" t="s">
        <v>4436</v>
      </c>
      <c r="I344" s="149"/>
      <c r="L344" s="34"/>
      <c r="M344" s="150"/>
      <c r="T344" s="55"/>
      <c r="AT344" s="18" t="s">
        <v>255</v>
      </c>
      <c r="AU344" s="18" t="s">
        <v>21</v>
      </c>
    </row>
    <row r="345" spans="2:65" s="1" customFormat="1" ht="16.5" customHeight="1">
      <c r="B345" s="34"/>
      <c r="C345" s="134" t="s">
        <v>685</v>
      </c>
      <c r="D345" s="134" t="s">
        <v>246</v>
      </c>
      <c r="E345" s="135" t="s">
        <v>4437</v>
      </c>
      <c r="F345" s="136" t="s">
        <v>4438</v>
      </c>
      <c r="G345" s="137" t="s">
        <v>507</v>
      </c>
      <c r="H345" s="138">
        <v>1</v>
      </c>
      <c r="I345" s="139"/>
      <c r="J345" s="140">
        <f>ROUND(I345*H345,2)</f>
        <v>0</v>
      </c>
      <c r="K345" s="136" t="s">
        <v>29</v>
      </c>
      <c r="L345" s="34"/>
      <c r="M345" s="141" t="s">
        <v>29</v>
      </c>
      <c r="N345" s="142" t="s">
        <v>46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359</v>
      </c>
      <c r="AT345" s="145" t="s">
        <v>246</v>
      </c>
      <c r="AU345" s="145" t="s">
        <v>21</v>
      </c>
      <c r="AY345" s="18" t="s">
        <v>244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83</v>
      </c>
      <c r="BK345" s="146">
        <f>ROUND(I345*H345,2)</f>
        <v>0</v>
      </c>
      <c r="BL345" s="18" t="s">
        <v>359</v>
      </c>
      <c r="BM345" s="145" t="s">
        <v>4439</v>
      </c>
    </row>
    <row r="346" spans="2:65" s="1" customFormat="1">
      <c r="B346" s="34"/>
      <c r="D346" s="147" t="s">
        <v>253</v>
      </c>
      <c r="F346" s="148" t="s">
        <v>4438</v>
      </c>
      <c r="I346" s="149"/>
      <c r="L346" s="34"/>
      <c r="M346" s="150"/>
      <c r="T346" s="55"/>
      <c r="AT346" s="18" t="s">
        <v>253</v>
      </c>
      <c r="AU346" s="18" t="s">
        <v>21</v>
      </c>
    </row>
    <row r="347" spans="2:65" s="1" customFormat="1" ht="19.5">
      <c r="B347" s="34"/>
      <c r="D347" s="147" t="s">
        <v>284</v>
      </c>
      <c r="F347" s="167" t="s">
        <v>4440</v>
      </c>
      <c r="I347" s="149"/>
      <c r="L347" s="34"/>
      <c r="M347" s="150"/>
      <c r="T347" s="55"/>
      <c r="AT347" s="18" t="s">
        <v>284</v>
      </c>
      <c r="AU347" s="18" t="s">
        <v>21</v>
      </c>
    </row>
    <row r="348" spans="2:65" s="11" customFormat="1" ht="25.9" customHeight="1">
      <c r="B348" s="122"/>
      <c r="D348" s="123" t="s">
        <v>74</v>
      </c>
      <c r="E348" s="124" t="s">
        <v>1930</v>
      </c>
      <c r="F348" s="124" t="s">
        <v>1931</v>
      </c>
      <c r="I348" s="125"/>
      <c r="J348" s="126">
        <f>BK348</f>
        <v>0</v>
      </c>
      <c r="L348" s="122"/>
      <c r="M348" s="127"/>
      <c r="P348" s="128">
        <f>SUM(P349:P351)</f>
        <v>0</v>
      </c>
      <c r="R348" s="128">
        <f>SUM(R349:R351)</f>
        <v>0</v>
      </c>
      <c r="T348" s="129">
        <f>SUM(T349:T351)</f>
        <v>0</v>
      </c>
      <c r="AR348" s="123" t="s">
        <v>251</v>
      </c>
      <c r="AT348" s="130" t="s">
        <v>74</v>
      </c>
      <c r="AU348" s="130" t="s">
        <v>75</v>
      </c>
      <c r="AY348" s="123" t="s">
        <v>244</v>
      </c>
      <c r="BK348" s="131">
        <f>SUM(BK349:BK351)</f>
        <v>0</v>
      </c>
    </row>
    <row r="349" spans="2:65" s="1" customFormat="1" ht="16.5" customHeight="1">
      <c r="B349" s="34"/>
      <c r="C349" s="134" t="s">
        <v>692</v>
      </c>
      <c r="D349" s="134" t="s">
        <v>246</v>
      </c>
      <c r="E349" s="135" t="s">
        <v>4220</v>
      </c>
      <c r="F349" s="136" t="s">
        <v>4221</v>
      </c>
      <c r="G349" s="137" t="s">
        <v>282</v>
      </c>
      <c r="H349" s="138">
        <v>2</v>
      </c>
      <c r="I349" s="139"/>
      <c r="J349" s="140">
        <f>ROUND(I349*H349,2)</f>
        <v>0</v>
      </c>
      <c r="K349" s="136" t="s">
        <v>29</v>
      </c>
      <c r="L349" s="34"/>
      <c r="M349" s="141" t="s">
        <v>29</v>
      </c>
      <c r="N349" s="142" t="s">
        <v>46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2390</v>
      </c>
      <c r="AT349" s="145" t="s">
        <v>246</v>
      </c>
      <c r="AU349" s="145" t="s">
        <v>83</v>
      </c>
      <c r="AY349" s="18" t="s">
        <v>244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83</v>
      </c>
      <c r="BK349" s="146">
        <f>ROUND(I349*H349,2)</f>
        <v>0</v>
      </c>
      <c r="BL349" s="18" t="s">
        <v>2390</v>
      </c>
      <c r="BM349" s="145" t="s">
        <v>4441</v>
      </c>
    </row>
    <row r="350" spans="2:65" s="1" customFormat="1">
      <c r="B350" s="34"/>
      <c r="D350" s="147" t="s">
        <v>253</v>
      </c>
      <c r="F350" s="148" t="s">
        <v>4221</v>
      </c>
      <c r="I350" s="149"/>
      <c r="L350" s="34"/>
      <c r="M350" s="150"/>
      <c r="T350" s="55"/>
      <c r="AT350" s="18" t="s">
        <v>253</v>
      </c>
      <c r="AU350" s="18" t="s">
        <v>83</v>
      </c>
    </row>
    <row r="351" spans="2:65" s="1" customFormat="1" ht="19.5">
      <c r="B351" s="34"/>
      <c r="D351" s="147" t="s">
        <v>284</v>
      </c>
      <c r="F351" s="167" t="s">
        <v>4442</v>
      </c>
      <c r="I351" s="149"/>
      <c r="L351" s="34"/>
      <c r="M351" s="185"/>
      <c r="N351" s="186"/>
      <c r="O351" s="186"/>
      <c r="P351" s="186"/>
      <c r="Q351" s="186"/>
      <c r="R351" s="186"/>
      <c r="S351" s="186"/>
      <c r="T351" s="187"/>
      <c r="AT351" s="18" t="s">
        <v>284</v>
      </c>
      <c r="AU351" s="18" t="s">
        <v>83</v>
      </c>
    </row>
    <row r="352" spans="2:65" s="1" customFormat="1" ht="6.95" customHeight="1">
      <c r="B352" s="43"/>
      <c r="C352" s="44"/>
      <c r="D352" s="44"/>
      <c r="E352" s="44"/>
      <c r="F352" s="44"/>
      <c r="G352" s="44"/>
      <c r="H352" s="44"/>
      <c r="I352" s="44"/>
      <c r="J352" s="44"/>
      <c r="K352" s="44"/>
      <c r="L352" s="34"/>
    </row>
  </sheetData>
  <sheetProtection algorithmName="SHA-512" hashValue="Q8wtqqngnhQkflquIs5Pq44kFvbEGFIvMd+E/0aU8Zh47YbsrkE9e3flEzDLfmaSF+Gco6XLMgODkYjD6zSpWA==" saltValue="H1rA0e0Vo+pUqhW28PY/GoTLIbfjHhrReMbNGhcWfbikhinLUaRQGPmBPNEtXWnr6XFj3KW5r+u9OqAS78BHJA==" spinCount="100000" sheet="1" objects="1" scenarios="1" formatColumns="0" formatRows="0" autoFilter="0"/>
  <autoFilter ref="C90:K351" xr:uid="{00000000-0009-0000-0000-00001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1100-000000000000}"/>
    <hyperlink ref="F99" r:id="rId2" xr:uid="{00000000-0004-0000-1100-000001000000}"/>
    <hyperlink ref="F103" r:id="rId3" xr:uid="{00000000-0004-0000-1100-000002000000}"/>
    <hyperlink ref="F106" r:id="rId4" xr:uid="{00000000-0004-0000-1100-000003000000}"/>
    <hyperlink ref="F110" r:id="rId5" xr:uid="{00000000-0004-0000-1100-000004000000}"/>
    <hyperlink ref="F114" r:id="rId6" xr:uid="{00000000-0004-0000-1100-000005000000}"/>
    <hyperlink ref="F118" r:id="rId7" xr:uid="{00000000-0004-0000-1100-000006000000}"/>
    <hyperlink ref="F122" r:id="rId8" xr:uid="{00000000-0004-0000-1100-000007000000}"/>
    <hyperlink ref="F133" r:id="rId9" xr:uid="{00000000-0004-0000-1100-000008000000}"/>
    <hyperlink ref="F137" r:id="rId10" xr:uid="{00000000-0004-0000-1100-000009000000}"/>
    <hyperlink ref="F143" r:id="rId11" xr:uid="{00000000-0004-0000-1100-00000A000000}"/>
    <hyperlink ref="F147" r:id="rId12" xr:uid="{00000000-0004-0000-1100-00000B000000}"/>
    <hyperlink ref="F151" r:id="rId13" xr:uid="{00000000-0004-0000-1100-00000C000000}"/>
    <hyperlink ref="F155" r:id="rId14" xr:uid="{00000000-0004-0000-1100-00000D000000}"/>
    <hyperlink ref="F158" r:id="rId15" xr:uid="{00000000-0004-0000-1100-00000E000000}"/>
    <hyperlink ref="F165" r:id="rId16" xr:uid="{00000000-0004-0000-1100-00000F000000}"/>
    <hyperlink ref="F168" r:id="rId17" xr:uid="{00000000-0004-0000-1100-000010000000}"/>
    <hyperlink ref="F172" r:id="rId18" xr:uid="{00000000-0004-0000-1100-000011000000}"/>
    <hyperlink ref="F176" r:id="rId19" xr:uid="{00000000-0004-0000-1100-000012000000}"/>
    <hyperlink ref="F179" r:id="rId20" xr:uid="{00000000-0004-0000-1100-000013000000}"/>
    <hyperlink ref="F183" r:id="rId21" xr:uid="{00000000-0004-0000-1100-000014000000}"/>
    <hyperlink ref="F187" r:id="rId22" xr:uid="{00000000-0004-0000-1100-000015000000}"/>
    <hyperlink ref="F190" r:id="rId23" xr:uid="{00000000-0004-0000-1100-000016000000}"/>
    <hyperlink ref="F194" r:id="rId24" xr:uid="{00000000-0004-0000-1100-000017000000}"/>
    <hyperlink ref="F199" r:id="rId25" xr:uid="{00000000-0004-0000-1100-000018000000}"/>
    <hyperlink ref="F203" r:id="rId26" xr:uid="{00000000-0004-0000-1100-000019000000}"/>
    <hyperlink ref="F207" r:id="rId27" xr:uid="{00000000-0004-0000-1100-00001A000000}"/>
    <hyperlink ref="F210" r:id="rId28" xr:uid="{00000000-0004-0000-1100-00001B000000}"/>
    <hyperlink ref="F214" r:id="rId29" xr:uid="{00000000-0004-0000-1100-00001C000000}"/>
    <hyperlink ref="F222" r:id="rId30" xr:uid="{00000000-0004-0000-1100-00001D000000}"/>
    <hyperlink ref="F227" r:id="rId31" xr:uid="{00000000-0004-0000-1100-00001E000000}"/>
    <hyperlink ref="F235" r:id="rId32" xr:uid="{00000000-0004-0000-1100-00001F000000}"/>
    <hyperlink ref="F239" r:id="rId33" xr:uid="{00000000-0004-0000-1100-000020000000}"/>
    <hyperlink ref="F243" r:id="rId34" xr:uid="{00000000-0004-0000-1100-000021000000}"/>
    <hyperlink ref="F247" r:id="rId35" xr:uid="{00000000-0004-0000-1100-000022000000}"/>
    <hyperlink ref="F251" r:id="rId36" xr:uid="{00000000-0004-0000-1100-000023000000}"/>
    <hyperlink ref="F256" r:id="rId37" xr:uid="{00000000-0004-0000-1100-000024000000}"/>
    <hyperlink ref="F261" r:id="rId38" xr:uid="{00000000-0004-0000-1100-000025000000}"/>
    <hyperlink ref="F271" r:id="rId39" xr:uid="{00000000-0004-0000-1100-000026000000}"/>
    <hyperlink ref="F276" r:id="rId40" xr:uid="{00000000-0004-0000-1100-000027000000}"/>
    <hyperlink ref="F287" r:id="rId41" xr:uid="{00000000-0004-0000-1100-000028000000}"/>
    <hyperlink ref="F291" r:id="rId42" xr:uid="{00000000-0004-0000-1100-000029000000}"/>
    <hyperlink ref="F294" r:id="rId43" xr:uid="{00000000-0004-0000-1100-00002A000000}"/>
    <hyperlink ref="F298" r:id="rId44" xr:uid="{00000000-0004-0000-1100-00002B000000}"/>
    <hyperlink ref="F302" r:id="rId45" xr:uid="{00000000-0004-0000-1100-00002C000000}"/>
    <hyperlink ref="F306" r:id="rId46" xr:uid="{00000000-0004-0000-1100-00002D000000}"/>
    <hyperlink ref="F310" r:id="rId47" xr:uid="{00000000-0004-0000-1100-00002E000000}"/>
    <hyperlink ref="F319" r:id="rId48" xr:uid="{00000000-0004-0000-1100-00002F000000}"/>
    <hyperlink ref="F322" r:id="rId49" xr:uid="{00000000-0004-0000-1100-000030000000}"/>
    <hyperlink ref="F328" r:id="rId50" xr:uid="{00000000-0004-0000-1100-000031000000}"/>
    <hyperlink ref="F331" r:id="rId51" xr:uid="{00000000-0004-0000-1100-000032000000}"/>
    <hyperlink ref="F335" r:id="rId52" xr:uid="{00000000-0004-0000-1100-000033000000}"/>
    <hyperlink ref="F340" r:id="rId53" xr:uid="{00000000-0004-0000-1100-000034000000}"/>
    <hyperlink ref="F344" r:id="rId54" xr:uid="{00000000-0004-0000-1100-00003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3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136</v>
      </c>
      <c r="AZ2" s="92" t="s">
        <v>4443</v>
      </c>
      <c r="BA2" s="92" t="s">
        <v>29</v>
      </c>
      <c r="BB2" s="92" t="s">
        <v>29</v>
      </c>
      <c r="BC2" s="92" t="s">
        <v>4444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4021</v>
      </c>
      <c r="BA3" s="92" t="s">
        <v>29</v>
      </c>
      <c r="BB3" s="92" t="s">
        <v>29</v>
      </c>
      <c r="BC3" s="92" t="s">
        <v>4445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4446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ROUND(J88,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ROUND((SUM(BE88:BE364)),  2)</f>
        <v>0</v>
      </c>
      <c r="I33" s="96">
        <v>0.21</v>
      </c>
      <c r="J33" s="85">
        <f>ROUND(((SUM(BE88:BE364))*I33),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ROUND((SUM(BF88:BF364)),  2)</f>
        <v>0</v>
      </c>
      <c r="I34" s="96">
        <v>0.15</v>
      </c>
      <c r="J34" s="85">
        <f>ROUND(((SUM(BF88:BF364))*I34),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ROUND((SUM(BG88:BG364)),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ROUND((SUM(BH88:BH364)),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ROUND((SUM(BI88:BI364)),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 xml:space="preserve">040.32.3 - Sjezdy  ze silnice III/4585 u mostu 4585-8 (TPE km 82,510) 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J88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J89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J90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J175</f>
        <v>0</v>
      </c>
      <c r="L62" s="110"/>
    </row>
    <row r="63" spans="2:47" s="9" customFormat="1" ht="19.899999999999999" customHeight="1">
      <c r="B63" s="110"/>
      <c r="D63" s="111" t="s">
        <v>221</v>
      </c>
      <c r="E63" s="112"/>
      <c r="F63" s="112"/>
      <c r="G63" s="112"/>
      <c r="H63" s="112"/>
      <c r="I63" s="112"/>
      <c r="J63" s="113">
        <f>J191</f>
        <v>0</v>
      </c>
      <c r="L63" s="110"/>
    </row>
    <row r="64" spans="2:47" s="9" customFormat="1" ht="19.899999999999999" customHeight="1">
      <c r="B64" s="110"/>
      <c r="D64" s="111" t="s">
        <v>1345</v>
      </c>
      <c r="E64" s="112"/>
      <c r="F64" s="112"/>
      <c r="G64" s="112"/>
      <c r="H64" s="112"/>
      <c r="I64" s="112"/>
      <c r="J64" s="113">
        <f>J251</f>
        <v>0</v>
      </c>
      <c r="L64" s="110"/>
    </row>
    <row r="65" spans="2:12" s="9" customFormat="1" ht="19.899999999999999" customHeight="1">
      <c r="B65" s="110"/>
      <c r="D65" s="111" t="s">
        <v>222</v>
      </c>
      <c r="E65" s="112"/>
      <c r="F65" s="112"/>
      <c r="G65" s="112"/>
      <c r="H65" s="112"/>
      <c r="I65" s="112"/>
      <c r="J65" s="113">
        <f>J286</f>
        <v>0</v>
      </c>
      <c r="L65" s="110"/>
    </row>
    <row r="66" spans="2:12" s="9" customFormat="1" ht="19.899999999999999" customHeight="1">
      <c r="B66" s="110"/>
      <c r="D66" s="111" t="s">
        <v>223</v>
      </c>
      <c r="E66" s="112"/>
      <c r="F66" s="112"/>
      <c r="G66" s="112"/>
      <c r="H66" s="112"/>
      <c r="I66" s="112"/>
      <c r="J66" s="113">
        <f>J345</f>
        <v>0</v>
      </c>
      <c r="L66" s="110"/>
    </row>
    <row r="67" spans="2:12" s="9" customFormat="1" ht="19.899999999999999" customHeight="1">
      <c r="B67" s="110"/>
      <c r="D67" s="111" t="s">
        <v>224</v>
      </c>
      <c r="E67" s="112"/>
      <c r="F67" s="112"/>
      <c r="G67" s="112"/>
      <c r="H67" s="112"/>
      <c r="I67" s="112"/>
      <c r="J67" s="113">
        <f>J358</f>
        <v>0</v>
      </c>
      <c r="L67" s="110"/>
    </row>
    <row r="68" spans="2:12" s="8" customFormat="1" ht="24.95" customHeight="1">
      <c r="B68" s="106"/>
      <c r="D68" s="107" t="s">
        <v>1348</v>
      </c>
      <c r="E68" s="108"/>
      <c r="F68" s="108"/>
      <c r="G68" s="108"/>
      <c r="H68" s="108"/>
      <c r="I68" s="108"/>
      <c r="J68" s="109">
        <f>J362</f>
        <v>0</v>
      </c>
      <c r="L68" s="106"/>
    </row>
    <row r="69" spans="2:12" s="1" customFormat="1" ht="21.75" customHeight="1">
      <c r="B69" s="34"/>
      <c r="L69" s="34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4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34"/>
    </row>
    <row r="75" spans="2:12" s="1" customFormat="1" ht="24.95" customHeight="1">
      <c r="B75" s="34"/>
      <c r="C75" s="22" t="s">
        <v>229</v>
      </c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16</v>
      </c>
      <c r="L77" s="34"/>
    </row>
    <row r="78" spans="2:12" s="1" customFormat="1" ht="16.5" customHeight="1">
      <c r="B78" s="34"/>
      <c r="E78" s="336" t="str">
        <f>E7</f>
        <v>Opatření Zátor-Loučky, OHO, Dílčí stavba 02.040 Opatření v úseku Zátor - Loučky</v>
      </c>
      <c r="F78" s="337"/>
      <c r="G78" s="337"/>
      <c r="H78" s="337"/>
      <c r="L78" s="34"/>
    </row>
    <row r="79" spans="2:12" s="1" customFormat="1" ht="12" customHeight="1">
      <c r="B79" s="34"/>
      <c r="C79" s="28" t="s">
        <v>210</v>
      </c>
      <c r="L79" s="34"/>
    </row>
    <row r="80" spans="2:12" s="1" customFormat="1" ht="16.5" customHeight="1">
      <c r="B80" s="34"/>
      <c r="E80" s="310" t="str">
        <f>E9</f>
        <v xml:space="preserve">040.32.3 - Sjezdy  ze silnice III/4585 u mostu 4585-8 (TPE km 82,510) </v>
      </c>
      <c r="F80" s="335"/>
      <c r="G80" s="335"/>
      <c r="H80" s="335"/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F12</f>
        <v>Zátor</v>
      </c>
      <c r="I82" s="28" t="s">
        <v>24</v>
      </c>
      <c r="J82" s="51">
        <f>IF(J12="","",J12)</f>
        <v>45897</v>
      </c>
      <c r="L82" s="34"/>
    </row>
    <row r="83" spans="2:65" s="1" customFormat="1" ht="6.95" customHeight="1">
      <c r="B83" s="34"/>
      <c r="L83" s="34"/>
    </row>
    <row r="84" spans="2:65" s="1" customFormat="1" ht="15.2" customHeight="1">
      <c r="B84" s="34"/>
      <c r="C84" s="28" t="s">
        <v>27</v>
      </c>
      <c r="F84" s="26" t="str">
        <f>E15</f>
        <v>Povodí Odry, státní podnik</v>
      </c>
      <c r="I84" s="28" t="s">
        <v>34</v>
      </c>
      <c r="J84" s="32" t="str">
        <f>E21</f>
        <v>AQUATIS, a.s.</v>
      </c>
      <c r="L84" s="34"/>
    </row>
    <row r="85" spans="2:65" s="1" customFormat="1" ht="25.7" customHeight="1">
      <c r="B85" s="34"/>
      <c r="C85" s="28" t="s">
        <v>32</v>
      </c>
      <c r="F85" s="26" t="str">
        <f>IF(E18="","",E18)</f>
        <v>Vyplň údaj</v>
      </c>
      <c r="I85" s="28" t="s">
        <v>37</v>
      </c>
      <c r="J85" s="32" t="str">
        <f>E24</f>
        <v>Ing. Michal Jendruščák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4"/>
      <c r="C87" s="115" t="s">
        <v>230</v>
      </c>
      <c r="D87" s="116" t="s">
        <v>60</v>
      </c>
      <c r="E87" s="116" t="s">
        <v>56</v>
      </c>
      <c r="F87" s="116" t="s">
        <v>57</v>
      </c>
      <c r="G87" s="116" t="s">
        <v>231</v>
      </c>
      <c r="H87" s="116" t="s">
        <v>232</v>
      </c>
      <c r="I87" s="116" t="s">
        <v>233</v>
      </c>
      <c r="J87" s="116" t="s">
        <v>214</v>
      </c>
      <c r="K87" s="117" t="s">
        <v>234</v>
      </c>
      <c r="L87" s="114"/>
      <c r="M87" s="58" t="s">
        <v>29</v>
      </c>
      <c r="N87" s="59" t="s">
        <v>45</v>
      </c>
      <c r="O87" s="59" t="s">
        <v>235</v>
      </c>
      <c r="P87" s="59" t="s">
        <v>236</v>
      </c>
      <c r="Q87" s="59" t="s">
        <v>237</v>
      </c>
      <c r="R87" s="59" t="s">
        <v>238</v>
      </c>
      <c r="S87" s="59" t="s">
        <v>239</v>
      </c>
      <c r="T87" s="60" t="s">
        <v>240</v>
      </c>
    </row>
    <row r="88" spans="2:65" s="1" customFormat="1" ht="22.9" customHeight="1">
      <c r="B88" s="34"/>
      <c r="C88" s="63" t="s">
        <v>241</v>
      </c>
      <c r="J88" s="118">
        <f>BK88</f>
        <v>0</v>
      </c>
      <c r="L88" s="34"/>
      <c r="M88" s="61"/>
      <c r="N88" s="52"/>
      <c r="O88" s="52"/>
      <c r="P88" s="119">
        <f>P89+P362</f>
        <v>0</v>
      </c>
      <c r="Q88" s="52"/>
      <c r="R88" s="119">
        <f>R89+R362</f>
        <v>104.14787230000002</v>
      </c>
      <c r="S88" s="52"/>
      <c r="T88" s="120">
        <f>T89+T362</f>
        <v>547.91555999999991</v>
      </c>
      <c r="AT88" s="18" t="s">
        <v>74</v>
      </c>
      <c r="AU88" s="18" t="s">
        <v>215</v>
      </c>
      <c r="BK88" s="121">
        <f>BK89+BK362</f>
        <v>0</v>
      </c>
    </row>
    <row r="89" spans="2:65" s="11" customFormat="1" ht="25.9" customHeight="1">
      <c r="B89" s="122"/>
      <c r="D89" s="123" t="s">
        <v>74</v>
      </c>
      <c r="E89" s="124" t="s">
        <v>242</v>
      </c>
      <c r="F89" s="124" t="s">
        <v>243</v>
      </c>
      <c r="I89" s="125"/>
      <c r="J89" s="126">
        <f>BK89</f>
        <v>0</v>
      </c>
      <c r="L89" s="122"/>
      <c r="M89" s="127"/>
      <c r="P89" s="128">
        <f>P90+P175+P191+P251+P286+P345+P358</f>
        <v>0</v>
      </c>
      <c r="R89" s="128">
        <f>R90+R175+R191+R251+R286+R345+R358</f>
        <v>104.14787230000002</v>
      </c>
      <c r="T89" s="129">
        <f>T90+T175+T191+T251+T286+T345+T358</f>
        <v>547.91555999999991</v>
      </c>
      <c r="AR89" s="123" t="s">
        <v>83</v>
      </c>
      <c r="AT89" s="130" t="s">
        <v>74</v>
      </c>
      <c r="AU89" s="130" t="s">
        <v>75</v>
      </c>
      <c r="AY89" s="123" t="s">
        <v>244</v>
      </c>
      <c r="BK89" s="131">
        <f>BK90+BK175+BK191+BK251+BK286+BK345+BK358</f>
        <v>0</v>
      </c>
    </row>
    <row r="90" spans="2:65" s="11" customFormat="1" ht="22.9" customHeight="1">
      <c r="B90" s="122"/>
      <c r="D90" s="123" t="s">
        <v>74</v>
      </c>
      <c r="E90" s="132" t="s">
        <v>83</v>
      </c>
      <c r="F90" s="132" t="s">
        <v>245</v>
      </c>
      <c r="I90" s="125"/>
      <c r="J90" s="133">
        <f>BK90</f>
        <v>0</v>
      </c>
      <c r="L90" s="122"/>
      <c r="M90" s="127"/>
      <c r="P90" s="128">
        <f>SUM(P91:P174)</f>
        <v>0</v>
      </c>
      <c r="R90" s="128">
        <f>SUM(R91:R174)</f>
        <v>5.8259280000000002</v>
      </c>
      <c r="T90" s="129">
        <f>SUM(T91:T174)</f>
        <v>547.55020000000002</v>
      </c>
      <c r="AR90" s="123" t="s">
        <v>83</v>
      </c>
      <c r="AT90" s="130" t="s">
        <v>74</v>
      </c>
      <c r="AU90" s="130" t="s">
        <v>83</v>
      </c>
      <c r="AY90" s="123" t="s">
        <v>244</v>
      </c>
      <c r="BK90" s="131">
        <f>SUM(BK91:BK174)</f>
        <v>0</v>
      </c>
    </row>
    <row r="91" spans="2:65" s="1" customFormat="1" ht="24.2" customHeight="1">
      <c r="B91" s="34"/>
      <c r="C91" s="134" t="s">
        <v>83</v>
      </c>
      <c r="D91" s="134" t="s">
        <v>246</v>
      </c>
      <c r="E91" s="135" t="s">
        <v>4024</v>
      </c>
      <c r="F91" s="136" t="s">
        <v>4025</v>
      </c>
      <c r="G91" s="137" t="s">
        <v>249</v>
      </c>
      <c r="H91" s="138">
        <v>22</v>
      </c>
      <c r="I91" s="139"/>
      <c r="J91" s="140">
        <f>ROUND(I91*H91,2)</f>
        <v>0</v>
      </c>
      <c r="K91" s="136" t="s">
        <v>250</v>
      </c>
      <c r="L91" s="34"/>
      <c r="M91" s="141" t="s">
        <v>29</v>
      </c>
      <c r="N91" s="142" t="s">
        <v>46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251</v>
      </c>
      <c r="AT91" s="145" t="s">
        <v>246</v>
      </c>
      <c r="AU91" s="145" t="s">
        <v>21</v>
      </c>
      <c r="AY91" s="18" t="s">
        <v>244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83</v>
      </c>
      <c r="BK91" s="146">
        <f>ROUND(I91*H91,2)</f>
        <v>0</v>
      </c>
      <c r="BL91" s="18" t="s">
        <v>251</v>
      </c>
      <c r="BM91" s="145" t="s">
        <v>4447</v>
      </c>
    </row>
    <row r="92" spans="2:65" s="1" customFormat="1" ht="19.5">
      <c r="B92" s="34"/>
      <c r="D92" s="147" t="s">
        <v>253</v>
      </c>
      <c r="F92" s="148" t="s">
        <v>4027</v>
      </c>
      <c r="I92" s="149"/>
      <c r="L92" s="34"/>
      <c r="M92" s="150"/>
      <c r="T92" s="55"/>
      <c r="AT92" s="18" t="s">
        <v>253</v>
      </c>
      <c r="AU92" s="18" t="s">
        <v>21</v>
      </c>
    </row>
    <row r="93" spans="2:65" s="1" customFormat="1">
      <c r="B93" s="34"/>
      <c r="D93" s="151" t="s">
        <v>255</v>
      </c>
      <c r="F93" s="152" t="s">
        <v>4028</v>
      </c>
      <c r="I93" s="149"/>
      <c r="L93" s="34"/>
      <c r="M93" s="150"/>
      <c r="T93" s="55"/>
      <c r="AT93" s="18" t="s">
        <v>255</v>
      </c>
      <c r="AU93" s="18" t="s">
        <v>21</v>
      </c>
    </row>
    <row r="94" spans="2:65" s="1" customFormat="1" ht="19.5">
      <c r="B94" s="34"/>
      <c r="D94" s="147" t="s">
        <v>284</v>
      </c>
      <c r="F94" s="167" t="s">
        <v>4448</v>
      </c>
      <c r="I94" s="149"/>
      <c r="L94" s="34"/>
      <c r="M94" s="150"/>
      <c r="T94" s="55"/>
      <c r="AT94" s="18" t="s">
        <v>284</v>
      </c>
      <c r="AU94" s="18" t="s">
        <v>21</v>
      </c>
    </row>
    <row r="95" spans="2:65" s="1" customFormat="1" ht="21.75" customHeight="1">
      <c r="B95" s="34"/>
      <c r="C95" s="134" t="s">
        <v>21</v>
      </c>
      <c r="D95" s="134" t="s">
        <v>246</v>
      </c>
      <c r="E95" s="135" t="s">
        <v>4231</v>
      </c>
      <c r="F95" s="136" t="s">
        <v>4232</v>
      </c>
      <c r="G95" s="137" t="s">
        <v>249</v>
      </c>
      <c r="H95" s="138">
        <v>63.18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0</v>
      </c>
      <c r="R95" s="143">
        <f>Q95*H95</f>
        <v>0</v>
      </c>
      <c r="S95" s="143">
        <v>0.28999999999999998</v>
      </c>
      <c r="T95" s="144">
        <f>S95*H95</f>
        <v>18.322199999999999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4449</v>
      </c>
    </row>
    <row r="96" spans="2:65" s="1" customFormat="1" ht="19.5">
      <c r="B96" s="34"/>
      <c r="D96" s="147" t="s">
        <v>253</v>
      </c>
      <c r="F96" s="148" t="s">
        <v>4234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4235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29</v>
      </c>
      <c r="F98" s="155" t="s">
        <v>4450</v>
      </c>
      <c r="H98" s="156">
        <v>63.18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16.5" customHeight="1">
      <c r="B99" s="34"/>
      <c r="C99" s="134" t="s">
        <v>264</v>
      </c>
      <c r="D99" s="134" t="s">
        <v>246</v>
      </c>
      <c r="E99" s="135" t="s">
        <v>826</v>
      </c>
      <c r="F99" s="136" t="s">
        <v>827</v>
      </c>
      <c r="G99" s="137" t="s">
        <v>249</v>
      </c>
      <c r="H99" s="138">
        <v>248.3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0.44</v>
      </c>
      <c r="T99" s="144">
        <f>S99*H99</f>
        <v>109.25200000000001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4451</v>
      </c>
    </row>
    <row r="100" spans="2:65" s="1" customFormat="1" ht="19.5">
      <c r="B100" s="34"/>
      <c r="D100" s="147" t="s">
        <v>253</v>
      </c>
      <c r="F100" s="148" t="s">
        <v>829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830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2" customFormat="1">
      <c r="B102" s="153"/>
      <c r="D102" s="147" t="s">
        <v>262</v>
      </c>
      <c r="E102" s="154" t="s">
        <v>29</v>
      </c>
      <c r="F102" s="155" t="s">
        <v>4452</v>
      </c>
      <c r="H102" s="156">
        <v>248.3</v>
      </c>
      <c r="I102" s="157"/>
      <c r="L102" s="153"/>
      <c r="M102" s="158"/>
      <c r="T102" s="159"/>
      <c r="AT102" s="154" t="s">
        <v>262</v>
      </c>
      <c r="AU102" s="154" t="s">
        <v>21</v>
      </c>
      <c r="AV102" s="12" t="s">
        <v>21</v>
      </c>
      <c r="AW102" s="12" t="s">
        <v>36</v>
      </c>
      <c r="AX102" s="12" t="s">
        <v>83</v>
      </c>
      <c r="AY102" s="154" t="s">
        <v>244</v>
      </c>
    </row>
    <row r="103" spans="2:65" s="1" customFormat="1" ht="16.5" customHeight="1">
      <c r="B103" s="34"/>
      <c r="C103" s="134" t="s">
        <v>251</v>
      </c>
      <c r="D103" s="134" t="s">
        <v>246</v>
      </c>
      <c r="E103" s="135" t="s">
        <v>247</v>
      </c>
      <c r="F103" s="136" t="s">
        <v>248</v>
      </c>
      <c r="G103" s="137" t="s">
        <v>249</v>
      </c>
      <c r="H103" s="138">
        <v>431.6</v>
      </c>
      <c r="I103" s="139"/>
      <c r="J103" s="140">
        <f>ROUND(I103*H103,2)</f>
        <v>0</v>
      </c>
      <c r="K103" s="136" t="s">
        <v>250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0.57999999999999996</v>
      </c>
      <c r="T103" s="144">
        <f>S103*H103</f>
        <v>250.328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4453</v>
      </c>
    </row>
    <row r="104" spans="2:65" s="1" customFormat="1" ht="19.5">
      <c r="B104" s="34"/>
      <c r="D104" s="147" t="s">
        <v>253</v>
      </c>
      <c r="F104" s="148" t="s">
        <v>254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>
      <c r="B105" s="34"/>
      <c r="D105" s="151" t="s">
        <v>255</v>
      </c>
      <c r="F105" s="152" t="s">
        <v>256</v>
      </c>
      <c r="I105" s="149"/>
      <c r="L105" s="34"/>
      <c r="M105" s="150"/>
      <c r="T105" s="55"/>
      <c r="AT105" s="18" t="s">
        <v>255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4454</v>
      </c>
      <c r="H106" s="156">
        <v>431.6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83</v>
      </c>
      <c r="AY106" s="154" t="s">
        <v>244</v>
      </c>
    </row>
    <row r="107" spans="2:65" s="1" customFormat="1" ht="16.5" customHeight="1">
      <c r="B107" s="34"/>
      <c r="C107" s="134" t="s">
        <v>279</v>
      </c>
      <c r="D107" s="134" t="s">
        <v>246</v>
      </c>
      <c r="E107" s="135" t="s">
        <v>2676</v>
      </c>
      <c r="F107" s="136" t="s">
        <v>2677</v>
      </c>
      <c r="G107" s="137" t="s">
        <v>249</v>
      </c>
      <c r="H107" s="138">
        <v>332</v>
      </c>
      <c r="I107" s="139"/>
      <c r="J107" s="140">
        <f>ROUND(I107*H107,2)</f>
        <v>0</v>
      </c>
      <c r="K107" s="136" t="s">
        <v>250</v>
      </c>
      <c r="L107" s="34"/>
      <c r="M107" s="141" t="s">
        <v>29</v>
      </c>
      <c r="N107" s="142" t="s">
        <v>46</v>
      </c>
      <c r="P107" s="143">
        <f>O107*H107</f>
        <v>0</v>
      </c>
      <c r="Q107" s="143">
        <v>1.0000000000000001E-5</v>
      </c>
      <c r="R107" s="143">
        <f>Q107*H107</f>
        <v>3.3200000000000005E-3</v>
      </c>
      <c r="S107" s="143">
        <v>0.115</v>
      </c>
      <c r="T107" s="144">
        <f>S107*H107</f>
        <v>38.18</v>
      </c>
      <c r="AR107" s="145" t="s">
        <v>251</v>
      </c>
      <c r="AT107" s="145" t="s">
        <v>246</v>
      </c>
      <c r="AU107" s="145" t="s">
        <v>21</v>
      </c>
      <c r="AY107" s="18" t="s">
        <v>244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83</v>
      </c>
      <c r="BK107" s="146">
        <f>ROUND(I107*H107,2)</f>
        <v>0</v>
      </c>
      <c r="BL107" s="18" t="s">
        <v>251</v>
      </c>
      <c r="BM107" s="145" t="s">
        <v>4455</v>
      </c>
    </row>
    <row r="108" spans="2:65" s="1" customFormat="1" ht="19.5">
      <c r="B108" s="34"/>
      <c r="D108" s="147" t="s">
        <v>253</v>
      </c>
      <c r="F108" s="148" t="s">
        <v>2679</v>
      </c>
      <c r="I108" s="149"/>
      <c r="L108" s="34"/>
      <c r="M108" s="150"/>
      <c r="T108" s="55"/>
      <c r="AT108" s="18" t="s">
        <v>253</v>
      </c>
      <c r="AU108" s="18" t="s">
        <v>21</v>
      </c>
    </row>
    <row r="109" spans="2:65" s="1" customFormat="1">
      <c r="B109" s="34"/>
      <c r="D109" s="151" t="s">
        <v>255</v>
      </c>
      <c r="F109" s="152" t="s">
        <v>2680</v>
      </c>
      <c r="I109" s="149"/>
      <c r="L109" s="34"/>
      <c r="M109" s="150"/>
      <c r="T109" s="55"/>
      <c r="AT109" s="18" t="s">
        <v>255</v>
      </c>
      <c r="AU109" s="18" t="s">
        <v>21</v>
      </c>
    </row>
    <row r="110" spans="2:65" s="1" customFormat="1" ht="16.5" customHeight="1">
      <c r="B110" s="34"/>
      <c r="C110" s="134" t="s">
        <v>286</v>
      </c>
      <c r="D110" s="134" t="s">
        <v>246</v>
      </c>
      <c r="E110" s="135" t="s">
        <v>2681</v>
      </c>
      <c r="F110" s="136" t="s">
        <v>2682</v>
      </c>
      <c r="G110" s="137" t="s">
        <v>249</v>
      </c>
      <c r="H110" s="138">
        <v>571.6</v>
      </c>
      <c r="I110" s="139"/>
      <c r="J110" s="140">
        <f>ROUND(I110*H110,2)</f>
        <v>0</v>
      </c>
      <c r="K110" s="136" t="s">
        <v>250</v>
      </c>
      <c r="L110" s="34"/>
      <c r="M110" s="141" t="s">
        <v>29</v>
      </c>
      <c r="N110" s="142" t="s">
        <v>46</v>
      </c>
      <c r="P110" s="143">
        <f>O110*H110</f>
        <v>0</v>
      </c>
      <c r="Q110" s="143">
        <v>3.0000000000000001E-5</v>
      </c>
      <c r="R110" s="143">
        <f>Q110*H110</f>
        <v>1.7148E-2</v>
      </c>
      <c r="S110" s="143">
        <v>0.23</v>
      </c>
      <c r="T110" s="144">
        <f>S110*H110</f>
        <v>131.46800000000002</v>
      </c>
      <c r="AR110" s="145" t="s">
        <v>251</v>
      </c>
      <c r="AT110" s="145" t="s">
        <v>246</v>
      </c>
      <c r="AU110" s="145" t="s">
        <v>21</v>
      </c>
      <c r="AY110" s="18" t="s">
        <v>244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83</v>
      </c>
      <c r="BK110" s="146">
        <f>ROUND(I110*H110,2)</f>
        <v>0</v>
      </c>
      <c r="BL110" s="18" t="s">
        <v>251</v>
      </c>
      <c r="BM110" s="145" t="s">
        <v>4456</v>
      </c>
    </row>
    <row r="111" spans="2:65" s="1" customFormat="1" ht="19.5">
      <c r="B111" s="34"/>
      <c r="D111" s="147" t="s">
        <v>253</v>
      </c>
      <c r="F111" s="148" t="s">
        <v>2684</v>
      </c>
      <c r="I111" s="149"/>
      <c r="L111" s="34"/>
      <c r="M111" s="150"/>
      <c r="T111" s="55"/>
      <c r="AT111" s="18" t="s">
        <v>253</v>
      </c>
      <c r="AU111" s="18" t="s">
        <v>21</v>
      </c>
    </row>
    <row r="112" spans="2:65" s="1" customFormat="1">
      <c r="B112" s="34"/>
      <c r="D112" s="151" t="s">
        <v>255</v>
      </c>
      <c r="F112" s="152" t="s">
        <v>2685</v>
      </c>
      <c r="I112" s="149"/>
      <c r="L112" s="34"/>
      <c r="M112" s="150"/>
      <c r="T112" s="55"/>
      <c r="AT112" s="18" t="s">
        <v>255</v>
      </c>
      <c r="AU112" s="18" t="s">
        <v>21</v>
      </c>
    </row>
    <row r="113" spans="2:65" s="12" customFormat="1">
      <c r="B113" s="153"/>
      <c r="D113" s="147" t="s">
        <v>262</v>
      </c>
      <c r="E113" s="154" t="s">
        <v>29</v>
      </c>
      <c r="F113" s="155" t="s">
        <v>4457</v>
      </c>
      <c r="H113" s="156">
        <v>48.6</v>
      </c>
      <c r="I113" s="157"/>
      <c r="L113" s="153"/>
      <c r="M113" s="158"/>
      <c r="T113" s="159"/>
      <c r="AT113" s="154" t="s">
        <v>262</v>
      </c>
      <c r="AU113" s="154" t="s">
        <v>21</v>
      </c>
      <c r="AV113" s="12" t="s">
        <v>21</v>
      </c>
      <c r="AW113" s="12" t="s">
        <v>36</v>
      </c>
      <c r="AX113" s="12" t="s">
        <v>75</v>
      </c>
      <c r="AY113" s="154" t="s">
        <v>244</v>
      </c>
    </row>
    <row r="114" spans="2:65" s="12" customFormat="1">
      <c r="B114" s="153"/>
      <c r="D114" s="147" t="s">
        <v>262</v>
      </c>
      <c r="E114" s="154" t="s">
        <v>29</v>
      </c>
      <c r="F114" s="155" t="s">
        <v>4458</v>
      </c>
      <c r="H114" s="156">
        <v>191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75</v>
      </c>
      <c r="AY114" s="154" t="s">
        <v>244</v>
      </c>
    </row>
    <row r="115" spans="2:65" s="12" customFormat="1">
      <c r="B115" s="153"/>
      <c r="D115" s="147" t="s">
        <v>262</v>
      </c>
      <c r="E115" s="154" t="s">
        <v>29</v>
      </c>
      <c r="F115" s="155" t="s">
        <v>4459</v>
      </c>
      <c r="H115" s="156">
        <v>332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75</v>
      </c>
      <c r="AY115" s="154" t="s">
        <v>244</v>
      </c>
    </row>
    <row r="116" spans="2:65" s="13" customFormat="1">
      <c r="B116" s="160"/>
      <c r="D116" s="147" t="s">
        <v>262</v>
      </c>
      <c r="E116" s="161" t="s">
        <v>29</v>
      </c>
      <c r="F116" s="162" t="s">
        <v>271</v>
      </c>
      <c r="H116" s="163">
        <v>571.6</v>
      </c>
      <c r="I116" s="164"/>
      <c r="L116" s="160"/>
      <c r="M116" s="165"/>
      <c r="T116" s="166"/>
      <c r="AT116" s="161" t="s">
        <v>262</v>
      </c>
      <c r="AU116" s="161" t="s">
        <v>21</v>
      </c>
      <c r="AV116" s="13" t="s">
        <v>251</v>
      </c>
      <c r="AW116" s="13" t="s">
        <v>36</v>
      </c>
      <c r="AX116" s="13" t="s">
        <v>83</v>
      </c>
      <c r="AY116" s="161" t="s">
        <v>244</v>
      </c>
    </row>
    <row r="117" spans="2:65" s="1" customFormat="1" ht="16.5" customHeight="1">
      <c r="B117" s="34"/>
      <c r="C117" s="134" t="s">
        <v>293</v>
      </c>
      <c r="D117" s="134" t="s">
        <v>246</v>
      </c>
      <c r="E117" s="135" t="s">
        <v>4044</v>
      </c>
      <c r="F117" s="136" t="s">
        <v>4045</v>
      </c>
      <c r="G117" s="137" t="s">
        <v>249</v>
      </c>
      <c r="H117" s="138">
        <v>604</v>
      </c>
      <c r="I117" s="139"/>
      <c r="J117" s="140">
        <f>ROUND(I117*H117,2)</f>
        <v>0</v>
      </c>
      <c r="K117" s="136" t="s">
        <v>250</v>
      </c>
      <c r="L117" s="34"/>
      <c r="M117" s="141" t="s">
        <v>29</v>
      </c>
      <c r="N117" s="142" t="s">
        <v>46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251</v>
      </c>
      <c r="AT117" s="145" t="s">
        <v>246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4460</v>
      </c>
    </row>
    <row r="118" spans="2:65" s="1" customFormat="1">
      <c r="B118" s="34"/>
      <c r="D118" s="147" t="s">
        <v>253</v>
      </c>
      <c r="F118" s="148" t="s">
        <v>4047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>
      <c r="B119" s="34"/>
      <c r="D119" s="151" t="s">
        <v>255</v>
      </c>
      <c r="F119" s="152" t="s">
        <v>4048</v>
      </c>
      <c r="I119" s="149"/>
      <c r="L119" s="34"/>
      <c r="M119" s="150"/>
      <c r="T119" s="55"/>
      <c r="AT119" s="18" t="s">
        <v>255</v>
      </c>
      <c r="AU119" s="18" t="s">
        <v>21</v>
      </c>
    </row>
    <row r="120" spans="2:65" s="1" customFormat="1" ht="19.5">
      <c r="B120" s="34"/>
      <c r="D120" s="147" t="s">
        <v>284</v>
      </c>
      <c r="F120" s="167" t="s">
        <v>4461</v>
      </c>
      <c r="I120" s="149"/>
      <c r="L120" s="34"/>
      <c r="M120" s="150"/>
      <c r="T120" s="55"/>
      <c r="AT120" s="18" t="s">
        <v>284</v>
      </c>
      <c r="AU120" s="18" t="s">
        <v>21</v>
      </c>
    </row>
    <row r="121" spans="2:65" s="1" customFormat="1" ht="21.75" customHeight="1">
      <c r="B121" s="34"/>
      <c r="C121" s="134" t="s">
        <v>300</v>
      </c>
      <c r="D121" s="134" t="s">
        <v>246</v>
      </c>
      <c r="E121" s="135" t="s">
        <v>4462</v>
      </c>
      <c r="F121" s="136" t="s">
        <v>4463</v>
      </c>
      <c r="G121" s="137" t="s">
        <v>274</v>
      </c>
      <c r="H121" s="138">
        <v>47</v>
      </c>
      <c r="I121" s="139"/>
      <c r="J121" s="140">
        <f>ROUND(I121*H121,2)</f>
        <v>0</v>
      </c>
      <c r="K121" s="136" t="s">
        <v>250</v>
      </c>
      <c r="L121" s="34"/>
      <c r="M121" s="141" t="s">
        <v>29</v>
      </c>
      <c r="N121" s="142" t="s">
        <v>46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251</v>
      </c>
      <c r="AT121" s="145" t="s">
        <v>246</v>
      </c>
      <c r="AU121" s="145" t="s">
        <v>21</v>
      </c>
      <c r="AY121" s="18" t="s">
        <v>244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83</v>
      </c>
      <c r="BK121" s="146">
        <f>ROUND(I121*H121,2)</f>
        <v>0</v>
      </c>
      <c r="BL121" s="18" t="s">
        <v>251</v>
      </c>
      <c r="BM121" s="145" t="s">
        <v>4464</v>
      </c>
    </row>
    <row r="122" spans="2:65" s="1" customFormat="1">
      <c r="B122" s="34"/>
      <c r="D122" s="147" t="s">
        <v>253</v>
      </c>
      <c r="F122" s="148" t="s">
        <v>4465</v>
      </c>
      <c r="I122" s="149"/>
      <c r="L122" s="34"/>
      <c r="M122" s="150"/>
      <c r="T122" s="55"/>
      <c r="AT122" s="18" t="s">
        <v>253</v>
      </c>
      <c r="AU122" s="18" t="s">
        <v>21</v>
      </c>
    </row>
    <row r="123" spans="2:65" s="1" customFormat="1">
      <c r="B123" s="34"/>
      <c r="D123" s="151" t="s">
        <v>255</v>
      </c>
      <c r="F123" s="152" t="s">
        <v>4466</v>
      </c>
      <c r="I123" s="149"/>
      <c r="L123" s="34"/>
      <c r="M123" s="150"/>
      <c r="T123" s="55"/>
      <c r="AT123" s="18" t="s">
        <v>255</v>
      </c>
      <c r="AU123" s="18" t="s">
        <v>21</v>
      </c>
    </row>
    <row r="124" spans="2:65" s="12" customFormat="1">
      <c r="B124" s="153"/>
      <c r="D124" s="147" t="s">
        <v>262</v>
      </c>
      <c r="E124" s="154" t="s">
        <v>29</v>
      </c>
      <c r="F124" s="155" t="s">
        <v>4467</v>
      </c>
      <c r="H124" s="156">
        <v>47</v>
      </c>
      <c r="I124" s="157"/>
      <c r="L124" s="153"/>
      <c r="M124" s="158"/>
      <c r="T124" s="159"/>
      <c r="AT124" s="154" t="s">
        <v>262</v>
      </c>
      <c r="AU124" s="154" t="s">
        <v>21</v>
      </c>
      <c r="AV124" s="12" t="s">
        <v>21</v>
      </c>
      <c r="AW124" s="12" t="s">
        <v>36</v>
      </c>
      <c r="AX124" s="12" t="s">
        <v>83</v>
      </c>
      <c r="AY124" s="154" t="s">
        <v>244</v>
      </c>
    </row>
    <row r="125" spans="2:65" s="1" customFormat="1" ht="21.75" customHeight="1">
      <c r="B125" s="34"/>
      <c r="C125" s="134" t="s">
        <v>307</v>
      </c>
      <c r="D125" s="134" t="s">
        <v>246</v>
      </c>
      <c r="E125" s="135" t="s">
        <v>4056</v>
      </c>
      <c r="F125" s="136" t="s">
        <v>4057</v>
      </c>
      <c r="G125" s="137" t="s">
        <v>274</v>
      </c>
      <c r="H125" s="138">
        <v>134.69999999999999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4468</v>
      </c>
    </row>
    <row r="126" spans="2:65" s="1" customFormat="1" ht="19.5">
      <c r="B126" s="34"/>
      <c r="D126" s="147" t="s">
        <v>253</v>
      </c>
      <c r="F126" s="148" t="s">
        <v>4059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4060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2" customFormat="1">
      <c r="B128" s="153"/>
      <c r="D128" s="147" t="s">
        <v>262</v>
      </c>
      <c r="E128" s="154" t="s">
        <v>29</v>
      </c>
      <c r="F128" s="155" t="s">
        <v>4469</v>
      </c>
      <c r="H128" s="156">
        <v>60.4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2" customFormat="1">
      <c r="B129" s="153"/>
      <c r="D129" s="147" t="s">
        <v>262</v>
      </c>
      <c r="E129" s="154" t="s">
        <v>29</v>
      </c>
      <c r="F129" s="155" t="s">
        <v>4470</v>
      </c>
      <c r="H129" s="156">
        <v>47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75</v>
      </c>
      <c r="AY129" s="154" t="s">
        <v>244</v>
      </c>
    </row>
    <row r="130" spans="2:65" s="14" customFormat="1">
      <c r="B130" s="168"/>
      <c r="D130" s="147" t="s">
        <v>262</v>
      </c>
      <c r="E130" s="169" t="s">
        <v>29</v>
      </c>
      <c r="F130" s="170" t="s">
        <v>321</v>
      </c>
      <c r="H130" s="171">
        <v>107.4</v>
      </c>
      <c r="I130" s="172"/>
      <c r="L130" s="168"/>
      <c r="M130" s="173"/>
      <c r="T130" s="174"/>
      <c r="AT130" s="169" t="s">
        <v>262</v>
      </c>
      <c r="AU130" s="169" t="s">
        <v>21</v>
      </c>
      <c r="AV130" s="14" t="s">
        <v>264</v>
      </c>
      <c r="AW130" s="14" t="s">
        <v>36</v>
      </c>
      <c r="AX130" s="14" t="s">
        <v>75</v>
      </c>
      <c r="AY130" s="169" t="s">
        <v>244</v>
      </c>
    </row>
    <row r="131" spans="2:65" s="12" customFormat="1">
      <c r="B131" s="153"/>
      <c r="D131" s="147" t="s">
        <v>262</v>
      </c>
      <c r="E131" s="154" t="s">
        <v>29</v>
      </c>
      <c r="F131" s="155" t="s">
        <v>4471</v>
      </c>
      <c r="H131" s="156">
        <v>27.3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75</v>
      </c>
      <c r="AY131" s="154" t="s">
        <v>244</v>
      </c>
    </row>
    <row r="132" spans="2:65" s="14" customFormat="1">
      <c r="B132" s="168"/>
      <c r="D132" s="147" t="s">
        <v>262</v>
      </c>
      <c r="E132" s="169" t="s">
        <v>4443</v>
      </c>
      <c r="F132" s="170" t="s">
        <v>321</v>
      </c>
      <c r="H132" s="171">
        <v>27.3</v>
      </c>
      <c r="I132" s="172"/>
      <c r="L132" s="168"/>
      <c r="M132" s="173"/>
      <c r="T132" s="174"/>
      <c r="AT132" s="169" t="s">
        <v>262</v>
      </c>
      <c r="AU132" s="169" t="s">
        <v>21</v>
      </c>
      <c r="AV132" s="14" t="s">
        <v>264</v>
      </c>
      <c r="AW132" s="14" t="s">
        <v>36</v>
      </c>
      <c r="AX132" s="14" t="s">
        <v>75</v>
      </c>
      <c r="AY132" s="169" t="s">
        <v>244</v>
      </c>
    </row>
    <row r="133" spans="2:65" s="13" customFormat="1">
      <c r="B133" s="160"/>
      <c r="D133" s="147" t="s">
        <v>262</v>
      </c>
      <c r="E133" s="161" t="s">
        <v>29</v>
      </c>
      <c r="F133" s="162" t="s">
        <v>271</v>
      </c>
      <c r="H133" s="163">
        <v>134.69999999999999</v>
      </c>
      <c r="I133" s="164"/>
      <c r="L133" s="160"/>
      <c r="M133" s="165"/>
      <c r="T133" s="166"/>
      <c r="AT133" s="161" t="s">
        <v>262</v>
      </c>
      <c r="AU133" s="161" t="s">
        <v>21</v>
      </c>
      <c r="AV133" s="13" t="s">
        <v>251</v>
      </c>
      <c r="AW133" s="13" t="s">
        <v>36</v>
      </c>
      <c r="AX133" s="13" t="s">
        <v>83</v>
      </c>
      <c r="AY133" s="161" t="s">
        <v>244</v>
      </c>
    </row>
    <row r="134" spans="2:65" s="1" customFormat="1" ht="21.75" customHeight="1">
      <c r="B134" s="34"/>
      <c r="C134" s="134" t="s">
        <v>314</v>
      </c>
      <c r="D134" s="134" t="s">
        <v>246</v>
      </c>
      <c r="E134" s="135" t="s">
        <v>315</v>
      </c>
      <c r="F134" s="136" t="s">
        <v>316</v>
      </c>
      <c r="G134" s="137" t="s">
        <v>274</v>
      </c>
      <c r="H134" s="138">
        <v>157</v>
      </c>
      <c r="I134" s="139"/>
      <c r="J134" s="140">
        <f>ROUND(I134*H134,2)</f>
        <v>0</v>
      </c>
      <c r="K134" s="136" t="s">
        <v>250</v>
      </c>
      <c r="L134" s="34"/>
      <c r="M134" s="141" t="s">
        <v>29</v>
      </c>
      <c r="N134" s="142" t="s">
        <v>46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251</v>
      </c>
      <c r="AT134" s="145" t="s">
        <v>246</v>
      </c>
      <c r="AU134" s="145" t="s">
        <v>21</v>
      </c>
      <c r="AY134" s="18" t="s">
        <v>244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83</v>
      </c>
      <c r="BK134" s="146">
        <f>ROUND(I134*H134,2)</f>
        <v>0</v>
      </c>
      <c r="BL134" s="18" t="s">
        <v>251</v>
      </c>
      <c r="BM134" s="145" t="s">
        <v>4472</v>
      </c>
    </row>
    <row r="135" spans="2:65" s="1" customFormat="1" ht="19.5">
      <c r="B135" s="34"/>
      <c r="D135" s="147" t="s">
        <v>253</v>
      </c>
      <c r="F135" s="148" t="s">
        <v>318</v>
      </c>
      <c r="I135" s="149"/>
      <c r="L135" s="34"/>
      <c r="M135" s="150"/>
      <c r="T135" s="55"/>
      <c r="AT135" s="18" t="s">
        <v>253</v>
      </c>
      <c r="AU135" s="18" t="s">
        <v>21</v>
      </c>
    </row>
    <row r="136" spans="2:65" s="1" customFormat="1">
      <c r="B136" s="34"/>
      <c r="D136" s="151" t="s">
        <v>255</v>
      </c>
      <c r="F136" s="152" t="s">
        <v>319</v>
      </c>
      <c r="I136" s="149"/>
      <c r="L136" s="34"/>
      <c r="M136" s="150"/>
      <c r="T136" s="55"/>
      <c r="AT136" s="18" t="s">
        <v>255</v>
      </c>
      <c r="AU136" s="18" t="s">
        <v>21</v>
      </c>
    </row>
    <row r="137" spans="2:65" s="12" customFormat="1">
      <c r="B137" s="153"/>
      <c r="D137" s="147" t="s">
        <v>262</v>
      </c>
      <c r="E137" s="154" t="s">
        <v>4021</v>
      </c>
      <c r="F137" s="155" t="s">
        <v>4473</v>
      </c>
      <c r="H137" s="156">
        <v>157</v>
      </c>
      <c r="I137" s="157"/>
      <c r="L137" s="153"/>
      <c r="M137" s="158"/>
      <c r="T137" s="159"/>
      <c r="AT137" s="154" t="s">
        <v>262</v>
      </c>
      <c r="AU137" s="154" t="s">
        <v>21</v>
      </c>
      <c r="AV137" s="12" t="s">
        <v>21</v>
      </c>
      <c r="AW137" s="12" t="s">
        <v>36</v>
      </c>
      <c r="AX137" s="12" t="s">
        <v>83</v>
      </c>
      <c r="AY137" s="154" t="s">
        <v>244</v>
      </c>
    </row>
    <row r="138" spans="2:65" s="1" customFormat="1" ht="16.5" customHeight="1">
      <c r="B138" s="34"/>
      <c r="C138" s="134" t="s">
        <v>324</v>
      </c>
      <c r="D138" s="134" t="s">
        <v>246</v>
      </c>
      <c r="E138" s="135" t="s">
        <v>341</v>
      </c>
      <c r="F138" s="136" t="s">
        <v>342</v>
      </c>
      <c r="G138" s="137" t="s">
        <v>274</v>
      </c>
      <c r="H138" s="138">
        <v>184.3</v>
      </c>
      <c r="I138" s="139"/>
      <c r="J138" s="140">
        <f>ROUND(I138*H138,2)</f>
        <v>0</v>
      </c>
      <c r="K138" s="136" t="s">
        <v>250</v>
      </c>
      <c r="L138" s="34"/>
      <c r="M138" s="141" t="s">
        <v>29</v>
      </c>
      <c r="N138" s="142" t="s">
        <v>46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251</v>
      </c>
      <c r="AT138" s="145" t="s">
        <v>246</v>
      </c>
      <c r="AU138" s="145" t="s">
        <v>21</v>
      </c>
      <c r="AY138" s="18" t="s">
        <v>244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83</v>
      </c>
      <c r="BK138" s="146">
        <f>ROUND(I138*H138,2)</f>
        <v>0</v>
      </c>
      <c r="BL138" s="18" t="s">
        <v>251</v>
      </c>
      <c r="BM138" s="145" t="s">
        <v>4474</v>
      </c>
    </row>
    <row r="139" spans="2:65" s="1" customFormat="1" ht="19.5">
      <c r="B139" s="34"/>
      <c r="D139" s="147" t="s">
        <v>253</v>
      </c>
      <c r="F139" s="148" t="s">
        <v>344</v>
      </c>
      <c r="I139" s="149"/>
      <c r="L139" s="34"/>
      <c r="M139" s="150"/>
      <c r="T139" s="55"/>
      <c r="AT139" s="18" t="s">
        <v>253</v>
      </c>
      <c r="AU139" s="18" t="s">
        <v>21</v>
      </c>
    </row>
    <row r="140" spans="2:65" s="1" customFormat="1">
      <c r="B140" s="34"/>
      <c r="D140" s="151" t="s">
        <v>255</v>
      </c>
      <c r="F140" s="152" t="s">
        <v>345</v>
      </c>
      <c r="I140" s="149"/>
      <c r="L140" s="34"/>
      <c r="M140" s="150"/>
      <c r="T140" s="55"/>
      <c r="AT140" s="18" t="s">
        <v>255</v>
      </c>
      <c r="AU140" s="18" t="s">
        <v>21</v>
      </c>
    </row>
    <row r="141" spans="2:65" s="12" customFormat="1">
      <c r="B141" s="153"/>
      <c r="D141" s="147" t="s">
        <v>262</v>
      </c>
      <c r="E141" s="154" t="s">
        <v>29</v>
      </c>
      <c r="F141" s="155" t="s">
        <v>4475</v>
      </c>
      <c r="H141" s="156">
        <v>184.3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83</v>
      </c>
      <c r="AY141" s="154" t="s">
        <v>244</v>
      </c>
    </row>
    <row r="142" spans="2:65" s="1" customFormat="1" ht="21.75" customHeight="1">
      <c r="B142" s="34"/>
      <c r="C142" s="134" t="s">
        <v>336</v>
      </c>
      <c r="D142" s="134" t="s">
        <v>246</v>
      </c>
      <c r="E142" s="135" t="s">
        <v>4070</v>
      </c>
      <c r="F142" s="136" t="s">
        <v>4071</v>
      </c>
      <c r="G142" s="137" t="s">
        <v>274</v>
      </c>
      <c r="H142" s="138">
        <v>157</v>
      </c>
      <c r="I142" s="139"/>
      <c r="J142" s="140">
        <f>ROUND(I142*H142,2)</f>
        <v>0</v>
      </c>
      <c r="K142" s="136" t="s">
        <v>250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251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251</v>
      </c>
      <c r="BM142" s="145" t="s">
        <v>4476</v>
      </c>
    </row>
    <row r="143" spans="2:65" s="1" customFormat="1" ht="19.5">
      <c r="B143" s="34"/>
      <c r="D143" s="147" t="s">
        <v>253</v>
      </c>
      <c r="F143" s="148" t="s">
        <v>4073</v>
      </c>
      <c r="I143" s="149"/>
      <c r="L143" s="34"/>
      <c r="M143" s="150"/>
      <c r="T143" s="55"/>
      <c r="AT143" s="18" t="s">
        <v>253</v>
      </c>
      <c r="AU143" s="18" t="s">
        <v>21</v>
      </c>
    </row>
    <row r="144" spans="2:65" s="1" customFormat="1">
      <c r="B144" s="34"/>
      <c r="D144" s="151" t="s">
        <v>255</v>
      </c>
      <c r="F144" s="152" t="s">
        <v>4074</v>
      </c>
      <c r="I144" s="149"/>
      <c r="L144" s="34"/>
      <c r="M144" s="150"/>
      <c r="T144" s="55"/>
      <c r="AT144" s="18" t="s">
        <v>255</v>
      </c>
      <c r="AU144" s="18" t="s">
        <v>21</v>
      </c>
    </row>
    <row r="145" spans="2:65" s="12" customFormat="1">
      <c r="B145" s="153"/>
      <c r="D145" s="147" t="s">
        <v>262</v>
      </c>
      <c r="E145" s="154" t="s">
        <v>29</v>
      </c>
      <c r="F145" s="155" t="s">
        <v>4477</v>
      </c>
      <c r="H145" s="156">
        <v>157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83</v>
      </c>
      <c r="AY145" s="154" t="s">
        <v>244</v>
      </c>
    </row>
    <row r="146" spans="2:65" s="1" customFormat="1" ht="16.5" customHeight="1">
      <c r="B146" s="34"/>
      <c r="C146" s="134" t="s">
        <v>340</v>
      </c>
      <c r="D146" s="134" t="s">
        <v>246</v>
      </c>
      <c r="E146" s="135" t="s">
        <v>1402</v>
      </c>
      <c r="F146" s="136" t="s">
        <v>1403</v>
      </c>
      <c r="G146" s="137" t="s">
        <v>249</v>
      </c>
      <c r="H146" s="138">
        <v>873.72</v>
      </c>
      <c r="I146" s="139"/>
      <c r="J146" s="140">
        <f>ROUND(I146*H146,2)</f>
        <v>0</v>
      </c>
      <c r="K146" s="136" t="s">
        <v>250</v>
      </c>
      <c r="L146" s="34"/>
      <c r="M146" s="141" t="s">
        <v>29</v>
      </c>
      <c r="N146" s="142" t="s">
        <v>46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251</v>
      </c>
      <c r="AT146" s="145" t="s">
        <v>246</v>
      </c>
      <c r="AU146" s="145" t="s">
        <v>21</v>
      </c>
      <c r="AY146" s="18" t="s">
        <v>244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83</v>
      </c>
      <c r="BK146" s="146">
        <f>ROUND(I146*H146,2)</f>
        <v>0</v>
      </c>
      <c r="BL146" s="18" t="s">
        <v>251</v>
      </c>
      <c r="BM146" s="145" t="s">
        <v>4478</v>
      </c>
    </row>
    <row r="147" spans="2:65" s="1" customFormat="1">
      <c r="B147" s="34"/>
      <c r="D147" s="147" t="s">
        <v>253</v>
      </c>
      <c r="F147" s="148" t="s">
        <v>1405</v>
      </c>
      <c r="I147" s="149"/>
      <c r="L147" s="34"/>
      <c r="M147" s="150"/>
      <c r="T147" s="55"/>
      <c r="AT147" s="18" t="s">
        <v>253</v>
      </c>
      <c r="AU147" s="18" t="s">
        <v>21</v>
      </c>
    </row>
    <row r="148" spans="2:65" s="1" customFormat="1">
      <c r="B148" s="34"/>
      <c r="D148" s="151" t="s">
        <v>255</v>
      </c>
      <c r="F148" s="152" t="s">
        <v>1406</v>
      </c>
      <c r="I148" s="149"/>
      <c r="L148" s="34"/>
      <c r="M148" s="150"/>
      <c r="T148" s="55"/>
      <c r="AT148" s="18" t="s">
        <v>255</v>
      </c>
      <c r="AU148" s="18" t="s">
        <v>21</v>
      </c>
    </row>
    <row r="149" spans="2:65" s="12" customFormat="1">
      <c r="B149" s="153"/>
      <c r="D149" s="147" t="s">
        <v>262</v>
      </c>
      <c r="E149" s="154" t="s">
        <v>29</v>
      </c>
      <c r="F149" s="155" t="s">
        <v>4479</v>
      </c>
      <c r="H149" s="156">
        <v>773.52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75</v>
      </c>
      <c r="AY149" s="154" t="s">
        <v>244</v>
      </c>
    </row>
    <row r="150" spans="2:65" s="12" customFormat="1">
      <c r="B150" s="153"/>
      <c r="D150" s="147" t="s">
        <v>262</v>
      </c>
      <c r="E150" s="154" t="s">
        <v>29</v>
      </c>
      <c r="F150" s="155" t="s">
        <v>4480</v>
      </c>
      <c r="H150" s="156">
        <v>100.2</v>
      </c>
      <c r="I150" s="157"/>
      <c r="L150" s="153"/>
      <c r="M150" s="158"/>
      <c r="T150" s="159"/>
      <c r="AT150" s="154" t="s">
        <v>262</v>
      </c>
      <c r="AU150" s="154" t="s">
        <v>21</v>
      </c>
      <c r="AV150" s="12" t="s">
        <v>21</v>
      </c>
      <c r="AW150" s="12" t="s">
        <v>36</v>
      </c>
      <c r="AX150" s="12" t="s">
        <v>75</v>
      </c>
      <c r="AY150" s="154" t="s">
        <v>244</v>
      </c>
    </row>
    <row r="151" spans="2:65" s="13" customFormat="1">
      <c r="B151" s="160"/>
      <c r="D151" s="147" t="s">
        <v>262</v>
      </c>
      <c r="E151" s="161" t="s">
        <v>29</v>
      </c>
      <c r="F151" s="162" t="s">
        <v>271</v>
      </c>
      <c r="H151" s="163">
        <v>873.72</v>
      </c>
      <c r="I151" s="164"/>
      <c r="L151" s="160"/>
      <c r="M151" s="165"/>
      <c r="T151" s="166"/>
      <c r="AT151" s="161" t="s">
        <v>262</v>
      </c>
      <c r="AU151" s="161" t="s">
        <v>21</v>
      </c>
      <c r="AV151" s="13" t="s">
        <v>251</v>
      </c>
      <c r="AW151" s="13" t="s">
        <v>36</v>
      </c>
      <c r="AX151" s="13" t="s">
        <v>83</v>
      </c>
      <c r="AY151" s="161" t="s">
        <v>244</v>
      </c>
    </row>
    <row r="152" spans="2:65" s="1" customFormat="1" ht="16.5" customHeight="1">
      <c r="B152" s="34"/>
      <c r="C152" s="134" t="s">
        <v>346</v>
      </c>
      <c r="D152" s="134" t="s">
        <v>246</v>
      </c>
      <c r="E152" s="135" t="s">
        <v>1518</v>
      </c>
      <c r="F152" s="136" t="s">
        <v>1519</v>
      </c>
      <c r="G152" s="137" t="s">
        <v>274</v>
      </c>
      <c r="H152" s="138">
        <v>2.9</v>
      </c>
      <c r="I152" s="139"/>
      <c r="J152" s="140">
        <f>ROUND(I152*H152,2)</f>
        <v>0</v>
      </c>
      <c r="K152" s="136" t="s">
        <v>250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251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4481</v>
      </c>
    </row>
    <row r="153" spans="2:65" s="1" customFormat="1" ht="19.5">
      <c r="B153" s="34"/>
      <c r="D153" s="147" t="s">
        <v>253</v>
      </c>
      <c r="F153" s="148" t="s">
        <v>1521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>
      <c r="B154" s="34"/>
      <c r="D154" s="151" t="s">
        <v>255</v>
      </c>
      <c r="F154" s="152" t="s">
        <v>1522</v>
      </c>
      <c r="I154" s="149"/>
      <c r="L154" s="34"/>
      <c r="M154" s="150"/>
      <c r="T154" s="55"/>
      <c r="AT154" s="18" t="s">
        <v>255</v>
      </c>
      <c r="AU154" s="18" t="s">
        <v>21</v>
      </c>
    </row>
    <row r="155" spans="2:65" s="12" customFormat="1">
      <c r="B155" s="153"/>
      <c r="D155" s="147" t="s">
        <v>262</v>
      </c>
      <c r="E155" s="154" t="s">
        <v>29</v>
      </c>
      <c r="F155" s="155" t="s">
        <v>4482</v>
      </c>
      <c r="H155" s="156">
        <v>2.9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83</v>
      </c>
      <c r="AY155" s="154" t="s">
        <v>244</v>
      </c>
    </row>
    <row r="156" spans="2:65" s="1" customFormat="1" ht="16.5" customHeight="1">
      <c r="B156" s="34"/>
      <c r="C156" s="175" t="s">
        <v>8</v>
      </c>
      <c r="D156" s="175" t="s">
        <v>373</v>
      </c>
      <c r="E156" s="176" t="s">
        <v>4483</v>
      </c>
      <c r="F156" s="177" t="s">
        <v>4484</v>
      </c>
      <c r="G156" s="178" t="s">
        <v>416</v>
      </c>
      <c r="H156" s="179">
        <v>5.8</v>
      </c>
      <c r="I156" s="180"/>
      <c r="J156" s="181">
        <f>ROUND(I156*H156,2)</f>
        <v>0</v>
      </c>
      <c r="K156" s="177" t="s">
        <v>250</v>
      </c>
      <c r="L156" s="182"/>
      <c r="M156" s="183" t="s">
        <v>29</v>
      </c>
      <c r="N156" s="184" t="s">
        <v>46</v>
      </c>
      <c r="P156" s="143">
        <f>O156*H156</f>
        <v>0</v>
      </c>
      <c r="Q156" s="143">
        <v>1</v>
      </c>
      <c r="R156" s="143">
        <f>Q156*H156</f>
        <v>5.8</v>
      </c>
      <c r="S156" s="143">
        <v>0</v>
      </c>
      <c r="T156" s="144">
        <f>S156*H156</f>
        <v>0</v>
      </c>
      <c r="AR156" s="145" t="s">
        <v>300</v>
      </c>
      <c r="AT156" s="145" t="s">
        <v>373</v>
      </c>
      <c r="AU156" s="145" t="s">
        <v>21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251</v>
      </c>
      <c r="BM156" s="145" t="s">
        <v>4485</v>
      </c>
    </row>
    <row r="157" spans="2:65" s="1" customFormat="1">
      <c r="B157" s="34"/>
      <c r="D157" s="147" t="s">
        <v>253</v>
      </c>
      <c r="F157" s="148" t="s">
        <v>4484</v>
      </c>
      <c r="I157" s="149"/>
      <c r="L157" s="34"/>
      <c r="M157" s="150"/>
      <c r="T157" s="55"/>
      <c r="AT157" s="18" t="s">
        <v>253</v>
      </c>
      <c r="AU157" s="18" t="s">
        <v>21</v>
      </c>
    </row>
    <row r="158" spans="2:65" s="12" customFormat="1">
      <c r="B158" s="153"/>
      <c r="D158" s="147" t="s">
        <v>262</v>
      </c>
      <c r="F158" s="155" t="s">
        <v>4486</v>
      </c>
      <c r="H158" s="156">
        <v>5.8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4</v>
      </c>
      <c r="AX158" s="12" t="s">
        <v>83</v>
      </c>
      <c r="AY158" s="154" t="s">
        <v>244</v>
      </c>
    </row>
    <row r="159" spans="2:65" s="1" customFormat="1" ht="21.75" customHeight="1">
      <c r="B159" s="34"/>
      <c r="C159" s="134" t="s">
        <v>359</v>
      </c>
      <c r="D159" s="134" t="s">
        <v>246</v>
      </c>
      <c r="E159" s="135" t="s">
        <v>435</v>
      </c>
      <c r="F159" s="136" t="s">
        <v>436</v>
      </c>
      <c r="G159" s="137" t="s">
        <v>249</v>
      </c>
      <c r="H159" s="138">
        <v>273</v>
      </c>
      <c r="I159" s="139"/>
      <c r="J159" s="140">
        <f>ROUND(I159*H159,2)</f>
        <v>0</v>
      </c>
      <c r="K159" s="136" t="s">
        <v>250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251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4487</v>
      </c>
    </row>
    <row r="160" spans="2:65" s="1" customFormat="1">
      <c r="B160" s="34"/>
      <c r="D160" s="147" t="s">
        <v>253</v>
      </c>
      <c r="F160" s="148" t="s">
        <v>438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>
      <c r="B161" s="34"/>
      <c r="D161" s="151" t="s">
        <v>255</v>
      </c>
      <c r="F161" s="152" t="s">
        <v>439</v>
      </c>
      <c r="I161" s="149"/>
      <c r="L161" s="34"/>
      <c r="M161" s="150"/>
      <c r="T161" s="55"/>
      <c r="AT161" s="18" t="s">
        <v>255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4488</v>
      </c>
      <c r="H162" s="156">
        <v>273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366</v>
      </c>
      <c r="D163" s="134" t="s">
        <v>246</v>
      </c>
      <c r="E163" s="135" t="s">
        <v>456</v>
      </c>
      <c r="F163" s="136" t="s">
        <v>457</v>
      </c>
      <c r="G163" s="137" t="s">
        <v>249</v>
      </c>
      <c r="H163" s="138">
        <v>273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4489</v>
      </c>
    </row>
    <row r="164" spans="2:65" s="1" customFormat="1">
      <c r="B164" s="34"/>
      <c r="D164" s="147" t="s">
        <v>253</v>
      </c>
      <c r="F164" s="148" t="s">
        <v>459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460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" customFormat="1" ht="16.5" customHeight="1">
      <c r="B166" s="34"/>
      <c r="C166" s="175" t="s">
        <v>372</v>
      </c>
      <c r="D166" s="175" t="s">
        <v>373</v>
      </c>
      <c r="E166" s="176" t="s">
        <v>462</v>
      </c>
      <c r="F166" s="177" t="s">
        <v>463</v>
      </c>
      <c r="G166" s="178" t="s">
        <v>464</v>
      </c>
      <c r="H166" s="179">
        <v>5.46</v>
      </c>
      <c r="I166" s="180"/>
      <c r="J166" s="181">
        <f>ROUND(I166*H166,2)</f>
        <v>0</v>
      </c>
      <c r="K166" s="177" t="s">
        <v>250</v>
      </c>
      <c r="L166" s="182"/>
      <c r="M166" s="183" t="s">
        <v>29</v>
      </c>
      <c r="N166" s="184" t="s">
        <v>46</v>
      </c>
      <c r="P166" s="143">
        <f>O166*H166</f>
        <v>0</v>
      </c>
      <c r="Q166" s="143">
        <v>1E-3</v>
      </c>
      <c r="R166" s="143">
        <f>Q166*H166</f>
        <v>5.4600000000000004E-3</v>
      </c>
      <c r="S166" s="143">
        <v>0</v>
      </c>
      <c r="T166" s="144">
        <f>S166*H166</f>
        <v>0</v>
      </c>
      <c r="AR166" s="145" t="s">
        <v>300</v>
      </c>
      <c r="AT166" s="145" t="s">
        <v>373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251</v>
      </c>
      <c r="BM166" s="145" t="s">
        <v>4490</v>
      </c>
    </row>
    <row r="167" spans="2:65" s="1" customFormat="1">
      <c r="B167" s="34"/>
      <c r="D167" s="147" t="s">
        <v>253</v>
      </c>
      <c r="F167" s="148" t="s">
        <v>463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2" customFormat="1">
      <c r="B168" s="153"/>
      <c r="D168" s="147" t="s">
        <v>262</v>
      </c>
      <c r="F168" s="155" t="s">
        <v>4491</v>
      </c>
      <c r="H168" s="156">
        <v>5.46</v>
      </c>
      <c r="I168" s="157"/>
      <c r="L168" s="153"/>
      <c r="M168" s="158"/>
      <c r="T168" s="159"/>
      <c r="AT168" s="154" t="s">
        <v>262</v>
      </c>
      <c r="AU168" s="154" t="s">
        <v>21</v>
      </c>
      <c r="AV168" s="12" t="s">
        <v>21</v>
      </c>
      <c r="AW168" s="12" t="s">
        <v>4</v>
      </c>
      <c r="AX168" s="12" t="s">
        <v>83</v>
      </c>
      <c r="AY168" s="154" t="s">
        <v>244</v>
      </c>
    </row>
    <row r="169" spans="2:65" s="1" customFormat="1" ht="16.5" customHeight="1">
      <c r="B169" s="34"/>
      <c r="C169" s="134" t="s">
        <v>378</v>
      </c>
      <c r="D169" s="134" t="s">
        <v>246</v>
      </c>
      <c r="E169" s="135" t="s">
        <v>469</v>
      </c>
      <c r="F169" s="136" t="s">
        <v>470</v>
      </c>
      <c r="G169" s="137" t="s">
        <v>249</v>
      </c>
      <c r="H169" s="138">
        <v>384.6</v>
      </c>
      <c r="I169" s="139"/>
      <c r="J169" s="140">
        <f>ROUND(I169*H169,2)</f>
        <v>0</v>
      </c>
      <c r="K169" s="136" t="s">
        <v>250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251</v>
      </c>
      <c r="BM169" s="145" t="s">
        <v>4492</v>
      </c>
    </row>
    <row r="170" spans="2:65" s="1" customFormat="1">
      <c r="B170" s="34"/>
      <c r="D170" s="147" t="s">
        <v>253</v>
      </c>
      <c r="F170" s="148" t="s">
        <v>472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>
      <c r="B171" s="34"/>
      <c r="D171" s="151" t="s">
        <v>255</v>
      </c>
      <c r="F171" s="152" t="s">
        <v>473</v>
      </c>
      <c r="I171" s="149"/>
      <c r="L171" s="34"/>
      <c r="M171" s="150"/>
      <c r="T171" s="55"/>
      <c r="AT171" s="18" t="s">
        <v>255</v>
      </c>
      <c r="AU171" s="18" t="s">
        <v>21</v>
      </c>
    </row>
    <row r="172" spans="2:65" s="1" customFormat="1" ht="16.5" customHeight="1">
      <c r="B172" s="34"/>
      <c r="C172" s="134" t="s">
        <v>385</v>
      </c>
      <c r="D172" s="134" t="s">
        <v>246</v>
      </c>
      <c r="E172" s="135" t="s">
        <v>477</v>
      </c>
      <c r="F172" s="136" t="s">
        <v>478</v>
      </c>
      <c r="G172" s="137" t="s">
        <v>274</v>
      </c>
      <c r="H172" s="138">
        <v>5.46</v>
      </c>
      <c r="I172" s="139"/>
      <c r="J172" s="140">
        <f>ROUND(I172*H172,2)</f>
        <v>0</v>
      </c>
      <c r="K172" s="136" t="s">
        <v>250</v>
      </c>
      <c r="L172" s="34"/>
      <c r="M172" s="141" t="s">
        <v>29</v>
      </c>
      <c r="N172" s="142" t="s">
        <v>46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251</v>
      </c>
      <c r="AT172" s="145" t="s">
        <v>246</v>
      </c>
      <c r="AU172" s="145" t="s">
        <v>21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251</v>
      </c>
      <c r="BM172" s="145" t="s">
        <v>4493</v>
      </c>
    </row>
    <row r="173" spans="2:65" s="1" customFormat="1">
      <c r="B173" s="34"/>
      <c r="D173" s="147" t="s">
        <v>253</v>
      </c>
      <c r="F173" s="148" t="s">
        <v>480</v>
      </c>
      <c r="I173" s="149"/>
      <c r="L173" s="34"/>
      <c r="M173" s="150"/>
      <c r="T173" s="55"/>
      <c r="AT173" s="18" t="s">
        <v>253</v>
      </c>
      <c r="AU173" s="18" t="s">
        <v>21</v>
      </c>
    </row>
    <row r="174" spans="2:65" s="1" customFormat="1">
      <c r="B174" s="34"/>
      <c r="D174" s="151" t="s">
        <v>255</v>
      </c>
      <c r="F174" s="152" t="s">
        <v>481</v>
      </c>
      <c r="I174" s="149"/>
      <c r="L174" s="34"/>
      <c r="M174" s="150"/>
      <c r="T174" s="55"/>
      <c r="AT174" s="18" t="s">
        <v>255</v>
      </c>
      <c r="AU174" s="18" t="s">
        <v>21</v>
      </c>
    </row>
    <row r="175" spans="2:65" s="11" customFormat="1" ht="22.9" customHeight="1">
      <c r="B175" s="122"/>
      <c r="D175" s="123" t="s">
        <v>74</v>
      </c>
      <c r="E175" s="132" t="s">
        <v>21</v>
      </c>
      <c r="F175" s="132" t="s">
        <v>482</v>
      </c>
      <c r="I175" s="125"/>
      <c r="J175" s="133">
        <f>BK175</f>
        <v>0</v>
      </c>
      <c r="L175" s="122"/>
      <c r="M175" s="127"/>
      <c r="P175" s="128">
        <f>SUM(P176:P190)</f>
        <v>0</v>
      </c>
      <c r="R175" s="128">
        <f>SUM(R176:R190)</f>
        <v>5.9148099999999995E-2</v>
      </c>
      <c r="T175" s="129">
        <f>SUM(T176:T190)</f>
        <v>0</v>
      </c>
      <c r="AR175" s="123" t="s">
        <v>83</v>
      </c>
      <c r="AT175" s="130" t="s">
        <v>74</v>
      </c>
      <c r="AU175" s="130" t="s">
        <v>83</v>
      </c>
      <c r="AY175" s="123" t="s">
        <v>244</v>
      </c>
      <c r="BK175" s="131">
        <f>SUM(BK176:BK190)</f>
        <v>0</v>
      </c>
    </row>
    <row r="176" spans="2:65" s="1" customFormat="1" ht="16.5" customHeight="1">
      <c r="B176" s="34"/>
      <c r="C176" s="134" t="s">
        <v>7</v>
      </c>
      <c r="D176" s="134" t="s">
        <v>246</v>
      </c>
      <c r="E176" s="135" t="s">
        <v>4494</v>
      </c>
      <c r="F176" s="136" t="s">
        <v>4495</v>
      </c>
      <c r="G176" s="137" t="s">
        <v>274</v>
      </c>
      <c r="H176" s="138">
        <v>5.3559999999999999</v>
      </c>
      <c r="I176" s="139"/>
      <c r="J176" s="140">
        <f>ROUND(I176*H176,2)</f>
        <v>0</v>
      </c>
      <c r="K176" s="136" t="s">
        <v>250</v>
      </c>
      <c r="L176" s="34"/>
      <c r="M176" s="141" t="s">
        <v>29</v>
      </c>
      <c r="N176" s="142" t="s">
        <v>46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251</v>
      </c>
      <c r="AT176" s="145" t="s">
        <v>246</v>
      </c>
      <c r="AU176" s="145" t="s">
        <v>21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251</v>
      </c>
      <c r="BM176" s="145" t="s">
        <v>4496</v>
      </c>
    </row>
    <row r="177" spans="2:65" s="1" customFormat="1" ht="19.5">
      <c r="B177" s="34"/>
      <c r="D177" s="147" t="s">
        <v>253</v>
      </c>
      <c r="F177" s="148" t="s">
        <v>4497</v>
      </c>
      <c r="I177" s="149"/>
      <c r="L177" s="34"/>
      <c r="M177" s="150"/>
      <c r="T177" s="55"/>
      <c r="AT177" s="18" t="s">
        <v>253</v>
      </c>
      <c r="AU177" s="18" t="s">
        <v>21</v>
      </c>
    </row>
    <row r="178" spans="2:65" s="1" customFormat="1">
      <c r="B178" s="34"/>
      <c r="D178" s="151" t="s">
        <v>255</v>
      </c>
      <c r="F178" s="152" t="s">
        <v>4498</v>
      </c>
      <c r="I178" s="149"/>
      <c r="L178" s="34"/>
      <c r="M178" s="150"/>
      <c r="T178" s="55"/>
      <c r="AT178" s="18" t="s">
        <v>255</v>
      </c>
      <c r="AU178" s="18" t="s">
        <v>21</v>
      </c>
    </row>
    <row r="179" spans="2:65" s="12" customFormat="1">
      <c r="B179" s="153"/>
      <c r="D179" s="147" t="s">
        <v>262</v>
      </c>
      <c r="E179" s="154" t="s">
        <v>29</v>
      </c>
      <c r="F179" s="155" t="s">
        <v>4499</v>
      </c>
      <c r="H179" s="156">
        <v>5.3559999999999999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83</v>
      </c>
      <c r="AY179" s="154" t="s">
        <v>244</v>
      </c>
    </row>
    <row r="180" spans="2:65" s="1" customFormat="1" ht="16.5" customHeight="1">
      <c r="B180" s="34"/>
      <c r="C180" s="134" t="s">
        <v>399</v>
      </c>
      <c r="D180" s="134" t="s">
        <v>246</v>
      </c>
      <c r="E180" s="135" t="s">
        <v>4500</v>
      </c>
      <c r="F180" s="136" t="s">
        <v>4501</v>
      </c>
      <c r="G180" s="137" t="s">
        <v>249</v>
      </c>
      <c r="H180" s="138">
        <v>74.16</v>
      </c>
      <c r="I180" s="139"/>
      <c r="J180" s="140">
        <f>ROUND(I180*H180,2)</f>
        <v>0</v>
      </c>
      <c r="K180" s="136" t="s">
        <v>250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1.7000000000000001E-4</v>
      </c>
      <c r="R180" s="143">
        <f>Q180*H180</f>
        <v>1.2607200000000001E-2</v>
      </c>
      <c r="S180" s="143">
        <v>0</v>
      </c>
      <c r="T180" s="144">
        <f>S180*H180</f>
        <v>0</v>
      </c>
      <c r="AR180" s="145" t="s">
        <v>251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4502</v>
      </c>
    </row>
    <row r="181" spans="2:65" s="1" customFormat="1">
      <c r="B181" s="34"/>
      <c r="D181" s="147" t="s">
        <v>253</v>
      </c>
      <c r="F181" s="148" t="s">
        <v>4503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>
      <c r="B182" s="34"/>
      <c r="D182" s="151" t="s">
        <v>255</v>
      </c>
      <c r="F182" s="152" t="s">
        <v>4504</v>
      </c>
      <c r="I182" s="149"/>
      <c r="L182" s="34"/>
      <c r="M182" s="150"/>
      <c r="T182" s="55"/>
      <c r="AT182" s="18" t="s">
        <v>255</v>
      </c>
      <c r="AU182" s="18" t="s">
        <v>21</v>
      </c>
    </row>
    <row r="183" spans="2:65" s="1" customFormat="1" ht="19.5">
      <c r="B183" s="34"/>
      <c r="D183" s="147" t="s">
        <v>284</v>
      </c>
      <c r="F183" s="167" t="s">
        <v>4505</v>
      </c>
      <c r="I183" s="149"/>
      <c r="L183" s="34"/>
      <c r="M183" s="150"/>
      <c r="T183" s="55"/>
      <c r="AT183" s="18" t="s">
        <v>284</v>
      </c>
      <c r="AU183" s="18" t="s">
        <v>21</v>
      </c>
    </row>
    <row r="184" spans="2:65" s="1" customFormat="1" ht="16.5" customHeight="1">
      <c r="B184" s="34"/>
      <c r="C184" s="175" t="s">
        <v>406</v>
      </c>
      <c r="D184" s="175" t="s">
        <v>373</v>
      </c>
      <c r="E184" s="176" t="s">
        <v>917</v>
      </c>
      <c r="F184" s="177" t="s">
        <v>918</v>
      </c>
      <c r="G184" s="178" t="s">
        <v>249</v>
      </c>
      <c r="H184" s="179">
        <v>87.843000000000004</v>
      </c>
      <c r="I184" s="180"/>
      <c r="J184" s="181">
        <f>ROUND(I184*H184,2)</f>
        <v>0</v>
      </c>
      <c r="K184" s="177" t="s">
        <v>250</v>
      </c>
      <c r="L184" s="182"/>
      <c r="M184" s="183" t="s">
        <v>29</v>
      </c>
      <c r="N184" s="184" t="s">
        <v>46</v>
      </c>
      <c r="P184" s="143">
        <f>O184*H184</f>
        <v>0</v>
      </c>
      <c r="Q184" s="143">
        <v>2.9999999999999997E-4</v>
      </c>
      <c r="R184" s="143">
        <f>Q184*H184</f>
        <v>2.6352899999999999E-2</v>
      </c>
      <c r="S184" s="143">
        <v>0</v>
      </c>
      <c r="T184" s="144">
        <f>S184*H184</f>
        <v>0</v>
      </c>
      <c r="AR184" s="145" t="s">
        <v>300</v>
      </c>
      <c r="AT184" s="145" t="s">
        <v>373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4506</v>
      </c>
    </row>
    <row r="185" spans="2:65" s="1" customFormat="1">
      <c r="B185" s="34"/>
      <c r="D185" s="147" t="s">
        <v>253</v>
      </c>
      <c r="F185" s="148" t="s">
        <v>918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2" customFormat="1">
      <c r="B186" s="153"/>
      <c r="D186" s="147" t="s">
        <v>262</v>
      </c>
      <c r="F186" s="155" t="s">
        <v>4507</v>
      </c>
      <c r="H186" s="156">
        <v>87.843000000000004</v>
      </c>
      <c r="I186" s="157"/>
      <c r="L186" s="153"/>
      <c r="M186" s="158"/>
      <c r="T186" s="159"/>
      <c r="AT186" s="154" t="s">
        <v>262</v>
      </c>
      <c r="AU186" s="154" t="s">
        <v>21</v>
      </c>
      <c r="AV186" s="12" t="s">
        <v>21</v>
      </c>
      <c r="AW186" s="12" t="s">
        <v>4</v>
      </c>
      <c r="AX186" s="12" t="s">
        <v>83</v>
      </c>
      <c r="AY186" s="154" t="s">
        <v>244</v>
      </c>
    </row>
    <row r="187" spans="2:65" s="1" customFormat="1" ht="16.5" customHeight="1">
      <c r="B187" s="34"/>
      <c r="C187" s="134" t="s">
        <v>413</v>
      </c>
      <c r="D187" s="134" t="s">
        <v>246</v>
      </c>
      <c r="E187" s="135" t="s">
        <v>4508</v>
      </c>
      <c r="F187" s="136" t="s">
        <v>4509</v>
      </c>
      <c r="G187" s="137" t="s">
        <v>591</v>
      </c>
      <c r="H187" s="138">
        <v>41.2</v>
      </c>
      <c r="I187" s="139"/>
      <c r="J187" s="140">
        <f>ROUND(I187*H187,2)</f>
        <v>0</v>
      </c>
      <c r="K187" s="136" t="s">
        <v>250</v>
      </c>
      <c r="L187" s="34"/>
      <c r="M187" s="141" t="s">
        <v>29</v>
      </c>
      <c r="N187" s="142" t="s">
        <v>46</v>
      </c>
      <c r="P187" s="143">
        <f>O187*H187</f>
        <v>0</v>
      </c>
      <c r="Q187" s="143">
        <v>4.8999999999999998E-4</v>
      </c>
      <c r="R187" s="143">
        <f>Q187*H187</f>
        <v>2.0188000000000001E-2</v>
      </c>
      <c r="S187" s="143">
        <v>0</v>
      </c>
      <c r="T187" s="144">
        <f>S187*H187</f>
        <v>0</v>
      </c>
      <c r="AR187" s="145" t="s">
        <v>251</v>
      </c>
      <c r="AT187" s="145" t="s">
        <v>246</v>
      </c>
      <c r="AU187" s="145" t="s">
        <v>21</v>
      </c>
      <c r="AY187" s="18" t="s">
        <v>244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83</v>
      </c>
      <c r="BK187" s="146">
        <f>ROUND(I187*H187,2)</f>
        <v>0</v>
      </c>
      <c r="BL187" s="18" t="s">
        <v>251</v>
      </c>
      <c r="BM187" s="145" t="s">
        <v>4510</v>
      </c>
    </row>
    <row r="188" spans="2:65" s="1" customFormat="1">
      <c r="B188" s="34"/>
      <c r="D188" s="147" t="s">
        <v>253</v>
      </c>
      <c r="F188" s="148" t="s">
        <v>4511</v>
      </c>
      <c r="I188" s="149"/>
      <c r="L188" s="34"/>
      <c r="M188" s="150"/>
      <c r="T188" s="55"/>
      <c r="AT188" s="18" t="s">
        <v>253</v>
      </c>
      <c r="AU188" s="18" t="s">
        <v>21</v>
      </c>
    </row>
    <row r="189" spans="2:65" s="1" customFormat="1">
      <c r="B189" s="34"/>
      <c r="D189" s="151" t="s">
        <v>255</v>
      </c>
      <c r="F189" s="152" t="s">
        <v>4512</v>
      </c>
      <c r="I189" s="149"/>
      <c r="L189" s="34"/>
      <c r="M189" s="150"/>
      <c r="T189" s="55"/>
      <c r="AT189" s="18" t="s">
        <v>255</v>
      </c>
      <c r="AU189" s="18" t="s">
        <v>21</v>
      </c>
    </row>
    <row r="190" spans="2:65" s="1" customFormat="1" ht="19.5">
      <c r="B190" s="34"/>
      <c r="D190" s="147" t="s">
        <v>284</v>
      </c>
      <c r="F190" s="167" t="s">
        <v>4513</v>
      </c>
      <c r="I190" s="149"/>
      <c r="L190" s="34"/>
      <c r="M190" s="150"/>
      <c r="T190" s="55"/>
      <c r="AT190" s="18" t="s">
        <v>284</v>
      </c>
      <c r="AU190" s="18" t="s">
        <v>21</v>
      </c>
    </row>
    <row r="191" spans="2:65" s="11" customFormat="1" ht="22.9" customHeight="1">
      <c r="B191" s="122"/>
      <c r="D191" s="123" t="s">
        <v>74</v>
      </c>
      <c r="E191" s="132" t="s">
        <v>279</v>
      </c>
      <c r="F191" s="132" t="s">
        <v>657</v>
      </c>
      <c r="I191" s="125"/>
      <c r="J191" s="133">
        <f>BK191</f>
        <v>0</v>
      </c>
      <c r="L191" s="122"/>
      <c r="M191" s="127"/>
      <c r="P191" s="128">
        <f>SUM(P192:P250)</f>
        <v>0</v>
      </c>
      <c r="R191" s="128">
        <f>SUM(R192:R250)</f>
        <v>75.119240000000005</v>
      </c>
      <c r="T191" s="129">
        <f>SUM(T192:T250)</f>
        <v>0</v>
      </c>
      <c r="AR191" s="123" t="s">
        <v>83</v>
      </c>
      <c r="AT191" s="130" t="s">
        <v>74</v>
      </c>
      <c r="AU191" s="130" t="s">
        <v>83</v>
      </c>
      <c r="AY191" s="123" t="s">
        <v>244</v>
      </c>
      <c r="BK191" s="131">
        <f>SUM(BK192:BK250)</f>
        <v>0</v>
      </c>
    </row>
    <row r="192" spans="2:65" s="1" customFormat="1" ht="24.2" customHeight="1">
      <c r="B192" s="34"/>
      <c r="C192" s="134" t="s">
        <v>421</v>
      </c>
      <c r="D192" s="134" t="s">
        <v>246</v>
      </c>
      <c r="E192" s="135" t="s">
        <v>4093</v>
      </c>
      <c r="F192" s="136" t="s">
        <v>4094</v>
      </c>
      <c r="G192" s="137" t="s">
        <v>249</v>
      </c>
      <c r="H192" s="138">
        <v>867.3</v>
      </c>
      <c r="I192" s="139"/>
      <c r="J192" s="140">
        <f>ROUND(I192*H192,2)</f>
        <v>0</v>
      </c>
      <c r="K192" s="136" t="s">
        <v>250</v>
      </c>
      <c r="L192" s="34"/>
      <c r="M192" s="141" t="s">
        <v>29</v>
      </c>
      <c r="N192" s="142" t="s">
        <v>46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251</v>
      </c>
      <c r="AT192" s="145" t="s">
        <v>246</v>
      </c>
      <c r="AU192" s="145" t="s">
        <v>21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251</v>
      </c>
      <c r="BM192" s="145" t="s">
        <v>4514</v>
      </c>
    </row>
    <row r="193" spans="2:65" s="1" customFormat="1" ht="19.5">
      <c r="B193" s="34"/>
      <c r="D193" s="147" t="s">
        <v>253</v>
      </c>
      <c r="F193" s="148" t="s">
        <v>4096</v>
      </c>
      <c r="I193" s="149"/>
      <c r="L193" s="34"/>
      <c r="M193" s="150"/>
      <c r="T193" s="55"/>
      <c r="AT193" s="18" t="s">
        <v>253</v>
      </c>
      <c r="AU193" s="18" t="s">
        <v>21</v>
      </c>
    </row>
    <row r="194" spans="2:65" s="1" customFormat="1">
      <c r="B194" s="34"/>
      <c r="D194" s="151" t="s">
        <v>255</v>
      </c>
      <c r="F194" s="152" t="s">
        <v>4097</v>
      </c>
      <c r="I194" s="149"/>
      <c r="L194" s="34"/>
      <c r="M194" s="150"/>
      <c r="T194" s="55"/>
      <c r="AT194" s="18" t="s">
        <v>255</v>
      </c>
      <c r="AU194" s="18" t="s">
        <v>21</v>
      </c>
    </row>
    <row r="195" spans="2:65" s="12" customFormat="1">
      <c r="B195" s="153"/>
      <c r="D195" s="147" t="s">
        <v>262</v>
      </c>
      <c r="E195" s="154" t="s">
        <v>29</v>
      </c>
      <c r="F195" s="155" t="s">
        <v>4515</v>
      </c>
      <c r="H195" s="156">
        <v>867.3</v>
      </c>
      <c r="I195" s="157"/>
      <c r="L195" s="153"/>
      <c r="M195" s="158"/>
      <c r="T195" s="159"/>
      <c r="AT195" s="154" t="s">
        <v>262</v>
      </c>
      <c r="AU195" s="154" t="s">
        <v>21</v>
      </c>
      <c r="AV195" s="12" t="s">
        <v>21</v>
      </c>
      <c r="AW195" s="12" t="s">
        <v>36</v>
      </c>
      <c r="AX195" s="12" t="s">
        <v>83</v>
      </c>
      <c r="AY195" s="154" t="s">
        <v>244</v>
      </c>
    </row>
    <row r="196" spans="2:65" s="1" customFormat="1" ht="16.5" customHeight="1">
      <c r="B196" s="34"/>
      <c r="C196" s="175" t="s">
        <v>427</v>
      </c>
      <c r="D196" s="175" t="s">
        <v>373</v>
      </c>
      <c r="E196" s="176" t="s">
        <v>4099</v>
      </c>
      <c r="F196" s="177" t="s">
        <v>4100</v>
      </c>
      <c r="G196" s="178" t="s">
        <v>416</v>
      </c>
      <c r="H196" s="179">
        <v>12.141999999999999</v>
      </c>
      <c r="I196" s="180"/>
      <c r="J196" s="181">
        <f>ROUND(I196*H196,2)</f>
        <v>0</v>
      </c>
      <c r="K196" s="177" t="s">
        <v>250</v>
      </c>
      <c r="L196" s="182"/>
      <c r="M196" s="183" t="s">
        <v>29</v>
      </c>
      <c r="N196" s="184" t="s">
        <v>46</v>
      </c>
      <c r="P196" s="143">
        <f>O196*H196</f>
        <v>0</v>
      </c>
      <c r="Q196" s="143">
        <v>1</v>
      </c>
      <c r="R196" s="143">
        <f>Q196*H196</f>
        <v>12.141999999999999</v>
      </c>
      <c r="S196" s="143">
        <v>0</v>
      </c>
      <c r="T196" s="144">
        <f>S196*H196</f>
        <v>0</v>
      </c>
      <c r="AR196" s="145" t="s">
        <v>300</v>
      </c>
      <c r="AT196" s="145" t="s">
        <v>373</v>
      </c>
      <c r="AU196" s="145" t="s">
        <v>21</v>
      </c>
      <c r="AY196" s="18" t="s">
        <v>244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83</v>
      </c>
      <c r="BK196" s="146">
        <f>ROUND(I196*H196,2)</f>
        <v>0</v>
      </c>
      <c r="BL196" s="18" t="s">
        <v>251</v>
      </c>
      <c r="BM196" s="145" t="s">
        <v>4516</v>
      </c>
    </row>
    <row r="197" spans="2:65" s="1" customFormat="1">
      <c r="B197" s="34"/>
      <c r="D197" s="147" t="s">
        <v>253</v>
      </c>
      <c r="F197" s="148" t="s">
        <v>4100</v>
      </c>
      <c r="I197" s="149"/>
      <c r="L197" s="34"/>
      <c r="M197" s="150"/>
      <c r="T197" s="55"/>
      <c r="AT197" s="18" t="s">
        <v>253</v>
      </c>
      <c r="AU197" s="18" t="s">
        <v>21</v>
      </c>
    </row>
    <row r="198" spans="2:65" s="1" customFormat="1" ht="16.5" customHeight="1">
      <c r="B198" s="34"/>
      <c r="C198" s="175" t="s">
        <v>434</v>
      </c>
      <c r="D198" s="175" t="s">
        <v>373</v>
      </c>
      <c r="E198" s="176" t="s">
        <v>4103</v>
      </c>
      <c r="F198" s="177" t="s">
        <v>4104</v>
      </c>
      <c r="G198" s="178" t="s">
        <v>416</v>
      </c>
      <c r="H198" s="179">
        <v>26.018999999999998</v>
      </c>
      <c r="I198" s="180"/>
      <c r="J198" s="181">
        <f>ROUND(I198*H198,2)</f>
        <v>0</v>
      </c>
      <c r="K198" s="177" t="s">
        <v>250</v>
      </c>
      <c r="L198" s="182"/>
      <c r="M198" s="183" t="s">
        <v>29</v>
      </c>
      <c r="N198" s="184" t="s">
        <v>46</v>
      </c>
      <c r="P198" s="143">
        <f>O198*H198</f>
        <v>0</v>
      </c>
      <c r="Q198" s="143">
        <v>1</v>
      </c>
      <c r="R198" s="143">
        <f>Q198*H198</f>
        <v>26.018999999999998</v>
      </c>
      <c r="S198" s="143">
        <v>0</v>
      </c>
      <c r="T198" s="144">
        <f>S198*H198</f>
        <v>0</v>
      </c>
      <c r="AR198" s="145" t="s">
        <v>300</v>
      </c>
      <c r="AT198" s="145" t="s">
        <v>373</v>
      </c>
      <c r="AU198" s="145" t="s">
        <v>21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251</v>
      </c>
      <c r="BM198" s="145" t="s">
        <v>4517</v>
      </c>
    </row>
    <row r="199" spans="2:65" s="1" customFormat="1">
      <c r="B199" s="34"/>
      <c r="D199" s="147" t="s">
        <v>253</v>
      </c>
      <c r="F199" s="148" t="s">
        <v>4104</v>
      </c>
      <c r="I199" s="149"/>
      <c r="L199" s="34"/>
      <c r="M199" s="150"/>
      <c r="T199" s="55"/>
      <c r="AT199" s="18" t="s">
        <v>253</v>
      </c>
      <c r="AU199" s="18" t="s">
        <v>21</v>
      </c>
    </row>
    <row r="200" spans="2:65" s="1" customFormat="1" ht="16.5" customHeight="1">
      <c r="B200" s="34"/>
      <c r="C200" s="134" t="s">
        <v>441</v>
      </c>
      <c r="D200" s="134" t="s">
        <v>246</v>
      </c>
      <c r="E200" s="135" t="s">
        <v>4518</v>
      </c>
      <c r="F200" s="136" t="s">
        <v>4519</v>
      </c>
      <c r="G200" s="137" t="s">
        <v>249</v>
      </c>
      <c r="H200" s="138">
        <v>83.5</v>
      </c>
      <c r="I200" s="139"/>
      <c r="J200" s="140">
        <f>ROUND(I200*H200,2)</f>
        <v>0</v>
      </c>
      <c r="K200" s="136" t="s">
        <v>250</v>
      </c>
      <c r="L200" s="34"/>
      <c r="M200" s="141" t="s">
        <v>29</v>
      </c>
      <c r="N200" s="142" t="s">
        <v>46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251</v>
      </c>
      <c r="AT200" s="145" t="s">
        <v>246</v>
      </c>
      <c r="AU200" s="145" t="s">
        <v>21</v>
      </c>
      <c r="AY200" s="18" t="s">
        <v>244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83</v>
      </c>
      <c r="BK200" s="146">
        <f>ROUND(I200*H200,2)</f>
        <v>0</v>
      </c>
      <c r="BL200" s="18" t="s">
        <v>251</v>
      </c>
      <c r="BM200" s="145" t="s">
        <v>4520</v>
      </c>
    </row>
    <row r="201" spans="2:65" s="1" customFormat="1" ht="19.5">
      <c r="B201" s="34"/>
      <c r="D201" s="147" t="s">
        <v>253</v>
      </c>
      <c r="F201" s="148" t="s">
        <v>4521</v>
      </c>
      <c r="I201" s="149"/>
      <c r="L201" s="34"/>
      <c r="M201" s="150"/>
      <c r="T201" s="55"/>
      <c r="AT201" s="18" t="s">
        <v>253</v>
      </c>
      <c r="AU201" s="18" t="s">
        <v>21</v>
      </c>
    </row>
    <row r="202" spans="2:65" s="1" customFormat="1">
      <c r="B202" s="34"/>
      <c r="D202" s="151" t="s">
        <v>255</v>
      </c>
      <c r="F202" s="152" t="s">
        <v>4522</v>
      </c>
      <c r="I202" s="149"/>
      <c r="L202" s="34"/>
      <c r="M202" s="150"/>
      <c r="T202" s="55"/>
      <c r="AT202" s="18" t="s">
        <v>255</v>
      </c>
      <c r="AU202" s="18" t="s">
        <v>21</v>
      </c>
    </row>
    <row r="203" spans="2:65" s="12" customFormat="1">
      <c r="B203" s="153"/>
      <c r="D203" s="147" t="s">
        <v>262</v>
      </c>
      <c r="E203" s="154" t="s">
        <v>29</v>
      </c>
      <c r="F203" s="155" t="s">
        <v>4523</v>
      </c>
      <c r="H203" s="156">
        <v>83.5</v>
      </c>
      <c r="I203" s="157"/>
      <c r="L203" s="153"/>
      <c r="M203" s="158"/>
      <c r="T203" s="159"/>
      <c r="AT203" s="154" t="s">
        <v>262</v>
      </c>
      <c r="AU203" s="154" t="s">
        <v>21</v>
      </c>
      <c r="AV203" s="12" t="s">
        <v>21</v>
      </c>
      <c r="AW203" s="12" t="s">
        <v>36</v>
      </c>
      <c r="AX203" s="12" t="s">
        <v>83</v>
      </c>
      <c r="AY203" s="154" t="s">
        <v>244</v>
      </c>
    </row>
    <row r="204" spans="2:65" s="1" customFormat="1" ht="16.5" customHeight="1">
      <c r="B204" s="34"/>
      <c r="C204" s="134" t="s">
        <v>448</v>
      </c>
      <c r="D204" s="134" t="s">
        <v>246</v>
      </c>
      <c r="E204" s="135" t="s">
        <v>659</v>
      </c>
      <c r="F204" s="136" t="s">
        <v>660</v>
      </c>
      <c r="G204" s="137" t="s">
        <v>249</v>
      </c>
      <c r="H204" s="138">
        <v>83.5</v>
      </c>
      <c r="I204" s="139"/>
      <c r="J204" s="140">
        <f>ROUND(I204*H204,2)</f>
        <v>0</v>
      </c>
      <c r="K204" s="136" t="s">
        <v>250</v>
      </c>
      <c r="L204" s="34"/>
      <c r="M204" s="141" t="s">
        <v>29</v>
      </c>
      <c r="N204" s="142" t="s">
        <v>46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251</v>
      </c>
      <c r="AT204" s="145" t="s">
        <v>246</v>
      </c>
      <c r="AU204" s="145" t="s">
        <v>21</v>
      </c>
      <c r="AY204" s="18" t="s">
        <v>244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83</v>
      </c>
      <c r="BK204" s="146">
        <f>ROUND(I204*H204,2)</f>
        <v>0</v>
      </c>
      <c r="BL204" s="18" t="s">
        <v>251</v>
      </c>
      <c r="BM204" s="145" t="s">
        <v>4524</v>
      </c>
    </row>
    <row r="205" spans="2:65" s="1" customFormat="1" ht="19.5">
      <c r="B205" s="34"/>
      <c r="D205" s="147" t="s">
        <v>253</v>
      </c>
      <c r="F205" s="148" t="s">
        <v>662</v>
      </c>
      <c r="I205" s="149"/>
      <c r="L205" s="34"/>
      <c r="M205" s="150"/>
      <c r="T205" s="55"/>
      <c r="AT205" s="18" t="s">
        <v>253</v>
      </c>
      <c r="AU205" s="18" t="s">
        <v>21</v>
      </c>
    </row>
    <row r="206" spans="2:65" s="1" customFormat="1">
      <c r="B206" s="34"/>
      <c r="D206" s="151" t="s">
        <v>255</v>
      </c>
      <c r="F206" s="152" t="s">
        <v>663</v>
      </c>
      <c r="I206" s="149"/>
      <c r="L206" s="34"/>
      <c r="M206" s="150"/>
      <c r="T206" s="55"/>
      <c r="AT206" s="18" t="s">
        <v>255</v>
      </c>
      <c r="AU206" s="18" t="s">
        <v>21</v>
      </c>
    </row>
    <row r="207" spans="2:65" s="1" customFormat="1" ht="19.5">
      <c r="B207" s="34"/>
      <c r="D207" s="147" t="s">
        <v>284</v>
      </c>
      <c r="F207" s="167" t="s">
        <v>4184</v>
      </c>
      <c r="I207" s="149"/>
      <c r="L207" s="34"/>
      <c r="M207" s="150"/>
      <c r="T207" s="55"/>
      <c r="AT207" s="18" t="s">
        <v>284</v>
      </c>
      <c r="AU207" s="18" t="s">
        <v>21</v>
      </c>
    </row>
    <row r="208" spans="2:65" s="1" customFormat="1" ht="16.5" customHeight="1">
      <c r="B208" s="34"/>
      <c r="C208" s="134" t="s">
        <v>455</v>
      </c>
      <c r="D208" s="134" t="s">
        <v>246</v>
      </c>
      <c r="E208" s="135" t="s">
        <v>4107</v>
      </c>
      <c r="F208" s="136" t="s">
        <v>4108</v>
      </c>
      <c r="G208" s="137" t="s">
        <v>249</v>
      </c>
      <c r="H208" s="138">
        <v>1052.7</v>
      </c>
      <c r="I208" s="139"/>
      <c r="J208" s="140">
        <f>ROUND(I208*H208,2)</f>
        <v>0</v>
      </c>
      <c r="K208" s="136" t="s">
        <v>250</v>
      </c>
      <c r="L208" s="34"/>
      <c r="M208" s="141" t="s">
        <v>29</v>
      </c>
      <c r="N208" s="142" t="s">
        <v>46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251</v>
      </c>
      <c r="AT208" s="145" t="s">
        <v>246</v>
      </c>
      <c r="AU208" s="145" t="s">
        <v>21</v>
      </c>
      <c r="AY208" s="18" t="s">
        <v>244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83</v>
      </c>
      <c r="BK208" s="146">
        <f>ROUND(I208*H208,2)</f>
        <v>0</v>
      </c>
      <c r="BL208" s="18" t="s">
        <v>251</v>
      </c>
      <c r="BM208" s="145" t="s">
        <v>4525</v>
      </c>
    </row>
    <row r="209" spans="2:65" s="1" customFormat="1">
      <c r="B209" s="34"/>
      <c r="D209" s="147" t="s">
        <v>253</v>
      </c>
      <c r="F209" s="148" t="s">
        <v>4110</v>
      </c>
      <c r="I209" s="149"/>
      <c r="L209" s="34"/>
      <c r="M209" s="150"/>
      <c r="T209" s="55"/>
      <c r="AT209" s="18" t="s">
        <v>253</v>
      </c>
      <c r="AU209" s="18" t="s">
        <v>21</v>
      </c>
    </row>
    <row r="210" spans="2:65" s="1" customFormat="1">
      <c r="B210" s="34"/>
      <c r="D210" s="151" t="s">
        <v>255</v>
      </c>
      <c r="F210" s="152" t="s">
        <v>4111</v>
      </c>
      <c r="I210" s="149"/>
      <c r="L210" s="34"/>
      <c r="M210" s="150"/>
      <c r="T210" s="55"/>
      <c r="AT210" s="18" t="s">
        <v>255</v>
      </c>
      <c r="AU210" s="18" t="s">
        <v>21</v>
      </c>
    </row>
    <row r="211" spans="2:65" s="12" customFormat="1">
      <c r="B211" s="153"/>
      <c r="D211" s="147" t="s">
        <v>262</v>
      </c>
      <c r="E211" s="154" t="s">
        <v>29</v>
      </c>
      <c r="F211" s="155" t="s">
        <v>4526</v>
      </c>
      <c r="H211" s="156">
        <v>1052.7</v>
      </c>
      <c r="I211" s="157"/>
      <c r="L211" s="153"/>
      <c r="M211" s="158"/>
      <c r="T211" s="159"/>
      <c r="AT211" s="154" t="s">
        <v>262</v>
      </c>
      <c r="AU211" s="154" t="s">
        <v>21</v>
      </c>
      <c r="AV211" s="12" t="s">
        <v>21</v>
      </c>
      <c r="AW211" s="12" t="s">
        <v>36</v>
      </c>
      <c r="AX211" s="12" t="s">
        <v>83</v>
      </c>
      <c r="AY211" s="154" t="s">
        <v>244</v>
      </c>
    </row>
    <row r="212" spans="2:65" s="1" customFormat="1" ht="16.5" customHeight="1">
      <c r="B212" s="34"/>
      <c r="C212" s="134" t="s">
        <v>461</v>
      </c>
      <c r="D212" s="134" t="s">
        <v>246</v>
      </c>
      <c r="E212" s="135" t="s">
        <v>4527</v>
      </c>
      <c r="F212" s="136" t="s">
        <v>4528</v>
      </c>
      <c r="G212" s="137" t="s">
        <v>249</v>
      </c>
      <c r="H212" s="138">
        <v>423.72</v>
      </c>
      <c r="I212" s="139"/>
      <c r="J212" s="140">
        <f>ROUND(I212*H212,2)</f>
        <v>0</v>
      </c>
      <c r="K212" s="136" t="s">
        <v>250</v>
      </c>
      <c r="L212" s="34"/>
      <c r="M212" s="141" t="s">
        <v>29</v>
      </c>
      <c r="N212" s="142" t="s">
        <v>46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251</v>
      </c>
      <c r="AT212" s="145" t="s">
        <v>246</v>
      </c>
      <c r="AU212" s="145" t="s">
        <v>21</v>
      </c>
      <c r="AY212" s="18" t="s">
        <v>244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83</v>
      </c>
      <c r="BK212" s="146">
        <f>ROUND(I212*H212,2)</f>
        <v>0</v>
      </c>
      <c r="BL212" s="18" t="s">
        <v>251</v>
      </c>
      <c r="BM212" s="145" t="s">
        <v>4529</v>
      </c>
    </row>
    <row r="213" spans="2:65" s="1" customFormat="1">
      <c r="B213" s="34"/>
      <c r="D213" s="147" t="s">
        <v>253</v>
      </c>
      <c r="F213" s="148" t="s">
        <v>4530</v>
      </c>
      <c r="I213" s="149"/>
      <c r="L213" s="34"/>
      <c r="M213" s="150"/>
      <c r="T213" s="55"/>
      <c r="AT213" s="18" t="s">
        <v>253</v>
      </c>
      <c r="AU213" s="18" t="s">
        <v>21</v>
      </c>
    </row>
    <row r="214" spans="2:65" s="1" customFormat="1">
      <c r="B214" s="34"/>
      <c r="D214" s="151" t="s">
        <v>255</v>
      </c>
      <c r="F214" s="152" t="s">
        <v>4531</v>
      </c>
      <c r="I214" s="149"/>
      <c r="L214" s="34"/>
      <c r="M214" s="150"/>
      <c r="T214" s="55"/>
      <c r="AT214" s="18" t="s">
        <v>255</v>
      </c>
      <c r="AU214" s="18" t="s">
        <v>21</v>
      </c>
    </row>
    <row r="215" spans="2:65" s="12" customFormat="1">
      <c r="B215" s="153"/>
      <c r="D215" s="147" t="s">
        <v>262</v>
      </c>
      <c r="E215" s="154" t="s">
        <v>29</v>
      </c>
      <c r="F215" s="155" t="s">
        <v>4532</v>
      </c>
      <c r="H215" s="156">
        <v>423.72</v>
      </c>
      <c r="I215" s="157"/>
      <c r="L215" s="153"/>
      <c r="M215" s="158"/>
      <c r="T215" s="159"/>
      <c r="AT215" s="154" t="s">
        <v>262</v>
      </c>
      <c r="AU215" s="154" t="s">
        <v>21</v>
      </c>
      <c r="AV215" s="12" t="s">
        <v>21</v>
      </c>
      <c r="AW215" s="12" t="s">
        <v>36</v>
      </c>
      <c r="AX215" s="12" t="s">
        <v>83</v>
      </c>
      <c r="AY215" s="154" t="s">
        <v>244</v>
      </c>
    </row>
    <row r="216" spans="2:65" s="1" customFormat="1" ht="16.5" customHeight="1">
      <c r="B216" s="34"/>
      <c r="C216" s="134" t="s">
        <v>468</v>
      </c>
      <c r="D216" s="134" t="s">
        <v>246</v>
      </c>
      <c r="E216" s="135" t="s">
        <v>4113</v>
      </c>
      <c r="F216" s="136" t="s">
        <v>4114</v>
      </c>
      <c r="G216" s="137" t="s">
        <v>249</v>
      </c>
      <c r="H216" s="138">
        <v>291.5</v>
      </c>
      <c r="I216" s="139"/>
      <c r="J216" s="140">
        <f>ROUND(I216*H216,2)</f>
        <v>0</v>
      </c>
      <c r="K216" s="136" t="s">
        <v>250</v>
      </c>
      <c r="L216" s="34"/>
      <c r="M216" s="141" t="s">
        <v>29</v>
      </c>
      <c r="N216" s="142" t="s">
        <v>46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251</v>
      </c>
      <c r="AT216" s="145" t="s">
        <v>246</v>
      </c>
      <c r="AU216" s="145" t="s">
        <v>21</v>
      </c>
      <c r="AY216" s="18" t="s">
        <v>244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83</v>
      </c>
      <c r="BK216" s="146">
        <f>ROUND(I216*H216,2)</f>
        <v>0</v>
      </c>
      <c r="BL216" s="18" t="s">
        <v>251</v>
      </c>
      <c r="BM216" s="145" t="s">
        <v>4533</v>
      </c>
    </row>
    <row r="217" spans="2:65" s="1" customFormat="1" ht="19.5">
      <c r="B217" s="34"/>
      <c r="D217" s="147" t="s">
        <v>253</v>
      </c>
      <c r="F217" s="148" t="s">
        <v>4116</v>
      </c>
      <c r="I217" s="149"/>
      <c r="L217" s="34"/>
      <c r="M217" s="150"/>
      <c r="T217" s="55"/>
      <c r="AT217" s="18" t="s">
        <v>253</v>
      </c>
      <c r="AU217" s="18" t="s">
        <v>21</v>
      </c>
    </row>
    <row r="218" spans="2:65" s="1" customFormat="1">
      <c r="B218" s="34"/>
      <c r="D218" s="151" t="s">
        <v>255</v>
      </c>
      <c r="F218" s="152" t="s">
        <v>4117</v>
      </c>
      <c r="I218" s="149"/>
      <c r="L218" s="34"/>
      <c r="M218" s="150"/>
      <c r="T218" s="55"/>
      <c r="AT218" s="18" t="s">
        <v>255</v>
      </c>
      <c r="AU218" s="18" t="s">
        <v>21</v>
      </c>
    </row>
    <row r="219" spans="2:65" s="12" customFormat="1">
      <c r="B219" s="153"/>
      <c r="D219" s="147" t="s">
        <v>262</v>
      </c>
      <c r="E219" s="154" t="s">
        <v>29</v>
      </c>
      <c r="F219" s="155" t="s">
        <v>4534</v>
      </c>
      <c r="H219" s="156">
        <v>291.5</v>
      </c>
      <c r="I219" s="157"/>
      <c r="L219" s="153"/>
      <c r="M219" s="158"/>
      <c r="T219" s="159"/>
      <c r="AT219" s="154" t="s">
        <v>262</v>
      </c>
      <c r="AU219" s="154" t="s">
        <v>21</v>
      </c>
      <c r="AV219" s="12" t="s">
        <v>21</v>
      </c>
      <c r="AW219" s="12" t="s">
        <v>36</v>
      </c>
      <c r="AX219" s="12" t="s">
        <v>83</v>
      </c>
      <c r="AY219" s="154" t="s">
        <v>244</v>
      </c>
    </row>
    <row r="220" spans="2:65" s="1" customFormat="1" ht="16.5" customHeight="1">
      <c r="B220" s="34"/>
      <c r="C220" s="134" t="s">
        <v>476</v>
      </c>
      <c r="D220" s="134" t="s">
        <v>246</v>
      </c>
      <c r="E220" s="135" t="s">
        <v>4535</v>
      </c>
      <c r="F220" s="136" t="s">
        <v>4536</v>
      </c>
      <c r="G220" s="137" t="s">
        <v>249</v>
      </c>
      <c r="H220" s="138">
        <v>321</v>
      </c>
      <c r="I220" s="139"/>
      <c r="J220" s="140">
        <f>ROUND(I220*H220,2)</f>
        <v>0</v>
      </c>
      <c r="K220" s="136" t="s">
        <v>250</v>
      </c>
      <c r="L220" s="34"/>
      <c r="M220" s="141" t="s">
        <v>29</v>
      </c>
      <c r="N220" s="142" t="s">
        <v>46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251</v>
      </c>
      <c r="AT220" s="145" t="s">
        <v>246</v>
      </c>
      <c r="AU220" s="145" t="s">
        <v>21</v>
      </c>
      <c r="AY220" s="18" t="s">
        <v>244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83</v>
      </c>
      <c r="BK220" s="146">
        <f>ROUND(I220*H220,2)</f>
        <v>0</v>
      </c>
      <c r="BL220" s="18" t="s">
        <v>251</v>
      </c>
      <c r="BM220" s="145" t="s">
        <v>4537</v>
      </c>
    </row>
    <row r="221" spans="2:65" s="1" customFormat="1" ht="19.5">
      <c r="B221" s="34"/>
      <c r="D221" s="147" t="s">
        <v>253</v>
      </c>
      <c r="F221" s="148" t="s">
        <v>4538</v>
      </c>
      <c r="I221" s="149"/>
      <c r="L221" s="34"/>
      <c r="M221" s="150"/>
      <c r="T221" s="55"/>
      <c r="AT221" s="18" t="s">
        <v>253</v>
      </c>
      <c r="AU221" s="18" t="s">
        <v>21</v>
      </c>
    </row>
    <row r="222" spans="2:65" s="1" customFormat="1">
      <c r="B222" s="34"/>
      <c r="D222" s="151" t="s">
        <v>255</v>
      </c>
      <c r="F222" s="152" t="s">
        <v>4539</v>
      </c>
      <c r="I222" s="149"/>
      <c r="L222" s="34"/>
      <c r="M222" s="150"/>
      <c r="T222" s="55"/>
      <c r="AT222" s="18" t="s">
        <v>255</v>
      </c>
      <c r="AU222" s="18" t="s">
        <v>21</v>
      </c>
    </row>
    <row r="223" spans="2:65" s="12" customFormat="1">
      <c r="B223" s="153"/>
      <c r="D223" s="147" t="s">
        <v>262</v>
      </c>
      <c r="E223" s="154" t="s">
        <v>29</v>
      </c>
      <c r="F223" s="155" t="s">
        <v>4540</v>
      </c>
      <c r="H223" s="156">
        <v>321</v>
      </c>
      <c r="I223" s="157"/>
      <c r="L223" s="153"/>
      <c r="M223" s="158"/>
      <c r="T223" s="159"/>
      <c r="AT223" s="154" t="s">
        <v>262</v>
      </c>
      <c r="AU223" s="154" t="s">
        <v>21</v>
      </c>
      <c r="AV223" s="12" t="s">
        <v>21</v>
      </c>
      <c r="AW223" s="12" t="s">
        <v>36</v>
      </c>
      <c r="AX223" s="12" t="s">
        <v>83</v>
      </c>
      <c r="AY223" s="154" t="s">
        <v>244</v>
      </c>
    </row>
    <row r="224" spans="2:65" s="1" customFormat="1" ht="16.5" customHeight="1">
      <c r="B224" s="34"/>
      <c r="C224" s="134" t="s">
        <v>483</v>
      </c>
      <c r="D224" s="134" t="s">
        <v>246</v>
      </c>
      <c r="E224" s="135" t="s">
        <v>4118</v>
      </c>
      <c r="F224" s="136" t="s">
        <v>4119</v>
      </c>
      <c r="G224" s="137" t="s">
        <v>249</v>
      </c>
      <c r="H224" s="138">
        <v>78</v>
      </c>
      <c r="I224" s="139"/>
      <c r="J224" s="140">
        <f>ROUND(I224*H224,2)</f>
        <v>0</v>
      </c>
      <c r="K224" s="136" t="s">
        <v>250</v>
      </c>
      <c r="L224" s="34"/>
      <c r="M224" s="141" t="s">
        <v>29</v>
      </c>
      <c r="N224" s="142" t="s">
        <v>46</v>
      </c>
      <c r="P224" s="143">
        <f>O224*H224</f>
        <v>0</v>
      </c>
      <c r="Q224" s="143">
        <v>0.23</v>
      </c>
      <c r="R224" s="143">
        <f>Q224*H224</f>
        <v>17.940000000000001</v>
      </c>
      <c r="S224" s="143">
        <v>0</v>
      </c>
      <c r="T224" s="144">
        <f>S224*H224</f>
        <v>0</v>
      </c>
      <c r="AR224" s="145" t="s">
        <v>251</v>
      </c>
      <c r="AT224" s="145" t="s">
        <v>246</v>
      </c>
      <c r="AU224" s="145" t="s">
        <v>21</v>
      </c>
      <c r="AY224" s="18" t="s">
        <v>244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83</v>
      </c>
      <c r="BK224" s="146">
        <f>ROUND(I224*H224,2)</f>
        <v>0</v>
      </c>
      <c r="BL224" s="18" t="s">
        <v>251</v>
      </c>
      <c r="BM224" s="145" t="s">
        <v>4541</v>
      </c>
    </row>
    <row r="225" spans="2:65" s="1" customFormat="1">
      <c r="B225" s="34"/>
      <c r="D225" s="147" t="s">
        <v>253</v>
      </c>
      <c r="F225" s="148" t="s">
        <v>4121</v>
      </c>
      <c r="I225" s="149"/>
      <c r="L225" s="34"/>
      <c r="M225" s="150"/>
      <c r="T225" s="55"/>
      <c r="AT225" s="18" t="s">
        <v>253</v>
      </c>
      <c r="AU225" s="18" t="s">
        <v>21</v>
      </c>
    </row>
    <row r="226" spans="2:65" s="1" customFormat="1">
      <c r="B226" s="34"/>
      <c r="D226" s="151" t="s">
        <v>255</v>
      </c>
      <c r="F226" s="152" t="s">
        <v>4122</v>
      </c>
      <c r="I226" s="149"/>
      <c r="L226" s="34"/>
      <c r="M226" s="150"/>
      <c r="T226" s="55"/>
      <c r="AT226" s="18" t="s">
        <v>255</v>
      </c>
      <c r="AU226" s="18" t="s">
        <v>21</v>
      </c>
    </row>
    <row r="227" spans="2:65" s="1" customFormat="1" ht="19.5">
      <c r="B227" s="34"/>
      <c r="D227" s="147" t="s">
        <v>284</v>
      </c>
      <c r="F227" s="167" t="s">
        <v>4542</v>
      </c>
      <c r="I227" s="149"/>
      <c r="L227" s="34"/>
      <c r="M227" s="150"/>
      <c r="T227" s="55"/>
      <c r="AT227" s="18" t="s">
        <v>284</v>
      </c>
      <c r="AU227" s="18" t="s">
        <v>21</v>
      </c>
    </row>
    <row r="228" spans="2:65" s="1" customFormat="1" ht="16.5" customHeight="1">
      <c r="B228" s="34"/>
      <c r="C228" s="134" t="s">
        <v>490</v>
      </c>
      <c r="D228" s="134" t="s">
        <v>246</v>
      </c>
      <c r="E228" s="135" t="s">
        <v>4124</v>
      </c>
      <c r="F228" s="136" t="s">
        <v>4125</v>
      </c>
      <c r="G228" s="137" t="s">
        <v>249</v>
      </c>
      <c r="H228" s="138">
        <v>673.75</v>
      </c>
      <c r="I228" s="139"/>
      <c r="J228" s="140">
        <f>ROUND(I228*H228,2)</f>
        <v>0</v>
      </c>
      <c r="K228" s="136" t="s">
        <v>250</v>
      </c>
      <c r="L228" s="34"/>
      <c r="M228" s="141" t="s">
        <v>29</v>
      </c>
      <c r="N228" s="142" t="s">
        <v>46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251</v>
      </c>
      <c r="AT228" s="145" t="s">
        <v>246</v>
      </c>
      <c r="AU228" s="145" t="s">
        <v>21</v>
      </c>
      <c r="AY228" s="18" t="s">
        <v>244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83</v>
      </c>
      <c r="BK228" s="146">
        <f>ROUND(I228*H228,2)</f>
        <v>0</v>
      </c>
      <c r="BL228" s="18" t="s">
        <v>251</v>
      </c>
      <c r="BM228" s="145" t="s">
        <v>4543</v>
      </c>
    </row>
    <row r="229" spans="2:65" s="1" customFormat="1">
      <c r="B229" s="34"/>
      <c r="D229" s="147" t="s">
        <v>253</v>
      </c>
      <c r="F229" s="148" t="s">
        <v>4127</v>
      </c>
      <c r="I229" s="149"/>
      <c r="L229" s="34"/>
      <c r="M229" s="150"/>
      <c r="T229" s="55"/>
      <c r="AT229" s="18" t="s">
        <v>253</v>
      </c>
      <c r="AU229" s="18" t="s">
        <v>21</v>
      </c>
    </row>
    <row r="230" spans="2:65" s="1" customFormat="1">
      <c r="B230" s="34"/>
      <c r="D230" s="151" t="s">
        <v>255</v>
      </c>
      <c r="F230" s="152" t="s">
        <v>4128</v>
      </c>
      <c r="I230" s="149"/>
      <c r="L230" s="34"/>
      <c r="M230" s="150"/>
      <c r="T230" s="55"/>
      <c r="AT230" s="18" t="s">
        <v>255</v>
      </c>
      <c r="AU230" s="18" t="s">
        <v>21</v>
      </c>
    </row>
    <row r="231" spans="2:65" s="12" customFormat="1">
      <c r="B231" s="153"/>
      <c r="D231" s="147" t="s">
        <v>262</v>
      </c>
      <c r="E231" s="154" t="s">
        <v>29</v>
      </c>
      <c r="F231" s="155" t="s">
        <v>4544</v>
      </c>
      <c r="H231" s="156">
        <v>673.75</v>
      </c>
      <c r="I231" s="157"/>
      <c r="L231" s="153"/>
      <c r="M231" s="158"/>
      <c r="T231" s="159"/>
      <c r="AT231" s="154" t="s">
        <v>262</v>
      </c>
      <c r="AU231" s="154" t="s">
        <v>21</v>
      </c>
      <c r="AV231" s="12" t="s">
        <v>21</v>
      </c>
      <c r="AW231" s="12" t="s">
        <v>36</v>
      </c>
      <c r="AX231" s="12" t="s">
        <v>83</v>
      </c>
      <c r="AY231" s="154" t="s">
        <v>244</v>
      </c>
    </row>
    <row r="232" spans="2:65" s="1" customFormat="1" ht="16.5" customHeight="1">
      <c r="B232" s="34"/>
      <c r="C232" s="134" t="s">
        <v>497</v>
      </c>
      <c r="D232" s="134" t="s">
        <v>246</v>
      </c>
      <c r="E232" s="135" t="s">
        <v>3600</v>
      </c>
      <c r="F232" s="136" t="s">
        <v>3601</v>
      </c>
      <c r="G232" s="137" t="s">
        <v>249</v>
      </c>
      <c r="H232" s="138">
        <v>612.5</v>
      </c>
      <c r="I232" s="139"/>
      <c r="J232" s="140">
        <f>ROUND(I232*H232,2)</f>
        <v>0</v>
      </c>
      <c r="K232" s="136" t="s">
        <v>250</v>
      </c>
      <c r="L232" s="34"/>
      <c r="M232" s="141" t="s">
        <v>29</v>
      </c>
      <c r="N232" s="142" t="s">
        <v>46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251</v>
      </c>
      <c r="AT232" s="145" t="s">
        <v>246</v>
      </c>
      <c r="AU232" s="145" t="s">
        <v>21</v>
      </c>
      <c r="AY232" s="18" t="s">
        <v>244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83</v>
      </c>
      <c r="BK232" s="146">
        <f>ROUND(I232*H232,2)</f>
        <v>0</v>
      </c>
      <c r="BL232" s="18" t="s">
        <v>251</v>
      </c>
      <c r="BM232" s="145" t="s">
        <v>4545</v>
      </c>
    </row>
    <row r="233" spans="2:65" s="1" customFormat="1">
      <c r="B233" s="34"/>
      <c r="D233" s="147" t="s">
        <v>253</v>
      </c>
      <c r="F233" s="148" t="s">
        <v>3603</v>
      </c>
      <c r="I233" s="149"/>
      <c r="L233" s="34"/>
      <c r="M233" s="150"/>
      <c r="T233" s="55"/>
      <c r="AT233" s="18" t="s">
        <v>253</v>
      </c>
      <c r="AU233" s="18" t="s">
        <v>21</v>
      </c>
    </row>
    <row r="234" spans="2:65" s="1" customFormat="1">
      <c r="B234" s="34"/>
      <c r="D234" s="151" t="s">
        <v>255</v>
      </c>
      <c r="F234" s="152" t="s">
        <v>3604</v>
      </c>
      <c r="I234" s="149"/>
      <c r="L234" s="34"/>
      <c r="M234" s="150"/>
      <c r="T234" s="55"/>
      <c r="AT234" s="18" t="s">
        <v>255</v>
      </c>
      <c r="AU234" s="18" t="s">
        <v>21</v>
      </c>
    </row>
    <row r="235" spans="2:65" s="12" customFormat="1">
      <c r="B235" s="153"/>
      <c r="D235" s="147" t="s">
        <v>262</v>
      </c>
      <c r="E235" s="154" t="s">
        <v>29</v>
      </c>
      <c r="F235" s="155" t="s">
        <v>4546</v>
      </c>
      <c r="H235" s="156">
        <v>612.5</v>
      </c>
      <c r="I235" s="157"/>
      <c r="L235" s="153"/>
      <c r="M235" s="158"/>
      <c r="T235" s="159"/>
      <c r="AT235" s="154" t="s">
        <v>262</v>
      </c>
      <c r="AU235" s="154" t="s">
        <v>21</v>
      </c>
      <c r="AV235" s="12" t="s">
        <v>21</v>
      </c>
      <c r="AW235" s="12" t="s">
        <v>36</v>
      </c>
      <c r="AX235" s="12" t="s">
        <v>83</v>
      </c>
      <c r="AY235" s="154" t="s">
        <v>244</v>
      </c>
    </row>
    <row r="236" spans="2:65" s="1" customFormat="1" ht="21.75" customHeight="1">
      <c r="B236" s="34"/>
      <c r="C236" s="134" t="s">
        <v>504</v>
      </c>
      <c r="D236" s="134" t="s">
        <v>246</v>
      </c>
      <c r="E236" s="135" t="s">
        <v>4360</v>
      </c>
      <c r="F236" s="136" t="s">
        <v>4361</v>
      </c>
      <c r="G236" s="137" t="s">
        <v>249</v>
      </c>
      <c r="H236" s="138">
        <v>586</v>
      </c>
      <c r="I236" s="139"/>
      <c r="J236" s="140">
        <f>ROUND(I236*H236,2)</f>
        <v>0</v>
      </c>
      <c r="K236" s="136" t="s">
        <v>250</v>
      </c>
      <c r="L236" s="34"/>
      <c r="M236" s="141" t="s">
        <v>29</v>
      </c>
      <c r="N236" s="142" t="s">
        <v>46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251</v>
      </c>
      <c r="AT236" s="145" t="s">
        <v>246</v>
      </c>
      <c r="AU236" s="145" t="s">
        <v>21</v>
      </c>
      <c r="AY236" s="18" t="s">
        <v>244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83</v>
      </c>
      <c r="BK236" s="146">
        <f>ROUND(I236*H236,2)</f>
        <v>0</v>
      </c>
      <c r="BL236" s="18" t="s">
        <v>251</v>
      </c>
      <c r="BM236" s="145" t="s">
        <v>4547</v>
      </c>
    </row>
    <row r="237" spans="2:65" s="1" customFormat="1" ht="19.5">
      <c r="B237" s="34"/>
      <c r="D237" s="147" t="s">
        <v>253</v>
      </c>
      <c r="F237" s="148" t="s">
        <v>4363</v>
      </c>
      <c r="I237" s="149"/>
      <c r="L237" s="34"/>
      <c r="M237" s="150"/>
      <c r="T237" s="55"/>
      <c r="AT237" s="18" t="s">
        <v>253</v>
      </c>
      <c r="AU237" s="18" t="s">
        <v>21</v>
      </c>
    </row>
    <row r="238" spans="2:65" s="1" customFormat="1">
      <c r="B238" s="34"/>
      <c r="D238" s="151" t="s">
        <v>255</v>
      </c>
      <c r="F238" s="152" t="s">
        <v>4364</v>
      </c>
      <c r="I238" s="149"/>
      <c r="L238" s="34"/>
      <c r="M238" s="150"/>
      <c r="T238" s="55"/>
      <c r="AT238" s="18" t="s">
        <v>255</v>
      </c>
      <c r="AU238" s="18" t="s">
        <v>21</v>
      </c>
    </row>
    <row r="239" spans="2:65" s="12" customFormat="1">
      <c r="B239" s="153"/>
      <c r="D239" s="147" t="s">
        <v>262</v>
      </c>
      <c r="E239" s="154" t="s">
        <v>29</v>
      </c>
      <c r="F239" s="155" t="s">
        <v>4548</v>
      </c>
      <c r="H239" s="156">
        <v>586</v>
      </c>
      <c r="I239" s="157"/>
      <c r="L239" s="153"/>
      <c r="M239" s="158"/>
      <c r="T239" s="159"/>
      <c r="AT239" s="154" t="s">
        <v>262</v>
      </c>
      <c r="AU239" s="154" t="s">
        <v>21</v>
      </c>
      <c r="AV239" s="12" t="s">
        <v>21</v>
      </c>
      <c r="AW239" s="12" t="s">
        <v>36</v>
      </c>
      <c r="AX239" s="12" t="s">
        <v>83</v>
      </c>
      <c r="AY239" s="154" t="s">
        <v>244</v>
      </c>
    </row>
    <row r="240" spans="2:65" s="1" customFormat="1" ht="21.75" customHeight="1">
      <c r="B240" s="34"/>
      <c r="C240" s="134" t="s">
        <v>511</v>
      </c>
      <c r="D240" s="134" t="s">
        <v>246</v>
      </c>
      <c r="E240" s="135" t="s">
        <v>4367</v>
      </c>
      <c r="F240" s="136" t="s">
        <v>4368</v>
      </c>
      <c r="G240" s="137" t="s">
        <v>249</v>
      </c>
      <c r="H240" s="138">
        <v>83.5</v>
      </c>
      <c r="I240" s="139"/>
      <c r="J240" s="140">
        <f>ROUND(I240*H240,2)</f>
        <v>0</v>
      </c>
      <c r="K240" s="136" t="s">
        <v>250</v>
      </c>
      <c r="L240" s="34"/>
      <c r="M240" s="141" t="s">
        <v>29</v>
      </c>
      <c r="N240" s="142" t="s">
        <v>46</v>
      </c>
      <c r="P240" s="143">
        <f>O240*H240</f>
        <v>0</v>
      </c>
      <c r="Q240" s="143">
        <v>8.9219999999999994E-2</v>
      </c>
      <c r="R240" s="143">
        <f>Q240*H240</f>
        <v>7.4498699999999998</v>
      </c>
      <c r="S240" s="143">
        <v>0</v>
      </c>
      <c r="T240" s="144">
        <f>S240*H240</f>
        <v>0</v>
      </c>
      <c r="AR240" s="145" t="s">
        <v>251</v>
      </c>
      <c r="AT240" s="145" t="s">
        <v>246</v>
      </c>
      <c r="AU240" s="145" t="s">
        <v>21</v>
      </c>
      <c r="AY240" s="18" t="s">
        <v>244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83</v>
      </c>
      <c r="BK240" s="146">
        <f>ROUND(I240*H240,2)</f>
        <v>0</v>
      </c>
      <c r="BL240" s="18" t="s">
        <v>251</v>
      </c>
      <c r="BM240" s="145" t="s">
        <v>4549</v>
      </c>
    </row>
    <row r="241" spans="2:65" s="1" customFormat="1" ht="29.25">
      <c r="B241" s="34"/>
      <c r="D241" s="147" t="s">
        <v>253</v>
      </c>
      <c r="F241" s="148" t="s">
        <v>4370</v>
      </c>
      <c r="I241" s="149"/>
      <c r="L241" s="34"/>
      <c r="M241" s="150"/>
      <c r="T241" s="55"/>
      <c r="AT241" s="18" t="s">
        <v>253</v>
      </c>
      <c r="AU241" s="18" t="s">
        <v>21</v>
      </c>
    </row>
    <row r="242" spans="2:65" s="1" customFormat="1">
      <c r="B242" s="34"/>
      <c r="D242" s="151" t="s">
        <v>255</v>
      </c>
      <c r="F242" s="152" t="s">
        <v>4371</v>
      </c>
      <c r="I242" s="149"/>
      <c r="L242" s="34"/>
      <c r="M242" s="150"/>
      <c r="T242" s="55"/>
      <c r="AT242" s="18" t="s">
        <v>255</v>
      </c>
      <c r="AU242" s="18" t="s">
        <v>21</v>
      </c>
    </row>
    <row r="243" spans="2:65" s="1" customFormat="1" ht="19.5">
      <c r="B243" s="34"/>
      <c r="D243" s="147" t="s">
        <v>284</v>
      </c>
      <c r="F243" s="167" t="s">
        <v>4550</v>
      </c>
      <c r="I243" s="149"/>
      <c r="L243" s="34"/>
      <c r="M243" s="150"/>
      <c r="T243" s="55"/>
      <c r="AT243" s="18" t="s">
        <v>284</v>
      </c>
      <c r="AU243" s="18" t="s">
        <v>21</v>
      </c>
    </row>
    <row r="244" spans="2:65" s="12" customFormat="1">
      <c r="B244" s="153"/>
      <c r="D244" s="147" t="s">
        <v>262</v>
      </c>
      <c r="E244" s="154" t="s">
        <v>29</v>
      </c>
      <c r="F244" s="155" t="s">
        <v>4551</v>
      </c>
      <c r="H244" s="156">
        <v>83.5</v>
      </c>
      <c r="I244" s="157"/>
      <c r="L244" s="153"/>
      <c r="M244" s="158"/>
      <c r="T244" s="159"/>
      <c r="AT244" s="154" t="s">
        <v>262</v>
      </c>
      <c r="AU244" s="154" t="s">
        <v>21</v>
      </c>
      <c r="AV244" s="12" t="s">
        <v>21</v>
      </c>
      <c r="AW244" s="12" t="s">
        <v>36</v>
      </c>
      <c r="AX244" s="12" t="s">
        <v>83</v>
      </c>
      <c r="AY244" s="154" t="s">
        <v>244</v>
      </c>
    </row>
    <row r="245" spans="2:65" s="1" customFormat="1" ht="16.5" customHeight="1">
      <c r="B245" s="34"/>
      <c r="C245" s="175" t="s">
        <v>518</v>
      </c>
      <c r="D245" s="175" t="s">
        <v>373</v>
      </c>
      <c r="E245" s="176" t="s">
        <v>4552</v>
      </c>
      <c r="F245" s="177" t="s">
        <v>4553</v>
      </c>
      <c r="G245" s="178" t="s">
        <v>249</v>
      </c>
      <c r="H245" s="179">
        <v>78.36</v>
      </c>
      <c r="I245" s="180"/>
      <c r="J245" s="181">
        <f>ROUND(I245*H245,2)</f>
        <v>0</v>
      </c>
      <c r="K245" s="177" t="s">
        <v>250</v>
      </c>
      <c r="L245" s="182"/>
      <c r="M245" s="183" t="s">
        <v>29</v>
      </c>
      <c r="N245" s="184" t="s">
        <v>46</v>
      </c>
      <c r="P245" s="143">
        <f>O245*H245</f>
        <v>0</v>
      </c>
      <c r="Q245" s="143">
        <v>0.13200000000000001</v>
      </c>
      <c r="R245" s="143">
        <f>Q245*H245</f>
        <v>10.34352</v>
      </c>
      <c r="S245" s="143">
        <v>0</v>
      </c>
      <c r="T245" s="144">
        <f>S245*H245</f>
        <v>0</v>
      </c>
      <c r="AR245" s="145" t="s">
        <v>300</v>
      </c>
      <c r="AT245" s="145" t="s">
        <v>373</v>
      </c>
      <c r="AU245" s="145" t="s">
        <v>21</v>
      </c>
      <c r="AY245" s="18" t="s">
        <v>244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83</v>
      </c>
      <c r="BK245" s="146">
        <f>ROUND(I245*H245,2)</f>
        <v>0</v>
      </c>
      <c r="BL245" s="18" t="s">
        <v>251</v>
      </c>
      <c r="BM245" s="145" t="s">
        <v>4554</v>
      </c>
    </row>
    <row r="246" spans="2:65" s="1" customFormat="1">
      <c r="B246" s="34"/>
      <c r="D246" s="147" t="s">
        <v>253</v>
      </c>
      <c r="F246" s="148" t="s">
        <v>4553</v>
      </c>
      <c r="I246" s="149"/>
      <c r="L246" s="34"/>
      <c r="M246" s="150"/>
      <c r="T246" s="55"/>
      <c r="AT246" s="18" t="s">
        <v>253</v>
      </c>
      <c r="AU246" s="18" t="s">
        <v>21</v>
      </c>
    </row>
    <row r="247" spans="2:65" s="12" customFormat="1">
      <c r="B247" s="153"/>
      <c r="D247" s="147" t="s">
        <v>262</v>
      </c>
      <c r="F247" s="155" t="s">
        <v>4555</v>
      </c>
      <c r="H247" s="156">
        <v>78.36</v>
      </c>
      <c r="I247" s="157"/>
      <c r="L247" s="153"/>
      <c r="M247" s="158"/>
      <c r="T247" s="159"/>
      <c r="AT247" s="154" t="s">
        <v>262</v>
      </c>
      <c r="AU247" s="154" t="s">
        <v>21</v>
      </c>
      <c r="AV247" s="12" t="s">
        <v>21</v>
      </c>
      <c r="AW247" s="12" t="s">
        <v>4</v>
      </c>
      <c r="AX247" s="12" t="s">
        <v>83</v>
      </c>
      <c r="AY247" s="154" t="s">
        <v>244</v>
      </c>
    </row>
    <row r="248" spans="2:65" s="1" customFormat="1" ht="16.5" customHeight="1">
      <c r="B248" s="34"/>
      <c r="C248" s="175" t="s">
        <v>522</v>
      </c>
      <c r="D248" s="175" t="s">
        <v>373</v>
      </c>
      <c r="E248" s="176" t="s">
        <v>4373</v>
      </c>
      <c r="F248" s="177" t="s">
        <v>4374</v>
      </c>
      <c r="G248" s="178" t="s">
        <v>249</v>
      </c>
      <c r="H248" s="179">
        <v>9.35</v>
      </c>
      <c r="I248" s="180"/>
      <c r="J248" s="181">
        <f>ROUND(I248*H248,2)</f>
        <v>0</v>
      </c>
      <c r="K248" s="177" t="s">
        <v>250</v>
      </c>
      <c r="L248" s="182"/>
      <c r="M248" s="183" t="s">
        <v>29</v>
      </c>
      <c r="N248" s="184" t="s">
        <v>46</v>
      </c>
      <c r="P248" s="143">
        <f>O248*H248</f>
        <v>0</v>
      </c>
      <c r="Q248" s="143">
        <v>0.13100000000000001</v>
      </c>
      <c r="R248" s="143">
        <f>Q248*H248</f>
        <v>1.22485</v>
      </c>
      <c r="S248" s="143">
        <v>0</v>
      </c>
      <c r="T248" s="144">
        <f>S248*H248</f>
        <v>0</v>
      </c>
      <c r="AR248" s="145" t="s">
        <v>300</v>
      </c>
      <c r="AT248" s="145" t="s">
        <v>373</v>
      </c>
      <c r="AU248" s="145" t="s">
        <v>21</v>
      </c>
      <c r="AY248" s="18" t="s">
        <v>244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83</v>
      </c>
      <c r="BK248" s="146">
        <f>ROUND(I248*H248,2)</f>
        <v>0</v>
      </c>
      <c r="BL248" s="18" t="s">
        <v>251</v>
      </c>
      <c r="BM248" s="145" t="s">
        <v>4556</v>
      </c>
    </row>
    <row r="249" spans="2:65" s="1" customFormat="1">
      <c r="B249" s="34"/>
      <c r="D249" s="147" t="s">
        <v>253</v>
      </c>
      <c r="F249" s="148" t="s">
        <v>4374</v>
      </c>
      <c r="I249" s="149"/>
      <c r="L249" s="34"/>
      <c r="M249" s="150"/>
      <c r="T249" s="55"/>
      <c r="AT249" s="18" t="s">
        <v>253</v>
      </c>
      <c r="AU249" s="18" t="s">
        <v>21</v>
      </c>
    </row>
    <row r="250" spans="2:65" s="12" customFormat="1">
      <c r="B250" s="153"/>
      <c r="D250" s="147" t="s">
        <v>262</v>
      </c>
      <c r="F250" s="155" t="s">
        <v>4557</v>
      </c>
      <c r="H250" s="156">
        <v>9.35</v>
      </c>
      <c r="I250" s="157"/>
      <c r="L250" s="153"/>
      <c r="M250" s="158"/>
      <c r="T250" s="159"/>
      <c r="AT250" s="154" t="s">
        <v>262</v>
      </c>
      <c r="AU250" s="154" t="s">
        <v>21</v>
      </c>
      <c r="AV250" s="12" t="s">
        <v>21</v>
      </c>
      <c r="AW250" s="12" t="s">
        <v>4</v>
      </c>
      <c r="AX250" s="12" t="s">
        <v>83</v>
      </c>
      <c r="AY250" s="154" t="s">
        <v>244</v>
      </c>
    </row>
    <row r="251" spans="2:65" s="11" customFormat="1" ht="22.9" customHeight="1">
      <c r="B251" s="122"/>
      <c r="D251" s="123" t="s">
        <v>74</v>
      </c>
      <c r="E251" s="132" t="s">
        <v>300</v>
      </c>
      <c r="F251" s="132" t="s">
        <v>1672</v>
      </c>
      <c r="I251" s="125"/>
      <c r="J251" s="133">
        <f>BK251</f>
        <v>0</v>
      </c>
      <c r="L251" s="122"/>
      <c r="M251" s="127"/>
      <c r="P251" s="128">
        <f>SUM(P252:P285)</f>
        <v>0</v>
      </c>
      <c r="R251" s="128">
        <f>SUM(R252:R285)</f>
        <v>1.0076992</v>
      </c>
      <c r="T251" s="129">
        <f>SUM(T252:T285)</f>
        <v>0.35336000000000001</v>
      </c>
      <c r="AR251" s="123" t="s">
        <v>83</v>
      </c>
      <c r="AT251" s="130" t="s">
        <v>74</v>
      </c>
      <c r="AU251" s="130" t="s">
        <v>83</v>
      </c>
      <c r="AY251" s="123" t="s">
        <v>244</v>
      </c>
      <c r="BK251" s="131">
        <f>SUM(BK252:BK285)</f>
        <v>0</v>
      </c>
    </row>
    <row r="252" spans="2:65" s="1" customFormat="1" ht="16.5" customHeight="1">
      <c r="B252" s="34"/>
      <c r="C252" s="134" t="s">
        <v>531</v>
      </c>
      <c r="D252" s="134" t="s">
        <v>246</v>
      </c>
      <c r="E252" s="135" t="s">
        <v>4558</v>
      </c>
      <c r="F252" s="136" t="s">
        <v>4559</v>
      </c>
      <c r="G252" s="137" t="s">
        <v>591</v>
      </c>
      <c r="H252" s="138">
        <v>6</v>
      </c>
      <c r="I252" s="139"/>
      <c r="J252" s="140">
        <f>ROUND(I252*H252,2)</f>
        <v>0</v>
      </c>
      <c r="K252" s="136" t="s">
        <v>250</v>
      </c>
      <c r="L252" s="34"/>
      <c r="M252" s="141" t="s">
        <v>29</v>
      </c>
      <c r="N252" s="142" t="s">
        <v>46</v>
      </c>
      <c r="P252" s="143">
        <f>O252*H252</f>
        <v>0</v>
      </c>
      <c r="Q252" s="143">
        <v>1.0000000000000001E-5</v>
      </c>
      <c r="R252" s="143">
        <f>Q252*H252</f>
        <v>6.0000000000000008E-5</v>
      </c>
      <c r="S252" s="143">
        <v>0</v>
      </c>
      <c r="T252" s="144">
        <f>S252*H252</f>
        <v>0</v>
      </c>
      <c r="AR252" s="145" t="s">
        <v>251</v>
      </c>
      <c r="AT252" s="145" t="s">
        <v>246</v>
      </c>
      <c r="AU252" s="145" t="s">
        <v>21</v>
      </c>
      <c r="AY252" s="18" t="s">
        <v>244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83</v>
      </c>
      <c r="BK252" s="146">
        <f>ROUND(I252*H252,2)</f>
        <v>0</v>
      </c>
      <c r="BL252" s="18" t="s">
        <v>251</v>
      </c>
      <c r="BM252" s="145" t="s">
        <v>4560</v>
      </c>
    </row>
    <row r="253" spans="2:65" s="1" customFormat="1">
      <c r="B253" s="34"/>
      <c r="D253" s="147" t="s">
        <v>253</v>
      </c>
      <c r="F253" s="148" t="s">
        <v>4561</v>
      </c>
      <c r="I253" s="149"/>
      <c r="L253" s="34"/>
      <c r="M253" s="150"/>
      <c r="T253" s="55"/>
      <c r="AT253" s="18" t="s">
        <v>253</v>
      </c>
      <c r="AU253" s="18" t="s">
        <v>21</v>
      </c>
    </row>
    <row r="254" spans="2:65" s="1" customFormat="1">
      <c r="B254" s="34"/>
      <c r="D254" s="151" t="s">
        <v>255</v>
      </c>
      <c r="F254" s="152" t="s">
        <v>4562</v>
      </c>
      <c r="I254" s="149"/>
      <c r="L254" s="34"/>
      <c r="M254" s="150"/>
      <c r="T254" s="55"/>
      <c r="AT254" s="18" t="s">
        <v>255</v>
      </c>
      <c r="AU254" s="18" t="s">
        <v>21</v>
      </c>
    </row>
    <row r="255" spans="2:65" s="12" customFormat="1">
      <c r="B255" s="153"/>
      <c r="D255" s="147" t="s">
        <v>262</v>
      </c>
      <c r="E255" s="154" t="s">
        <v>29</v>
      </c>
      <c r="F255" s="155" t="s">
        <v>4563</v>
      </c>
      <c r="H255" s="156">
        <v>6</v>
      </c>
      <c r="I255" s="157"/>
      <c r="L255" s="153"/>
      <c r="M255" s="158"/>
      <c r="T255" s="159"/>
      <c r="AT255" s="154" t="s">
        <v>262</v>
      </c>
      <c r="AU255" s="154" t="s">
        <v>21</v>
      </c>
      <c r="AV255" s="12" t="s">
        <v>21</v>
      </c>
      <c r="AW255" s="12" t="s">
        <v>36</v>
      </c>
      <c r="AX255" s="12" t="s">
        <v>83</v>
      </c>
      <c r="AY255" s="154" t="s">
        <v>244</v>
      </c>
    </row>
    <row r="256" spans="2:65" s="1" customFormat="1" ht="16.5" customHeight="1">
      <c r="B256" s="34"/>
      <c r="C256" s="175" t="s">
        <v>535</v>
      </c>
      <c r="D256" s="175" t="s">
        <v>373</v>
      </c>
      <c r="E256" s="176" t="s">
        <v>4564</v>
      </c>
      <c r="F256" s="177" t="s">
        <v>4565</v>
      </c>
      <c r="G256" s="178" t="s">
        <v>591</v>
      </c>
      <c r="H256" s="179">
        <v>6.18</v>
      </c>
      <c r="I256" s="180"/>
      <c r="J256" s="181">
        <f>ROUND(I256*H256,2)</f>
        <v>0</v>
      </c>
      <c r="K256" s="177" t="s">
        <v>250</v>
      </c>
      <c r="L256" s="182"/>
      <c r="M256" s="183" t="s">
        <v>29</v>
      </c>
      <c r="N256" s="184" t="s">
        <v>46</v>
      </c>
      <c r="P256" s="143">
        <f>O256*H256</f>
        <v>0</v>
      </c>
      <c r="Q256" s="143">
        <v>2.6700000000000001E-3</v>
      </c>
      <c r="R256" s="143">
        <f>Q256*H256</f>
        <v>1.6500600000000001E-2</v>
      </c>
      <c r="S256" s="143">
        <v>0</v>
      </c>
      <c r="T256" s="144">
        <f>S256*H256</f>
        <v>0</v>
      </c>
      <c r="AR256" s="145" t="s">
        <v>300</v>
      </c>
      <c r="AT256" s="145" t="s">
        <v>373</v>
      </c>
      <c r="AU256" s="145" t="s">
        <v>21</v>
      </c>
      <c r="AY256" s="18" t="s">
        <v>244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83</v>
      </c>
      <c r="BK256" s="146">
        <f>ROUND(I256*H256,2)</f>
        <v>0</v>
      </c>
      <c r="BL256" s="18" t="s">
        <v>251</v>
      </c>
      <c r="BM256" s="145" t="s">
        <v>4566</v>
      </c>
    </row>
    <row r="257" spans="2:65" s="1" customFormat="1">
      <c r="B257" s="34"/>
      <c r="D257" s="147" t="s">
        <v>253</v>
      </c>
      <c r="F257" s="148" t="s">
        <v>4565</v>
      </c>
      <c r="I257" s="149"/>
      <c r="L257" s="34"/>
      <c r="M257" s="150"/>
      <c r="T257" s="55"/>
      <c r="AT257" s="18" t="s">
        <v>253</v>
      </c>
      <c r="AU257" s="18" t="s">
        <v>21</v>
      </c>
    </row>
    <row r="258" spans="2:65" s="12" customFormat="1">
      <c r="B258" s="153"/>
      <c r="D258" s="147" t="s">
        <v>262</v>
      </c>
      <c r="F258" s="155" t="s">
        <v>4567</v>
      </c>
      <c r="H258" s="156">
        <v>6.18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4</v>
      </c>
      <c r="AX258" s="12" t="s">
        <v>83</v>
      </c>
      <c r="AY258" s="154" t="s">
        <v>244</v>
      </c>
    </row>
    <row r="259" spans="2:65" s="1" customFormat="1" ht="16.5" customHeight="1">
      <c r="B259" s="34"/>
      <c r="C259" s="134" t="s">
        <v>539</v>
      </c>
      <c r="D259" s="134" t="s">
        <v>246</v>
      </c>
      <c r="E259" s="135" t="s">
        <v>4568</v>
      </c>
      <c r="F259" s="136" t="s">
        <v>4569</v>
      </c>
      <c r="G259" s="137" t="s">
        <v>274</v>
      </c>
      <c r="H259" s="138">
        <v>0.158</v>
      </c>
      <c r="I259" s="139"/>
      <c r="J259" s="140">
        <f>ROUND(I259*H259,2)</f>
        <v>0</v>
      </c>
      <c r="K259" s="136" t="s">
        <v>250</v>
      </c>
      <c r="L259" s="34"/>
      <c r="M259" s="141" t="s">
        <v>29</v>
      </c>
      <c r="N259" s="142" t="s">
        <v>46</v>
      </c>
      <c r="P259" s="143">
        <f>O259*H259</f>
        <v>0</v>
      </c>
      <c r="Q259" s="143">
        <v>0</v>
      </c>
      <c r="R259" s="143">
        <f>Q259*H259</f>
        <v>0</v>
      </c>
      <c r="S259" s="143">
        <v>1.92</v>
      </c>
      <c r="T259" s="144">
        <f>S259*H259</f>
        <v>0.30336000000000002</v>
      </c>
      <c r="AR259" s="145" t="s">
        <v>251</v>
      </c>
      <c r="AT259" s="145" t="s">
        <v>246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4570</v>
      </c>
    </row>
    <row r="260" spans="2:65" s="1" customFormat="1">
      <c r="B260" s="34"/>
      <c r="D260" s="147" t="s">
        <v>253</v>
      </c>
      <c r="F260" s="148" t="s">
        <v>4571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>
      <c r="B261" s="34"/>
      <c r="D261" s="151" t="s">
        <v>255</v>
      </c>
      <c r="F261" s="152" t="s">
        <v>4572</v>
      </c>
      <c r="I261" s="149"/>
      <c r="L261" s="34"/>
      <c r="M261" s="150"/>
      <c r="T261" s="55"/>
      <c r="AT261" s="18" t="s">
        <v>255</v>
      </c>
      <c r="AU261" s="18" t="s">
        <v>21</v>
      </c>
    </row>
    <row r="262" spans="2:65" s="1" customFormat="1" ht="19.5">
      <c r="B262" s="34"/>
      <c r="D262" s="147" t="s">
        <v>284</v>
      </c>
      <c r="F262" s="167" t="s">
        <v>4573</v>
      </c>
      <c r="I262" s="149"/>
      <c r="L262" s="34"/>
      <c r="M262" s="150"/>
      <c r="T262" s="55"/>
      <c r="AT262" s="18" t="s">
        <v>284</v>
      </c>
      <c r="AU262" s="18" t="s">
        <v>21</v>
      </c>
    </row>
    <row r="263" spans="2:65" s="12" customFormat="1">
      <c r="B263" s="153"/>
      <c r="D263" s="147" t="s">
        <v>262</v>
      </c>
      <c r="E263" s="154" t="s">
        <v>29</v>
      </c>
      <c r="F263" s="155" t="s">
        <v>4574</v>
      </c>
      <c r="H263" s="156">
        <v>0.158</v>
      </c>
      <c r="I263" s="157"/>
      <c r="L263" s="153"/>
      <c r="M263" s="158"/>
      <c r="T263" s="159"/>
      <c r="AT263" s="154" t="s">
        <v>262</v>
      </c>
      <c r="AU263" s="154" t="s">
        <v>21</v>
      </c>
      <c r="AV263" s="12" t="s">
        <v>21</v>
      </c>
      <c r="AW263" s="12" t="s">
        <v>36</v>
      </c>
      <c r="AX263" s="12" t="s">
        <v>83</v>
      </c>
      <c r="AY263" s="154" t="s">
        <v>244</v>
      </c>
    </row>
    <row r="264" spans="2:65" s="1" customFormat="1" ht="16.5" customHeight="1">
      <c r="B264" s="34"/>
      <c r="C264" s="134" t="s">
        <v>543</v>
      </c>
      <c r="D264" s="134" t="s">
        <v>246</v>
      </c>
      <c r="E264" s="135" t="s">
        <v>4575</v>
      </c>
      <c r="F264" s="136" t="s">
        <v>4576</v>
      </c>
      <c r="G264" s="137" t="s">
        <v>507</v>
      </c>
      <c r="H264" s="138">
        <v>1</v>
      </c>
      <c r="I264" s="139"/>
      <c r="J264" s="140">
        <f>ROUND(I264*H264,2)</f>
        <v>0</v>
      </c>
      <c r="K264" s="136" t="s">
        <v>250</v>
      </c>
      <c r="L264" s="34"/>
      <c r="M264" s="141" t="s">
        <v>29</v>
      </c>
      <c r="N264" s="142" t="s">
        <v>46</v>
      </c>
      <c r="P264" s="143">
        <f>O264*H264</f>
        <v>0</v>
      </c>
      <c r="Q264" s="143">
        <v>0.12526000000000001</v>
      </c>
      <c r="R264" s="143">
        <f>Q264*H264</f>
        <v>0.12526000000000001</v>
      </c>
      <c r="S264" s="143">
        <v>0</v>
      </c>
      <c r="T264" s="144">
        <f>S264*H264</f>
        <v>0</v>
      </c>
      <c r="AR264" s="145" t="s">
        <v>251</v>
      </c>
      <c r="AT264" s="145" t="s">
        <v>246</v>
      </c>
      <c r="AU264" s="145" t="s">
        <v>21</v>
      </c>
      <c r="AY264" s="18" t="s">
        <v>244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83</v>
      </c>
      <c r="BK264" s="146">
        <f>ROUND(I264*H264,2)</f>
        <v>0</v>
      </c>
      <c r="BL264" s="18" t="s">
        <v>251</v>
      </c>
      <c r="BM264" s="145" t="s">
        <v>4577</v>
      </c>
    </row>
    <row r="265" spans="2:65" s="1" customFormat="1">
      <c r="B265" s="34"/>
      <c r="D265" s="147" t="s">
        <v>253</v>
      </c>
      <c r="F265" s="148" t="s">
        <v>4578</v>
      </c>
      <c r="I265" s="149"/>
      <c r="L265" s="34"/>
      <c r="M265" s="150"/>
      <c r="T265" s="55"/>
      <c r="AT265" s="18" t="s">
        <v>253</v>
      </c>
      <c r="AU265" s="18" t="s">
        <v>21</v>
      </c>
    </row>
    <row r="266" spans="2:65" s="1" customFormat="1">
      <c r="B266" s="34"/>
      <c r="D266" s="151" t="s">
        <v>255</v>
      </c>
      <c r="F266" s="152" t="s">
        <v>4579</v>
      </c>
      <c r="I266" s="149"/>
      <c r="L266" s="34"/>
      <c r="M266" s="150"/>
      <c r="T266" s="55"/>
      <c r="AT266" s="18" t="s">
        <v>255</v>
      </c>
      <c r="AU266" s="18" t="s">
        <v>21</v>
      </c>
    </row>
    <row r="267" spans="2:65" s="1" customFormat="1" ht="16.5" customHeight="1">
      <c r="B267" s="34"/>
      <c r="C267" s="175" t="s">
        <v>550</v>
      </c>
      <c r="D267" s="175" t="s">
        <v>373</v>
      </c>
      <c r="E267" s="176" t="s">
        <v>4580</v>
      </c>
      <c r="F267" s="177" t="s">
        <v>4581</v>
      </c>
      <c r="G267" s="178" t="s">
        <v>507</v>
      </c>
      <c r="H267" s="179">
        <v>1</v>
      </c>
      <c r="I267" s="180"/>
      <c r="J267" s="181">
        <f>ROUND(I267*H267,2)</f>
        <v>0</v>
      </c>
      <c r="K267" s="177" t="s">
        <v>250</v>
      </c>
      <c r="L267" s="182"/>
      <c r="M267" s="183" t="s">
        <v>29</v>
      </c>
      <c r="N267" s="184" t="s">
        <v>46</v>
      </c>
      <c r="P267" s="143">
        <f>O267*H267</f>
        <v>0</v>
      </c>
      <c r="Q267" s="143">
        <v>0.13500000000000001</v>
      </c>
      <c r="R267" s="143">
        <f>Q267*H267</f>
        <v>0.13500000000000001</v>
      </c>
      <c r="S267" s="143">
        <v>0</v>
      </c>
      <c r="T267" s="144">
        <f>S267*H267</f>
        <v>0</v>
      </c>
      <c r="AR267" s="145" t="s">
        <v>300</v>
      </c>
      <c r="AT267" s="145" t="s">
        <v>373</v>
      </c>
      <c r="AU267" s="145" t="s">
        <v>21</v>
      </c>
      <c r="AY267" s="18" t="s">
        <v>244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83</v>
      </c>
      <c r="BK267" s="146">
        <f>ROUND(I267*H267,2)</f>
        <v>0</v>
      </c>
      <c r="BL267" s="18" t="s">
        <v>251</v>
      </c>
      <c r="BM267" s="145" t="s">
        <v>4582</v>
      </c>
    </row>
    <row r="268" spans="2:65" s="1" customFormat="1">
      <c r="B268" s="34"/>
      <c r="D268" s="147" t="s">
        <v>253</v>
      </c>
      <c r="F268" s="148" t="s">
        <v>4581</v>
      </c>
      <c r="I268" s="149"/>
      <c r="L268" s="34"/>
      <c r="M268" s="150"/>
      <c r="T268" s="55"/>
      <c r="AT268" s="18" t="s">
        <v>253</v>
      </c>
      <c r="AU268" s="18" t="s">
        <v>21</v>
      </c>
    </row>
    <row r="269" spans="2:65" s="1" customFormat="1" ht="16.5" customHeight="1">
      <c r="B269" s="34"/>
      <c r="C269" s="175" t="s">
        <v>557</v>
      </c>
      <c r="D269" s="175" t="s">
        <v>373</v>
      </c>
      <c r="E269" s="176" t="s">
        <v>4583</v>
      </c>
      <c r="F269" s="177" t="s">
        <v>4584</v>
      </c>
      <c r="G269" s="178" t="s">
        <v>507</v>
      </c>
      <c r="H269" s="179">
        <v>1</v>
      </c>
      <c r="I269" s="180"/>
      <c r="J269" s="181">
        <f>ROUND(I269*H269,2)</f>
        <v>0</v>
      </c>
      <c r="K269" s="177" t="s">
        <v>250</v>
      </c>
      <c r="L269" s="182"/>
      <c r="M269" s="183" t="s">
        <v>29</v>
      </c>
      <c r="N269" s="184" t="s">
        <v>46</v>
      </c>
      <c r="P269" s="143">
        <f>O269*H269</f>
        <v>0</v>
      </c>
      <c r="Q269" s="143">
        <v>7.3999999999999996E-2</v>
      </c>
      <c r="R269" s="143">
        <f>Q269*H269</f>
        <v>7.3999999999999996E-2</v>
      </c>
      <c r="S269" s="143">
        <v>0</v>
      </c>
      <c r="T269" s="144">
        <f>S269*H269</f>
        <v>0</v>
      </c>
      <c r="AR269" s="145" t="s">
        <v>300</v>
      </c>
      <c r="AT269" s="145" t="s">
        <v>373</v>
      </c>
      <c r="AU269" s="145" t="s">
        <v>21</v>
      </c>
      <c r="AY269" s="18" t="s">
        <v>244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83</v>
      </c>
      <c r="BK269" s="146">
        <f>ROUND(I269*H269,2)</f>
        <v>0</v>
      </c>
      <c r="BL269" s="18" t="s">
        <v>251</v>
      </c>
      <c r="BM269" s="145" t="s">
        <v>4585</v>
      </c>
    </row>
    <row r="270" spans="2:65" s="1" customFormat="1">
      <c r="B270" s="34"/>
      <c r="D270" s="147" t="s">
        <v>253</v>
      </c>
      <c r="F270" s="148" t="s">
        <v>4584</v>
      </c>
      <c r="I270" s="149"/>
      <c r="L270" s="34"/>
      <c r="M270" s="150"/>
      <c r="T270" s="55"/>
      <c r="AT270" s="18" t="s">
        <v>253</v>
      </c>
      <c r="AU270" s="18" t="s">
        <v>21</v>
      </c>
    </row>
    <row r="271" spans="2:65" s="1" customFormat="1" ht="16.5" customHeight="1">
      <c r="B271" s="34"/>
      <c r="C271" s="134" t="s">
        <v>563</v>
      </c>
      <c r="D271" s="134" t="s">
        <v>246</v>
      </c>
      <c r="E271" s="135" t="s">
        <v>4586</v>
      </c>
      <c r="F271" s="136" t="s">
        <v>4587</v>
      </c>
      <c r="G271" s="137" t="s">
        <v>507</v>
      </c>
      <c r="H271" s="138">
        <v>1</v>
      </c>
      <c r="I271" s="139"/>
      <c r="J271" s="140">
        <f>ROUND(I271*H271,2)</f>
        <v>0</v>
      </c>
      <c r="K271" s="136" t="s">
        <v>250</v>
      </c>
      <c r="L271" s="34"/>
      <c r="M271" s="141" t="s">
        <v>29</v>
      </c>
      <c r="N271" s="142" t="s">
        <v>46</v>
      </c>
      <c r="P271" s="143">
        <f>O271*H271</f>
        <v>0</v>
      </c>
      <c r="Q271" s="143">
        <v>3.0759999999999999E-2</v>
      </c>
      <c r="R271" s="143">
        <f>Q271*H271</f>
        <v>3.0759999999999999E-2</v>
      </c>
      <c r="S271" s="143">
        <v>0</v>
      </c>
      <c r="T271" s="144">
        <f>S271*H271</f>
        <v>0</v>
      </c>
      <c r="AR271" s="145" t="s">
        <v>251</v>
      </c>
      <c r="AT271" s="145" t="s">
        <v>246</v>
      </c>
      <c r="AU271" s="145" t="s">
        <v>21</v>
      </c>
      <c r="AY271" s="18" t="s">
        <v>244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83</v>
      </c>
      <c r="BK271" s="146">
        <f>ROUND(I271*H271,2)</f>
        <v>0</v>
      </c>
      <c r="BL271" s="18" t="s">
        <v>251</v>
      </c>
      <c r="BM271" s="145" t="s">
        <v>4588</v>
      </c>
    </row>
    <row r="272" spans="2:65" s="1" customFormat="1">
      <c r="B272" s="34"/>
      <c r="D272" s="147" t="s">
        <v>253</v>
      </c>
      <c r="F272" s="148" t="s">
        <v>4589</v>
      </c>
      <c r="I272" s="149"/>
      <c r="L272" s="34"/>
      <c r="M272" s="150"/>
      <c r="T272" s="55"/>
      <c r="AT272" s="18" t="s">
        <v>253</v>
      </c>
      <c r="AU272" s="18" t="s">
        <v>21</v>
      </c>
    </row>
    <row r="273" spans="2:65" s="1" customFormat="1">
      <c r="B273" s="34"/>
      <c r="D273" s="151" t="s">
        <v>255</v>
      </c>
      <c r="F273" s="152" t="s">
        <v>4590</v>
      </c>
      <c r="I273" s="149"/>
      <c r="L273" s="34"/>
      <c r="M273" s="150"/>
      <c r="T273" s="55"/>
      <c r="AT273" s="18" t="s">
        <v>255</v>
      </c>
      <c r="AU273" s="18" t="s">
        <v>21</v>
      </c>
    </row>
    <row r="274" spans="2:65" s="1" customFormat="1" ht="16.5" customHeight="1">
      <c r="B274" s="34"/>
      <c r="C274" s="134" t="s">
        <v>570</v>
      </c>
      <c r="D274" s="134" t="s">
        <v>246</v>
      </c>
      <c r="E274" s="135" t="s">
        <v>4185</v>
      </c>
      <c r="F274" s="136" t="s">
        <v>4186</v>
      </c>
      <c r="G274" s="137" t="s">
        <v>249</v>
      </c>
      <c r="H274" s="138">
        <v>1002.38</v>
      </c>
      <c r="I274" s="139"/>
      <c r="J274" s="140">
        <f>ROUND(I274*H274,2)</f>
        <v>0</v>
      </c>
      <c r="K274" s="136" t="s">
        <v>250</v>
      </c>
      <c r="L274" s="34"/>
      <c r="M274" s="141" t="s">
        <v>29</v>
      </c>
      <c r="N274" s="142" t="s">
        <v>46</v>
      </c>
      <c r="P274" s="143">
        <f>O274*H274</f>
        <v>0</v>
      </c>
      <c r="Q274" s="143">
        <v>4.6999999999999999E-4</v>
      </c>
      <c r="R274" s="143">
        <f>Q274*H274</f>
        <v>0.4711186</v>
      </c>
      <c r="S274" s="143">
        <v>0</v>
      </c>
      <c r="T274" s="144">
        <f>S274*H274</f>
        <v>0</v>
      </c>
      <c r="AR274" s="145" t="s">
        <v>251</v>
      </c>
      <c r="AT274" s="145" t="s">
        <v>246</v>
      </c>
      <c r="AU274" s="145" t="s">
        <v>21</v>
      </c>
      <c r="AY274" s="18" t="s">
        <v>244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83</v>
      </c>
      <c r="BK274" s="146">
        <f>ROUND(I274*H274,2)</f>
        <v>0</v>
      </c>
      <c r="BL274" s="18" t="s">
        <v>251</v>
      </c>
      <c r="BM274" s="145" t="s">
        <v>4591</v>
      </c>
    </row>
    <row r="275" spans="2:65" s="1" customFormat="1">
      <c r="B275" s="34"/>
      <c r="D275" s="147" t="s">
        <v>253</v>
      </c>
      <c r="F275" s="148" t="s">
        <v>4188</v>
      </c>
      <c r="I275" s="149"/>
      <c r="L275" s="34"/>
      <c r="M275" s="150"/>
      <c r="T275" s="55"/>
      <c r="AT275" s="18" t="s">
        <v>253</v>
      </c>
      <c r="AU275" s="18" t="s">
        <v>21</v>
      </c>
    </row>
    <row r="276" spans="2:65" s="1" customFormat="1">
      <c r="B276" s="34"/>
      <c r="D276" s="151" t="s">
        <v>255</v>
      </c>
      <c r="F276" s="152" t="s">
        <v>4189</v>
      </c>
      <c r="I276" s="149"/>
      <c r="L276" s="34"/>
      <c r="M276" s="150"/>
      <c r="T276" s="55"/>
      <c r="AT276" s="18" t="s">
        <v>255</v>
      </c>
      <c r="AU276" s="18" t="s">
        <v>21</v>
      </c>
    </row>
    <row r="277" spans="2:65" s="1" customFormat="1" ht="29.25">
      <c r="B277" s="34"/>
      <c r="D277" s="147" t="s">
        <v>284</v>
      </c>
      <c r="F277" s="167" t="s">
        <v>4592</v>
      </c>
      <c r="I277" s="149"/>
      <c r="L277" s="34"/>
      <c r="M277" s="150"/>
      <c r="T277" s="55"/>
      <c r="AT277" s="18" t="s">
        <v>284</v>
      </c>
      <c r="AU277" s="18" t="s">
        <v>21</v>
      </c>
    </row>
    <row r="278" spans="2:65" s="12" customFormat="1">
      <c r="B278" s="153"/>
      <c r="D278" s="147" t="s">
        <v>262</v>
      </c>
      <c r="E278" s="154" t="s">
        <v>29</v>
      </c>
      <c r="F278" s="155" t="s">
        <v>4593</v>
      </c>
      <c r="H278" s="156">
        <v>928.22</v>
      </c>
      <c r="I278" s="157"/>
      <c r="L278" s="153"/>
      <c r="M278" s="158"/>
      <c r="T278" s="159"/>
      <c r="AT278" s="154" t="s">
        <v>262</v>
      </c>
      <c r="AU278" s="154" t="s">
        <v>21</v>
      </c>
      <c r="AV278" s="12" t="s">
        <v>21</v>
      </c>
      <c r="AW278" s="12" t="s">
        <v>36</v>
      </c>
      <c r="AX278" s="12" t="s">
        <v>75</v>
      </c>
      <c r="AY278" s="154" t="s">
        <v>244</v>
      </c>
    </row>
    <row r="279" spans="2:65" s="12" customFormat="1">
      <c r="B279" s="153"/>
      <c r="D279" s="147" t="s">
        <v>262</v>
      </c>
      <c r="E279" s="154" t="s">
        <v>29</v>
      </c>
      <c r="F279" s="155" t="s">
        <v>4594</v>
      </c>
      <c r="H279" s="156">
        <v>74.16</v>
      </c>
      <c r="I279" s="157"/>
      <c r="L279" s="153"/>
      <c r="M279" s="158"/>
      <c r="T279" s="159"/>
      <c r="AT279" s="154" t="s">
        <v>262</v>
      </c>
      <c r="AU279" s="154" t="s">
        <v>21</v>
      </c>
      <c r="AV279" s="12" t="s">
        <v>21</v>
      </c>
      <c r="AW279" s="12" t="s">
        <v>36</v>
      </c>
      <c r="AX279" s="12" t="s">
        <v>75</v>
      </c>
      <c r="AY279" s="154" t="s">
        <v>244</v>
      </c>
    </row>
    <row r="280" spans="2:65" s="13" customFormat="1">
      <c r="B280" s="160"/>
      <c r="D280" s="147" t="s">
        <v>262</v>
      </c>
      <c r="E280" s="161" t="s">
        <v>29</v>
      </c>
      <c r="F280" s="162" t="s">
        <v>271</v>
      </c>
      <c r="H280" s="163">
        <v>1002.38</v>
      </c>
      <c r="I280" s="164"/>
      <c r="L280" s="160"/>
      <c r="M280" s="165"/>
      <c r="T280" s="166"/>
      <c r="AT280" s="161" t="s">
        <v>262</v>
      </c>
      <c r="AU280" s="161" t="s">
        <v>21</v>
      </c>
      <c r="AV280" s="13" t="s">
        <v>251</v>
      </c>
      <c r="AW280" s="13" t="s">
        <v>36</v>
      </c>
      <c r="AX280" s="13" t="s">
        <v>83</v>
      </c>
      <c r="AY280" s="161" t="s">
        <v>244</v>
      </c>
    </row>
    <row r="281" spans="2:65" s="1" customFormat="1" ht="16.5" customHeight="1">
      <c r="B281" s="34"/>
      <c r="C281" s="175" t="s">
        <v>577</v>
      </c>
      <c r="D281" s="175" t="s">
        <v>373</v>
      </c>
      <c r="E281" s="176" t="s">
        <v>4595</v>
      </c>
      <c r="F281" s="177" t="s">
        <v>4596</v>
      </c>
      <c r="G281" s="178" t="s">
        <v>507</v>
      </c>
      <c r="H281" s="179">
        <v>1</v>
      </c>
      <c r="I281" s="180"/>
      <c r="J281" s="181">
        <f>ROUND(I281*H281,2)</f>
        <v>0</v>
      </c>
      <c r="K281" s="177" t="s">
        <v>250</v>
      </c>
      <c r="L281" s="182"/>
      <c r="M281" s="183" t="s">
        <v>29</v>
      </c>
      <c r="N281" s="184" t="s">
        <v>46</v>
      </c>
      <c r="P281" s="143">
        <f>O281*H281</f>
        <v>0</v>
      </c>
      <c r="Q281" s="143">
        <v>0.155</v>
      </c>
      <c r="R281" s="143">
        <f>Q281*H281</f>
        <v>0.155</v>
      </c>
      <c r="S281" s="143">
        <v>0</v>
      </c>
      <c r="T281" s="144">
        <f>S281*H281</f>
        <v>0</v>
      </c>
      <c r="AR281" s="145" t="s">
        <v>300</v>
      </c>
      <c r="AT281" s="145" t="s">
        <v>373</v>
      </c>
      <c r="AU281" s="145" t="s">
        <v>21</v>
      </c>
      <c r="AY281" s="18" t="s">
        <v>244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83</v>
      </c>
      <c r="BK281" s="146">
        <f>ROUND(I281*H281,2)</f>
        <v>0</v>
      </c>
      <c r="BL281" s="18" t="s">
        <v>251</v>
      </c>
      <c r="BM281" s="145" t="s">
        <v>4597</v>
      </c>
    </row>
    <row r="282" spans="2:65" s="1" customFormat="1">
      <c r="B282" s="34"/>
      <c r="D282" s="147" t="s">
        <v>253</v>
      </c>
      <c r="F282" s="148" t="s">
        <v>4596</v>
      </c>
      <c r="I282" s="149"/>
      <c r="L282" s="34"/>
      <c r="M282" s="150"/>
      <c r="T282" s="55"/>
      <c r="AT282" s="18" t="s">
        <v>253</v>
      </c>
      <c r="AU282" s="18" t="s">
        <v>21</v>
      </c>
    </row>
    <row r="283" spans="2:65" s="1" customFormat="1" ht="16.5" customHeight="1">
      <c r="B283" s="34"/>
      <c r="C283" s="134" t="s">
        <v>582</v>
      </c>
      <c r="D283" s="134" t="s">
        <v>246</v>
      </c>
      <c r="E283" s="135" t="s">
        <v>4598</v>
      </c>
      <c r="F283" s="136" t="s">
        <v>4599</v>
      </c>
      <c r="G283" s="137" t="s">
        <v>507</v>
      </c>
      <c r="H283" s="138">
        <v>1</v>
      </c>
      <c r="I283" s="139"/>
      <c r="J283" s="140">
        <f>ROUND(I283*H283,2)</f>
        <v>0</v>
      </c>
      <c r="K283" s="136" t="s">
        <v>250</v>
      </c>
      <c r="L283" s="34"/>
      <c r="M283" s="141" t="s">
        <v>29</v>
      </c>
      <c r="N283" s="142" t="s">
        <v>46</v>
      </c>
      <c r="P283" s="143">
        <f>O283*H283</f>
        <v>0</v>
      </c>
      <c r="Q283" s="143">
        <v>0</v>
      </c>
      <c r="R283" s="143">
        <f>Q283*H283</f>
        <v>0</v>
      </c>
      <c r="S283" s="143">
        <v>0.05</v>
      </c>
      <c r="T283" s="144">
        <f>S283*H283</f>
        <v>0.05</v>
      </c>
      <c r="AR283" s="145" t="s">
        <v>251</v>
      </c>
      <c r="AT283" s="145" t="s">
        <v>246</v>
      </c>
      <c r="AU283" s="145" t="s">
        <v>21</v>
      </c>
      <c r="AY283" s="18" t="s">
        <v>244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83</v>
      </c>
      <c r="BK283" s="146">
        <f>ROUND(I283*H283,2)</f>
        <v>0</v>
      </c>
      <c r="BL283" s="18" t="s">
        <v>251</v>
      </c>
      <c r="BM283" s="145" t="s">
        <v>4600</v>
      </c>
    </row>
    <row r="284" spans="2:65" s="1" customFormat="1">
      <c r="B284" s="34"/>
      <c r="D284" s="147" t="s">
        <v>253</v>
      </c>
      <c r="F284" s="148" t="s">
        <v>4601</v>
      </c>
      <c r="I284" s="149"/>
      <c r="L284" s="34"/>
      <c r="M284" s="150"/>
      <c r="T284" s="55"/>
      <c r="AT284" s="18" t="s">
        <v>253</v>
      </c>
      <c r="AU284" s="18" t="s">
        <v>21</v>
      </c>
    </row>
    <row r="285" spans="2:65" s="1" customFormat="1">
      <c r="B285" s="34"/>
      <c r="D285" s="151" t="s">
        <v>255</v>
      </c>
      <c r="F285" s="152" t="s">
        <v>4602</v>
      </c>
      <c r="I285" s="149"/>
      <c r="L285" s="34"/>
      <c r="M285" s="150"/>
      <c r="T285" s="55"/>
      <c r="AT285" s="18" t="s">
        <v>255</v>
      </c>
      <c r="AU285" s="18" t="s">
        <v>21</v>
      </c>
    </row>
    <row r="286" spans="2:65" s="11" customFormat="1" ht="22.9" customHeight="1">
      <c r="B286" s="122"/>
      <c r="D286" s="123" t="s">
        <v>74</v>
      </c>
      <c r="E286" s="132" t="s">
        <v>307</v>
      </c>
      <c r="F286" s="132" t="s">
        <v>672</v>
      </c>
      <c r="I286" s="125"/>
      <c r="J286" s="133">
        <f>BK286</f>
        <v>0</v>
      </c>
      <c r="L286" s="122"/>
      <c r="M286" s="127"/>
      <c r="P286" s="128">
        <f>SUM(P287:P344)</f>
        <v>0</v>
      </c>
      <c r="R286" s="128">
        <f>SUM(R287:R344)</f>
        <v>22.135857000000001</v>
      </c>
      <c r="T286" s="129">
        <f>SUM(T287:T344)</f>
        <v>1.2E-2</v>
      </c>
      <c r="AR286" s="123" t="s">
        <v>83</v>
      </c>
      <c r="AT286" s="130" t="s">
        <v>74</v>
      </c>
      <c r="AU286" s="130" t="s">
        <v>83</v>
      </c>
      <c r="AY286" s="123" t="s">
        <v>244</v>
      </c>
      <c r="BK286" s="131">
        <f>SUM(BK287:BK344)</f>
        <v>0</v>
      </c>
    </row>
    <row r="287" spans="2:65" s="1" customFormat="1" ht="16.5" customHeight="1">
      <c r="B287" s="34"/>
      <c r="C287" s="134" t="s">
        <v>588</v>
      </c>
      <c r="D287" s="134" t="s">
        <v>246</v>
      </c>
      <c r="E287" s="135" t="s">
        <v>4142</v>
      </c>
      <c r="F287" s="136" t="s">
        <v>4143</v>
      </c>
      <c r="G287" s="137" t="s">
        <v>507</v>
      </c>
      <c r="H287" s="138">
        <v>4</v>
      </c>
      <c r="I287" s="139"/>
      <c r="J287" s="140">
        <f>ROUND(I287*H287,2)</f>
        <v>0</v>
      </c>
      <c r="K287" s="136" t="s">
        <v>250</v>
      </c>
      <c r="L287" s="34"/>
      <c r="M287" s="141" t="s">
        <v>29</v>
      </c>
      <c r="N287" s="142" t="s">
        <v>46</v>
      </c>
      <c r="P287" s="143">
        <f>O287*H287</f>
        <v>0</v>
      </c>
      <c r="Q287" s="143">
        <v>6.9999999999999999E-4</v>
      </c>
      <c r="R287" s="143">
        <f>Q287*H287</f>
        <v>2.8E-3</v>
      </c>
      <c r="S287" s="143">
        <v>0</v>
      </c>
      <c r="T287" s="144">
        <f>S287*H287</f>
        <v>0</v>
      </c>
      <c r="AR287" s="145" t="s">
        <v>251</v>
      </c>
      <c r="AT287" s="145" t="s">
        <v>246</v>
      </c>
      <c r="AU287" s="145" t="s">
        <v>21</v>
      </c>
      <c r="AY287" s="18" t="s">
        <v>244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83</v>
      </c>
      <c r="BK287" s="146">
        <f>ROUND(I287*H287,2)</f>
        <v>0</v>
      </c>
      <c r="BL287" s="18" t="s">
        <v>251</v>
      </c>
      <c r="BM287" s="145" t="s">
        <v>4603</v>
      </c>
    </row>
    <row r="288" spans="2:65" s="1" customFormat="1">
      <c r="B288" s="34"/>
      <c r="D288" s="147" t="s">
        <v>253</v>
      </c>
      <c r="F288" s="148" t="s">
        <v>4145</v>
      </c>
      <c r="I288" s="149"/>
      <c r="L288" s="34"/>
      <c r="M288" s="150"/>
      <c r="T288" s="55"/>
      <c r="AT288" s="18" t="s">
        <v>253</v>
      </c>
      <c r="AU288" s="18" t="s">
        <v>21</v>
      </c>
    </row>
    <row r="289" spans="2:65" s="1" customFormat="1">
      <c r="B289" s="34"/>
      <c r="D289" s="151" t="s">
        <v>255</v>
      </c>
      <c r="F289" s="152" t="s">
        <v>4146</v>
      </c>
      <c r="I289" s="149"/>
      <c r="L289" s="34"/>
      <c r="M289" s="150"/>
      <c r="T289" s="55"/>
      <c r="AT289" s="18" t="s">
        <v>255</v>
      </c>
      <c r="AU289" s="18" t="s">
        <v>21</v>
      </c>
    </row>
    <row r="290" spans="2:65" s="1" customFormat="1" ht="19.5">
      <c r="B290" s="34"/>
      <c r="D290" s="147" t="s">
        <v>284</v>
      </c>
      <c r="F290" s="167" t="s">
        <v>4604</v>
      </c>
      <c r="I290" s="149"/>
      <c r="L290" s="34"/>
      <c r="M290" s="150"/>
      <c r="T290" s="55"/>
      <c r="AT290" s="18" t="s">
        <v>284</v>
      </c>
      <c r="AU290" s="18" t="s">
        <v>21</v>
      </c>
    </row>
    <row r="291" spans="2:65" s="1" customFormat="1" ht="16.5" customHeight="1">
      <c r="B291" s="34"/>
      <c r="C291" s="175" t="s">
        <v>596</v>
      </c>
      <c r="D291" s="175" t="s">
        <v>373</v>
      </c>
      <c r="E291" s="176" t="s">
        <v>4605</v>
      </c>
      <c r="F291" s="177" t="s">
        <v>4606</v>
      </c>
      <c r="G291" s="178" t="s">
        <v>507</v>
      </c>
      <c r="H291" s="179">
        <v>1</v>
      </c>
      <c r="I291" s="180"/>
      <c r="J291" s="181">
        <f>ROUND(I291*H291,2)</f>
        <v>0</v>
      </c>
      <c r="K291" s="177" t="s">
        <v>250</v>
      </c>
      <c r="L291" s="182"/>
      <c r="M291" s="183" t="s">
        <v>29</v>
      </c>
      <c r="N291" s="184" t="s">
        <v>46</v>
      </c>
      <c r="P291" s="143">
        <f>O291*H291</f>
        <v>0</v>
      </c>
      <c r="Q291" s="143">
        <v>4.0000000000000001E-3</v>
      </c>
      <c r="R291" s="143">
        <f>Q291*H291</f>
        <v>4.0000000000000001E-3</v>
      </c>
      <c r="S291" s="143">
        <v>0</v>
      </c>
      <c r="T291" s="144">
        <f>S291*H291</f>
        <v>0</v>
      </c>
      <c r="AR291" s="145" t="s">
        <v>300</v>
      </c>
      <c r="AT291" s="145" t="s">
        <v>373</v>
      </c>
      <c r="AU291" s="145" t="s">
        <v>21</v>
      </c>
      <c r="AY291" s="18" t="s">
        <v>244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83</v>
      </c>
      <c r="BK291" s="146">
        <f>ROUND(I291*H291,2)</f>
        <v>0</v>
      </c>
      <c r="BL291" s="18" t="s">
        <v>251</v>
      </c>
      <c r="BM291" s="145" t="s">
        <v>4607</v>
      </c>
    </row>
    <row r="292" spans="2:65" s="1" customFormat="1">
      <c r="B292" s="34"/>
      <c r="D292" s="147" t="s">
        <v>253</v>
      </c>
      <c r="F292" s="148" t="s">
        <v>4606</v>
      </c>
      <c r="I292" s="149"/>
      <c r="L292" s="34"/>
      <c r="M292" s="150"/>
      <c r="T292" s="55"/>
      <c r="AT292" s="18" t="s">
        <v>253</v>
      </c>
      <c r="AU292" s="18" t="s">
        <v>21</v>
      </c>
    </row>
    <row r="293" spans="2:65" s="1" customFormat="1" ht="16.5" customHeight="1">
      <c r="B293" s="34"/>
      <c r="C293" s="134" t="s">
        <v>602</v>
      </c>
      <c r="D293" s="134" t="s">
        <v>246</v>
      </c>
      <c r="E293" s="135" t="s">
        <v>4148</v>
      </c>
      <c r="F293" s="136" t="s">
        <v>4149</v>
      </c>
      <c r="G293" s="137" t="s">
        <v>507</v>
      </c>
      <c r="H293" s="138">
        <v>4</v>
      </c>
      <c r="I293" s="139"/>
      <c r="J293" s="140">
        <f>ROUND(I293*H293,2)</f>
        <v>0</v>
      </c>
      <c r="K293" s="136" t="s">
        <v>250</v>
      </c>
      <c r="L293" s="34"/>
      <c r="M293" s="141" t="s">
        <v>29</v>
      </c>
      <c r="N293" s="142" t="s">
        <v>46</v>
      </c>
      <c r="P293" s="143">
        <f>O293*H293</f>
        <v>0</v>
      </c>
      <c r="Q293" s="143">
        <v>0.11276</v>
      </c>
      <c r="R293" s="143">
        <f>Q293*H293</f>
        <v>0.45104</v>
      </c>
      <c r="S293" s="143">
        <v>0</v>
      </c>
      <c r="T293" s="144">
        <f>S293*H293</f>
        <v>0</v>
      </c>
      <c r="AR293" s="145" t="s">
        <v>251</v>
      </c>
      <c r="AT293" s="145" t="s">
        <v>246</v>
      </c>
      <c r="AU293" s="145" t="s">
        <v>21</v>
      </c>
      <c r="AY293" s="18" t="s">
        <v>244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83</v>
      </c>
      <c r="BK293" s="146">
        <f>ROUND(I293*H293,2)</f>
        <v>0</v>
      </c>
      <c r="BL293" s="18" t="s">
        <v>251</v>
      </c>
      <c r="BM293" s="145" t="s">
        <v>4608</v>
      </c>
    </row>
    <row r="294" spans="2:65" s="1" customFormat="1">
      <c r="B294" s="34"/>
      <c r="D294" s="147" t="s">
        <v>253</v>
      </c>
      <c r="F294" s="148" t="s">
        <v>4151</v>
      </c>
      <c r="I294" s="149"/>
      <c r="L294" s="34"/>
      <c r="M294" s="150"/>
      <c r="T294" s="55"/>
      <c r="AT294" s="18" t="s">
        <v>253</v>
      </c>
      <c r="AU294" s="18" t="s">
        <v>21</v>
      </c>
    </row>
    <row r="295" spans="2:65" s="1" customFormat="1">
      <c r="B295" s="34"/>
      <c r="D295" s="151" t="s">
        <v>255</v>
      </c>
      <c r="F295" s="152" t="s">
        <v>4152</v>
      </c>
      <c r="I295" s="149"/>
      <c r="L295" s="34"/>
      <c r="M295" s="150"/>
      <c r="T295" s="55"/>
      <c r="AT295" s="18" t="s">
        <v>255</v>
      </c>
      <c r="AU295" s="18" t="s">
        <v>21</v>
      </c>
    </row>
    <row r="296" spans="2:65" s="1" customFormat="1" ht="16.5" customHeight="1">
      <c r="B296" s="34"/>
      <c r="C296" s="175" t="s">
        <v>609</v>
      </c>
      <c r="D296" s="175" t="s">
        <v>373</v>
      </c>
      <c r="E296" s="176" t="s">
        <v>4153</v>
      </c>
      <c r="F296" s="177" t="s">
        <v>4154</v>
      </c>
      <c r="G296" s="178" t="s">
        <v>507</v>
      </c>
      <c r="H296" s="179">
        <v>1</v>
      </c>
      <c r="I296" s="180"/>
      <c r="J296" s="181">
        <f>ROUND(I296*H296,2)</f>
        <v>0</v>
      </c>
      <c r="K296" s="177" t="s">
        <v>250</v>
      </c>
      <c r="L296" s="182"/>
      <c r="M296" s="183" t="s">
        <v>29</v>
      </c>
      <c r="N296" s="184" t="s">
        <v>46</v>
      </c>
      <c r="P296" s="143">
        <f>O296*H296</f>
        <v>0</v>
      </c>
      <c r="Q296" s="143">
        <v>6.4999999999999997E-3</v>
      </c>
      <c r="R296" s="143">
        <f>Q296*H296</f>
        <v>6.4999999999999997E-3</v>
      </c>
      <c r="S296" s="143">
        <v>0</v>
      </c>
      <c r="T296" s="144">
        <f>S296*H296</f>
        <v>0</v>
      </c>
      <c r="AR296" s="145" t="s">
        <v>300</v>
      </c>
      <c r="AT296" s="145" t="s">
        <v>373</v>
      </c>
      <c r="AU296" s="145" t="s">
        <v>21</v>
      </c>
      <c r="AY296" s="18" t="s">
        <v>244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83</v>
      </c>
      <c r="BK296" s="146">
        <f>ROUND(I296*H296,2)</f>
        <v>0</v>
      </c>
      <c r="BL296" s="18" t="s">
        <v>251</v>
      </c>
      <c r="BM296" s="145" t="s">
        <v>4609</v>
      </c>
    </row>
    <row r="297" spans="2:65" s="1" customFormat="1">
      <c r="B297" s="34"/>
      <c r="D297" s="147" t="s">
        <v>253</v>
      </c>
      <c r="F297" s="148" t="s">
        <v>4154</v>
      </c>
      <c r="I297" s="149"/>
      <c r="L297" s="34"/>
      <c r="M297" s="150"/>
      <c r="T297" s="55"/>
      <c r="AT297" s="18" t="s">
        <v>253</v>
      </c>
      <c r="AU297" s="18" t="s">
        <v>21</v>
      </c>
    </row>
    <row r="298" spans="2:65" s="1" customFormat="1" ht="16.5" customHeight="1">
      <c r="B298" s="34"/>
      <c r="C298" s="134" t="s">
        <v>614</v>
      </c>
      <c r="D298" s="134" t="s">
        <v>246</v>
      </c>
      <c r="E298" s="135" t="s">
        <v>4156</v>
      </c>
      <c r="F298" s="136" t="s">
        <v>4157</v>
      </c>
      <c r="G298" s="137" t="s">
        <v>507</v>
      </c>
      <c r="H298" s="138">
        <v>4</v>
      </c>
      <c r="I298" s="139"/>
      <c r="J298" s="140">
        <f>ROUND(I298*H298,2)</f>
        <v>0</v>
      </c>
      <c r="K298" s="136" t="s">
        <v>250</v>
      </c>
      <c r="L298" s="34"/>
      <c r="M298" s="141" t="s">
        <v>29</v>
      </c>
      <c r="N298" s="142" t="s">
        <v>46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251</v>
      </c>
      <c r="AT298" s="145" t="s">
        <v>246</v>
      </c>
      <c r="AU298" s="145" t="s">
        <v>21</v>
      </c>
      <c r="AY298" s="18" t="s">
        <v>244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83</v>
      </c>
      <c r="BK298" s="146">
        <f>ROUND(I298*H298,2)</f>
        <v>0</v>
      </c>
      <c r="BL298" s="18" t="s">
        <v>251</v>
      </c>
      <c r="BM298" s="145" t="s">
        <v>4610</v>
      </c>
    </row>
    <row r="299" spans="2:65" s="1" customFormat="1">
      <c r="B299" s="34"/>
      <c r="D299" s="147" t="s">
        <v>253</v>
      </c>
      <c r="F299" s="148" t="s">
        <v>4159</v>
      </c>
      <c r="I299" s="149"/>
      <c r="L299" s="34"/>
      <c r="M299" s="150"/>
      <c r="T299" s="55"/>
      <c r="AT299" s="18" t="s">
        <v>253</v>
      </c>
      <c r="AU299" s="18" t="s">
        <v>21</v>
      </c>
    </row>
    <row r="300" spans="2:65" s="1" customFormat="1">
      <c r="B300" s="34"/>
      <c r="D300" s="151" t="s">
        <v>255</v>
      </c>
      <c r="F300" s="152" t="s">
        <v>4160</v>
      </c>
      <c r="I300" s="149"/>
      <c r="L300" s="34"/>
      <c r="M300" s="150"/>
      <c r="T300" s="55"/>
      <c r="AT300" s="18" t="s">
        <v>255</v>
      </c>
      <c r="AU300" s="18" t="s">
        <v>21</v>
      </c>
    </row>
    <row r="301" spans="2:65" s="1" customFormat="1" ht="16.5" customHeight="1">
      <c r="B301" s="34"/>
      <c r="C301" s="175" t="s">
        <v>621</v>
      </c>
      <c r="D301" s="175" t="s">
        <v>373</v>
      </c>
      <c r="E301" s="176" t="s">
        <v>4161</v>
      </c>
      <c r="F301" s="177" t="s">
        <v>4162</v>
      </c>
      <c r="G301" s="178" t="s">
        <v>507</v>
      </c>
      <c r="H301" s="179">
        <v>1</v>
      </c>
      <c r="I301" s="180"/>
      <c r="J301" s="181">
        <f>ROUND(I301*H301,2)</f>
        <v>0</v>
      </c>
      <c r="K301" s="177" t="s">
        <v>2724</v>
      </c>
      <c r="L301" s="182"/>
      <c r="M301" s="183" t="s">
        <v>29</v>
      </c>
      <c r="N301" s="184" t="s">
        <v>46</v>
      </c>
      <c r="P301" s="143">
        <f>O301*H301</f>
        <v>0</v>
      </c>
      <c r="Q301" s="143">
        <v>3.5E-4</v>
      </c>
      <c r="R301" s="143">
        <f>Q301*H301</f>
        <v>3.5E-4</v>
      </c>
      <c r="S301" s="143">
        <v>0</v>
      </c>
      <c r="T301" s="144">
        <f>S301*H301</f>
        <v>0</v>
      </c>
      <c r="AR301" s="145" t="s">
        <v>300</v>
      </c>
      <c r="AT301" s="145" t="s">
        <v>373</v>
      </c>
      <c r="AU301" s="145" t="s">
        <v>21</v>
      </c>
      <c r="AY301" s="18" t="s">
        <v>244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83</v>
      </c>
      <c r="BK301" s="146">
        <f>ROUND(I301*H301,2)</f>
        <v>0</v>
      </c>
      <c r="BL301" s="18" t="s">
        <v>251</v>
      </c>
      <c r="BM301" s="145" t="s">
        <v>4611</v>
      </c>
    </row>
    <row r="302" spans="2:65" s="1" customFormat="1">
      <c r="B302" s="34"/>
      <c r="D302" s="147" t="s">
        <v>253</v>
      </c>
      <c r="F302" s="148" t="s">
        <v>4162</v>
      </c>
      <c r="I302" s="149"/>
      <c r="L302" s="34"/>
      <c r="M302" s="150"/>
      <c r="T302" s="55"/>
      <c r="AT302" s="18" t="s">
        <v>253</v>
      </c>
      <c r="AU302" s="18" t="s">
        <v>21</v>
      </c>
    </row>
    <row r="303" spans="2:65" s="1" customFormat="1" ht="16.5" customHeight="1">
      <c r="B303" s="34"/>
      <c r="C303" s="134" t="s">
        <v>626</v>
      </c>
      <c r="D303" s="134" t="s">
        <v>246</v>
      </c>
      <c r="E303" s="135" t="s">
        <v>4612</v>
      </c>
      <c r="F303" s="136" t="s">
        <v>4613</v>
      </c>
      <c r="G303" s="137" t="s">
        <v>591</v>
      </c>
      <c r="H303" s="138">
        <v>153.19999999999999</v>
      </c>
      <c r="I303" s="139"/>
      <c r="J303" s="140">
        <f>ROUND(I303*H303,2)</f>
        <v>0</v>
      </c>
      <c r="K303" s="136" t="s">
        <v>250</v>
      </c>
      <c r="L303" s="34"/>
      <c r="M303" s="141" t="s">
        <v>29</v>
      </c>
      <c r="N303" s="142" t="s">
        <v>46</v>
      </c>
      <c r="P303" s="143">
        <f>O303*H303</f>
        <v>0</v>
      </c>
      <c r="Q303" s="143">
        <v>1.2999999999999999E-4</v>
      </c>
      <c r="R303" s="143">
        <f>Q303*H303</f>
        <v>1.9915999999999996E-2</v>
      </c>
      <c r="S303" s="143">
        <v>0</v>
      </c>
      <c r="T303" s="144">
        <f>S303*H303</f>
        <v>0</v>
      </c>
      <c r="AR303" s="145" t="s">
        <v>251</v>
      </c>
      <c r="AT303" s="145" t="s">
        <v>246</v>
      </c>
      <c r="AU303" s="145" t="s">
        <v>21</v>
      </c>
      <c r="AY303" s="18" t="s">
        <v>244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83</v>
      </c>
      <c r="BK303" s="146">
        <f>ROUND(I303*H303,2)</f>
        <v>0</v>
      </c>
      <c r="BL303" s="18" t="s">
        <v>251</v>
      </c>
      <c r="BM303" s="145" t="s">
        <v>4614</v>
      </c>
    </row>
    <row r="304" spans="2:65" s="1" customFormat="1">
      <c r="B304" s="34"/>
      <c r="D304" s="147" t="s">
        <v>253</v>
      </c>
      <c r="F304" s="148" t="s">
        <v>4615</v>
      </c>
      <c r="I304" s="149"/>
      <c r="L304" s="34"/>
      <c r="M304" s="150"/>
      <c r="T304" s="55"/>
      <c r="AT304" s="18" t="s">
        <v>253</v>
      </c>
      <c r="AU304" s="18" t="s">
        <v>21</v>
      </c>
    </row>
    <row r="305" spans="2:65" s="1" customFormat="1">
      <c r="B305" s="34"/>
      <c r="D305" s="151" t="s">
        <v>255</v>
      </c>
      <c r="F305" s="152" t="s">
        <v>4616</v>
      </c>
      <c r="I305" s="149"/>
      <c r="L305" s="34"/>
      <c r="M305" s="150"/>
      <c r="T305" s="55"/>
      <c r="AT305" s="18" t="s">
        <v>255</v>
      </c>
      <c r="AU305" s="18" t="s">
        <v>21</v>
      </c>
    </row>
    <row r="306" spans="2:65" s="12" customFormat="1">
      <c r="B306" s="153"/>
      <c r="D306" s="147" t="s">
        <v>262</v>
      </c>
      <c r="E306" s="154" t="s">
        <v>29</v>
      </c>
      <c r="F306" s="155" t="s">
        <v>4617</v>
      </c>
      <c r="H306" s="156">
        <v>153.19999999999999</v>
      </c>
      <c r="I306" s="157"/>
      <c r="L306" s="153"/>
      <c r="M306" s="158"/>
      <c r="T306" s="159"/>
      <c r="AT306" s="154" t="s">
        <v>262</v>
      </c>
      <c r="AU306" s="154" t="s">
        <v>21</v>
      </c>
      <c r="AV306" s="12" t="s">
        <v>21</v>
      </c>
      <c r="AW306" s="12" t="s">
        <v>36</v>
      </c>
      <c r="AX306" s="12" t="s">
        <v>83</v>
      </c>
      <c r="AY306" s="154" t="s">
        <v>244</v>
      </c>
    </row>
    <row r="307" spans="2:65" s="1" customFormat="1" ht="16.5" customHeight="1">
      <c r="B307" s="34"/>
      <c r="C307" s="134" t="s">
        <v>632</v>
      </c>
      <c r="D307" s="134" t="s">
        <v>246</v>
      </c>
      <c r="E307" s="135" t="s">
        <v>995</v>
      </c>
      <c r="F307" s="136" t="s">
        <v>996</v>
      </c>
      <c r="G307" s="137" t="s">
        <v>591</v>
      </c>
      <c r="H307" s="138">
        <v>57.5</v>
      </c>
      <c r="I307" s="139"/>
      <c r="J307" s="140">
        <f>ROUND(I307*H307,2)</f>
        <v>0</v>
      </c>
      <c r="K307" s="136" t="s">
        <v>250</v>
      </c>
      <c r="L307" s="34"/>
      <c r="M307" s="141" t="s">
        <v>29</v>
      </c>
      <c r="N307" s="142" t="s">
        <v>46</v>
      </c>
      <c r="P307" s="143">
        <f>O307*H307</f>
        <v>0</v>
      </c>
      <c r="Q307" s="143">
        <v>0.15540000000000001</v>
      </c>
      <c r="R307" s="143">
        <f>Q307*H307</f>
        <v>8.9355000000000011</v>
      </c>
      <c r="S307" s="143">
        <v>0</v>
      </c>
      <c r="T307" s="144">
        <f>S307*H307</f>
        <v>0</v>
      </c>
      <c r="AR307" s="145" t="s">
        <v>251</v>
      </c>
      <c r="AT307" s="145" t="s">
        <v>246</v>
      </c>
      <c r="AU307" s="145" t="s">
        <v>21</v>
      </c>
      <c r="AY307" s="18" t="s">
        <v>244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83</v>
      </c>
      <c r="BK307" s="146">
        <f>ROUND(I307*H307,2)</f>
        <v>0</v>
      </c>
      <c r="BL307" s="18" t="s">
        <v>251</v>
      </c>
      <c r="BM307" s="145" t="s">
        <v>4618</v>
      </c>
    </row>
    <row r="308" spans="2:65" s="1" customFormat="1" ht="19.5">
      <c r="B308" s="34"/>
      <c r="D308" s="147" t="s">
        <v>253</v>
      </c>
      <c r="F308" s="148" t="s">
        <v>998</v>
      </c>
      <c r="I308" s="149"/>
      <c r="L308" s="34"/>
      <c r="M308" s="150"/>
      <c r="T308" s="55"/>
      <c r="AT308" s="18" t="s">
        <v>253</v>
      </c>
      <c r="AU308" s="18" t="s">
        <v>21</v>
      </c>
    </row>
    <row r="309" spans="2:65" s="1" customFormat="1">
      <c r="B309" s="34"/>
      <c r="D309" s="151" t="s">
        <v>255</v>
      </c>
      <c r="F309" s="152" t="s">
        <v>999</v>
      </c>
      <c r="I309" s="149"/>
      <c r="L309" s="34"/>
      <c r="M309" s="150"/>
      <c r="T309" s="55"/>
      <c r="AT309" s="18" t="s">
        <v>255</v>
      </c>
      <c r="AU309" s="18" t="s">
        <v>21</v>
      </c>
    </row>
    <row r="310" spans="2:65" s="12" customFormat="1">
      <c r="B310" s="153"/>
      <c r="D310" s="147" t="s">
        <v>262</v>
      </c>
      <c r="E310" s="154" t="s">
        <v>29</v>
      </c>
      <c r="F310" s="155" t="s">
        <v>4619</v>
      </c>
      <c r="H310" s="156">
        <v>57.5</v>
      </c>
      <c r="I310" s="157"/>
      <c r="L310" s="153"/>
      <c r="M310" s="158"/>
      <c r="T310" s="159"/>
      <c r="AT310" s="154" t="s">
        <v>262</v>
      </c>
      <c r="AU310" s="154" t="s">
        <v>21</v>
      </c>
      <c r="AV310" s="12" t="s">
        <v>21</v>
      </c>
      <c r="AW310" s="12" t="s">
        <v>36</v>
      </c>
      <c r="AX310" s="12" t="s">
        <v>83</v>
      </c>
      <c r="AY310" s="154" t="s">
        <v>244</v>
      </c>
    </row>
    <row r="311" spans="2:65" s="1" customFormat="1" ht="16.5" customHeight="1">
      <c r="B311" s="34"/>
      <c r="C311" s="175" t="s">
        <v>640</v>
      </c>
      <c r="D311" s="175" t="s">
        <v>373</v>
      </c>
      <c r="E311" s="176" t="s">
        <v>2989</v>
      </c>
      <c r="F311" s="177" t="s">
        <v>2990</v>
      </c>
      <c r="G311" s="178" t="s">
        <v>591</v>
      </c>
      <c r="H311" s="179">
        <v>31.62</v>
      </c>
      <c r="I311" s="180"/>
      <c r="J311" s="181">
        <f>ROUND(I311*H311,2)</f>
        <v>0</v>
      </c>
      <c r="K311" s="177" t="s">
        <v>250</v>
      </c>
      <c r="L311" s="182"/>
      <c r="M311" s="183" t="s">
        <v>29</v>
      </c>
      <c r="N311" s="184" t="s">
        <v>46</v>
      </c>
      <c r="P311" s="143">
        <f>O311*H311</f>
        <v>0</v>
      </c>
      <c r="Q311" s="143">
        <v>0.08</v>
      </c>
      <c r="R311" s="143">
        <f>Q311*H311</f>
        <v>2.5296000000000003</v>
      </c>
      <c r="S311" s="143">
        <v>0</v>
      </c>
      <c r="T311" s="144">
        <f>S311*H311</f>
        <v>0</v>
      </c>
      <c r="AR311" s="145" t="s">
        <v>300</v>
      </c>
      <c r="AT311" s="145" t="s">
        <v>373</v>
      </c>
      <c r="AU311" s="145" t="s">
        <v>21</v>
      </c>
      <c r="AY311" s="18" t="s">
        <v>244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83</v>
      </c>
      <c r="BK311" s="146">
        <f>ROUND(I311*H311,2)</f>
        <v>0</v>
      </c>
      <c r="BL311" s="18" t="s">
        <v>251</v>
      </c>
      <c r="BM311" s="145" t="s">
        <v>4620</v>
      </c>
    </row>
    <row r="312" spans="2:65" s="1" customFormat="1">
      <c r="B312" s="34"/>
      <c r="D312" s="147" t="s">
        <v>253</v>
      </c>
      <c r="F312" s="148" t="s">
        <v>2990</v>
      </c>
      <c r="I312" s="149"/>
      <c r="L312" s="34"/>
      <c r="M312" s="150"/>
      <c r="T312" s="55"/>
      <c r="AT312" s="18" t="s">
        <v>253</v>
      </c>
      <c r="AU312" s="18" t="s">
        <v>21</v>
      </c>
    </row>
    <row r="313" spans="2:65" s="12" customFormat="1">
      <c r="B313" s="153"/>
      <c r="D313" s="147" t="s">
        <v>262</v>
      </c>
      <c r="F313" s="155" t="s">
        <v>4621</v>
      </c>
      <c r="H313" s="156">
        <v>31.62</v>
      </c>
      <c r="I313" s="157"/>
      <c r="L313" s="153"/>
      <c r="M313" s="158"/>
      <c r="T313" s="159"/>
      <c r="AT313" s="154" t="s">
        <v>262</v>
      </c>
      <c r="AU313" s="154" t="s">
        <v>21</v>
      </c>
      <c r="AV313" s="12" t="s">
        <v>21</v>
      </c>
      <c r="AW313" s="12" t="s">
        <v>4</v>
      </c>
      <c r="AX313" s="12" t="s">
        <v>83</v>
      </c>
      <c r="AY313" s="154" t="s">
        <v>244</v>
      </c>
    </row>
    <row r="314" spans="2:65" s="1" customFormat="1" ht="16.5" customHeight="1">
      <c r="B314" s="34"/>
      <c r="C314" s="175" t="s">
        <v>647</v>
      </c>
      <c r="D314" s="175" t="s">
        <v>373</v>
      </c>
      <c r="E314" s="176" t="s">
        <v>4389</v>
      </c>
      <c r="F314" s="177" t="s">
        <v>4390</v>
      </c>
      <c r="G314" s="178" t="s">
        <v>591</v>
      </c>
      <c r="H314" s="179">
        <v>23.5</v>
      </c>
      <c r="I314" s="180"/>
      <c r="J314" s="181">
        <f>ROUND(I314*H314,2)</f>
        <v>0</v>
      </c>
      <c r="K314" s="177" t="s">
        <v>250</v>
      </c>
      <c r="L314" s="182"/>
      <c r="M314" s="183" t="s">
        <v>29</v>
      </c>
      <c r="N314" s="184" t="s">
        <v>46</v>
      </c>
      <c r="P314" s="143">
        <f>O314*H314</f>
        <v>0</v>
      </c>
      <c r="Q314" s="143">
        <v>4.8300000000000003E-2</v>
      </c>
      <c r="R314" s="143">
        <f>Q314*H314</f>
        <v>1.1350500000000001</v>
      </c>
      <c r="S314" s="143">
        <v>0</v>
      </c>
      <c r="T314" s="144">
        <f>S314*H314</f>
        <v>0</v>
      </c>
      <c r="AR314" s="145" t="s">
        <v>300</v>
      </c>
      <c r="AT314" s="145" t="s">
        <v>373</v>
      </c>
      <c r="AU314" s="145" t="s">
        <v>21</v>
      </c>
      <c r="AY314" s="18" t="s">
        <v>244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83</v>
      </c>
      <c r="BK314" s="146">
        <f>ROUND(I314*H314,2)</f>
        <v>0</v>
      </c>
      <c r="BL314" s="18" t="s">
        <v>251</v>
      </c>
      <c r="BM314" s="145" t="s">
        <v>4622</v>
      </c>
    </row>
    <row r="315" spans="2:65" s="1" customFormat="1">
      <c r="B315" s="34"/>
      <c r="D315" s="147" t="s">
        <v>253</v>
      </c>
      <c r="F315" s="148" t="s">
        <v>4390</v>
      </c>
      <c r="I315" s="149"/>
      <c r="L315" s="34"/>
      <c r="M315" s="150"/>
      <c r="T315" s="55"/>
      <c r="AT315" s="18" t="s">
        <v>253</v>
      </c>
      <c r="AU315" s="18" t="s">
        <v>21</v>
      </c>
    </row>
    <row r="316" spans="2:65" s="1" customFormat="1" ht="16.5" customHeight="1">
      <c r="B316" s="34"/>
      <c r="C316" s="175" t="s">
        <v>653</v>
      </c>
      <c r="D316" s="175" t="s">
        <v>373</v>
      </c>
      <c r="E316" s="176" t="s">
        <v>4392</v>
      </c>
      <c r="F316" s="177" t="s">
        <v>4393</v>
      </c>
      <c r="G316" s="178" t="s">
        <v>591</v>
      </c>
      <c r="H316" s="179">
        <v>3</v>
      </c>
      <c r="I316" s="180"/>
      <c r="J316" s="181">
        <f>ROUND(I316*H316,2)</f>
        <v>0</v>
      </c>
      <c r="K316" s="177" t="s">
        <v>250</v>
      </c>
      <c r="L316" s="182"/>
      <c r="M316" s="183" t="s">
        <v>29</v>
      </c>
      <c r="N316" s="184" t="s">
        <v>46</v>
      </c>
      <c r="P316" s="143">
        <f>O316*H316</f>
        <v>0</v>
      </c>
      <c r="Q316" s="143">
        <v>8.5999999999999993E-2</v>
      </c>
      <c r="R316" s="143">
        <f>Q316*H316</f>
        <v>0.25800000000000001</v>
      </c>
      <c r="S316" s="143">
        <v>0</v>
      </c>
      <c r="T316" s="144">
        <f>S316*H316</f>
        <v>0</v>
      </c>
      <c r="AR316" s="145" t="s">
        <v>300</v>
      </c>
      <c r="AT316" s="145" t="s">
        <v>373</v>
      </c>
      <c r="AU316" s="145" t="s">
        <v>21</v>
      </c>
      <c r="AY316" s="18" t="s">
        <v>244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83</v>
      </c>
      <c r="BK316" s="146">
        <f>ROUND(I316*H316,2)</f>
        <v>0</v>
      </c>
      <c r="BL316" s="18" t="s">
        <v>251</v>
      </c>
      <c r="BM316" s="145" t="s">
        <v>4623</v>
      </c>
    </row>
    <row r="317" spans="2:65" s="1" customFormat="1">
      <c r="B317" s="34"/>
      <c r="D317" s="147" t="s">
        <v>253</v>
      </c>
      <c r="F317" s="148" t="s">
        <v>4393</v>
      </c>
      <c r="I317" s="149"/>
      <c r="L317" s="34"/>
      <c r="M317" s="150"/>
      <c r="T317" s="55"/>
      <c r="AT317" s="18" t="s">
        <v>253</v>
      </c>
      <c r="AU317" s="18" t="s">
        <v>21</v>
      </c>
    </row>
    <row r="318" spans="2:65" s="1" customFormat="1" ht="16.5" customHeight="1">
      <c r="B318" s="34"/>
      <c r="C318" s="134" t="s">
        <v>658</v>
      </c>
      <c r="D318" s="134" t="s">
        <v>246</v>
      </c>
      <c r="E318" s="135" t="s">
        <v>674</v>
      </c>
      <c r="F318" s="136" t="s">
        <v>675</v>
      </c>
      <c r="G318" s="137" t="s">
        <v>591</v>
      </c>
      <c r="H318" s="138">
        <v>49.8</v>
      </c>
      <c r="I318" s="139"/>
      <c r="J318" s="140">
        <f>ROUND(I318*H318,2)</f>
        <v>0</v>
      </c>
      <c r="K318" s="136" t="s">
        <v>250</v>
      </c>
      <c r="L318" s="34"/>
      <c r="M318" s="141" t="s">
        <v>29</v>
      </c>
      <c r="N318" s="142" t="s">
        <v>46</v>
      </c>
      <c r="P318" s="143">
        <f>O318*H318</f>
        <v>0</v>
      </c>
      <c r="Q318" s="143">
        <v>0.1295</v>
      </c>
      <c r="R318" s="143">
        <f>Q318*H318</f>
        <v>6.4490999999999996</v>
      </c>
      <c r="S318" s="143">
        <v>0</v>
      </c>
      <c r="T318" s="144">
        <f>S318*H318</f>
        <v>0</v>
      </c>
      <c r="AR318" s="145" t="s">
        <v>251</v>
      </c>
      <c r="AT318" s="145" t="s">
        <v>246</v>
      </c>
      <c r="AU318" s="145" t="s">
        <v>21</v>
      </c>
      <c r="AY318" s="18" t="s">
        <v>244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83</v>
      </c>
      <c r="BK318" s="146">
        <f>ROUND(I318*H318,2)</f>
        <v>0</v>
      </c>
      <c r="BL318" s="18" t="s">
        <v>251</v>
      </c>
      <c r="BM318" s="145" t="s">
        <v>4624</v>
      </c>
    </row>
    <row r="319" spans="2:65" s="1" customFormat="1" ht="19.5">
      <c r="B319" s="34"/>
      <c r="D319" s="147" t="s">
        <v>253</v>
      </c>
      <c r="F319" s="148" t="s">
        <v>677</v>
      </c>
      <c r="I319" s="149"/>
      <c r="L319" s="34"/>
      <c r="M319" s="150"/>
      <c r="T319" s="55"/>
      <c r="AT319" s="18" t="s">
        <v>253</v>
      </c>
      <c r="AU319" s="18" t="s">
        <v>21</v>
      </c>
    </row>
    <row r="320" spans="2:65" s="1" customFormat="1">
      <c r="B320" s="34"/>
      <c r="D320" s="151" t="s">
        <v>255</v>
      </c>
      <c r="F320" s="152" t="s">
        <v>678</v>
      </c>
      <c r="I320" s="149"/>
      <c r="L320" s="34"/>
      <c r="M320" s="150"/>
      <c r="T320" s="55"/>
      <c r="AT320" s="18" t="s">
        <v>255</v>
      </c>
      <c r="AU320" s="18" t="s">
        <v>21</v>
      </c>
    </row>
    <row r="321" spans="2:65" s="12" customFormat="1">
      <c r="B321" s="153"/>
      <c r="D321" s="147" t="s">
        <v>262</v>
      </c>
      <c r="E321" s="154" t="s">
        <v>29</v>
      </c>
      <c r="F321" s="155" t="s">
        <v>4625</v>
      </c>
      <c r="H321" s="156">
        <v>49.8</v>
      </c>
      <c r="I321" s="157"/>
      <c r="L321" s="153"/>
      <c r="M321" s="158"/>
      <c r="T321" s="159"/>
      <c r="AT321" s="154" t="s">
        <v>262</v>
      </c>
      <c r="AU321" s="154" t="s">
        <v>21</v>
      </c>
      <c r="AV321" s="12" t="s">
        <v>21</v>
      </c>
      <c r="AW321" s="12" t="s">
        <v>36</v>
      </c>
      <c r="AX321" s="12" t="s">
        <v>83</v>
      </c>
      <c r="AY321" s="154" t="s">
        <v>244</v>
      </c>
    </row>
    <row r="322" spans="2:65" s="1" customFormat="1" ht="16.5" customHeight="1">
      <c r="B322" s="34"/>
      <c r="C322" s="175" t="s">
        <v>665</v>
      </c>
      <c r="D322" s="175" t="s">
        <v>373</v>
      </c>
      <c r="E322" s="176" t="s">
        <v>2995</v>
      </c>
      <c r="F322" s="177" t="s">
        <v>2996</v>
      </c>
      <c r="G322" s="178" t="s">
        <v>591</v>
      </c>
      <c r="H322" s="179">
        <v>50.795999999999999</v>
      </c>
      <c r="I322" s="180"/>
      <c r="J322" s="181">
        <f>ROUND(I322*H322,2)</f>
        <v>0</v>
      </c>
      <c r="K322" s="177" t="s">
        <v>250</v>
      </c>
      <c r="L322" s="182"/>
      <c r="M322" s="183" t="s">
        <v>29</v>
      </c>
      <c r="N322" s="184" t="s">
        <v>46</v>
      </c>
      <c r="P322" s="143">
        <f>O322*H322</f>
        <v>0</v>
      </c>
      <c r="Q322" s="143">
        <v>4.5999999999999999E-2</v>
      </c>
      <c r="R322" s="143">
        <f>Q322*H322</f>
        <v>2.3366159999999998</v>
      </c>
      <c r="S322" s="143">
        <v>0</v>
      </c>
      <c r="T322" s="144">
        <f>S322*H322</f>
        <v>0</v>
      </c>
      <c r="AR322" s="145" t="s">
        <v>300</v>
      </c>
      <c r="AT322" s="145" t="s">
        <v>373</v>
      </c>
      <c r="AU322" s="145" t="s">
        <v>21</v>
      </c>
      <c r="AY322" s="18" t="s">
        <v>244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83</v>
      </c>
      <c r="BK322" s="146">
        <f>ROUND(I322*H322,2)</f>
        <v>0</v>
      </c>
      <c r="BL322" s="18" t="s">
        <v>251</v>
      </c>
      <c r="BM322" s="145" t="s">
        <v>4626</v>
      </c>
    </row>
    <row r="323" spans="2:65" s="1" customFormat="1">
      <c r="B323" s="34"/>
      <c r="D323" s="147" t="s">
        <v>253</v>
      </c>
      <c r="F323" s="148" t="s">
        <v>2996</v>
      </c>
      <c r="I323" s="149"/>
      <c r="L323" s="34"/>
      <c r="M323" s="150"/>
      <c r="T323" s="55"/>
      <c r="AT323" s="18" t="s">
        <v>253</v>
      </c>
      <c r="AU323" s="18" t="s">
        <v>21</v>
      </c>
    </row>
    <row r="324" spans="2:65" s="12" customFormat="1">
      <c r="B324" s="153"/>
      <c r="D324" s="147" t="s">
        <v>262</v>
      </c>
      <c r="F324" s="155" t="s">
        <v>4627</v>
      </c>
      <c r="H324" s="156">
        <v>50.795999999999999</v>
      </c>
      <c r="I324" s="157"/>
      <c r="L324" s="153"/>
      <c r="M324" s="158"/>
      <c r="T324" s="159"/>
      <c r="AT324" s="154" t="s">
        <v>262</v>
      </c>
      <c r="AU324" s="154" t="s">
        <v>21</v>
      </c>
      <c r="AV324" s="12" t="s">
        <v>21</v>
      </c>
      <c r="AW324" s="12" t="s">
        <v>4</v>
      </c>
      <c r="AX324" s="12" t="s">
        <v>83</v>
      </c>
      <c r="AY324" s="154" t="s">
        <v>244</v>
      </c>
    </row>
    <row r="325" spans="2:65" s="1" customFormat="1" ht="16.5" customHeight="1">
      <c r="B325" s="34"/>
      <c r="C325" s="134" t="s">
        <v>673</v>
      </c>
      <c r="D325" s="134" t="s">
        <v>246</v>
      </c>
      <c r="E325" s="135" t="s">
        <v>4173</v>
      </c>
      <c r="F325" s="136" t="s">
        <v>4174</v>
      </c>
      <c r="G325" s="137" t="s">
        <v>591</v>
      </c>
      <c r="H325" s="138">
        <v>21.1</v>
      </c>
      <c r="I325" s="139"/>
      <c r="J325" s="140">
        <f>ROUND(I325*H325,2)</f>
        <v>0</v>
      </c>
      <c r="K325" s="136" t="s">
        <v>250</v>
      </c>
      <c r="L325" s="34"/>
      <c r="M325" s="141" t="s">
        <v>29</v>
      </c>
      <c r="N325" s="142" t="s">
        <v>46</v>
      </c>
      <c r="P325" s="143">
        <f>O325*H325</f>
        <v>0</v>
      </c>
      <c r="Q325" s="143">
        <v>1.0000000000000001E-5</v>
      </c>
      <c r="R325" s="143">
        <f>Q325*H325</f>
        <v>2.1100000000000003E-4</v>
      </c>
      <c r="S325" s="143">
        <v>0</v>
      </c>
      <c r="T325" s="144">
        <f>S325*H325</f>
        <v>0</v>
      </c>
      <c r="AR325" s="145" t="s">
        <v>251</v>
      </c>
      <c r="AT325" s="145" t="s">
        <v>246</v>
      </c>
      <c r="AU325" s="145" t="s">
        <v>21</v>
      </c>
      <c r="AY325" s="18" t="s">
        <v>244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83</v>
      </c>
      <c r="BK325" s="146">
        <f>ROUND(I325*H325,2)</f>
        <v>0</v>
      </c>
      <c r="BL325" s="18" t="s">
        <v>251</v>
      </c>
      <c r="BM325" s="145" t="s">
        <v>4628</v>
      </c>
    </row>
    <row r="326" spans="2:65" s="1" customFormat="1">
      <c r="B326" s="34"/>
      <c r="D326" s="147" t="s">
        <v>253</v>
      </c>
      <c r="F326" s="148" t="s">
        <v>4176</v>
      </c>
      <c r="I326" s="149"/>
      <c r="L326" s="34"/>
      <c r="M326" s="150"/>
      <c r="T326" s="55"/>
      <c r="AT326" s="18" t="s">
        <v>253</v>
      </c>
      <c r="AU326" s="18" t="s">
        <v>21</v>
      </c>
    </row>
    <row r="327" spans="2:65" s="1" customFormat="1">
      <c r="B327" s="34"/>
      <c r="D327" s="151" t="s">
        <v>255</v>
      </c>
      <c r="F327" s="152" t="s">
        <v>4177</v>
      </c>
      <c r="I327" s="149"/>
      <c r="L327" s="34"/>
      <c r="M327" s="150"/>
      <c r="T327" s="55"/>
      <c r="AT327" s="18" t="s">
        <v>255</v>
      </c>
      <c r="AU327" s="18" t="s">
        <v>21</v>
      </c>
    </row>
    <row r="328" spans="2:65" s="1" customFormat="1" ht="19.5">
      <c r="B328" s="34"/>
      <c r="D328" s="147" t="s">
        <v>284</v>
      </c>
      <c r="F328" s="167" t="s">
        <v>4396</v>
      </c>
      <c r="I328" s="149"/>
      <c r="L328" s="34"/>
      <c r="M328" s="150"/>
      <c r="T328" s="55"/>
      <c r="AT328" s="18" t="s">
        <v>284</v>
      </c>
      <c r="AU328" s="18" t="s">
        <v>21</v>
      </c>
    </row>
    <row r="329" spans="2:65" s="1" customFormat="1" ht="16.5" customHeight="1">
      <c r="B329" s="34"/>
      <c r="C329" s="134" t="s">
        <v>680</v>
      </c>
      <c r="D329" s="134" t="s">
        <v>246</v>
      </c>
      <c r="E329" s="135" t="s">
        <v>3635</v>
      </c>
      <c r="F329" s="136" t="s">
        <v>3636</v>
      </c>
      <c r="G329" s="137" t="s">
        <v>591</v>
      </c>
      <c r="H329" s="138">
        <v>21.1</v>
      </c>
      <c r="I329" s="139"/>
      <c r="J329" s="140">
        <f>ROUND(I329*H329,2)</f>
        <v>0</v>
      </c>
      <c r="K329" s="136" t="s">
        <v>250</v>
      </c>
      <c r="L329" s="34"/>
      <c r="M329" s="141" t="s">
        <v>29</v>
      </c>
      <c r="N329" s="142" t="s">
        <v>46</v>
      </c>
      <c r="P329" s="143">
        <f>O329*H329</f>
        <v>0</v>
      </c>
      <c r="Q329" s="143">
        <v>3.4000000000000002E-4</v>
      </c>
      <c r="R329" s="143">
        <f>Q329*H329</f>
        <v>7.1740000000000007E-3</v>
      </c>
      <c r="S329" s="143">
        <v>0</v>
      </c>
      <c r="T329" s="144">
        <f>S329*H329</f>
        <v>0</v>
      </c>
      <c r="AR329" s="145" t="s">
        <v>251</v>
      </c>
      <c r="AT329" s="145" t="s">
        <v>246</v>
      </c>
      <c r="AU329" s="145" t="s">
        <v>21</v>
      </c>
      <c r="AY329" s="18" t="s">
        <v>244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83</v>
      </c>
      <c r="BK329" s="146">
        <f>ROUND(I329*H329,2)</f>
        <v>0</v>
      </c>
      <c r="BL329" s="18" t="s">
        <v>251</v>
      </c>
      <c r="BM329" s="145" t="s">
        <v>4629</v>
      </c>
    </row>
    <row r="330" spans="2:65" s="1" customFormat="1" ht="19.5">
      <c r="B330" s="34"/>
      <c r="D330" s="147" t="s">
        <v>253</v>
      </c>
      <c r="F330" s="148" t="s">
        <v>3638</v>
      </c>
      <c r="I330" s="149"/>
      <c r="L330" s="34"/>
      <c r="M330" s="150"/>
      <c r="T330" s="55"/>
      <c r="AT330" s="18" t="s">
        <v>253</v>
      </c>
      <c r="AU330" s="18" t="s">
        <v>21</v>
      </c>
    </row>
    <row r="331" spans="2:65" s="1" customFormat="1">
      <c r="B331" s="34"/>
      <c r="D331" s="151" t="s">
        <v>255</v>
      </c>
      <c r="F331" s="152" t="s">
        <v>3639</v>
      </c>
      <c r="I331" s="149"/>
      <c r="L331" s="34"/>
      <c r="M331" s="150"/>
      <c r="T331" s="55"/>
      <c r="AT331" s="18" t="s">
        <v>255</v>
      </c>
      <c r="AU331" s="18" t="s">
        <v>21</v>
      </c>
    </row>
    <row r="332" spans="2:65" s="1" customFormat="1" ht="19.5">
      <c r="B332" s="34"/>
      <c r="D332" s="147" t="s">
        <v>284</v>
      </c>
      <c r="F332" s="167" t="s">
        <v>4292</v>
      </c>
      <c r="I332" s="149"/>
      <c r="L332" s="34"/>
      <c r="M332" s="150"/>
      <c r="T332" s="55"/>
      <c r="AT332" s="18" t="s">
        <v>284</v>
      </c>
      <c r="AU332" s="18" t="s">
        <v>21</v>
      </c>
    </row>
    <row r="333" spans="2:65" s="1" customFormat="1" ht="16.5" customHeight="1">
      <c r="B333" s="34"/>
      <c r="C333" s="134" t="s">
        <v>685</v>
      </c>
      <c r="D333" s="134" t="s">
        <v>246</v>
      </c>
      <c r="E333" s="135" t="s">
        <v>4191</v>
      </c>
      <c r="F333" s="136" t="s">
        <v>4192</v>
      </c>
      <c r="G333" s="137" t="s">
        <v>591</v>
      </c>
      <c r="H333" s="138">
        <v>9.6999999999999993</v>
      </c>
      <c r="I333" s="139"/>
      <c r="J333" s="140">
        <f>ROUND(I333*H333,2)</f>
        <v>0</v>
      </c>
      <c r="K333" s="136" t="s">
        <v>250</v>
      </c>
      <c r="L333" s="34"/>
      <c r="M333" s="141" t="s">
        <v>29</v>
      </c>
      <c r="N333" s="142" t="s">
        <v>46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251</v>
      </c>
      <c r="AT333" s="145" t="s">
        <v>246</v>
      </c>
      <c r="AU333" s="145" t="s">
        <v>21</v>
      </c>
      <c r="AY333" s="18" t="s">
        <v>244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83</v>
      </c>
      <c r="BK333" s="146">
        <f>ROUND(I333*H333,2)</f>
        <v>0</v>
      </c>
      <c r="BL333" s="18" t="s">
        <v>251</v>
      </c>
      <c r="BM333" s="145" t="s">
        <v>4630</v>
      </c>
    </row>
    <row r="334" spans="2:65" s="1" customFormat="1">
      <c r="B334" s="34"/>
      <c r="D334" s="147" t="s">
        <v>253</v>
      </c>
      <c r="F334" s="148" t="s">
        <v>4194</v>
      </c>
      <c r="I334" s="149"/>
      <c r="L334" s="34"/>
      <c r="M334" s="150"/>
      <c r="T334" s="55"/>
      <c r="AT334" s="18" t="s">
        <v>253</v>
      </c>
      <c r="AU334" s="18" t="s">
        <v>21</v>
      </c>
    </row>
    <row r="335" spans="2:65" s="1" customFormat="1">
      <c r="B335" s="34"/>
      <c r="D335" s="151" t="s">
        <v>255</v>
      </c>
      <c r="F335" s="152" t="s">
        <v>4195</v>
      </c>
      <c r="I335" s="149"/>
      <c r="L335" s="34"/>
      <c r="M335" s="150"/>
      <c r="T335" s="55"/>
      <c r="AT335" s="18" t="s">
        <v>255</v>
      </c>
      <c r="AU335" s="18" t="s">
        <v>21</v>
      </c>
    </row>
    <row r="336" spans="2:65" s="1" customFormat="1" ht="19.5">
      <c r="B336" s="34"/>
      <c r="D336" s="147" t="s">
        <v>284</v>
      </c>
      <c r="F336" s="167" t="s">
        <v>4631</v>
      </c>
      <c r="I336" s="149"/>
      <c r="L336" s="34"/>
      <c r="M336" s="150"/>
      <c r="T336" s="55"/>
      <c r="AT336" s="18" t="s">
        <v>284</v>
      </c>
      <c r="AU336" s="18" t="s">
        <v>21</v>
      </c>
    </row>
    <row r="337" spans="2:65" s="1" customFormat="1" ht="16.5" customHeight="1">
      <c r="B337" s="34"/>
      <c r="C337" s="134" t="s">
        <v>692</v>
      </c>
      <c r="D337" s="134" t="s">
        <v>246</v>
      </c>
      <c r="E337" s="135" t="s">
        <v>4632</v>
      </c>
      <c r="F337" s="136" t="s">
        <v>4633</v>
      </c>
      <c r="G337" s="137" t="s">
        <v>591</v>
      </c>
      <c r="H337" s="138">
        <v>15</v>
      </c>
      <c r="I337" s="139"/>
      <c r="J337" s="140">
        <f>ROUND(I337*H337,2)</f>
        <v>0</v>
      </c>
      <c r="K337" s="136" t="s">
        <v>250</v>
      </c>
      <c r="L337" s="34"/>
      <c r="M337" s="141" t="s">
        <v>29</v>
      </c>
      <c r="N337" s="142" t="s">
        <v>46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251</v>
      </c>
      <c r="AT337" s="145" t="s">
        <v>246</v>
      </c>
      <c r="AU337" s="145" t="s">
        <v>21</v>
      </c>
      <c r="AY337" s="18" t="s">
        <v>244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83</v>
      </c>
      <c r="BK337" s="146">
        <f>ROUND(I337*H337,2)</f>
        <v>0</v>
      </c>
      <c r="BL337" s="18" t="s">
        <v>251</v>
      </c>
      <c r="BM337" s="145" t="s">
        <v>4634</v>
      </c>
    </row>
    <row r="338" spans="2:65" s="1" customFormat="1">
      <c r="B338" s="34"/>
      <c r="D338" s="147" t="s">
        <v>253</v>
      </c>
      <c r="F338" s="148" t="s">
        <v>4635</v>
      </c>
      <c r="I338" s="149"/>
      <c r="L338" s="34"/>
      <c r="M338" s="150"/>
      <c r="T338" s="55"/>
      <c r="AT338" s="18" t="s">
        <v>253</v>
      </c>
      <c r="AU338" s="18" t="s">
        <v>21</v>
      </c>
    </row>
    <row r="339" spans="2:65" s="1" customFormat="1">
      <c r="B339" s="34"/>
      <c r="D339" s="151" t="s">
        <v>255</v>
      </c>
      <c r="F339" s="152" t="s">
        <v>4636</v>
      </c>
      <c r="I339" s="149"/>
      <c r="L339" s="34"/>
      <c r="M339" s="150"/>
      <c r="T339" s="55"/>
      <c r="AT339" s="18" t="s">
        <v>255</v>
      </c>
      <c r="AU339" s="18" t="s">
        <v>21</v>
      </c>
    </row>
    <row r="340" spans="2:65" s="12" customFormat="1">
      <c r="B340" s="153"/>
      <c r="D340" s="147" t="s">
        <v>262</v>
      </c>
      <c r="E340" s="154" t="s">
        <v>29</v>
      </c>
      <c r="F340" s="155" t="s">
        <v>4637</v>
      </c>
      <c r="H340" s="156">
        <v>15</v>
      </c>
      <c r="I340" s="157"/>
      <c r="L340" s="153"/>
      <c r="M340" s="158"/>
      <c r="T340" s="159"/>
      <c r="AT340" s="154" t="s">
        <v>262</v>
      </c>
      <c r="AU340" s="154" t="s">
        <v>21</v>
      </c>
      <c r="AV340" s="12" t="s">
        <v>21</v>
      </c>
      <c r="AW340" s="12" t="s">
        <v>36</v>
      </c>
      <c r="AX340" s="12" t="s">
        <v>83</v>
      </c>
      <c r="AY340" s="154" t="s">
        <v>244</v>
      </c>
    </row>
    <row r="341" spans="2:65" s="1" customFormat="1" ht="16.5" customHeight="1">
      <c r="B341" s="34"/>
      <c r="C341" s="134" t="s">
        <v>699</v>
      </c>
      <c r="D341" s="134" t="s">
        <v>246</v>
      </c>
      <c r="E341" s="135" t="s">
        <v>4197</v>
      </c>
      <c r="F341" s="136" t="s">
        <v>4198</v>
      </c>
      <c r="G341" s="137" t="s">
        <v>507</v>
      </c>
      <c r="H341" s="138">
        <v>3</v>
      </c>
      <c r="I341" s="139"/>
      <c r="J341" s="140">
        <f>ROUND(I341*H341,2)</f>
        <v>0</v>
      </c>
      <c r="K341" s="136" t="s">
        <v>250</v>
      </c>
      <c r="L341" s="34"/>
      <c r="M341" s="141" t="s">
        <v>29</v>
      </c>
      <c r="N341" s="142" t="s">
        <v>46</v>
      </c>
      <c r="P341" s="143">
        <f>O341*H341</f>
        <v>0</v>
      </c>
      <c r="Q341" s="143">
        <v>0</v>
      </c>
      <c r="R341" s="143">
        <f>Q341*H341</f>
        <v>0</v>
      </c>
      <c r="S341" s="143">
        <v>4.0000000000000001E-3</v>
      </c>
      <c r="T341" s="144">
        <f>S341*H341</f>
        <v>1.2E-2</v>
      </c>
      <c r="AR341" s="145" t="s">
        <v>251</v>
      </c>
      <c r="AT341" s="145" t="s">
        <v>246</v>
      </c>
      <c r="AU341" s="145" t="s">
        <v>21</v>
      </c>
      <c r="AY341" s="18" t="s">
        <v>244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83</v>
      </c>
      <c r="BK341" s="146">
        <f>ROUND(I341*H341,2)</f>
        <v>0</v>
      </c>
      <c r="BL341" s="18" t="s">
        <v>251</v>
      </c>
      <c r="BM341" s="145" t="s">
        <v>4638</v>
      </c>
    </row>
    <row r="342" spans="2:65" s="1" customFormat="1" ht="19.5">
      <c r="B342" s="34"/>
      <c r="D342" s="147" t="s">
        <v>253</v>
      </c>
      <c r="F342" s="148" t="s">
        <v>4200</v>
      </c>
      <c r="I342" s="149"/>
      <c r="L342" s="34"/>
      <c r="M342" s="150"/>
      <c r="T342" s="55"/>
      <c r="AT342" s="18" t="s">
        <v>253</v>
      </c>
      <c r="AU342" s="18" t="s">
        <v>21</v>
      </c>
    </row>
    <row r="343" spans="2:65" s="1" customFormat="1">
      <c r="B343" s="34"/>
      <c r="D343" s="151" t="s">
        <v>255</v>
      </c>
      <c r="F343" s="152" t="s">
        <v>4201</v>
      </c>
      <c r="I343" s="149"/>
      <c r="L343" s="34"/>
      <c r="M343" s="150"/>
      <c r="T343" s="55"/>
      <c r="AT343" s="18" t="s">
        <v>255</v>
      </c>
      <c r="AU343" s="18" t="s">
        <v>21</v>
      </c>
    </row>
    <row r="344" spans="2:65" s="1" customFormat="1" ht="19.5">
      <c r="B344" s="34"/>
      <c r="D344" s="147" t="s">
        <v>284</v>
      </c>
      <c r="F344" s="167" t="s">
        <v>4639</v>
      </c>
      <c r="I344" s="149"/>
      <c r="L344" s="34"/>
      <c r="M344" s="150"/>
      <c r="T344" s="55"/>
      <c r="AT344" s="18" t="s">
        <v>284</v>
      </c>
      <c r="AU344" s="18" t="s">
        <v>21</v>
      </c>
    </row>
    <row r="345" spans="2:65" s="11" customFormat="1" ht="22.9" customHeight="1">
      <c r="B345" s="122"/>
      <c r="D345" s="123" t="s">
        <v>74</v>
      </c>
      <c r="E345" s="132" t="s">
        <v>743</v>
      </c>
      <c r="F345" s="132" t="s">
        <v>744</v>
      </c>
      <c r="I345" s="125"/>
      <c r="J345" s="133">
        <f>BK345</f>
        <v>0</v>
      </c>
      <c r="L345" s="122"/>
      <c r="M345" s="127"/>
      <c r="P345" s="128">
        <f>SUM(P346:P357)</f>
        <v>0</v>
      </c>
      <c r="R345" s="128">
        <f>SUM(R346:R357)</f>
        <v>0</v>
      </c>
      <c r="T345" s="129">
        <f>SUM(T346:T357)</f>
        <v>0</v>
      </c>
      <c r="AR345" s="123" t="s">
        <v>83</v>
      </c>
      <c r="AT345" s="130" t="s">
        <v>74</v>
      </c>
      <c r="AU345" s="130" t="s">
        <v>83</v>
      </c>
      <c r="AY345" s="123" t="s">
        <v>244</v>
      </c>
      <c r="BK345" s="131">
        <f>SUM(BK346:BK357)</f>
        <v>0</v>
      </c>
    </row>
    <row r="346" spans="2:65" s="1" customFormat="1" ht="16.5" customHeight="1">
      <c r="B346" s="34"/>
      <c r="C346" s="134" t="s">
        <v>704</v>
      </c>
      <c r="D346" s="134" t="s">
        <v>246</v>
      </c>
      <c r="E346" s="135" t="s">
        <v>746</v>
      </c>
      <c r="F346" s="136" t="s">
        <v>747</v>
      </c>
      <c r="G346" s="137" t="s">
        <v>416</v>
      </c>
      <c r="H346" s="138">
        <v>547.91600000000005</v>
      </c>
      <c r="I346" s="139"/>
      <c r="J346" s="140">
        <f>ROUND(I346*H346,2)</f>
        <v>0</v>
      </c>
      <c r="K346" s="136" t="s">
        <v>250</v>
      </c>
      <c r="L346" s="34"/>
      <c r="M346" s="141" t="s">
        <v>29</v>
      </c>
      <c r="N346" s="142" t="s">
        <v>46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251</v>
      </c>
      <c r="AT346" s="145" t="s">
        <v>246</v>
      </c>
      <c r="AU346" s="145" t="s">
        <v>21</v>
      </c>
      <c r="AY346" s="18" t="s">
        <v>244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83</v>
      </c>
      <c r="BK346" s="146">
        <f>ROUND(I346*H346,2)</f>
        <v>0</v>
      </c>
      <c r="BL346" s="18" t="s">
        <v>251</v>
      </c>
      <c r="BM346" s="145" t="s">
        <v>4640</v>
      </c>
    </row>
    <row r="347" spans="2:65" s="1" customFormat="1">
      <c r="B347" s="34"/>
      <c r="D347" s="147" t="s">
        <v>253</v>
      </c>
      <c r="F347" s="148" t="s">
        <v>749</v>
      </c>
      <c r="I347" s="149"/>
      <c r="L347" s="34"/>
      <c r="M347" s="150"/>
      <c r="T347" s="55"/>
      <c r="AT347" s="18" t="s">
        <v>253</v>
      </c>
      <c r="AU347" s="18" t="s">
        <v>21</v>
      </c>
    </row>
    <row r="348" spans="2:65" s="1" customFormat="1">
      <c r="B348" s="34"/>
      <c r="D348" s="151" t="s">
        <v>255</v>
      </c>
      <c r="F348" s="152" t="s">
        <v>750</v>
      </c>
      <c r="I348" s="149"/>
      <c r="L348" s="34"/>
      <c r="M348" s="150"/>
      <c r="T348" s="55"/>
      <c r="AT348" s="18" t="s">
        <v>255</v>
      </c>
      <c r="AU348" s="18" t="s">
        <v>21</v>
      </c>
    </row>
    <row r="349" spans="2:65" s="1" customFormat="1" ht="16.5" customHeight="1">
      <c r="B349" s="34"/>
      <c r="C349" s="134" t="s">
        <v>711</v>
      </c>
      <c r="D349" s="134" t="s">
        <v>246</v>
      </c>
      <c r="E349" s="135" t="s">
        <v>752</v>
      </c>
      <c r="F349" s="136" t="s">
        <v>753</v>
      </c>
      <c r="G349" s="137" t="s">
        <v>416</v>
      </c>
      <c r="H349" s="138">
        <v>6333.6379999999999</v>
      </c>
      <c r="I349" s="139"/>
      <c r="J349" s="140">
        <f>ROUND(I349*H349,2)</f>
        <v>0</v>
      </c>
      <c r="K349" s="136" t="s">
        <v>250</v>
      </c>
      <c r="L349" s="34"/>
      <c r="M349" s="141" t="s">
        <v>29</v>
      </c>
      <c r="N349" s="142" t="s">
        <v>46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251</v>
      </c>
      <c r="AT349" s="145" t="s">
        <v>246</v>
      </c>
      <c r="AU349" s="145" t="s">
        <v>21</v>
      </c>
      <c r="AY349" s="18" t="s">
        <v>244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83</v>
      </c>
      <c r="BK349" s="146">
        <f>ROUND(I349*H349,2)</f>
        <v>0</v>
      </c>
      <c r="BL349" s="18" t="s">
        <v>251</v>
      </c>
      <c r="BM349" s="145" t="s">
        <v>4641</v>
      </c>
    </row>
    <row r="350" spans="2:65" s="1" customFormat="1">
      <c r="B350" s="34"/>
      <c r="D350" s="147" t="s">
        <v>253</v>
      </c>
      <c r="F350" s="148" t="s">
        <v>755</v>
      </c>
      <c r="I350" s="149"/>
      <c r="L350" s="34"/>
      <c r="M350" s="150"/>
      <c r="T350" s="55"/>
      <c r="AT350" s="18" t="s">
        <v>253</v>
      </c>
      <c r="AU350" s="18" t="s">
        <v>21</v>
      </c>
    </row>
    <row r="351" spans="2:65" s="1" customFormat="1">
      <c r="B351" s="34"/>
      <c r="D351" s="151" t="s">
        <v>255</v>
      </c>
      <c r="F351" s="152" t="s">
        <v>756</v>
      </c>
      <c r="I351" s="149"/>
      <c r="L351" s="34"/>
      <c r="M351" s="150"/>
      <c r="T351" s="55"/>
      <c r="AT351" s="18" t="s">
        <v>255</v>
      </c>
      <c r="AU351" s="18" t="s">
        <v>21</v>
      </c>
    </row>
    <row r="352" spans="2:65" s="12" customFormat="1">
      <c r="B352" s="153"/>
      <c r="D352" s="147" t="s">
        <v>262</v>
      </c>
      <c r="E352" s="154" t="s">
        <v>29</v>
      </c>
      <c r="F352" s="155" t="s">
        <v>4642</v>
      </c>
      <c r="H352" s="156">
        <v>4820.5659999999998</v>
      </c>
      <c r="I352" s="157"/>
      <c r="L352" s="153"/>
      <c r="M352" s="158"/>
      <c r="T352" s="159"/>
      <c r="AT352" s="154" t="s">
        <v>262</v>
      </c>
      <c r="AU352" s="154" t="s">
        <v>21</v>
      </c>
      <c r="AV352" s="12" t="s">
        <v>21</v>
      </c>
      <c r="AW352" s="12" t="s">
        <v>36</v>
      </c>
      <c r="AX352" s="12" t="s">
        <v>75</v>
      </c>
      <c r="AY352" s="154" t="s">
        <v>244</v>
      </c>
    </row>
    <row r="353" spans="2:65" s="12" customFormat="1">
      <c r="B353" s="153"/>
      <c r="D353" s="147" t="s">
        <v>262</v>
      </c>
      <c r="E353" s="154" t="s">
        <v>29</v>
      </c>
      <c r="F353" s="155" t="s">
        <v>4643</v>
      </c>
      <c r="H353" s="156">
        <v>1513.0719999999999</v>
      </c>
      <c r="I353" s="157"/>
      <c r="L353" s="153"/>
      <c r="M353" s="158"/>
      <c r="T353" s="159"/>
      <c r="AT353" s="154" t="s">
        <v>262</v>
      </c>
      <c r="AU353" s="154" t="s">
        <v>21</v>
      </c>
      <c r="AV353" s="12" t="s">
        <v>21</v>
      </c>
      <c r="AW353" s="12" t="s">
        <v>36</v>
      </c>
      <c r="AX353" s="12" t="s">
        <v>75</v>
      </c>
      <c r="AY353" s="154" t="s">
        <v>244</v>
      </c>
    </row>
    <row r="354" spans="2:65" s="13" customFormat="1">
      <c r="B354" s="160"/>
      <c r="D354" s="147" t="s">
        <v>262</v>
      </c>
      <c r="E354" s="161" t="s">
        <v>29</v>
      </c>
      <c r="F354" s="162" t="s">
        <v>271</v>
      </c>
      <c r="H354" s="163">
        <v>6333.6379999999999</v>
      </c>
      <c r="I354" s="164"/>
      <c r="L354" s="160"/>
      <c r="M354" s="165"/>
      <c r="T354" s="166"/>
      <c r="AT354" s="161" t="s">
        <v>262</v>
      </c>
      <c r="AU354" s="161" t="s">
        <v>21</v>
      </c>
      <c r="AV354" s="13" t="s">
        <v>251</v>
      </c>
      <c r="AW354" s="13" t="s">
        <v>36</v>
      </c>
      <c r="AX354" s="13" t="s">
        <v>83</v>
      </c>
      <c r="AY354" s="161" t="s">
        <v>244</v>
      </c>
    </row>
    <row r="355" spans="2:65" s="1" customFormat="1" ht="24.2" customHeight="1">
      <c r="B355" s="34"/>
      <c r="C355" s="134" t="s">
        <v>715</v>
      </c>
      <c r="D355" s="134" t="s">
        <v>246</v>
      </c>
      <c r="E355" s="135" t="s">
        <v>770</v>
      </c>
      <c r="F355" s="136" t="s">
        <v>771</v>
      </c>
      <c r="G355" s="137" t="s">
        <v>416</v>
      </c>
      <c r="H355" s="138">
        <v>547.9</v>
      </c>
      <c r="I355" s="139"/>
      <c r="J355" s="140">
        <f>ROUND(I355*H355,2)</f>
        <v>0</v>
      </c>
      <c r="K355" s="136" t="s">
        <v>250</v>
      </c>
      <c r="L355" s="34"/>
      <c r="M355" s="141" t="s">
        <v>29</v>
      </c>
      <c r="N355" s="142" t="s">
        <v>46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251</v>
      </c>
      <c r="AT355" s="145" t="s">
        <v>246</v>
      </c>
      <c r="AU355" s="145" t="s">
        <v>21</v>
      </c>
      <c r="AY355" s="18" t="s">
        <v>244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83</v>
      </c>
      <c r="BK355" s="146">
        <f>ROUND(I355*H355,2)</f>
        <v>0</v>
      </c>
      <c r="BL355" s="18" t="s">
        <v>251</v>
      </c>
      <c r="BM355" s="145" t="s">
        <v>4644</v>
      </c>
    </row>
    <row r="356" spans="2:65" s="1" customFormat="1" ht="19.5">
      <c r="B356" s="34"/>
      <c r="D356" s="147" t="s">
        <v>253</v>
      </c>
      <c r="F356" s="148" t="s">
        <v>773</v>
      </c>
      <c r="I356" s="149"/>
      <c r="L356" s="34"/>
      <c r="M356" s="150"/>
      <c r="T356" s="55"/>
      <c r="AT356" s="18" t="s">
        <v>253</v>
      </c>
      <c r="AU356" s="18" t="s">
        <v>21</v>
      </c>
    </row>
    <row r="357" spans="2:65" s="1" customFormat="1">
      <c r="B357" s="34"/>
      <c r="D357" s="151" t="s">
        <v>255</v>
      </c>
      <c r="F357" s="152" t="s">
        <v>774</v>
      </c>
      <c r="I357" s="149"/>
      <c r="L357" s="34"/>
      <c r="M357" s="150"/>
      <c r="T357" s="55"/>
      <c r="AT357" s="18" t="s">
        <v>255</v>
      </c>
      <c r="AU357" s="18" t="s">
        <v>21</v>
      </c>
    </row>
    <row r="358" spans="2:65" s="11" customFormat="1" ht="22.9" customHeight="1">
      <c r="B358" s="122"/>
      <c r="D358" s="123" t="s">
        <v>74</v>
      </c>
      <c r="E358" s="132" t="s">
        <v>775</v>
      </c>
      <c r="F358" s="132" t="s">
        <v>776</v>
      </c>
      <c r="I358" s="125"/>
      <c r="J358" s="133">
        <f>BK358</f>
        <v>0</v>
      </c>
      <c r="L358" s="122"/>
      <c r="M358" s="127"/>
      <c r="P358" s="128">
        <f>SUM(P359:P361)</f>
        <v>0</v>
      </c>
      <c r="R358" s="128">
        <f>SUM(R359:R361)</f>
        <v>0</v>
      </c>
      <c r="T358" s="129">
        <f>SUM(T359:T361)</f>
        <v>0</v>
      </c>
      <c r="AR358" s="123" t="s">
        <v>83</v>
      </c>
      <c r="AT358" s="130" t="s">
        <v>74</v>
      </c>
      <c r="AU358" s="130" t="s">
        <v>83</v>
      </c>
      <c r="AY358" s="123" t="s">
        <v>244</v>
      </c>
      <c r="BK358" s="131">
        <f>SUM(BK359:BK361)</f>
        <v>0</v>
      </c>
    </row>
    <row r="359" spans="2:65" s="1" customFormat="1" ht="21.75" customHeight="1">
      <c r="B359" s="34"/>
      <c r="C359" s="134" t="s">
        <v>722</v>
      </c>
      <c r="D359" s="134" t="s">
        <v>246</v>
      </c>
      <c r="E359" s="135" t="s">
        <v>4209</v>
      </c>
      <c r="F359" s="136" t="s">
        <v>4210</v>
      </c>
      <c r="G359" s="137" t="s">
        <v>416</v>
      </c>
      <c r="H359" s="138">
        <v>104.148</v>
      </c>
      <c r="I359" s="139"/>
      <c r="J359" s="140">
        <f>ROUND(I359*H359,2)</f>
        <v>0</v>
      </c>
      <c r="K359" s="136" t="s">
        <v>250</v>
      </c>
      <c r="L359" s="34"/>
      <c r="M359" s="141" t="s">
        <v>29</v>
      </c>
      <c r="N359" s="142" t="s">
        <v>46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251</v>
      </c>
      <c r="AT359" s="145" t="s">
        <v>246</v>
      </c>
      <c r="AU359" s="145" t="s">
        <v>21</v>
      </c>
      <c r="AY359" s="18" t="s">
        <v>244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83</v>
      </c>
      <c r="BK359" s="146">
        <f>ROUND(I359*H359,2)</f>
        <v>0</v>
      </c>
      <c r="BL359" s="18" t="s">
        <v>251</v>
      </c>
      <c r="BM359" s="145" t="s">
        <v>4645</v>
      </c>
    </row>
    <row r="360" spans="2:65" s="1" customFormat="1" ht="19.5">
      <c r="B360" s="34"/>
      <c r="D360" s="147" t="s">
        <v>253</v>
      </c>
      <c r="F360" s="148" t="s">
        <v>4212</v>
      </c>
      <c r="I360" s="149"/>
      <c r="L360" s="34"/>
      <c r="M360" s="150"/>
      <c r="T360" s="55"/>
      <c r="AT360" s="18" t="s">
        <v>253</v>
      </c>
      <c r="AU360" s="18" t="s">
        <v>21</v>
      </c>
    </row>
    <row r="361" spans="2:65" s="1" customFormat="1">
      <c r="B361" s="34"/>
      <c r="D361" s="151" t="s">
        <v>255</v>
      </c>
      <c r="F361" s="152" t="s">
        <v>4213</v>
      </c>
      <c r="I361" s="149"/>
      <c r="L361" s="34"/>
      <c r="M361" s="150"/>
      <c r="T361" s="55"/>
      <c r="AT361" s="18" t="s">
        <v>255</v>
      </c>
      <c r="AU361" s="18" t="s">
        <v>21</v>
      </c>
    </row>
    <row r="362" spans="2:65" s="11" customFormat="1" ht="25.9" customHeight="1">
      <c r="B362" s="122"/>
      <c r="D362" s="123" t="s">
        <v>74</v>
      </c>
      <c r="E362" s="124" t="s">
        <v>1930</v>
      </c>
      <c r="F362" s="124" t="s">
        <v>1931</v>
      </c>
      <c r="I362" s="125"/>
      <c r="J362" s="126">
        <f>BK362</f>
        <v>0</v>
      </c>
      <c r="L362" s="122"/>
      <c r="M362" s="127"/>
      <c r="P362" s="128">
        <f>SUM(P363:P364)</f>
        <v>0</v>
      </c>
      <c r="R362" s="128">
        <f>SUM(R363:R364)</f>
        <v>0</v>
      </c>
      <c r="T362" s="129">
        <f>SUM(T363:T364)</f>
        <v>0</v>
      </c>
      <c r="AR362" s="123" t="s">
        <v>251</v>
      </c>
      <c r="AT362" s="130" t="s">
        <v>74</v>
      </c>
      <c r="AU362" s="130" t="s">
        <v>75</v>
      </c>
      <c r="AY362" s="123" t="s">
        <v>244</v>
      </c>
      <c r="BK362" s="131">
        <f>SUM(BK363:BK364)</f>
        <v>0</v>
      </c>
    </row>
    <row r="363" spans="2:65" s="1" customFormat="1" ht="16.5" customHeight="1">
      <c r="B363" s="34"/>
      <c r="C363" s="134" t="s">
        <v>729</v>
      </c>
      <c r="D363" s="134" t="s">
        <v>246</v>
      </c>
      <c r="E363" s="135" t="s">
        <v>4220</v>
      </c>
      <c r="F363" s="136" t="s">
        <v>4221</v>
      </c>
      <c r="G363" s="137" t="s">
        <v>282</v>
      </c>
      <c r="H363" s="138">
        <v>4</v>
      </c>
      <c r="I363" s="139"/>
      <c r="J363" s="140">
        <f>ROUND(I363*H363,2)</f>
        <v>0</v>
      </c>
      <c r="K363" s="136" t="s">
        <v>29</v>
      </c>
      <c r="L363" s="34"/>
      <c r="M363" s="141" t="s">
        <v>29</v>
      </c>
      <c r="N363" s="142" t="s">
        <v>46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2390</v>
      </c>
      <c r="AT363" s="145" t="s">
        <v>246</v>
      </c>
      <c r="AU363" s="145" t="s">
        <v>83</v>
      </c>
      <c r="AY363" s="18" t="s">
        <v>244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83</v>
      </c>
      <c r="BK363" s="146">
        <f>ROUND(I363*H363,2)</f>
        <v>0</v>
      </c>
      <c r="BL363" s="18" t="s">
        <v>2390</v>
      </c>
      <c r="BM363" s="145" t="s">
        <v>4646</v>
      </c>
    </row>
    <row r="364" spans="2:65" s="1" customFormat="1">
      <c r="B364" s="34"/>
      <c r="D364" s="147" t="s">
        <v>253</v>
      </c>
      <c r="F364" s="148" t="s">
        <v>4221</v>
      </c>
      <c r="I364" s="149"/>
      <c r="L364" s="34"/>
      <c r="M364" s="185"/>
      <c r="N364" s="186"/>
      <c r="O364" s="186"/>
      <c r="P364" s="186"/>
      <c r="Q364" s="186"/>
      <c r="R364" s="186"/>
      <c r="S364" s="186"/>
      <c r="T364" s="187"/>
      <c r="AT364" s="18" t="s">
        <v>253</v>
      </c>
      <c r="AU364" s="18" t="s">
        <v>83</v>
      </c>
    </row>
    <row r="365" spans="2:65" s="1" customFormat="1" ht="6.95" customHeight="1">
      <c r="B365" s="43"/>
      <c r="C365" s="44"/>
      <c r="D365" s="44"/>
      <c r="E365" s="44"/>
      <c r="F365" s="44"/>
      <c r="G365" s="44"/>
      <c r="H365" s="44"/>
      <c r="I365" s="44"/>
      <c r="J365" s="44"/>
      <c r="K365" s="44"/>
      <c r="L365" s="34"/>
    </row>
  </sheetData>
  <sheetProtection algorithmName="SHA-512" hashValue="CU31LKo4YWtRy1Tpx00ZwD8lcOt2KC9LJVBCqICt/3CcQwTXjbjnElphHg2rPQssLR6DYrbqNtZhPKQ2zHwucA==" saltValue="pXToVs5knOWruzH24fqM5auU0kA9ocfH3/ihx/oEpSLPxcG5baR9kwQZuhhKP7ztj0d/eOG9cIIxd4AC4A5GYA==" spinCount="100000" sheet="1" objects="1" scenarios="1" formatColumns="0" formatRows="0" autoFilter="0"/>
  <autoFilter ref="C87:K364" xr:uid="{00000000-0009-0000-0000-00001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1200-000000000000}"/>
    <hyperlink ref="F97" r:id="rId2" xr:uid="{00000000-0004-0000-1200-000001000000}"/>
    <hyperlink ref="F101" r:id="rId3" xr:uid="{00000000-0004-0000-1200-000002000000}"/>
    <hyperlink ref="F105" r:id="rId4" xr:uid="{00000000-0004-0000-1200-000003000000}"/>
    <hyperlink ref="F109" r:id="rId5" xr:uid="{00000000-0004-0000-1200-000004000000}"/>
    <hyperlink ref="F112" r:id="rId6" xr:uid="{00000000-0004-0000-1200-000005000000}"/>
    <hyperlink ref="F119" r:id="rId7" xr:uid="{00000000-0004-0000-1200-000006000000}"/>
    <hyperlink ref="F123" r:id="rId8" xr:uid="{00000000-0004-0000-1200-000007000000}"/>
    <hyperlink ref="F127" r:id="rId9" xr:uid="{00000000-0004-0000-1200-000008000000}"/>
    <hyperlink ref="F136" r:id="rId10" xr:uid="{00000000-0004-0000-1200-000009000000}"/>
    <hyperlink ref="F140" r:id="rId11" xr:uid="{00000000-0004-0000-1200-00000A000000}"/>
    <hyperlink ref="F144" r:id="rId12" xr:uid="{00000000-0004-0000-1200-00000B000000}"/>
    <hyperlink ref="F148" r:id="rId13" xr:uid="{00000000-0004-0000-1200-00000C000000}"/>
    <hyperlink ref="F154" r:id="rId14" xr:uid="{00000000-0004-0000-1200-00000D000000}"/>
    <hyperlink ref="F161" r:id="rId15" xr:uid="{00000000-0004-0000-1200-00000E000000}"/>
    <hyperlink ref="F165" r:id="rId16" xr:uid="{00000000-0004-0000-1200-00000F000000}"/>
    <hyperlink ref="F171" r:id="rId17" xr:uid="{00000000-0004-0000-1200-000010000000}"/>
    <hyperlink ref="F174" r:id="rId18" xr:uid="{00000000-0004-0000-1200-000011000000}"/>
    <hyperlink ref="F178" r:id="rId19" xr:uid="{00000000-0004-0000-1200-000012000000}"/>
    <hyperlink ref="F182" r:id="rId20" xr:uid="{00000000-0004-0000-1200-000013000000}"/>
    <hyperlink ref="F189" r:id="rId21" xr:uid="{00000000-0004-0000-1200-000014000000}"/>
    <hyperlink ref="F194" r:id="rId22" xr:uid="{00000000-0004-0000-1200-000015000000}"/>
    <hyperlink ref="F202" r:id="rId23" xr:uid="{00000000-0004-0000-1200-000016000000}"/>
    <hyperlink ref="F206" r:id="rId24" xr:uid="{00000000-0004-0000-1200-000017000000}"/>
    <hyperlink ref="F210" r:id="rId25" xr:uid="{00000000-0004-0000-1200-000018000000}"/>
    <hyperlink ref="F214" r:id="rId26" xr:uid="{00000000-0004-0000-1200-000019000000}"/>
    <hyperlink ref="F218" r:id="rId27" xr:uid="{00000000-0004-0000-1200-00001A000000}"/>
    <hyperlink ref="F222" r:id="rId28" xr:uid="{00000000-0004-0000-1200-00001B000000}"/>
    <hyperlink ref="F226" r:id="rId29" xr:uid="{00000000-0004-0000-1200-00001C000000}"/>
    <hyperlink ref="F230" r:id="rId30" xr:uid="{00000000-0004-0000-1200-00001D000000}"/>
    <hyperlink ref="F234" r:id="rId31" xr:uid="{00000000-0004-0000-1200-00001E000000}"/>
    <hyperlink ref="F238" r:id="rId32" xr:uid="{00000000-0004-0000-1200-00001F000000}"/>
    <hyperlink ref="F242" r:id="rId33" xr:uid="{00000000-0004-0000-1200-000020000000}"/>
    <hyperlink ref="F254" r:id="rId34" xr:uid="{00000000-0004-0000-1200-000021000000}"/>
    <hyperlink ref="F261" r:id="rId35" xr:uid="{00000000-0004-0000-1200-000022000000}"/>
    <hyperlink ref="F266" r:id="rId36" xr:uid="{00000000-0004-0000-1200-000023000000}"/>
    <hyperlink ref="F273" r:id="rId37" xr:uid="{00000000-0004-0000-1200-000024000000}"/>
    <hyperlink ref="F276" r:id="rId38" xr:uid="{00000000-0004-0000-1200-000025000000}"/>
    <hyperlink ref="F285" r:id="rId39" xr:uid="{00000000-0004-0000-1200-000026000000}"/>
    <hyperlink ref="F289" r:id="rId40" xr:uid="{00000000-0004-0000-1200-000027000000}"/>
    <hyperlink ref="F295" r:id="rId41" xr:uid="{00000000-0004-0000-1200-000028000000}"/>
    <hyperlink ref="F300" r:id="rId42" xr:uid="{00000000-0004-0000-1200-000029000000}"/>
    <hyperlink ref="F305" r:id="rId43" xr:uid="{00000000-0004-0000-1200-00002A000000}"/>
    <hyperlink ref="F309" r:id="rId44" xr:uid="{00000000-0004-0000-1200-00002B000000}"/>
    <hyperlink ref="F320" r:id="rId45" xr:uid="{00000000-0004-0000-1200-00002C000000}"/>
    <hyperlink ref="F327" r:id="rId46" xr:uid="{00000000-0004-0000-1200-00002D000000}"/>
    <hyperlink ref="F331" r:id="rId47" xr:uid="{00000000-0004-0000-1200-00002E000000}"/>
    <hyperlink ref="F335" r:id="rId48" xr:uid="{00000000-0004-0000-1200-00002F000000}"/>
    <hyperlink ref="F339" r:id="rId49" xr:uid="{00000000-0004-0000-1200-000030000000}"/>
    <hyperlink ref="F343" r:id="rId50" xr:uid="{00000000-0004-0000-1200-000031000000}"/>
    <hyperlink ref="F348" r:id="rId51" xr:uid="{00000000-0004-0000-1200-000032000000}"/>
    <hyperlink ref="F351" r:id="rId52" xr:uid="{00000000-0004-0000-1200-000033000000}"/>
    <hyperlink ref="F357" r:id="rId53" xr:uid="{00000000-0004-0000-1200-000034000000}"/>
    <hyperlink ref="F361" r:id="rId54" xr:uid="{00000000-0004-0000-1200-00003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139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s="1" customFormat="1" ht="12" customHeight="1">
      <c r="B8" s="34"/>
      <c r="D8" s="28" t="s">
        <v>210</v>
      </c>
      <c r="L8" s="34"/>
    </row>
    <row r="9" spans="2:46" s="1" customFormat="1" ht="16.5" customHeight="1">
      <c r="B9" s="34"/>
      <c r="E9" s="310" t="s">
        <v>4647</v>
      </c>
      <c r="F9" s="335"/>
      <c r="G9" s="335"/>
      <c r="H9" s="335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4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ROUND(J91,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ROUND((SUM(BE91:BE226)),  2)</f>
        <v>0</v>
      </c>
      <c r="I33" s="96">
        <v>0.21</v>
      </c>
      <c r="J33" s="85">
        <f>ROUND(((SUM(BE91:BE226))*I33),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ROUND((SUM(BF91:BF226)),  2)</f>
        <v>0</v>
      </c>
      <c r="I34" s="96">
        <v>0.15</v>
      </c>
      <c r="J34" s="85">
        <f>ROUND(((SUM(BF91:BF226))*I34),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ROUND((SUM(BG91:BG226)),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ROUND((SUM(BH91:BH226)),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ROUND((SUM(BI91:BI226)),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040.33.1 - Nová brána pro vjezd na pozemek p.č.350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J91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J92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J93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J149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J161</f>
        <v>0</v>
      </c>
      <c r="L63" s="110"/>
    </row>
    <row r="64" spans="2:47" s="9" customFormat="1" ht="19.899999999999999" customHeight="1">
      <c r="B64" s="110"/>
      <c r="D64" s="111" t="s">
        <v>221</v>
      </c>
      <c r="E64" s="112"/>
      <c r="F64" s="112"/>
      <c r="G64" s="112"/>
      <c r="H64" s="112"/>
      <c r="I64" s="112"/>
      <c r="J64" s="113">
        <f>J175</f>
        <v>0</v>
      </c>
      <c r="L64" s="110"/>
    </row>
    <row r="65" spans="2:12" s="9" customFormat="1" ht="19.899999999999999" customHeight="1">
      <c r="B65" s="110"/>
      <c r="D65" s="111" t="s">
        <v>222</v>
      </c>
      <c r="E65" s="112"/>
      <c r="F65" s="112"/>
      <c r="G65" s="112"/>
      <c r="H65" s="112"/>
      <c r="I65" s="112"/>
      <c r="J65" s="113">
        <f>J185</f>
        <v>0</v>
      </c>
      <c r="L65" s="110"/>
    </row>
    <row r="66" spans="2:12" s="9" customFormat="1" ht="19.899999999999999" customHeight="1">
      <c r="B66" s="110"/>
      <c r="D66" s="111" t="s">
        <v>223</v>
      </c>
      <c r="E66" s="112"/>
      <c r="F66" s="112"/>
      <c r="G66" s="112"/>
      <c r="H66" s="112"/>
      <c r="I66" s="112"/>
      <c r="J66" s="113">
        <f>J199</f>
        <v>0</v>
      </c>
      <c r="L66" s="110"/>
    </row>
    <row r="67" spans="2:12" s="9" customFormat="1" ht="19.899999999999999" customHeight="1">
      <c r="B67" s="110"/>
      <c r="D67" s="111" t="s">
        <v>224</v>
      </c>
      <c r="E67" s="112"/>
      <c r="F67" s="112"/>
      <c r="G67" s="112"/>
      <c r="H67" s="112"/>
      <c r="I67" s="112"/>
      <c r="J67" s="113">
        <f>J210</f>
        <v>0</v>
      </c>
      <c r="L67" s="110"/>
    </row>
    <row r="68" spans="2:12" s="8" customFormat="1" ht="24.95" customHeight="1">
      <c r="B68" s="106"/>
      <c r="D68" s="107" t="s">
        <v>225</v>
      </c>
      <c r="E68" s="108"/>
      <c r="F68" s="108"/>
      <c r="G68" s="108"/>
      <c r="H68" s="108"/>
      <c r="I68" s="108"/>
      <c r="J68" s="109">
        <f>J214</f>
        <v>0</v>
      </c>
      <c r="L68" s="106"/>
    </row>
    <row r="69" spans="2:12" s="9" customFormat="1" ht="19.899999999999999" customHeight="1">
      <c r="B69" s="110"/>
      <c r="D69" s="111" t="s">
        <v>226</v>
      </c>
      <c r="E69" s="112"/>
      <c r="F69" s="112"/>
      <c r="G69" s="112"/>
      <c r="H69" s="112"/>
      <c r="I69" s="112"/>
      <c r="J69" s="113">
        <f>J215</f>
        <v>0</v>
      </c>
      <c r="L69" s="110"/>
    </row>
    <row r="70" spans="2:12" s="9" customFormat="1" ht="19.899999999999999" customHeight="1">
      <c r="B70" s="110"/>
      <c r="D70" s="111" t="s">
        <v>2174</v>
      </c>
      <c r="E70" s="112"/>
      <c r="F70" s="112"/>
      <c r="G70" s="112"/>
      <c r="H70" s="112"/>
      <c r="I70" s="112"/>
      <c r="J70" s="113">
        <f>J219</f>
        <v>0</v>
      </c>
      <c r="L70" s="110"/>
    </row>
    <row r="71" spans="2:12" s="8" customFormat="1" ht="24.95" customHeight="1">
      <c r="B71" s="106"/>
      <c r="D71" s="107" t="s">
        <v>1348</v>
      </c>
      <c r="E71" s="108"/>
      <c r="F71" s="108"/>
      <c r="G71" s="108"/>
      <c r="H71" s="108"/>
      <c r="I71" s="108"/>
      <c r="J71" s="109">
        <f>J224</f>
        <v>0</v>
      </c>
      <c r="L71" s="106"/>
    </row>
    <row r="72" spans="2:12" s="1" customFormat="1" ht="21.75" customHeight="1">
      <c r="B72" s="34"/>
      <c r="L72" s="34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5" customHeight="1">
      <c r="B78" s="34"/>
      <c r="C78" s="22" t="s">
        <v>229</v>
      </c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16.5" customHeight="1">
      <c r="B81" s="34"/>
      <c r="E81" s="336" t="str">
        <f>E7</f>
        <v>Opatření Zátor-Loučky, OHO, Dílčí stavba 02.040 Opatření v úseku Zátor - Loučky</v>
      </c>
      <c r="F81" s="337"/>
      <c r="G81" s="337"/>
      <c r="H81" s="337"/>
      <c r="L81" s="34"/>
    </row>
    <row r="82" spans="2:65" s="1" customFormat="1" ht="12" customHeight="1">
      <c r="B82" s="34"/>
      <c r="C82" s="28" t="s">
        <v>210</v>
      </c>
      <c r="L82" s="34"/>
    </row>
    <row r="83" spans="2:65" s="1" customFormat="1" ht="16.5" customHeight="1">
      <c r="B83" s="34"/>
      <c r="E83" s="310" t="str">
        <f>E9</f>
        <v>040.33.1 - Nová brána pro vjezd na pozemek p.č.350</v>
      </c>
      <c r="F83" s="335"/>
      <c r="G83" s="335"/>
      <c r="H83" s="335"/>
      <c r="L83" s="34"/>
    </row>
    <row r="84" spans="2:65" s="1" customFormat="1" ht="6.95" customHeight="1">
      <c r="B84" s="34"/>
      <c r="L84" s="34"/>
    </row>
    <row r="85" spans="2:65" s="1" customFormat="1" ht="12" customHeight="1">
      <c r="B85" s="34"/>
      <c r="C85" s="28" t="s">
        <v>22</v>
      </c>
      <c r="F85" s="26" t="str">
        <f>F12</f>
        <v>Zátor</v>
      </c>
      <c r="I85" s="28" t="s">
        <v>24</v>
      </c>
      <c r="J85" s="51">
        <f>IF(J12="","",J12)</f>
        <v>45897</v>
      </c>
      <c r="L85" s="34"/>
    </row>
    <row r="86" spans="2:65" s="1" customFormat="1" ht="6.95" customHeight="1">
      <c r="B86" s="34"/>
      <c r="L86" s="34"/>
    </row>
    <row r="87" spans="2:65" s="1" customFormat="1" ht="15.2" customHeight="1">
      <c r="B87" s="34"/>
      <c r="C87" s="28" t="s">
        <v>27</v>
      </c>
      <c r="F87" s="26" t="str">
        <f>E15</f>
        <v>Povodí Odry, státní podnik</v>
      </c>
      <c r="I87" s="28" t="s">
        <v>34</v>
      </c>
      <c r="J87" s="32" t="str">
        <f>E21</f>
        <v>AQUATIS, a.s.</v>
      </c>
      <c r="L87" s="34"/>
    </row>
    <row r="88" spans="2:65" s="1" customFormat="1" ht="25.7" customHeight="1">
      <c r="B88" s="34"/>
      <c r="C88" s="28" t="s">
        <v>32</v>
      </c>
      <c r="F88" s="26" t="str">
        <f>IF(E18="","",E18)</f>
        <v>Vyplň údaj</v>
      </c>
      <c r="I88" s="28" t="s">
        <v>37</v>
      </c>
      <c r="J88" s="32" t="str">
        <f>E24</f>
        <v>Ing. Michal Jendruščák</v>
      </c>
      <c r="L88" s="34"/>
    </row>
    <row r="89" spans="2:65" s="1" customFormat="1" ht="10.35" customHeight="1">
      <c r="B89" s="34"/>
      <c r="L89" s="34"/>
    </row>
    <row r="90" spans="2:65" s="10" customFormat="1" ht="29.25" customHeight="1">
      <c r="B90" s="114"/>
      <c r="C90" s="115" t="s">
        <v>230</v>
      </c>
      <c r="D90" s="116" t="s">
        <v>60</v>
      </c>
      <c r="E90" s="116" t="s">
        <v>56</v>
      </c>
      <c r="F90" s="116" t="s">
        <v>57</v>
      </c>
      <c r="G90" s="116" t="s">
        <v>231</v>
      </c>
      <c r="H90" s="116" t="s">
        <v>232</v>
      </c>
      <c r="I90" s="116" t="s">
        <v>233</v>
      </c>
      <c r="J90" s="116" t="s">
        <v>214</v>
      </c>
      <c r="K90" s="117" t="s">
        <v>234</v>
      </c>
      <c r="L90" s="114"/>
      <c r="M90" s="58" t="s">
        <v>29</v>
      </c>
      <c r="N90" s="59" t="s">
        <v>45</v>
      </c>
      <c r="O90" s="59" t="s">
        <v>235</v>
      </c>
      <c r="P90" s="59" t="s">
        <v>236</v>
      </c>
      <c r="Q90" s="59" t="s">
        <v>237</v>
      </c>
      <c r="R90" s="59" t="s">
        <v>238</v>
      </c>
      <c r="S90" s="59" t="s">
        <v>239</v>
      </c>
      <c r="T90" s="60" t="s">
        <v>240</v>
      </c>
    </row>
    <row r="91" spans="2:65" s="1" customFormat="1" ht="22.9" customHeight="1">
      <c r="B91" s="34"/>
      <c r="C91" s="63" t="s">
        <v>241</v>
      </c>
      <c r="J91" s="118">
        <f>BK91</f>
        <v>0</v>
      </c>
      <c r="L91" s="34"/>
      <c r="M91" s="61"/>
      <c r="N91" s="52"/>
      <c r="O91" s="52"/>
      <c r="P91" s="119">
        <f>P92+P214+P224</f>
        <v>0</v>
      </c>
      <c r="Q91" s="52"/>
      <c r="R91" s="119">
        <f>R92+R214+R224</f>
        <v>1.5759041999999999</v>
      </c>
      <c r="S91" s="52"/>
      <c r="T91" s="120">
        <f>T92+T214+T224</f>
        <v>1.427</v>
      </c>
      <c r="AT91" s="18" t="s">
        <v>74</v>
      </c>
      <c r="AU91" s="18" t="s">
        <v>215</v>
      </c>
      <c r="BK91" s="121">
        <f>BK92+BK214+BK224</f>
        <v>0</v>
      </c>
    </row>
    <row r="92" spans="2:65" s="11" customFormat="1" ht="25.9" customHeight="1">
      <c r="B92" s="122"/>
      <c r="D92" s="123" t="s">
        <v>74</v>
      </c>
      <c r="E92" s="124" t="s">
        <v>242</v>
      </c>
      <c r="F92" s="124" t="s">
        <v>243</v>
      </c>
      <c r="I92" s="125"/>
      <c r="J92" s="126">
        <f>BK92</f>
        <v>0</v>
      </c>
      <c r="L92" s="122"/>
      <c r="M92" s="127"/>
      <c r="P92" s="128">
        <f>P93+P149+P161+P175+P185+P199+P210</f>
        <v>0</v>
      </c>
      <c r="R92" s="128">
        <f>R93+R149+R161+R175+R185+R199+R210</f>
        <v>1.4491041999999998</v>
      </c>
      <c r="T92" s="129">
        <f>T93+T149+T161+T175+T185+T199+T210</f>
        <v>1.427</v>
      </c>
      <c r="AR92" s="123" t="s">
        <v>83</v>
      </c>
      <c r="AT92" s="130" t="s">
        <v>74</v>
      </c>
      <c r="AU92" s="130" t="s">
        <v>75</v>
      </c>
      <c r="AY92" s="123" t="s">
        <v>244</v>
      </c>
      <c r="BK92" s="131">
        <f>BK93+BK149+BK161+BK175+BK185+BK199+BK210</f>
        <v>0</v>
      </c>
    </row>
    <row r="93" spans="2:65" s="11" customFormat="1" ht="22.9" customHeight="1">
      <c r="B93" s="122"/>
      <c r="D93" s="123" t="s">
        <v>74</v>
      </c>
      <c r="E93" s="132" t="s">
        <v>83</v>
      </c>
      <c r="F93" s="132" t="s">
        <v>245</v>
      </c>
      <c r="I93" s="125"/>
      <c r="J93" s="133">
        <f>BK93</f>
        <v>0</v>
      </c>
      <c r="L93" s="122"/>
      <c r="M93" s="127"/>
      <c r="P93" s="128">
        <f>SUM(P94:P148)</f>
        <v>0</v>
      </c>
      <c r="R93" s="128">
        <f>SUM(R94:R148)</f>
        <v>1.76E-4</v>
      </c>
      <c r="T93" s="129">
        <f>SUM(T94:T148)</f>
        <v>0</v>
      </c>
      <c r="AR93" s="123" t="s">
        <v>83</v>
      </c>
      <c r="AT93" s="130" t="s">
        <v>74</v>
      </c>
      <c r="AU93" s="130" t="s">
        <v>83</v>
      </c>
      <c r="AY93" s="123" t="s">
        <v>244</v>
      </c>
      <c r="BK93" s="131">
        <f>SUM(BK94:BK148)</f>
        <v>0</v>
      </c>
    </row>
    <row r="94" spans="2:65" s="1" customFormat="1" ht="16.5" customHeight="1">
      <c r="B94" s="34"/>
      <c r="C94" s="134" t="s">
        <v>83</v>
      </c>
      <c r="D94" s="134" t="s">
        <v>246</v>
      </c>
      <c r="E94" s="135" t="s">
        <v>2695</v>
      </c>
      <c r="F94" s="136" t="s">
        <v>2696</v>
      </c>
      <c r="G94" s="137" t="s">
        <v>249</v>
      </c>
      <c r="H94" s="138">
        <v>18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4648</v>
      </c>
    </row>
    <row r="95" spans="2:65" s="1" customFormat="1">
      <c r="B95" s="34"/>
      <c r="D95" s="147" t="s">
        <v>253</v>
      </c>
      <c r="F95" s="148" t="s">
        <v>2698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2699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2" customFormat="1">
      <c r="B97" s="153"/>
      <c r="D97" s="147" t="s">
        <v>262</v>
      </c>
      <c r="E97" s="154" t="s">
        <v>29</v>
      </c>
      <c r="F97" s="155" t="s">
        <v>4649</v>
      </c>
      <c r="H97" s="156">
        <v>18</v>
      </c>
      <c r="I97" s="157"/>
      <c r="L97" s="153"/>
      <c r="M97" s="158"/>
      <c r="T97" s="159"/>
      <c r="AT97" s="154" t="s">
        <v>262</v>
      </c>
      <c r="AU97" s="154" t="s">
        <v>21</v>
      </c>
      <c r="AV97" s="12" t="s">
        <v>21</v>
      </c>
      <c r="AW97" s="12" t="s">
        <v>36</v>
      </c>
      <c r="AX97" s="12" t="s">
        <v>83</v>
      </c>
      <c r="AY97" s="154" t="s">
        <v>244</v>
      </c>
    </row>
    <row r="98" spans="2:65" s="1" customFormat="1" ht="16.5" customHeight="1">
      <c r="B98" s="34"/>
      <c r="C98" s="134" t="s">
        <v>21</v>
      </c>
      <c r="D98" s="134" t="s">
        <v>246</v>
      </c>
      <c r="E98" s="135" t="s">
        <v>4650</v>
      </c>
      <c r="F98" s="136" t="s">
        <v>4651</v>
      </c>
      <c r="G98" s="137" t="s">
        <v>274</v>
      </c>
      <c r="H98" s="138">
        <v>5.9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4652</v>
      </c>
    </row>
    <row r="99" spans="2:65" s="1" customFormat="1" ht="19.5">
      <c r="B99" s="34"/>
      <c r="D99" s="147" t="s">
        <v>253</v>
      </c>
      <c r="F99" s="148" t="s">
        <v>4653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4654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4655</v>
      </c>
      <c r="H101" s="156">
        <v>2.1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75</v>
      </c>
      <c r="AY101" s="154" t="s">
        <v>244</v>
      </c>
    </row>
    <row r="102" spans="2:65" s="12" customFormat="1">
      <c r="B102" s="153"/>
      <c r="D102" s="147" t="s">
        <v>262</v>
      </c>
      <c r="E102" s="154" t="s">
        <v>29</v>
      </c>
      <c r="F102" s="155" t="s">
        <v>4656</v>
      </c>
      <c r="H102" s="156">
        <v>3.8</v>
      </c>
      <c r="I102" s="157"/>
      <c r="L102" s="153"/>
      <c r="M102" s="158"/>
      <c r="T102" s="159"/>
      <c r="AT102" s="154" t="s">
        <v>262</v>
      </c>
      <c r="AU102" s="154" t="s">
        <v>21</v>
      </c>
      <c r="AV102" s="12" t="s">
        <v>21</v>
      </c>
      <c r="AW102" s="12" t="s">
        <v>36</v>
      </c>
      <c r="AX102" s="12" t="s">
        <v>75</v>
      </c>
      <c r="AY102" s="154" t="s">
        <v>244</v>
      </c>
    </row>
    <row r="103" spans="2:65" s="13" customFormat="1">
      <c r="B103" s="160"/>
      <c r="D103" s="147" t="s">
        <v>262</v>
      </c>
      <c r="E103" s="161" t="s">
        <v>29</v>
      </c>
      <c r="F103" s="162" t="s">
        <v>271</v>
      </c>
      <c r="H103" s="163">
        <v>5.9</v>
      </c>
      <c r="I103" s="164"/>
      <c r="L103" s="160"/>
      <c r="M103" s="165"/>
      <c r="T103" s="166"/>
      <c r="AT103" s="161" t="s">
        <v>262</v>
      </c>
      <c r="AU103" s="161" t="s">
        <v>21</v>
      </c>
      <c r="AV103" s="13" t="s">
        <v>251</v>
      </c>
      <c r="AW103" s="13" t="s">
        <v>36</v>
      </c>
      <c r="AX103" s="13" t="s">
        <v>83</v>
      </c>
      <c r="AY103" s="161" t="s">
        <v>244</v>
      </c>
    </row>
    <row r="104" spans="2:65" s="1" customFormat="1" ht="21.75" customHeight="1">
      <c r="B104" s="34"/>
      <c r="C104" s="134" t="s">
        <v>264</v>
      </c>
      <c r="D104" s="134" t="s">
        <v>246</v>
      </c>
      <c r="E104" s="135" t="s">
        <v>4657</v>
      </c>
      <c r="F104" s="136" t="s">
        <v>4658</v>
      </c>
      <c r="G104" s="137" t="s">
        <v>274</v>
      </c>
      <c r="H104" s="138">
        <v>11.62</v>
      </c>
      <c r="I104" s="139"/>
      <c r="J104" s="140">
        <f>ROUND(I104*H104,2)</f>
        <v>0</v>
      </c>
      <c r="K104" s="136" t="s">
        <v>250</v>
      </c>
      <c r="L104" s="34"/>
      <c r="M104" s="141" t="s">
        <v>29</v>
      </c>
      <c r="N104" s="142" t="s">
        <v>46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251</v>
      </c>
      <c r="AT104" s="145" t="s">
        <v>246</v>
      </c>
      <c r="AU104" s="145" t="s">
        <v>21</v>
      </c>
      <c r="AY104" s="18" t="s">
        <v>244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83</v>
      </c>
      <c r="BK104" s="146">
        <f>ROUND(I104*H104,2)</f>
        <v>0</v>
      </c>
      <c r="BL104" s="18" t="s">
        <v>251</v>
      </c>
      <c r="BM104" s="145" t="s">
        <v>4659</v>
      </c>
    </row>
    <row r="105" spans="2:65" s="1" customFormat="1" ht="19.5">
      <c r="B105" s="34"/>
      <c r="D105" s="147" t="s">
        <v>253</v>
      </c>
      <c r="F105" s="148" t="s">
        <v>4660</v>
      </c>
      <c r="I105" s="149"/>
      <c r="L105" s="34"/>
      <c r="M105" s="150"/>
      <c r="T105" s="55"/>
      <c r="AT105" s="18" t="s">
        <v>253</v>
      </c>
      <c r="AU105" s="18" t="s">
        <v>21</v>
      </c>
    </row>
    <row r="106" spans="2:65" s="1" customFormat="1">
      <c r="B106" s="34"/>
      <c r="D106" s="151" t="s">
        <v>255</v>
      </c>
      <c r="F106" s="152" t="s">
        <v>4661</v>
      </c>
      <c r="I106" s="149"/>
      <c r="L106" s="34"/>
      <c r="M106" s="150"/>
      <c r="T106" s="55"/>
      <c r="AT106" s="18" t="s">
        <v>255</v>
      </c>
      <c r="AU106" s="18" t="s">
        <v>21</v>
      </c>
    </row>
    <row r="107" spans="2:65" s="12" customFormat="1">
      <c r="B107" s="153"/>
      <c r="D107" s="147" t="s">
        <v>262</v>
      </c>
      <c r="E107" s="154" t="s">
        <v>29</v>
      </c>
      <c r="F107" s="155" t="s">
        <v>4662</v>
      </c>
      <c r="H107" s="156">
        <v>2.7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75</v>
      </c>
      <c r="AY107" s="154" t="s">
        <v>244</v>
      </c>
    </row>
    <row r="108" spans="2:65" s="12" customFormat="1">
      <c r="B108" s="153"/>
      <c r="D108" s="147" t="s">
        <v>262</v>
      </c>
      <c r="E108" s="154" t="s">
        <v>29</v>
      </c>
      <c r="F108" s="155" t="s">
        <v>4663</v>
      </c>
      <c r="H108" s="156">
        <v>5.9</v>
      </c>
      <c r="I108" s="157"/>
      <c r="L108" s="153"/>
      <c r="M108" s="158"/>
      <c r="T108" s="159"/>
      <c r="AT108" s="154" t="s">
        <v>262</v>
      </c>
      <c r="AU108" s="154" t="s">
        <v>21</v>
      </c>
      <c r="AV108" s="12" t="s">
        <v>21</v>
      </c>
      <c r="AW108" s="12" t="s">
        <v>36</v>
      </c>
      <c r="AX108" s="12" t="s">
        <v>75</v>
      </c>
      <c r="AY108" s="154" t="s">
        <v>244</v>
      </c>
    </row>
    <row r="109" spans="2:65" s="14" customFormat="1">
      <c r="B109" s="168"/>
      <c r="D109" s="147" t="s">
        <v>262</v>
      </c>
      <c r="E109" s="169" t="s">
        <v>29</v>
      </c>
      <c r="F109" s="170" t="s">
        <v>321</v>
      </c>
      <c r="H109" s="171">
        <v>8.6</v>
      </c>
      <c r="I109" s="172"/>
      <c r="L109" s="168"/>
      <c r="M109" s="173"/>
      <c r="T109" s="174"/>
      <c r="AT109" s="169" t="s">
        <v>262</v>
      </c>
      <c r="AU109" s="169" t="s">
        <v>21</v>
      </c>
      <c r="AV109" s="14" t="s">
        <v>264</v>
      </c>
      <c r="AW109" s="14" t="s">
        <v>36</v>
      </c>
      <c r="AX109" s="14" t="s">
        <v>75</v>
      </c>
      <c r="AY109" s="169" t="s">
        <v>244</v>
      </c>
    </row>
    <row r="110" spans="2:65" s="12" customFormat="1">
      <c r="B110" s="153"/>
      <c r="D110" s="147" t="s">
        <v>262</v>
      </c>
      <c r="E110" s="154" t="s">
        <v>29</v>
      </c>
      <c r="F110" s="155" t="s">
        <v>4664</v>
      </c>
      <c r="H110" s="156">
        <v>1.7</v>
      </c>
      <c r="I110" s="157"/>
      <c r="L110" s="153"/>
      <c r="M110" s="158"/>
      <c r="T110" s="159"/>
      <c r="AT110" s="154" t="s">
        <v>262</v>
      </c>
      <c r="AU110" s="154" t="s">
        <v>21</v>
      </c>
      <c r="AV110" s="12" t="s">
        <v>21</v>
      </c>
      <c r="AW110" s="12" t="s">
        <v>36</v>
      </c>
      <c r="AX110" s="12" t="s">
        <v>75</v>
      </c>
      <c r="AY110" s="154" t="s">
        <v>244</v>
      </c>
    </row>
    <row r="111" spans="2:65" s="12" customFormat="1">
      <c r="B111" s="153"/>
      <c r="D111" s="147" t="s">
        <v>262</v>
      </c>
      <c r="E111" s="154" t="s">
        <v>29</v>
      </c>
      <c r="F111" s="155" t="s">
        <v>4665</v>
      </c>
      <c r="H111" s="156">
        <v>1.32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75</v>
      </c>
      <c r="AY111" s="154" t="s">
        <v>244</v>
      </c>
    </row>
    <row r="112" spans="2:65" s="14" customFormat="1">
      <c r="B112" s="168"/>
      <c r="D112" s="147" t="s">
        <v>262</v>
      </c>
      <c r="E112" s="169" t="s">
        <v>4666</v>
      </c>
      <c r="F112" s="170" t="s">
        <v>321</v>
      </c>
      <c r="H112" s="171">
        <v>3.02</v>
      </c>
      <c r="I112" s="172"/>
      <c r="L112" s="168"/>
      <c r="M112" s="173"/>
      <c r="T112" s="174"/>
      <c r="AT112" s="169" t="s">
        <v>262</v>
      </c>
      <c r="AU112" s="169" t="s">
        <v>21</v>
      </c>
      <c r="AV112" s="14" t="s">
        <v>264</v>
      </c>
      <c r="AW112" s="14" t="s">
        <v>36</v>
      </c>
      <c r="AX112" s="14" t="s">
        <v>75</v>
      </c>
      <c r="AY112" s="169" t="s">
        <v>244</v>
      </c>
    </row>
    <row r="113" spans="2:65" s="13" customFormat="1">
      <c r="B113" s="160"/>
      <c r="D113" s="147" t="s">
        <v>262</v>
      </c>
      <c r="E113" s="161" t="s">
        <v>29</v>
      </c>
      <c r="F113" s="162" t="s">
        <v>271</v>
      </c>
      <c r="H113" s="163">
        <v>11.62</v>
      </c>
      <c r="I113" s="164"/>
      <c r="L113" s="160"/>
      <c r="M113" s="165"/>
      <c r="T113" s="166"/>
      <c r="AT113" s="161" t="s">
        <v>262</v>
      </c>
      <c r="AU113" s="161" t="s">
        <v>21</v>
      </c>
      <c r="AV113" s="13" t="s">
        <v>251</v>
      </c>
      <c r="AW113" s="13" t="s">
        <v>36</v>
      </c>
      <c r="AX113" s="13" t="s">
        <v>83</v>
      </c>
      <c r="AY113" s="161" t="s">
        <v>244</v>
      </c>
    </row>
    <row r="114" spans="2:65" s="1" customFormat="1" ht="21.75" customHeight="1">
      <c r="B114" s="34"/>
      <c r="C114" s="134" t="s">
        <v>251</v>
      </c>
      <c r="D114" s="134" t="s">
        <v>246</v>
      </c>
      <c r="E114" s="135" t="s">
        <v>4667</v>
      </c>
      <c r="F114" s="136" t="s">
        <v>4668</v>
      </c>
      <c r="G114" s="137" t="s">
        <v>274</v>
      </c>
      <c r="H114" s="138">
        <v>4.2</v>
      </c>
      <c r="I114" s="139"/>
      <c r="J114" s="140">
        <f>ROUND(I114*H114,2)</f>
        <v>0</v>
      </c>
      <c r="K114" s="136" t="s">
        <v>250</v>
      </c>
      <c r="L114" s="34"/>
      <c r="M114" s="141" t="s">
        <v>29</v>
      </c>
      <c r="N114" s="142" t="s">
        <v>46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251</v>
      </c>
      <c r="AT114" s="145" t="s">
        <v>246</v>
      </c>
      <c r="AU114" s="145" t="s">
        <v>21</v>
      </c>
      <c r="AY114" s="18" t="s">
        <v>244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83</v>
      </c>
      <c r="BK114" s="146">
        <f>ROUND(I114*H114,2)</f>
        <v>0</v>
      </c>
      <c r="BL114" s="18" t="s">
        <v>251</v>
      </c>
      <c r="BM114" s="145" t="s">
        <v>4669</v>
      </c>
    </row>
    <row r="115" spans="2:65" s="1" customFormat="1" ht="19.5">
      <c r="B115" s="34"/>
      <c r="D115" s="147" t="s">
        <v>253</v>
      </c>
      <c r="F115" s="148" t="s">
        <v>4670</v>
      </c>
      <c r="I115" s="149"/>
      <c r="L115" s="34"/>
      <c r="M115" s="150"/>
      <c r="T115" s="55"/>
      <c r="AT115" s="18" t="s">
        <v>253</v>
      </c>
      <c r="AU115" s="18" t="s">
        <v>21</v>
      </c>
    </row>
    <row r="116" spans="2:65" s="1" customFormat="1">
      <c r="B116" s="34"/>
      <c r="D116" s="151" t="s">
        <v>255</v>
      </c>
      <c r="F116" s="152" t="s">
        <v>4671</v>
      </c>
      <c r="I116" s="149"/>
      <c r="L116" s="34"/>
      <c r="M116" s="150"/>
      <c r="T116" s="55"/>
      <c r="AT116" s="18" t="s">
        <v>255</v>
      </c>
      <c r="AU116" s="18" t="s">
        <v>21</v>
      </c>
    </row>
    <row r="117" spans="2:65" s="12" customFormat="1">
      <c r="B117" s="153"/>
      <c r="D117" s="147" t="s">
        <v>262</v>
      </c>
      <c r="E117" s="154" t="s">
        <v>29</v>
      </c>
      <c r="F117" s="155" t="s">
        <v>4672</v>
      </c>
      <c r="H117" s="156">
        <v>4.2</v>
      </c>
      <c r="I117" s="157"/>
      <c r="L117" s="153"/>
      <c r="M117" s="158"/>
      <c r="T117" s="159"/>
      <c r="AT117" s="154" t="s">
        <v>262</v>
      </c>
      <c r="AU117" s="154" t="s">
        <v>21</v>
      </c>
      <c r="AV117" s="12" t="s">
        <v>21</v>
      </c>
      <c r="AW117" s="12" t="s">
        <v>36</v>
      </c>
      <c r="AX117" s="12" t="s">
        <v>83</v>
      </c>
      <c r="AY117" s="154" t="s">
        <v>244</v>
      </c>
    </row>
    <row r="118" spans="2:65" s="1" customFormat="1" ht="24.2" customHeight="1">
      <c r="B118" s="34"/>
      <c r="C118" s="134" t="s">
        <v>279</v>
      </c>
      <c r="D118" s="134" t="s">
        <v>246</v>
      </c>
      <c r="E118" s="135" t="s">
        <v>4673</v>
      </c>
      <c r="F118" s="136" t="s">
        <v>4674</v>
      </c>
      <c r="G118" s="137" t="s">
        <v>274</v>
      </c>
      <c r="H118" s="138">
        <v>42</v>
      </c>
      <c r="I118" s="139"/>
      <c r="J118" s="140">
        <f>ROUND(I118*H118,2)</f>
        <v>0</v>
      </c>
      <c r="K118" s="136" t="s">
        <v>250</v>
      </c>
      <c r="L118" s="34"/>
      <c r="M118" s="141" t="s">
        <v>29</v>
      </c>
      <c r="N118" s="142" t="s">
        <v>46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251</v>
      </c>
      <c r="AT118" s="145" t="s">
        <v>246</v>
      </c>
      <c r="AU118" s="145" t="s">
        <v>21</v>
      </c>
      <c r="AY118" s="18" t="s">
        <v>244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83</v>
      </c>
      <c r="BK118" s="146">
        <f>ROUND(I118*H118,2)</f>
        <v>0</v>
      </c>
      <c r="BL118" s="18" t="s">
        <v>251</v>
      </c>
      <c r="BM118" s="145" t="s">
        <v>4675</v>
      </c>
    </row>
    <row r="119" spans="2:65" s="1" customFormat="1" ht="19.5">
      <c r="B119" s="34"/>
      <c r="D119" s="147" t="s">
        <v>253</v>
      </c>
      <c r="F119" s="148" t="s">
        <v>4676</v>
      </c>
      <c r="I119" s="149"/>
      <c r="L119" s="34"/>
      <c r="M119" s="150"/>
      <c r="T119" s="55"/>
      <c r="AT119" s="18" t="s">
        <v>253</v>
      </c>
      <c r="AU119" s="18" t="s">
        <v>21</v>
      </c>
    </row>
    <row r="120" spans="2:65" s="1" customFormat="1">
      <c r="B120" s="34"/>
      <c r="D120" s="151" t="s">
        <v>255</v>
      </c>
      <c r="F120" s="152" t="s">
        <v>4677</v>
      </c>
      <c r="I120" s="149"/>
      <c r="L120" s="34"/>
      <c r="M120" s="150"/>
      <c r="T120" s="55"/>
      <c r="AT120" s="18" t="s">
        <v>255</v>
      </c>
      <c r="AU120" s="18" t="s">
        <v>21</v>
      </c>
    </row>
    <row r="121" spans="2:65" s="12" customFormat="1">
      <c r="B121" s="153"/>
      <c r="D121" s="147" t="s">
        <v>262</v>
      </c>
      <c r="E121" s="154" t="s">
        <v>29</v>
      </c>
      <c r="F121" s="155" t="s">
        <v>4678</v>
      </c>
      <c r="H121" s="156">
        <v>42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83</v>
      </c>
      <c r="AY121" s="154" t="s">
        <v>244</v>
      </c>
    </row>
    <row r="122" spans="2:65" s="1" customFormat="1" ht="16.5" customHeight="1">
      <c r="B122" s="34"/>
      <c r="C122" s="134" t="s">
        <v>286</v>
      </c>
      <c r="D122" s="134" t="s">
        <v>246</v>
      </c>
      <c r="E122" s="135" t="s">
        <v>414</v>
      </c>
      <c r="F122" s="136" t="s">
        <v>415</v>
      </c>
      <c r="G122" s="137" t="s">
        <v>416</v>
      </c>
      <c r="H122" s="138">
        <v>8.4</v>
      </c>
      <c r="I122" s="139"/>
      <c r="J122" s="140">
        <f>ROUND(I122*H122,2)</f>
        <v>0</v>
      </c>
      <c r="K122" s="136" t="s">
        <v>250</v>
      </c>
      <c r="L122" s="34"/>
      <c r="M122" s="141" t="s">
        <v>29</v>
      </c>
      <c r="N122" s="142" t="s">
        <v>46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251</v>
      </c>
      <c r="AT122" s="145" t="s">
        <v>246</v>
      </c>
      <c r="AU122" s="145" t="s">
        <v>21</v>
      </c>
      <c r="AY122" s="18" t="s">
        <v>244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83</v>
      </c>
      <c r="BK122" s="146">
        <f>ROUND(I122*H122,2)</f>
        <v>0</v>
      </c>
      <c r="BL122" s="18" t="s">
        <v>251</v>
      </c>
      <c r="BM122" s="145" t="s">
        <v>4679</v>
      </c>
    </row>
    <row r="123" spans="2:65" s="1" customFormat="1" ht="19.5">
      <c r="B123" s="34"/>
      <c r="D123" s="147" t="s">
        <v>253</v>
      </c>
      <c r="F123" s="148" t="s">
        <v>418</v>
      </c>
      <c r="I123" s="149"/>
      <c r="L123" s="34"/>
      <c r="M123" s="150"/>
      <c r="T123" s="55"/>
      <c r="AT123" s="18" t="s">
        <v>253</v>
      </c>
      <c r="AU123" s="18" t="s">
        <v>21</v>
      </c>
    </row>
    <row r="124" spans="2:65" s="1" customFormat="1">
      <c r="B124" s="34"/>
      <c r="D124" s="151" t="s">
        <v>255</v>
      </c>
      <c r="F124" s="152" t="s">
        <v>419</v>
      </c>
      <c r="I124" s="149"/>
      <c r="L124" s="34"/>
      <c r="M124" s="150"/>
      <c r="T124" s="55"/>
      <c r="AT124" s="18" t="s">
        <v>255</v>
      </c>
      <c r="AU124" s="18" t="s">
        <v>21</v>
      </c>
    </row>
    <row r="125" spans="2:65" s="12" customFormat="1">
      <c r="B125" s="153"/>
      <c r="D125" s="147" t="s">
        <v>262</v>
      </c>
      <c r="E125" s="154" t="s">
        <v>29</v>
      </c>
      <c r="F125" s="155" t="s">
        <v>4680</v>
      </c>
      <c r="H125" s="156">
        <v>8.4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83</v>
      </c>
      <c r="AY125" s="154" t="s">
        <v>244</v>
      </c>
    </row>
    <row r="126" spans="2:65" s="1" customFormat="1" ht="16.5" customHeight="1">
      <c r="B126" s="34"/>
      <c r="C126" s="134" t="s">
        <v>293</v>
      </c>
      <c r="D126" s="134" t="s">
        <v>246</v>
      </c>
      <c r="E126" s="135" t="s">
        <v>353</v>
      </c>
      <c r="F126" s="136" t="s">
        <v>354</v>
      </c>
      <c r="G126" s="137" t="s">
        <v>274</v>
      </c>
      <c r="H126" s="138">
        <v>1.7</v>
      </c>
      <c r="I126" s="139"/>
      <c r="J126" s="140">
        <f>ROUND(I126*H126,2)</f>
        <v>0</v>
      </c>
      <c r="K126" s="136" t="s">
        <v>250</v>
      </c>
      <c r="L126" s="34"/>
      <c r="M126" s="141" t="s">
        <v>29</v>
      </c>
      <c r="N126" s="142" t="s">
        <v>46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251</v>
      </c>
      <c r="AT126" s="145" t="s">
        <v>246</v>
      </c>
      <c r="AU126" s="145" t="s">
        <v>21</v>
      </c>
      <c r="AY126" s="18" t="s">
        <v>244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83</v>
      </c>
      <c r="BK126" s="146">
        <f>ROUND(I126*H126,2)</f>
        <v>0</v>
      </c>
      <c r="BL126" s="18" t="s">
        <v>251</v>
      </c>
      <c r="BM126" s="145" t="s">
        <v>4681</v>
      </c>
    </row>
    <row r="127" spans="2:65" s="1" customFormat="1" ht="19.5">
      <c r="B127" s="34"/>
      <c r="D127" s="147" t="s">
        <v>253</v>
      </c>
      <c r="F127" s="148" t="s">
        <v>356</v>
      </c>
      <c r="I127" s="149"/>
      <c r="L127" s="34"/>
      <c r="M127" s="150"/>
      <c r="T127" s="55"/>
      <c r="AT127" s="18" t="s">
        <v>253</v>
      </c>
      <c r="AU127" s="18" t="s">
        <v>21</v>
      </c>
    </row>
    <row r="128" spans="2:65" s="1" customFormat="1">
      <c r="B128" s="34"/>
      <c r="D128" s="151" t="s">
        <v>255</v>
      </c>
      <c r="F128" s="152" t="s">
        <v>357</v>
      </c>
      <c r="I128" s="149"/>
      <c r="L128" s="34"/>
      <c r="M128" s="150"/>
      <c r="T128" s="55"/>
      <c r="AT128" s="18" t="s">
        <v>255</v>
      </c>
      <c r="AU128" s="18" t="s">
        <v>21</v>
      </c>
    </row>
    <row r="129" spans="2:65" s="12" customFormat="1">
      <c r="B129" s="153"/>
      <c r="D129" s="147" t="s">
        <v>262</v>
      </c>
      <c r="E129" s="154" t="s">
        <v>29</v>
      </c>
      <c r="F129" s="155" t="s">
        <v>4664</v>
      </c>
      <c r="H129" s="156">
        <v>1.7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83</v>
      </c>
      <c r="AY129" s="154" t="s">
        <v>244</v>
      </c>
    </row>
    <row r="130" spans="2:65" s="1" customFormat="1" ht="16.5" customHeight="1">
      <c r="B130" s="34"/>
      <c r="C130" s="134" t="s">
        <v>300</v>
      </c>
      <c r="D130" s="134" t="s">
        <v>246</v>
      </c>
      <c r="E130" s="135" t="s">
        <v>4682</v>
      </c>
      <c r="F130" s="136" t="s">
        <v>4683</v>
      </c>
      <c r="G130" s="137" t="s">
        <v>249</v>
      </c>
      <c r="H130" s="138">
        <v>8.8000000000000007</v>
      </c>
      <c r="I130" s="139"/>
      <c r="J130" s="140">
        <f>ROUND(I130*H130,2)</f>
        <v>0</v>
      </c>
      <c r="K130" s="136" t="s">
        <v>250</v>
      </c>
      <c r="L130" s="34"/>
      <c r="M130" s="141" t="s">
        <v>29</v>
      </c>
      <c r="N130" s="142" t="s">
        <v>46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251</v>
      </c>
      <c r="AT130" s="145" t="s">
        <v>246</v>
      </c>
      <c r="AU130" s="145" t="s">
        <v>21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251</v>
      </c>
      <c r="BM130" s="145" t="s">
        <v>4684</v>
      </c>
    </row>
    <row r="131" spans="2:65" s="1" customFormat="1">
      <c r="B131" s="34"/>
      <c r="D131" s="147" t="s">
        <v>253</v>
      </c>
      <c r="F131" s="148" t="s">
        <v>4685</v>
      </c>
      <c r="I131" s="149"/>
      <c r="L131" s="34"/>
      <c r="M131" s="150"/>
      <c r="T131" s="55"/>
      <c r="AT131" s="18" t="s">
        <v>253</v>
      </c>
      <c r="AU131" s="18" t="s">
        <v>21</v>
      </c>
    </row>
    <row r="132" spans="2:65" s="1" customFormat="1">
      <c r="B132" s="34"/>
      <c r="D132" s="151" t="s">
        <v>255</v>
      </c>
      <c r="F132" s="152" t="s">
        <v>4686</v>
      </c>
      <c r="I132" s="149"/>
      <c r="L132" s="34"/>
      <c r="M132" s="150"/>
      <c r="T132" s="55"/>
      <c r="AT132" s="18" t="s">
        <v>255</v>
      </c>
      <c r="AU132" s="18" t="s">
        <v>21</v>
      </c>
    </row>
    <row r="133" spans="2:65" s="12" customFormat="1">
      <c r="B133" s="153"/>
      <c r="D133" s="147" t="s">
        <v>262</v>
      </c>
      <c r="E133" s="154" t="s">
        <v>29</v>
      </c>
      <c r="F133" s="155" t="s">
        <v>4687</v>
      </c>
      <c r="H133" s="156">
        <v>8.8000000000000007</v>
      </c>
      <c r="I133" s="157"/>
      <c r="L133" s="153"/>
      <c r="M133" s="158"/>
      <c r="T133" s="159"/>
      <c r="AT133" s="154" t="s">
        <v>262</v>
      </c>
      <c r="AU133" s="154" t="s">
        <v>21</v>
      </c>
      <c r="AV133" s="12" t="s">
        <v>21</v>
      </c>
      <c r="AW133" s="12" t="s">
        <v>36</v>
      </c>
      <c r="AX133" s="12" t="s">
        <v>83</v>
      </c>
      <c r="AY133" s="154" t="s">
        <v>244</v>
      </c>
    </row>
    <row r="134" spans="2:65" s="1" customFormat="1" ht="16.5" customHeight="1">
      <c r="B134" s="34"/>
      <c r="C134" s="134" t="s">
        <v>307</v>
      </c>
      <c r="D134" s="134" t="s">
        <v>246</v>
      </c>
      <c r="E134" s="135" t="s">
        <v>4688</v>
      </c>
      <c r="F134" s="136" t="s">
        <v>4689</v>
      </c>
      <c r="G134" s="137" t="s">
        <v>249</v>
      </c>
      <c r="H134" s="138">
        <v>8.8000000000000007</v>
      </c>
      <c r="I134" s="139"/>
      <c r="J134" s="140">
        <f>ROUND(I134*H134,2)</f>
        <v>0</v>
      </c>
      <c r="K134" s="136" t="s">
        <v>250</v>
      </c>
      <c r="L134" s="34"/>
      <c r="M134" s="141" t="s">
        <v>29</v>
      </c>
      <c r="N134" s="142" t="s">
        <v>46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251</v>
      </c>
      <c r="AT134" s="145" t="s">
        <v>246</v>
      </c>
      <c r="AU134" s="145" t="s">
        <v>21</v>
      </c>
      <c r="AY134" s="18" t="s">
        <v>244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83</v>
      </c>
      <c r="BK134" s="146">
        <f>ROUND(I134*H134,2)</f>
        <v>0</v>
      </c>
      <c r="BL134" s="18" t="s">
        <v>251</v>
      </c>
      <c r="BM134" s="145" t="s">
        <v>4690</v>
      </c>
    </row>
    <row r="135" spans="2:65" s="1" customFormat="1">
      <c r="B135" s="34"/>
      <c r="D135" s="147" t="s">
        <v>253</v>
      </c>
      <c r="F135" s="148" t="s">
        <v>4691</v>
      </c>
      <c r="I135" s="149"/>
      <c r="L135" s="34"/>
      <c r="M135" s="150"/>
      <c r="T135" s="55"/>
      <c r="AT135" s="18" t="s">
        <v>253</v>
      </c>
      <c r="AU135" s="18" t="s">
        <v>21</v>
      </c>
    </row>
    <row r="136" spans="2:65" s="1" customFormat="1">
      <c r="B136" s="34"/>
      <c r="D136" s="151" t="s">
        <v>255</v>
      </c>
      <c r="F136" s="152" t="s">
        <v>4692</v>
      </c>
      <c r="I136" s="149"/>
      <c r="L136" s="34"/>
      <c r="M136" s="150"/>
      <c r="T136" s="55"/>
      <c r="AT136" s="18" t="s">
        <v>255</v>
      </c>
      <c r="AU136" s="18" t="s">
        <v>21</v>
      </c>
    </row>
    <row r="137" spans="2:65" s="1" customFormat="1" ht="19.5">
      <c r="B137" s="34"/>
      <c r="D137" s="147" t="s">
        <v>284</v>
      </c>
      <c r="F137" s="167" t="s">
        <v>4693</v>
      </c>
      <c r="I137" s="149"/>
      <c r="L137" s="34"/>
      <c r="M137" s="150"/>
      <c r="T137" s="55"/>
      <c r="AT137" s="18" t="s">
        <v>284</v>
      </c>
      <c r="AU137" s="18" t="s">
        <v>21</v>
      </c>
    </row>
    <row r="138" spans="2:65" s="12" customFormat="1">
      <c r="B138" s="153"/>
      <c r="D138" s="147" t="s">
        <v>262</v>
      </c>
      <c r="E138" s="154" t="s">
        <v>29</v>
      </c>
      <c r="F138" s="155" t="s">
        <v>4687</v>
      </c>
      <c r="H138" s="156">
        <v>8.8000000000000007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83</v>
      </c>
      <c r="AY138" s="154" t="s">
        <v>244</v>
      </c>
    </row>
    <row r="139" spans="2:65" s="1" customFormat="1" ht="16.5" customHeight="1">
      <c r="B139" s="34"/>
      <c r="C139" s="175" t="s">
        <v>314</v>
      </c>
      <c r="D139" s="175" t="s">
        <v>373</v>
      </c>
      <c r="E139" s="176" t="s">
        <v>4694</v>
      </c>
      <c r="F139" s="177" t="s">
        <v>4695</v>
      </c>
      <c r="G139" s="178" t="s">
        <v>464</v>
      </c>
      <c r="H139" s="179">
        <v>0.17599999999999999</v>
      </c>
      <c r="I139" s="180"/>
      <c r="J139" s="181">
        <f>ROUND(I139*H139,2)</f>
        <v>0</v>
      </c>
      <c r="K139" s="177" t="s">
        <v>250</v>
      </c>
      <c r="L139" s="182"/>
      <c r="M139" s="183" t="s">
        <v>29</v>
      </c>
      <c r="N139" s="184" t="s">
        <v>46</v>
      </c>
      <c r="P139" s="143">
        <f>O139*H139</f>
        <v>0</v>
      </c>
      <c r="Q139" s="143">
        <v>1E-3</v>
      </c>
      <c r="R139" s="143">
        <f>Q139*H139</f>
        <v>1.76E-4</v>
      </c>
      <c r="S139" s="143">
        <v>0</v>
      </c>
      <c r="T139" s="144">
        <f>S139*H139</f>
        <v>0</v>
      </c>
      <c r="AR139" s="145" t="s">
        <v>300</v>
      </c>
      <c r="AT139" s="145" t="s">
        <v>373</v>
      </c>
      <c r="AU139" s="145" t="s">
        <v>21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251</v>
      </c>
      <c r="BM139" s="145" t="s">
        <v>4696</v>
      </c>
    </row>
    <row r="140" spans="2:65" s="1" customFormat="1">
      <c r="B140" s="34"/>
      <c r="D140" s="147" t="s">
        <v>253</v>
      </c>
      <c r="F140" s="148" t="s">
        <v>4695</v>
      </c>
      <c r="I140" s="149"/>
      <c r="L140" s="34"/>
      <c r="M140" s="150"/>
      <c r="T140" s="55"/>
      <c r="AT140" s="18" t="s">
        <v>253</v>
      </c>
      <c r="AU140" s="18" t="s">
        <v>21</v>
      </c>
    </row>
    <row r="141" spans="2:65" s="12" customFormat="1">
      <c r="B141" s="153"/>
      <c r="D141" s="147" t="s">
        <v>262</v>
      </c>
      <c r="F141" s="155" t="s">
        <v>4697</v>
      </c>
      <c r="H141" s="156">
        <v>0.17599999999999999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4</v>
      </c>
      <c r="AX141" s="12" t="s">
        <v>83</v>
      </c>
      <c r="AY141" s="154" t="s">
        <v>244</v>
      </c>
    </row>
    <row r="142" spans="2:65" s="1" customFormat="1" ht="16.5" customHeight="1">
      <c r="B142" s="34"/>
      <c r="C142" s="134" t="s">
        <v>324</v>
      </c>
      <c r="D142" s="134" t="s">
        <v>246</v>
      </c>
      <c r="E142" s="135" t="s">
        <v>4698</v>
      </c>
      <c r="F142" s="136" t="s">
        <v>4699</v>
      </c>
      <c r="G142" s="137" t="s">
        <v>249</v>
      </c>
      <c r="H142" s="138">
        <v>8.8000000000000007</v>
      </c>
      <c r="I142" s="139"/>
      <c r="J142" s="140">
        <f>ROUND(I142*H142,2)</f>
        <v>0</v>
      </c>
      <c r="K142" s="136" t="s">
        <v>250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251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251</v>
      </c>
      <c r="BM142" s="145" t="s">
        <v>4700</v>
      </c>
    </row>
    <row r="143" spans="2:65" s="1" customFormat="1">
      <c r="B143" s="34"/>
      <c r="D143" s="147" t="s">
        <v>253</v>
      </c>
      <c r="F143" s="148" t="s">
        <v>4701</v>
      </c>
      <c r="I143" s="149"/>
      <c r="L143" s="34"/>
      <c r="M143" s="150"/>
      <c r="T143" s="55"/>
      <c r="AT143" s="18" t="s">
        <v>253</v>
      </c>
      <c r="AU143" s="18" t="s">
        <v>21</v>
      </c>
    </row>
    <row r="144" spans="2:65" s="1" customFormat="1">
      <c r="B144" s="34"/>
      <c r="D144" s="151" t="s">
        <v>255</v>
      </c>
      <c r="F144" s="152" t="s">
        <v>4702</v>
      </c>
      <c r="I144" s="149"/>
      <c r="L144" s="34"/>
      <c r="M144" s="150"/>
      <c r="T144" s="55"/>
      <c r="AT144" s="18" t="s">
        <v>255</v>
      </c>
      <c r="AU144" s="18" t="s">
        <v>21</v>
      </c>
    </row>
    <row r="145" spans="2:65" s="12" customFormat="1">
      <c r="B145" s="153"/>
      <c r="D145" s="147" t="s">
        <v>262</v>
      </c>
      <c r="E145" s="154" t="s">
        <v>29</v>
      </c>
      <c r="F145" s="155" t="s">
        <v>4703</v>
      </c>
      <c r="H145" s="156">
        <v>8.8000000000000007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83</v>
      </c>
      <c r="AY145" s="154" t="s">
        <v>244</v>
      </c>
    </row>
    <row r="146" spans="2:65" s="1" customFormat="1" ht="16.5" customHeight="1">
      <c r="B146" s="34"/>
      <c r="C146" s="134" t="s">
        <v>336</v>
      </c>
      <c r="D146" s="134" t="s">
        <v>246</v>
      </c>
      <c r="E146" s="135" t="s">
        <v>477</v>
      </c>
      <c r="F146" s="136" t="s">
        <v>478</v>
      </c>
      <c r="G146" s="137" t="s">
        <v>274</v>
      </c>
      <c r="H146" s="138">
        <v>0.17599999999999999</v>
      </c>
      <c r="I146" s="139"/>
      <c r="J146" s="140">
        <f>ROUND(I146*H146,2)</f>
        <v>0</v>
      </c>
      <c r="K146" s="136" t="s">
        <v>250</v>
      </c>
      <c r="L146" s="34"/>
      <c r="M146" s="141" t="s">
        <v>29</v>
      </c>
      <c r="N146" s="142" t="s">
        <v>46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251</v>
      </c>
      <c r="AT146" s="145" t="s">
        <v>246</v>
      </c>
      <c r="AU146" s="145" t="s">
        <v>21</v>
      </c>
      <c r="AY146" s="18" t="s">
        <v>244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83</v>
      </c>
      <c r="BK146" s="146">
        <f>ROUND(I146*H146,2)</f>
        <v>0</v>
      </c>
      <c r="BL146" s="18" t="s">
        <v>251</v>
      </c>
      <c r="BM146" s="145" t="s">
        <v>4704</v>
      </c>
    </row>
    <row r="147" spans="2:65" s="1" customFormat="1">
      <c r="B147" s="34"/>
      <c r="D147" s="147" t="s">
        <v>253</v>
      </c>
      <c r="F147" s="148" t="s">
        <v>480</v>
      </c>
      <c r="I147" s="149"/>
      <c r="L147" s="34"/>
      <c r="M147" s="150"/>
      <c r="T147" s="55"/>
      <c r="AT147" s="18" t="s">
        <v>253</v>
      </c>
      <c r="AU147" s="18" t="s">
        <v>21</v>
      </c>
    </row>
    <row r="148" spans="2:65" s="1" customFormat="1">
      <c r="B148" s="34"/>
      <c r="D148" s="151" t="s">
        <v>255</v>
      </c>
      <c r="F148" s="152" t="s">
        <v>481</v>
      </c>
      <c r="I148" s="149"/>
      <c r="L148" s="34"/>
      <c r="M148" s="150"/>
      <c r="T148" s="55"/>
      <c r="AT148" s="18" t="s">
        <v>255</v>
      </c>
      <c r="AU148" s="18" t="s">
        <v>21</v>
      </c>
    </row>
    <row r="149" spans="2:65" s="11" customFormat="1" ht="22.9" customHeight="1">
      <c r="B149" s="122"/>
      <c r="D149" s="123" t="s">
        <v>74</v>
      </c>
      <c r="E149" s="132" t="s">
        <v>21</v>
      </c>
      <c r="F149" s="132" t="s">
        <v>482</v>
      </c>
      <c r="I149" s="125"/>
      <c r="J149" s="133">
        <f>BK149</f>
        <v>0</v>
      </c>
      <c r="L149" s="122"/>
      <c r="M149" s="127"/>
      <c r="P149" s="128">
        <f>SUM(P150:P160)</f>
        <v>0</v>
      </c>
      <c r="R149" s="128">
        <f>SUM(R150:R160)</f>
        <v>1.0600782</v>
      </c>
      <c r="T149" s="129">
        <f>SUM(T150:T160)</f>
        <v>0</v>
      </c>
      <c r="AR149" s="123" t="s">
        <v>83</v>
      </c>
      <c r="AT149" s="130" t="s">
        <v>74</v>
      </c>
      <c r="AU149" s="130" t="s">
        <v>83</v>
      </c>
      <c r="AY149" s="123" t="s">
        <v>244</v>
      </c>
      <c r="BK149" s="131">
        <f>SUM(BK150:BK160)</f>
        <v>0</v>
      </c>
    </row>
    <row r="150" spans="2:65" s="1" customFormat="1" ht="16.5" customHeight="1">
      <c r="B150" s="34"/>
      <c r="C150" s="134" t="s">
        <v>340</v>
      </c>
      <c r="D150" s="134" t="s">
        <v>246</v>
      </c>
      <c r="E150" s="135" t="s">
        <v>4705</v>
      </c>
      <c r="F150" s="136" t="s">
        <v>4706</v>
      </c>
      <c r="G150" s="137" t="s">
        <v>274</v>
      </c>
      <c r="H150" s="138">
        <v>0.42</v>
      </c>
      <c r="I150" s="139"/>
      <c r="J150" s="140">
        <f>ROUND(I150*H150,2)</f>
        <v>0</v>
      </c>
      <c r="K150" s="136" t="s">
        <v>250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2.5018699999999998</v>
      </c>
      <c r="R150" s="143">
        <f>Q150*H150</f>
        <v>1.0507853999999999</v>
      </c>
      <c r="S150" s="143">
        <v>0</v>
      </c>
      <c r="T150" s="144">
        <f>S150*H150</f>
        <v>0</v>
      </c>
      <c r="AR150" s="145" t="s">
        <v>251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251</v>
      </c>
      <c r="BM150" s="145" t="s">
        <v>4707</v>
      </c>
    </row>
    <row r="151" spans="2:65" s="1" customFormat="1">
      <c r="B151" s="34"/>
      <c r="D151" s="147" t="s">
        <v>253</v>
      </c>
      <c r="F151" s="148" t="s">
        <v>4708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" customFormat="1">
      <c r="B152" s="34"/>
      <c r="D152" s="151" t="s">
        <v>255</v>
      </c>
      <c r="F152" s="152" t="s">
        <v>4709</v>
      </c>
      <c r="I152" s="149"/>
      <c r="L152" s="34"/>
      <c r="M152" s="150"/>
      <c r="T152" s="55"/>
      <c r="AT152" s="18" t="s">
        <v>255</v>
      </c>
      <c r="AU152" s="18" t="s">
        <v>21</v>
      </c>
    </row>
    <row r="153" spans="2:65" s="12" customFormat="1">
      <c r="B153" s="153"/>
      <c r="D153" s="147" t="s">
        <v>262</v>
      </c>
      <c r="E153" s="154" t="s">
        <v>29</v>
      </c>
      <c r="F153" s="155" t="s">
        <v>4710</v>
      </c>
      <c r="H153" s="156">
        <v>0.42</v>
      </c>
      <c r="I153" s="157"/>
      <c r="L153" s="153"/>
      <c r="M153" s="158"/>
      <c r="T153" s="159"/>
      <c r="AT153" s="154" t="s">
        <v>262</v>
      </c>
      <c r="AU153" s="154" t="s">
        <v>21</v>
      </c>
      <c r="AV153" s="12" t="s">
        <v>21</v>
      </c>
      <c r="AW153" s="12" t="s">
        <v>36</v>
      </c>
      <c r="AX153" s="12" t="s">
        <v>83</v>
      </c>
      <c r="AY153" s="154" t="s">
        <v>244</v>
      </c>
    </row>
    <row r="154" spans="2:65" s="1" customFormat="1" ht="16.5" customHeight="1">
      <c r="B154" s="34"/>
      <c r="C154" s="134" t="s">
        <v>346</v>
      </c>
      <c r="D154" s="134" t="s">
        <v>246</v>
      </c>
      <c r="E154" s="135" t="s">
        <v>4711</v>
      </c>
      <c r="F154" s="136" t="s">
        <v>4712</v>
      </c>
      <c r="G154" s="137" t="s">
        <v>249</v>
      </c>
      <c r="H154" s="138">
        <v>3.52</v>
      </c>
      <c r="I154" s="139"/>
      <c r="J154" s="140">
        <f>ROUND(I154*H154,2)</f>
        <v>0</v>
      </c>
      <c r="K154" s="136" t="s">
        <v>250</v>
      </c>
      <c r="L154" s="34"/>
      <c r="M154" s="141" t="s">
        <v>29</v>
      </c>
      <c r="N154" s="142" t="s">
        <v>46</v>
      </c>
      <c r="P154" s="143">
        <f>O154*H154</f>
        <v>0</v>
      </c>
      <c r="Q154" s="143">
        <v>2.64E-3</v>
      </c>
      <c r="R154" s="143">
        <f>Q154*H154</f>
        <v>9.2928000000000004E-3</v>
      </c>
      <c r="S154" s="143">
        <v>0</v>
      </c>
      <c r="T154" s="144">
        <f>S154*H154</f>
        <v>0</v>
      </c>
      <c r="AR154" s="145" t="s">
        <v>251</v>
      </c>
      <c r="AT154" s="145" t="s">
        <v>246</v>
      </c>
      <c r="AU154" s="145" t="s">
        <v>21</v>
      </c>
      <c r="AY154" s="18" t="s">
        <v>244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83</v>
      </c>
      <c r="BK154" s="146">
        <f>ROUND(I154*H154,2)</f>
        <v>0</v>
      </c>
      <c r="BL154" s="18" t="s">
        <v>251</v>
      </c>
      <c r="BM154" s="145" t="s">
        <v>4713</v>
      </c>
    </row>
    <row r="155" spans="2:65" s="1" customFormat="1">
      <c r="B155" s="34"/>
      <c r="D155" s="147" t="s">
        <v>253</v>
      </c>
      <c r="F155" s="148" t="s">
        <v>4714</v>
      </c>
      <c r="I155" s="149"/>
      <c r="L155" s="34"/>
      <c r="M155" s="150"/>
      <c r="T155" s="55"/>
      <c r="AT155" s="18" t="s">
        <v>253</v>
      </c>
      <c r="AU155" s="18" t="s">
        <v>21</v>
      </c>
    </row>
    <row r="156" spans="2:65" s="1" customFormat="1">
      <c r="B156" s="34"/>
      <c r="D156" s="151" t="s">
        <v>255</v>
      </c>
      <c r="F156" s="152" t="s">
        <v>4715</v>
      </c>
      <c r="I156" s="149"/>
      <c r="L156" s="34"/>
      <c r="M156" s="150"/>
      <c r="T156" s="55"/>
      <c r="AT156" s="18" t="s">
        <v>255</v>
      </c>
      <c r="AU156" s="18" t="s">
        <v>21</v>
      </c>
    </row>
    <row r="157" spans="2:65" s="12" customFormat="1">
      <c r="B157" s="153"/>
      <c r="D157" s="147" t="s">
        <v>262</v>
      </c>
      <c r="E157" s="154" t="s">
        <v>29</v>
      </c>
      <c r="F157" s="155" t="s">
        <v>4716</v>
      </c>
      <c r="H157" s="156">
        <v>3.52</v>
      </c>
      <c r="I157" s="157"/>
      <c r="L157" s="153"/>
      <c r="M157" s="158"/>
      <c r="T157" s="159"/>
      <c r="AT157" s="154" t="s">
        <v>262</v>
      </c>
      <c r="AU157" s="154" t="s">
        <v>21</v>
      </c>
      <c r="AV157" s="12" t="s">
        <v>21</v>
      </c>
      <c r="AW157" s="12" t="s">
        <v>36</v>
      </c>
      <c r="AX157" s="12" t="s">
        <v>83</v>
      </c>
      <c r="AY157" s="154" t="s">
        <v>244</v>
      </c>
    </row>
    <row r="158" spans="2:65" s="1" customFormat="1" ht="16.5" customHeight="1">
      <c r="B158" s="34"/>
      <c r="C158" s="134" t="s">
        <v>8</v>
      </c>
      <c r="D158" s="134" t="s">
        <v>246</v>
      </c>
      <c r="E158" s="135" t="s">
        <v>4717</v>
      </c>
      <c r="F158" s="136" t="s">
        <v>4718</v>
      </c>
      <c r="G158" s="137" t="s">
        <v>249</v>
      </c>
      <c r="H158" s="138">
        <v>3.52</v>
      </c>
      <c r="I158" s="139"/>
      <c r="J158" s="140">
        <f>ROUND(I158*H158,2)</f>
        <v>0</v>
      </c>
      <c r="K158" s="136" t="s">
        <v>250</v>
      </c>
      <c r="L158" s="34"/>
      <c r="M158" s="141" t="s">
        <v>29</v>
      </c>
      <c r="N158" s="142" t="s">
        <v>46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251</v>
      </c>
      <c r="AT158" s="145" t="s">
        <v>246</v>
      </c>
      <c r="AU158" s="145" t="s">
        <v>21</v>
      </c>
      <c r="AY158" s="18" t="s">
        <v>244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83</v>
      </c>
      <c r="BK158" s="146">
        <f>ROUND(I158*H158,2)</f>
        <v>0</v>
      </c>
      <c r="BL158" s="18" t="s">
        <v>251</v>
      </c>
      <c r="BM158" s="145" t="s">
        <v>4719</v>
      </c>
    </row>
    <row r="159" spans="2:65" s="1" customFormat="1">
      <c r="B159" s="34"/>
      <c r="D159" s="147" t="s">
        <v>253</v>
      </c>
      <c r="F159" s="148" t="s">
        <v>4720</v>
      </c>
      <c r="I159" s="149"/>
      <c r="L159" s="34"/>
      <c r="M159" s="150"/>
      <c r="T159" s="55"/>
      <c r="AT159" s="18" t="s">
        <v>253</v>
      </c>
      <c r="AU159" s="18" t="s">
        <v>21</v>
      </c>
    </row>
    <row r="160" spans="2:65" s="1" customFormat="1">
      <c r="B160" s="34"/>
      <c r="D160" s="151" t="s">
        <v>255</v>
      </c>
      <c r="F160" s="152" t="s">
        <v>4721</v>
      </c>
      <c r="I160" s="149"/>
      <c r="L160" s="34"/>
      <c r="M160" s="150"/>
      <c r="T160" s="55"/>
      <c r="AT160" s="18" t="s">
        <v>255</v>
      </c>
      <c r="AU160" s="18" t="s">
        <v>21</v>
      </c>
    </row>
    <row r="161" spans="2:65" s="11" customFormat="1" ht="22.9" customHeight="1">
      <c r="B161" s="122"/>
      <c r="D161" s="123" t="s">
        <v>74</v>
      </c>
      <c r="E161" s="132" t="s">
        <v>264</v>
      </c>
      <c r="F161" s="132" t="s">
        <v>510</v>
      </c>
      <c r="I161" s="125"/>
      <c r="J161" s="133">
        <f>BK161</f>
        <v>0</v>
      </c>
      <c r="L161" s="122"/>
      <c r="M161" s="127"/>
      <c r="P161" s="128">
        <f>SUM(P162:P174)</f>
        <v>0</v>
      </c>
      <c r="R161" s="128">
        <f>SUM(R162:R174)</f>
        <v>0.38884999999999997</v>
      </c>
      <c r="T161" s="129">
        <f>SUM(T162:T174)</f>
        <v>0</v>
      </c>
      <c r="AR161" s="123" t="s">
        <v>83</v>
      </c>
      <c r="AT161" s="130" t="s">
        <v>74</v>
      </c>
      <c r="AU161" s="130" t="s">
        <v>83</v>
      </c>
      <c r="AY161" s="123" t="s">
        <v>244</v>
      </c>
      <c r="BK161" s="131">
        <f>SUM(BK162:BK174)</f>
        <v>0</v>
      </c>
    </row>
    <row r="162" spans="2:65" s="1" customFormat="1" ht="16.5" customHeight="1">
      <c r="B162" s="34"/>
      <c r="C162" s="134" t="s">
        <v>359</v>
      </c>
      <c r="D162" s="134" t="s">
        <v>246</v>
      </c>
      <c r="E162" s="135" t="s">
        <v>4722</v>
      </c>
      <c r="F162" s="136" t="s">
        <v>4723</v>
      </c>
      <c r="G162" s="137" t="s">
        <v>591</v>
      </c>
      <c r="H162" s="138">
        <v>3</v>
      </c>
      <c r="I162" s="139"/>
      <c r="J162" s="140">
        <f>ROUND(I162*H162,2)</f>
        <v>0</v>
      </c>
      <c r="K162" s="136" t="s">
        <v>250</v>
      </c>
      <c r="L162" s="34"/>
      <c r="M162" s="141" t="s">
        <v>29</v>
      </c>
      <c r="N162" s="142" t="s">
        <v>46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251</v>
      </c>
      <c r="AT162" s="145" t="s">
        <v>246</v>
      </c>
      <c r="AU162" s="145" t="s">
        <v>21</v>
      </c>
      <c r="AY162" s="18" t="s">
        <v>244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83</v>
      </c>
      <c r="BK162" s="146">
        <f>ROUND(I162*H162,2)</f>
        <v>0</v>
      </c>
      <c r="BL162" s="18" t="s">
        <v>251</v>
      </c>
      <c r="BM162" s="145" t="s">
        <v>4724</v>
      </c>
    </row>
    <row r="163" spans="2:65" s="1" customFormat="1">
      <c r="B163" s="34"/>
      <c r="D163" s="147" t="s">
        <v>253</v>
      </c>
      <c r="F163" s="148" t="s">
        <v>4725</v>
      </c>
      <c r="I163" s="149"/>
      <c r="L163" s="34"/>
      <c r="M163" s="150"/>
      <c r="T163" s="55"/>
      <c r="AT163" s="18" t="s">
        <v>253</v>
      </c>
      <c r="AU163" s="18" t="s">
        <v>21</v>
      </c>
    </row>
    <row r="164" spans="2:65" s="1" customFormat="1">
      <c r="B164" s="34"/>
      <c r="D164" s="151" t="s">
        <v>255</v>
      </c>
      <c r="F164" s="152" t="s">
        <v>4726</v>
      </c>
      <c r="I164" s="149"/>
      <c r="L164" s="34"/>
      <c r="M164" s="150"/>
      <c r="T164" s="55"/>
      <c r="AT164" s="18" t="s">
        <v>255</v>
      </c>
      <c r="AU164" s="18" t="s">
        <v>21</v>
      </c>
    </row>
    <row r="165" spans="2:65" s="1" customFormat="1" ht="19.5">
      <c r="B165" s="34"/>
      <c r="D165" s="147" t="s">
        <v>284</v>
      </c>
      <c r="F165" s="167" t="s">
        <v>4727</v>
      </c>
      <c r="I165" s="149"/>
      <c r="L165" s="34"/>
      <c r="M165" s="150"/>
      <c r="T165" s="55"/>
      <c r="AT165" s="18" t="s">
        <v>284</v>
      </c>
      <c r="AU165" s="18" t="s">
        <v>21</v>
      </c>
    </row>
    <row r="166" spans="2:65" s="12" customFormat="1">
      <c r="B166" s="153"/>
      <c r="D166" s="147" t="s">
        <v>262</v>
      </c>
      <c r="E166" s="154" t="s">
        <v>29</v>
      </c>
      <c r="F166" s="155" t="s">
        <v>4728</v>
      </c>
      <c r="H166" s="156">
        <v>3</v>
      </c>
      <c r="I166" s="157"/>
      <c r="L166" s="153"/>
      <c r="M166" s="158"/>
      <c r="T166" s="159"/>
      <c r="AT166" s="154" t="s">
        <v>262</v>
      </c>
      <c r="AU166" s="154" t="s">
        <v>21</v>
      </c>
      <c r="AV166" s="12" t="s">
        <v>21</v>
      </c>
      <c r="AW166" s="12" t="s">
        <v>36</v>
      </c>
      <c r="AX166" s="12" t="s">
        <v>83</v>
      </c>
      <c r="AY166" s="154" t="s">
        <v>244</v>
      </c>
    </row>
    <row r="167" spans="2:65" s="1" customFormat="1" ht="16.5" customHeight="1">
      <c r="B167" s="34"/>
      <c r="C167" s="175" t="s">
        <v>366</v>
      </c>
      <c r="D167" s="175" t="s">
        <v>373</v>
      </c>
      <c r="E167" s="176" t="s">
        <v>1419</v>
      </c>
      <c r="F167" s="177" t="s">
        <v>1420</v>
      </c>
      <c r="G167" s="178" t="s">
        <v>274</v>
      </c>
      <c r="H167" s="179">
        <v>0.122</v>
      </c>
      <c r="I167" s="180"/>
      <c r="J167" s="181">
        <f>ROUND(I167*H167,2)</f>
        <v>0</v>
      </c>
      <c r="K167" s="177" t="s">
        <v>250</v>
      </c>
      <c r="L167" s="182"/>
      <c r="M167" s="183" t="s">
        <v>29</v>
      </c>
      <c r="N167" s="184" t="s">
        <v>46</v>
      </c>
      <c r="P167" s="143">
        <f>O167*H167</f>
        <v>0</v>
      </c>
      <c r="Q167" s="143">
        <v>0.55000000000000004</v>
      </c>
      <c r="R167" s="143">
        <f>Q167*H167</f>
        <v>6.7100000000000007E-2</v>
      </c>
      <c r="S167" s="143">
        <v>0</v>
      </c>
      <c r="T167" s="144">
        <f>S167*H167</f>
        <v>0</v>
      </c>
      <c r="AR167" s="145" t="s">
        <v>300</v>
      </c>
      <c r="AT167" s="145" t="s">
        <v>373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4729</v>
      </c>
    </row>
    <row r="168" spans="2:65" s="1" customFormat="1">
      <c r="B168" s="34"/>
      <c r="D168" s="147" t="s">
        <v>253</v>
      </c>
      <c r="F168" s="148" t="s">
        <v>1420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2" customFormat="1">
      <c r="B169" s="153"/>
      <c r="D169" s="147" t="s">
        <v>262</v>
      </c>
      <c r="E169" s="154" t="s">
        <v>29</v>
      </c>
      <c r="F169" s="155" t="s">
        <v>4730</v>
      </c>
      <c r="H169" s="156">
        <v>0.122</v>
      </c>
      <c r="I169" s="157"/>
      <c r="L169" s="153"/>
      <c r="M169" s="158"/>
      <c r="T169" s="159"/>
      <c r="AT169" s="154" t="s">
        <v>262</v>
      </c>
      <c r="AU169" s="154" t="s">
        <v>21</v>
      </c>
      <c r="AV169" s="12" t="s">
        <v>21</v>
      </c>
      <c r="AW169" s="12" t="s">
        <v>36</v>
      </c>
      <c r="AX169" s="12" t="s">
        <v>83</v>
      </c>
      <c r="AY169" s="154" t="s">
        <v>244</v>
      </c>
    </row>
    <row r="170" spans="2:65" s="1" customFormat="1" ht="16.5" customHeight="1">
      <c r="B170" s="34"/>
      <c r="C170" s="175" t="s">
        <v>372</v>
      </c>
      <c r="D170" s="175" t="s">
        <v>373</v>
      </c>
      <c r="E170" s="176" t="s">
        <v>4731</v>
      </c>
      <c r="F170" s="177" t="s">
        <v>4732</v>
      </c>
      <c r="G170" s="178" t="s">
        <v>274</v>
      </c>
      <c r="H170" s="179">
        <v>0.58499999999999996</v>
      </c>
      <c r="I170" s="180"/>
      <c r="J170" s="181">
        <f>ROUND(I170*H170,2)</f>
        <v>0</v>
      </c>
      <c r="K170" s="177" t="s">
        <v>250</v>
      </c>
      <c r="L170" s="182"/>
      <c r="M170" s="183" t="s">
        <v>29</v>
      </c>
      <c r="N170" s="184" t="s">
        <v>46</v>
      </c>
      <c r="P170" s="143">
        <f>O170*H170</f>
        <v>0</v>
      </c>
      <c r="Q170" s="143">
        <v>0.55000000000000004</v>
      </c>
      <c r="R170" s="143">
        <f>Q170*H170</f>
        <v>0.32174999999999998</v>
      </c>
      <c r="S170" s="143">
        <v>0</v>
      </c>
      <c r="T170" s="144">
        <f>S170*H170</f>
        <v>0</v>
      </c>
      <c r="AR170" s="145" t="s">
        <v>300</v>
      </c>
      <c r="AT170" s="145" t="s">
        <v>373</v>
      </c>
      <c r="AU170" s="145" t="s">
        <v>21</v>
      </c>
      <c r="AY170" s="18" t="s">
        <v>244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83</v>
      </c>
      <c r="BK170" s="146">
        <f>ROUND(I170*H170,2)</f>
        <v>0</v>
      </c>
      <c r="BL170" s="18" t="s">
        <v>251</v>
      </c>
      <c r="BM170" s="145" t="s">
        <v>4733</v>
      </c>
    </row>
    <row r="171" spans="2:65" s="1" customFormat="1">
      <c r="B171" s="34"/>
      <c r="D171" s="147" t="s">
        <v>253</v>
      </c>
      <c r="F171" s="148" t="s">
        <v>4732</v>
      </c>
      <c r="I171" s="149"/>
      <c r="L171" s="34"/>
      <c r="M171" s="150"/>
      <c r="T171" s="55"/>
      <c r="AT171" s="18" t="s">
        <v>253</v>
      </c>
      <c r="AU171" s="18" t="s">
        <v>21</v>
      </c>
    </row>
    <row r="172" spans="2:65" s="12" customFormat="1">
      <c r="B172" s="153"/>
      <c r="D172" s="147" t="s">
        <v>262</v>
      </c>
      <c r="E172" s="154" t="s">
        <v>29</v>
      </c>
      <c r="F172" s="155" t="s">
        <v>4734</v>
      </c>
      <c r="H172" s="156">
        <v>0.214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75</v>
      </c>
      <c r="AY172" s="154" t="s">
        <v>244</v>
      </c>
    </row>
    <row r="173" spans="2:65" s="12" customFormat="1">
      <c r="B173" s="153"/>
      <c r="D173" s="147" t="s">
        <v>262</v>
      </c>
      <c r="E173" s="154" t="s">
        <v>29</v>
      </c>
      <c r="F173" s="155" t="s">
        <v>4735</v>
      </c>
      <c r="H173" s="156">
        <v>0.371</v>
      </c>
      <c r="I173" s="157"/>
      <c r="L173" s="153"/>
      <c r="M173" s="158"/>
      <c r="T173" s="159"/>
      <c r="AT173" s="154" t="s">
        <v>262</v>
      </c>
      <c r="AU173" s="154" t="s">
        <v>21</v>
      </c>
      <c r="AV173" s="12" t="s">
        <v>21</v>
      </c>
      <c r="AW173" s="12" t="s">
        <v>36</v>
      </c>
      <c r="AX173" s="12" t="s">
        <v>75</v>
      </c>
      <c r="AY173" s="154" t="s">
        <v>244</v>
      </c>
    </row>
    <row r="174" spans="2:65" s="13" customFormat="1">
      <c r="B174" s="160"/>
      <c r="D174" s="147" t="s">
        <v>262</v>
      </c>
      <c r="E174" s="161" t="s">
        <v>29</v>
      </c>
      <c r="F174" s="162" t="s">
        <v>271</v>
      </c>
      <c r="H174" s="163">
        <v>0.58499999999999996</v>
      </c>
      <c r="I174" s="164"/>
      <c r="L174" s="160"/>
      <c r="M174" s="165"/>
      <c r="T174" s="166"/>
      <c r="AT174" s="161" t="s">
        <v>262</v>
      </c>
      <c r="AU174" s="161" t="s">
        <v>21</v>
      </c>
      <c r="AV174" s="13" t="s">
        <v>251</v>
      </c>
      <c r="AW174" s="13" t="s">
        <v>36</v>
      </c>
      <c r="AX174" s="13" t="s">
        <v>83</v>
      </c>
      <c r="AY174" s="161" t="s">
        <v>244</v>
      </c>
    </row>
    <row r="175" spans="2:65" s="11" customFormat="1" ht="22.9" customHeight="1">
      <c r="B175" s="122"/>
      <c r="D175" s="123" t="s">
        <v>74</v>
      </c>
      <c r="E175" s="132" t="s">
        <v>279</v>
      </c>
      <c r="F175" s="132" t="s">
        <v>657</v>
      </c>
      <c r="I175" s="125"/>
      <c r="J175" s="133">
        <f>BK175</f>
        <v>0</v>
      </c>
      <c r="L175" s="122"/>
      <c r="M175" s="127"/>
      <c r="P175" s="128">
        <f>SUM(P176:P184)</f>
        <v>0</v>
      </c>
      <c r="R175" s="128">
        <f>SUM(R176:R184)</f>
        <v>0</v>
      </c>
      <c r="T175" s="129">
        <f>SUM(T176:T184)</f>
        <v>0</v>
      </c>
      <c r="AR175" s="123" t="s">
        <v>83</v>
      </c>
      <c r="AT175" s="130" t="s">
        <v>74</v>
      </c>
      <c r="AU175" s="130" t="s">
        <v>83</v>
      </c>
      <c r="AY175" s="123" t="s">
        <v>244</v>
      </c>
      <c r="BK175" s="131">
        <f>SUM(BK176:BK184)</f>
        <v>0</v>
      </c>
    </row>
    <row r="176" spans="2:65" s="1" customFormat="1" ht="16.5" customHeight="1">
      <c r="B176" s="34"/>
      <c r="C176" s="134" t="s">
        <v>378</v>
      </c>
      <c r="D176" s="134" t="s">
        <v>246</v>
      </c>
      <c r="E176" s="135" t="s">
        <v>4736</v>
      </c>
      <c r="F176" s="136" t="s">
        <v>4737</v>
      </c>
      <c r="G176" s="137" t="s">
        <v>249</v>
      </c>
      <c r="H176" s="138">
        <v>9</v>
      </c>
      <c r="I176" s="139"/>
      <c r="J176" s="140">
        <f>ROUND(I176*H176,2)</f>
        <v>0</v>
      </c>
      <c r="K176" s="136" t="s">
        <v>250</v>
      </c>
      <c r="L176" s="34"/>
      <c r="M176" s="141" t="s">
        <v>29</v>
      </c>
      <c r="N176" s="142" t="s">
        <v>46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251</v>
      </c>
      <c r="AT176" s="145" t="s">
        <v>246</v>
      </c>
      <c r="AU176" s="145" t="s">
        <v>21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251</v>
      </c>
      <c r="BM176" s="145" t="s">
        <v>4738</v>
      </c>
    </row>
    <row r="177" spans="2:65" s="1" customFormat="1">
      <c r="B177" s="34"/>
      <c r="D177" s="147" t="s">
        <v>253</v>
      </c>
      <c r="F177" s="148" t="s">
        <v>4739</v>
      </c>
      <c r="I177" s="149"/>
      <c r="L177" s="34"/>
      <c r="M177" s="150"/>
      <c r="T177" s="55"/>
      <c r="AT177" s="18" t="s">
        <v>253</v>
      </c>
      <c r="AU177" s="18" t="s">
        <v>21</v>
      </c>
    </row>
    <row r="178" spans="2:65" s="1" customFormat="1">
      <c r="B178" s="34"/>
      <c r="D178" s="151" t="s">
        <v>255</v>
      </c>
      <c r="F178" s="152" t="s">
        <v>4740</v>
      </c>
      <c r="I178" s="149"/>
      <c r="L178" s="34"/>
      <c r="M178" s="150"/>
      <c r="T178" s="55"/>
      <c r="AT178" s="18" t="s">
        <v>255</v>
      </c>
      <c r="AU178" s="18" t="s">
        <v>21</v>
      </c>
    </row>
    <row r="179" spans="2:65" s="12" customFormat="1">
      <c r="B179" s="153"/>
      <c r="D179" s="147" t="s">
        <v>262</v>
      </c>
      <c r="E179" s="154" t="s">
        <v>29</v>
      </c>
      <c r="F179" s="155" t="s">
        <v>4741</v>
      </c>
      <c r="H179" s="156">
        <v>9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83</v>
      </c>
      <c r="AY179" s="154" t="s">
        <v>244</v>
      </c>
    </row>
    <row r="180" spans="2:65" s="1" customFormat="1" ht="16.5" customHeight="1">
      <c r="B180" s="34"/>
      <c r="C180" s="134" t="s">
        <v>385</v>
      </c>
      <c r="D180" s="134" t="s">
        <v>246</v>
      </c>
      <c r="E180" s="135" t="s">
        <v>666</v>
      </c>
      <c r="F180" s="136" t="s">
        <v>667</v>
      </c>
      <c r="G180" s="137" t="s">
        <v>249</v>
      </c>
      <c r="H180" s="138">
        <v>9</v>
      </c>
      <c r="I180" s="139"/>
      <c r="J180" s="140">
        <f>ROUND(I180*H180,2)</f>
        <v>0</v>
      </c>
      <c r="K180" s="136" t="s">
        <v>250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251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4742</v>
      </c>
    </row>
    <row r="181" spans="2:65" s="1" customFormat="1">
      <c r="B181" s="34"/>
      <c r="D181" s="147" t="s">
        <v>253</v>
      </c>
      <c r="F181" s="148" t="s">
        <v>669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>
      <c r="B182" s="34"/>
      <c r="D182" s="151" t="s">
        <v>255</v>
      </c>
      <c r="F182" s="152" t="s">
        <v>670</v>
      </c>
      <c r="I182" s="149"/>
      <c r="L182" s="34"/>
      <c r="M182" s="150"/>
      <c r="T182" s="55"/>
      <c r="AT182" s="18" t="s">
        <v>255</v>
      </c>
      <c r="AU182" s="18" t="s">
        <v>21</v>
      </c>
    </row>
    <row r="183" spans="2:65" s="1" customFormat="1" ht="19.5">
      <c r="B183" s="34"/>
      <c r="D183" s="147" t="s">
        <v>284</v>
      </c>
      <c r="F183" s="167" t="s">
        <v>4743</v>
      </c>
      <c r="I183" s="149"/>
      <c r="L183" s="34"/>
      <c r="M183" s="150"/>
      <c r="T183" s="55"/>
      <c r="AT183" s="18" t="s">
        <v>284</v>
      </c>
      <c r="AU183" s="18" t="s">
        <v>21</v>
      </c>
    </row>
    <row r="184" spans="2:65" s="12" customFormat="1">
      <c r="B184" s="153"/>
      <c r="D184" s="147" t="s">
        <v>262</v>
      </c>
      <c r="E184" s="154" t="s">
        <v>29</v>
      </c>
      <c r="F184" s="155" t="s">
        <v>4744</v>
      </c>
      <c r="H184" s="156">
        <v>9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83</v>
      </c>
      <c r="AY184" s="154" t="s">
        <v>244</v>
      </c>
    </row>
    <row r="185" spans="2:65" s="11" customFormat="1" ht="22.9" customHeight="1">
      <c r="B185" s="122"/>
      <c r="D185" s="123" t="s">
        <v>74</v>
      </c>
      <c r="E185" s="132" t="s">
        <v>307</v>
      </c>
      <c r="F185" s="132" t="s">
        <v>672</v>
      </c>
      <c r="I185" s="125"/>
      <c r="J185" s="133">
        <f>BK185</f>
        <v>0</v>
      </c>
      <c r="L185" s="122"/>
      <c r="M185" s="127"/>
      <c r="P185" s="128">
        <f>SUM(P186:P198)</f>
        <v>0</v>
      </c>
      <c r="R185" s="128">
        <f>SUM(R186:R198)</f>
        <v>0</v>
      </c>
      <c r="T185" s="129">
        <f>SUM(T186:T198)</f>
        <v>1.427</v>
      </c>
      <c r="AR185" s="123" t="s">
        <v>83</v>
      </c>
      <c r="AT185" s="130" t="s">
        <v>74</v>
      </c>
      <c r="AU185" s="130" t="s">
        <v>83</v>
      </c>
      <c r="AY185" s="123" t="s">
        <v>244</v>
      </c>
      <c r="BK185" s="131">
        <f>SUM(BK186:BK198)</f>
        <v>0</v>
      </c>
    </row>
    <row r="186" spans="2:65" s="1" customFormat="1" ht="16.5" customHeight="1">
      <c r="B186" s="34"/>
      <c r="C186" s="134" t="s">
        <v>7</v>
      </c>
      <c r="D186" s="134" t="s">
        <v>246</v>
      </c>
      <c r="E186" s="135" t="s">
        <v>4745</v>
      </c>
      <c r="F186" s="136" t="s">
        <v>4746</v>
      </c>
      <c r="G186" s="137" t="s">
        <v>274</v>
      </c>
      <c r="H186" s="138">
        <v>0.4</v>
      </c>
      <c r="I186" s="139"/>
      <c r="J186" s="140">
        <f>ROUND(I186*H186,2)</f>
        <v>0</v>
      </c>
      <c r="K186" s="136" t="s">
        <v>250</v>
      </c>
      <c r="L186" s="34"/>
      <c r="M186" s="141" t="s">
        <v>29</v>
      </c>
      <c r="N186" s="142" t="s">
        <v>46</v>
      </c>
      <c r="P186" s="143">
        <f>O186*H186</f>
        <v>0</v>
      </c>
      <c r="Q186" s="143">
        <v>0</v>
      </c>
      <c r="R186" s="143">
        <f>Q186*H186</f>
        <v>0</v>
      </c>
      <c r="S186" s="143">
        <v>2</v>
      </c>
      <c r="T186" s="144">
        <f>S186*H186</f>
        <v>0.8</v>
      </c>
      <c r="AR186" s="145" t="s">
        <v>251</v>
      </c>
      <c r="AT186" s="145" t="s">
        <v>246</v>
      </c>
      <c r="AU186" s="145" t="s">
        <v>21</v>
      </c>
      <c r="AY186" s="18" t="s">
        <v>244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83</v>
      </c>
      <c r="BK186" s="146">
        <f>ROUND(I186*H186,2)</f>
        <v>0</v>
      </c>
      <c r="BL186" s="18" t="s">
        <v>251</v>
      </c>
      <c r="BM186" s="145" t="s">
        <v>4747</v>
      </c>
    </row>
    <row r="187" spans="2:65" s="1" customFormat="1">
      <c r="B187" s="34"/>
      <c r="D187" s="147" t="s">
        <v>253</v>
      </c>
      <c r="F187" s="148" t="s">
        <v>4746</v>
      </c>
      <c r="I187" s="149"/>
      <c r="L187" s="34"/>
      <c r="M187" s="150"/>
      <c r="T187" s="55"/>
      <c r="AT187" s="18" t="s">
        <v>253</v>
      </c>
      <c r="AU187" s="18" t="s">
        <v>21</v>
      </c>
    </row>
    <row r="188" spans="2:65" s="1" customFormat="1">
      <c r="B188" s="34"/>
      <c r="D188" s="151" t="s">
        <v>255</v>
      </c>
      <c r="F188" s="152" t="s">
        <v>4748</v>
      </c>
      <c r="I188" s="149"/>
      <c r="L188" s="34"/>
      <c r="M188" s="150"/>
      <c r="T188" s="55"/>
      <c r="AT188" s="18" t="s">
        <v>255</v>
      </c>
      <c r="AU188" s="18" t="s">
        <v>21</v>
      </c>
    </row>
    <row r="189" spans="2:65" s="12" customFormat="1">
      <c r="B189" s="153"/>
      <c r="D189" s="147" t="s">
        <v>262</v>
      </c>
      <c r="E189" s="154" t="s">
        <v>29</v>
      </c>
      <c r="F189" s="155" t="s">
        <v>4749</v>
      </c>
      <c r="H189" s="156">
        <v>0.4</v>
      </c>
      <c r="I189" s="157"/>
      <c r="L189" s="153"/>
      <c r="M189" s="158"/>
      <c r="T189" s="159"/>
      <c r="AT189" s="154" t="s">
        <v>262</v>
      </c>
      <c r="AU189" s="154" t="s">
        <v>21</v>
      </c>
      <c r="AV189" s="12" t="s">
        <v>21</v>
      </c>
      <c r="AW189" s="12" t="s">
        <v>36</v>
      </c>
      <c r="AX189" s="12" t="s">
        <v>83</v>
      </c>
      <c r="AY189" s="154" t="s">
        <v>244</v>
      </c>
    </row>
    <row r="190" spans="2:65" s="1" customFormat="1" ht="16.5" customHeight="1">
      <c r="B190" s="34"/>
      <c r="C190" s="134" t="s">
        <v>399</v>
      </c>
      <c r="D190" s="134" t="s">
        <v>246</v>
      </c>
      <c r="E190" s="135" t="s">
        <v>723</v>
      </c>
      <c r="F190" s="136" t="s">
        <v>724</v>
      </c>
      <c r="G190" s="137" t="s">
        <v>591</v>
      </c>
      <c r="H190" s="138">
        <v>5.4</v>
      </c>
      <c r="I190" s="139"/>
      <c r="J190" s="140">
        <f>ROUND(I190*H190,2)</f>
        <v>0</v>
      </c>
      <c r="K190" s="136" t="s">
        <v>250</v>
      </c>
      <c r="L190" s="34"/>
      <c r="M190" s="141" t="s">
        <v>29</v>
      </c>
      <c r="N190" s="142" t="s">
        <v>46</v>
      </c>
      <c r="P190" s="143">
        <f>O190*H190</f>
        <v>0</v>
      </c>
      <c r="Q190" s="143">
        <v>0</v>
      </c>
      <c r="R190" s="143">
        <f>Q190*H190</f>
        <v>0</v>
      </c>
      <c r="S190" s="143">
        <v>5.5E-2</v>
      </c>
      <c r="T190" s="144">
        <f>S190*H190</f>
        <v>0.29700000000000004</v>
      </c>
      <c r="AR190" s="145" t="s">
        <v>251</v>
      </c>
      <c r="AT190" s="145" t="s">
        <v>246</v>
      </c>
      <c r="AU190" s="145" t="s">
        <v>21</v>
      </c>
      <c r="AY190" s="18" t="s">
        <v>244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83</v>
      </c>
      <c r="BK190" s="146">
        <f>ROUND(I190*H190,2)</f>
        <v>0</v>
      </c>
      <c r="BL190" s="18" t="s">
        <v>251</v>
      </c>
      <c r="BM190" s="145" t="s">
        <v>4750</v>
      </c>
    </row>
    <row r="191" spans="2:65" s="1" customFormat="1" ht="19.5">
      <c r="B191" s="34"/>
      <c r="D191" s="147" t="s">
        <v>253</v>
      </c>
      <c r="F191" s="148" t="s">
        <v>726</v>
      </c>
      <c r="I191" s="149"/>
      <c r="L191" s="34"/>
      <c r="M191" s="150"/>
      <c r="T191" s="55"/>
      <c r="AT191" s="18" t="s">
        <v>253</v>
      </c>
      <c r="AU191" s="18" t="s">
        <v>21</v>
      </c>
    </row>
    <row r="192" spans="2:65" s="1" customFormat="1">
      <c r="B192" s="34"/>
      <c r="D192" s="151" t="s">
        <v>255</v>
      </c>
      <c r="F192" s="152" t="s">
        <v>727</v>
      </c>
      <c r="I192" s="149"/>
      <c r="L192" s="34"/>
      <c r="M192" s="150"/>
      <c r="T192" s="55"/>
      <c r="AT192" s="18" t="s">
        <v>255</v>
      </c>
      <c r="AU192" s="18" t="s">
        <v>21</v>
      </c>
    </row>
    <row r="193" spans="2:65" s="1" customFormat="1" ht="19.5">
      <c r="B193" s="34"/>
      <c r="D193" s="147" t="s">
        <v>284</v>
      </c>
      <c r="F193" s="167" t="s">
        <v>2383</v>
      </c>
      <c r="I193" s="149"/>
      <c r="L193" s="34"/>
      <c r="M193" s="150"/>
      <c r="T193" s="55"/>
      <c r="AT193" s="18" t="s">
        <v>284</v>
      </c>
      <c r="AU193" s="18" t="s">
        <v>21</v>
      </c>
    </row>
    <row r="194" spans="2:65" s="12" customFormat="1">
      <c r="B194" s="153"/>
      <c r="D194" s="147" t="s">
        <v>262</v>
      </c>
      <c r="E194" s="154" t="s">
        <v>29</v>
      </c>
      <c r="F194" s="155" t="s">
        <v>4751</v>
      </c>
      <c r="H194" s="156">
        <v>5.4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36</v>
      </c>
      <c r="AX194" s="12" t="s">
        <v>83</v>
      </c>
      <c r="AY194" s="154" t="s">
        <v>244</v>
      </c>
    </row>
    <row r="195" spans="2:65" s="1" customFormat="1" ht="16.5" customHeight="1">
      <c r="B195" s="34"/>
      <c r="C195" s="134" t="s">
        <v>406</v>
      </c>
      <c r="D195" s="134" t="s">
        <v>246</v>
      </c>
      <c r="E195" s="135" t="s">
        <v>730</v>
      </c>
      <c r="F195" s="136" t="s">
        <v>731</v>
      </c>
      <c r="G195" s="137" t="s">
        <v>507</v>
      </c>
      <c r="H195" s="138">
        <v>2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0.16500000000000001</v>
      </c>
      <c r="T195" s="144">
        <f>S195*H195</f>
        <v>0.33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4752</v>
      </c>
    </row>
    <row r="196" spans="2:65" s="1" customFormat="1">
      <c r="B196" s="34"/>
      <c r="D196" s="147" t="s">
        <v>253</v>
      </c>
      <c r="F196" s="148" t="s">
        <v>733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734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" customFormat="1" ht="19.5">
      <c r="B198" s="34"/>
      <c r="D198" s="147" t="s">
        <v>284</v>
      </c>
      <c r="F198" s="167" t="s">
        <v>4354</v>
      </c>
      <c r="I198" s="149"/>
      <c r="L198" s="34"/>
      <c r="M198" s="150"/>
      <c r="T198" s="55"/>
      <c r="AT198" s="18" t="s">
        <v>284</v>
      </c>
      <c r="AU198" s="18" t="s">
        <v>21</v>
      </c>
    </row>
    <row r="199" spans="2:65" s="11" customFormat="1" ht="22.9" customHeight="1">
      <c r="B199" s="122"/>
      <c r="D199" s="123" t="s">
        <v>74</v>
      </c>
      <c r="E199" s="132" t="s">
        <v>743</v>
      </c>
      <c r="F199" s="132" t="s">
        <v>744</v>
      </c>
      <c r="I199" s="125"/>
      <c r="J199" s="133">
        <f>BK199</f>
        <v>0</v>
      </c>
      <c r="L199" s="122"/>
      <c r="M199" s="127"/>
      <c r="P199" s="128">
        <f>SUM(P200:P209)</f>
        <v>0</v>
      </c>
      <c r="R199" s="128">
        <f>SUM(R200:R209)</f>
        <v>0</v>
      </c>
      <c r="T199" s="129">
        <f>SUM(T200:T209)</f>
        <v>0</v>
      </c>
      <c r="AR199" s="123" t="s">
        <v>83</v>
      </c>
      <c r="AT199" s="130" t="s">
        <v>74</v>
      </c>
      <c r="AU199" s="130" t="s">
        <v>83</v>
      </c>
      <c r="AY199" s="123" t="s">
        <v>244</v>
      </c>
      <c r="BK199" s="131">
        <f>SUM(BK200:BK209)</f>
        <v>0</v>
      </c>
    </row>
    <row r="200" spans="2:65" s="1" customFormat="1" ht="16.5" customHeight="1">
      <c r="B200" s="34"/>
      <c r="C200" s="134" t="s">
        <v>413</v>
      </c>
      <c r="D200" s="134" t="s">
        <v>246</v>
      </c>
      <c r="E200" s="135" t="s">
        <v>4753</v>
      </c>
      <c r="F200" s="136" t="s">
        <v>4754</v>
      </c>
      <c r="G200" s="137" t="s">
        <v>416</v>
      </c>
      <c r="H200" s="138">
        <v>1.427</v>
      </c>
      <c r="I200" s="139"/>
      <c r="J200" s="140">
        <f>ROUND(I200*H200,2)</f>
        <v>0</v>
      </c>
      <c r="K200" s="136" t="s">
        <v>250</v>
      </c>
      <c r="L200" s="34"/>
      <c r="M200" s="141" t="s">
        <v>29</v>
      </c>
      <c r="N200" s="142" t="s">
        <v>46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251</v>
      </c>
      <c r="AT200" s="145" t="s">
        <v>246</v>
      </c>
      <c r="AU200" s="145" t="s">
        <v>21</v>
      </c>
      <c r="AY200" s="18" t="s">
        <v>244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83</v>
      </c>
      <c r="BK200" s="146">
        <f>ROUND(I200*H200,2)</f>
        <v>0</v>
      </c>
      <c r="BL200" s="18" t="s">
        <v>251</v>
      </c>
      <c r="BM200" s="145" t="s">
        <v>4755</v>
      </c>
    </row>
    <row r="201" spans="2:65" s="1" customFormat="1">
      <c r="B201" s="34"/>
      <c r="D201" s="147" t="s">
        <v>253</v>
      </c>
      <c r="F201" s="148" t="s">
        <v>4756</v>
      </c>
      <c r="I201" s="149"/>
      <c r="L201" s="34"/>
      <c r="M201" s="150"/>
      <c r="T201" s="55"/>
      <c r="AT201" s="18" t="s">
        <v>253</v>
      </c>
      <c r="AU201" s="18" t="s">
        <v>21</v>
      </c>
    </row>
    <row r="202" spans="2:65" s="1" customFormat="1">
      <c r="B202" s="34"/>
      <c r="D202" s="151" t="s">
        <v>255</v>
      </c>
      <c r="F202" s="152" t="s">
        <v>4757</v>
      </c>
      <c r="I202" s="149"/>
      <c r="L202" s="34"/>
      <c r="M202" s="150"/>
      <c r="T202" s="55"/>
      <c r="AT202" s="18" t="s">
        <v>255</v>
      </c>
      <c r="AU202" s="18" t="s">
        <v>21</v>
      </c>
    </row>
    <row r="203" spans="2:65" s="1" customFormat="1" ht="16.5" customHeight="1">
      <c r="B203" s="34"/>
      <c r="C203" s="134" t="s">
        <v>421</v>
      </c>
      <c r="D203" s="134" t="s">
        <v>246</v>
      </c>
      <c r="E203" s="135" t="s">
        <v>4758</v>
      </c>
      <c r="F203" s="136" t="s">
        <v>4759</v>
      </c>
      <c r="G203" s="137" t="s">
        <v>416</v>
      </c>
      <c r="H203" s="138">
        <v>41.383000000000003</v>
      </c>
      <c r="I203" s="139"/>
      <c r="J203" s="140">
        <f>ROUND(I203*H203,2)</f>
        <v>0</v>
      </c>
      <c r="K203" s="136" t="s">
        <v>250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251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251</v>
      </c>
      <c r="BM203" s="145" t="s">
        <v>4760</v>
      </c>
    </row>
    <row r="204" spans="2:65" s="1" customFormat="1" ht="19.5">
      <c r="B204" s="34"/>
      <c r="D204" s="147" t="s">
        <v>253</v>
      </c>
      <c r="F204" s="148" t="s">
        <v>4761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>
      <c r="B205" s="34"/>
      <c r="D205" s="151" t="s">
        <v>255</v>
      </c>
      <c r="F205" s="152" t="s">
        <v>4762</v>
      </c>
      <c r="I205" s="149"/>
      <c r="L205" s="34"/>
      <c r="M205" s="150"/>
      <c r="T205" s="55"/>
      <c r="AT205" s="18" t="s">
        <v>255</v>
      </c>
      <c r="AU205" s="18" t="s">
        <v>21</v>
      </c>
    </row>
    <row r="206" spans="2:65" s="12" customFormat="1">
      <c r="B206" s="153"/>
      <c r="D206" s="147" t="s">
        <v>262</v>
      </c>
      <c r="E206" s="154" t="s">
        <v>29</v>
      </c>
      <c r="F206" s="155" t="s">
        <v>4763</v>
      </c>
      <c r="H206" s="156">
        <v>41.383000000000003</v>
      </c>
      <c r="I206" s="157"/>
      <c r="L206" s="153"/>
      <c r="M206" s="158"/>
      <c r="T206" s="159"/>
      <c r="AT206" s="154" t="s">
        <v>262</v>
      </c>
      <c r="AU206" s="154" t="s">
        <v>21</v>
      </c>
      <c r="AV206" s="12" t="s">
        <v>21</v>
      </c>
      <c r="AW206" s="12" t="s">
        <v>36</v>
      </c>
      <c r="AX206" s="12" t="s">
        <v>83</v>
      </c>
      <c r="AY206" s="154" t="s">
        <v>244</v>
      </c>
    </row>
    <row r="207" spans="2:65" s="1" customFormat="1" ht="24.2" customHeight="1">
      <c r="B207" s="34"/>
      <c r="C207" s="134" t="s">
        <v>427</v>
      </c>
      <c r="D207" s="134" t="s">
        <v>246</v>
      </c>
      <c r="E207" s="135" t="s">
        <v>4764</v>
      </c>
      <c r="F207" s="136" t="s">
        <v>4765</v>
      </c>
      <c r="G207" s="137" t="s">
        <v>416</v>
      </c>
      <c r="H207" s="138">
        <v>2.1480000000000001</v>
      </c>
      <c r="I207" s="139"/>
      <c r="J207" s="140">
        <f>ROUND(I207*H207,2)</f>
        <v>0</v>
      </c>
      <c r="K207" s="136" t="s">
        <v>250</v>
      </c>
      <c r="L207" s="34"/>
      <c r="M207" s="141" t="s">
        <v>29</v>
      </c>
      <c r="N207" s="142" t="s">
        <v>46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251</v>
      </c>
      <c r="AT207" s="145" t="s">
        <v>246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251</v>
      </c>
      <c r="BM207" s="145" t="s">
        <v>4766</v>
      </c>
    </row>
    <row r="208" spans="2:65" s="1" customFormat="1" ht="19.5">
      <c r="B208" s="34"/>
      <c r="D208" s="147" t="s">
        <v>253</v>
      </c>
      <c r="F208" s="148" t="s">
        <v>762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>
      <c r="B209" s="34"/>
      <c r="D209" s="151" t="s">
        <v>255</v>
      </c>
      <c r="F209" s="152" t="s">
        <v>4767</v>
      </c>
      <c r="I209" s="149"/>
      <c r="L209" s="34"/>
      <c r="M209" s="150"/>
      <c r="T209" s="55"/>
      <c r="AT209" s="18" t="s">
        <v>255</v>
      </c>
      <c r="AU209" s="18" t="s">
        <v>21</v>
      </c>
    </row>
    <row r="210" spans="2:65" s="11" customFormat="1" ht="22.9" customHeight="1">
      <c r="B210" s="122"/>
      <c r="D210" s="123" t="s">
        <v>74</v>
      </c>
      <c r="E210" s="132" t="s">
        <v>775</v>
      </c>
      <c r="F210" s="132" t="s">
        <v>776</v>
      </c>
      <c r="I210" s="125"/>
      <c r="J210" s="133">
        <f>BK210</f>
        <v>0</v>
      </c>
      <c r="L210" s="122"/>
      <c r="M210" s="127"/>
      <c r="P210" s="128">
        <f>SUM(P211:P213)</f>
        <v>0</v>
      </c>
      <c r="R210" s="128">
        <f>SUM(R211:R213)</f>
        <v>0</v>
      </c>
      <c r="T210" s="129">
        <f>SUM(T211:T213)</f>
        <v>0</v>
      </c>
      <c r="AR210" s="123" t="s">
        <v>83</v>
      </c>
      <c r="AT210" s="130" t="s">
        <v>74</v>
      </c>
      <c r="AU210" s="130" t="s">
        <v>83</v>
      </c>
      <c r="AY210" s="123" t="s">
        <v>244</v>
      </c>
      <c r="BK210" s="131">
        <f>SUM(BK211:BK213)</f>
        <v>0</v>
      </c>
    </row>
    <row r="211" spans="2:65" s="1" customFormat="1" ht="16.5" customHeight="1">
      <c r="B211" s="34"/>
      <c r="C211" s="134" t="s">
        <v>434</v>
      </c>
      <c r="D211" s="134" t="s">
        <v>246</v>
      </c>
      <c r="E211" s="135" t="s">
        <v>4768</v>
      </c>
      <c r="F211" s="136" t="s">
        <v>4769</v>
      </c>
      <c r="G211" s="137" t="s">
        <v>416</v>
      </c>
      <c r="H211" s="138">
        <v>1.4490000000000001</v>
      </c>
      <c r="I211" s="139"/>
      <c r="J211" s="140">
        <f>ROUND(I211*H211,2)</f>
        <v>0</v>
      </c>
      <c r="K211" s="136" t="s">
        <v>250</v>
      </c>
      <c r="L211" s="34"/>
      <c r="M211" s="141" t="s">
        <v>29</v>
      </c>
      <c r="N211" s="142" t="s">
        <v>46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251</v>
      </c>
      <c r="AT211" s="145" t="s">
        <v>246</v>
      </c>
      <c r="AU211" s="145" t="s">
        <v>21</v>
      </c>
      <c r="AY211" s="18" t="s">
        <v>244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83</v>
      </c>
      <c r="BK211" s="146">
        <f>ROUND(I211*H211,2)</f>
        <v>0</v>
      </c>
      <c r="BL211" s="18" t="s">
        <v>251</v>
      </c>
      <c r="BM211" s="145" t="s">
        <v>4770</v>
      </c>
    </row>
    <row r="212" spans="2:65" s="1" customFormat="1" ht="19.5">
      <c r="B212" s="34"/>
      <c r="D212" s="147" t="s">
        <v>253</v>
      </c>
      <c r="F212" s="148" t="s">
        <v>4771</v>
      </c>
      <c r="I212" s="149"/>
      <c r="L212" s="34"/>
      <c r="M212" s="150"/>
      <c r="T212" s="55"/>
      <c r="AT212" s="18" t="s">
        <v>253</v>
      </c>
      <c r="AU212" s="18" t="s">
        <v>21</v>
      </c>
    </row>
    <row r="213" spans="2:65" s="1" customFormat="1">
      <c r="B213" s="34"/>
      <c r="D213" s="151" t="s">
        <v>255</v>
      </c>
      <c r="F213" s="152" t="s">
        <v>4772</v>
      </c>
      <c r="I213" s="149"/>
      <c r="L213" s="34"/>
      <c r="M213" s="150"/>
      <c r="T213" s="55"/>
      <c r="AT213" s="18" t="s">
        <v>255</v>
      </c>
      <c r="AU213" s="18" t="s">
        <v>21</v>
      </c>
    </row>
    <row r="214" spans="2:65" s="11" customFormat="1" ht="25.9" customHeight="1">
      <c r="B214" s="122"/>
      <c r="D214" s="123" t="s">
        <v>74</v>
      </c>
      <c r="E214" s="124" t="s">
        <v>783</v>
      </c>
      <c r="F214" s="124" t="s">
        <v>784</v>
      </c>
      <c r="I214" s="125"/>
      <c r="J214" s="126">
        <f>BK214</f>
        <v>0</v>
      </c>
      <c r="L214" s="122"/>
      <c r="M214" s="127"/>
      <c r="P214" s="128">
        <f>P215+P219</f>
        <v>0</v>
      </c>
      <c r="R214" s="128">
        <f>R215+R219</f>
        <v>0.1268</v>
      </c>
      <c r="T214" s="129">
        <f>T215+T219</f>
        <v>0</v>
      </c>
      <c r="AR214" s="123" t="s">
        <v>21</v>
      </c>
      <c r="AT214" s="130" t="s">
        <v>74</v>
      </c>
      <c r="AU214" s="130" t="s">
        <v>75</v>
      </c>
      <c r="AY214" s="123" t="s">
        <v>244</v>
      </c>
      <c r="BK214" s="131">
        <f>BK215+BK219</f>
        <v>0</v>
      </c>
    </row>
    <row r="215" spans="2:65" s="11" customFormat="1" ht="22.9" customHeight="1">
      <c r="B215" s="122"/>
      <c r="D215" s="123" t="s">
        <v>74</v>
      </c>
      <c r="E215" s="132" t="s">
        <v>785</v>
      </c>
      <c r="F215" s="132" t="s">
        <v>786</v>
      </c>
      <c r="I215" s="125"/>
      <c r="J215" s="133">
        <f>BK215</f>
        <v>0</v>
      </c>
      <c r="L215" s="122"/>
      <c r="M215" s="127"/>
      <c r="P215" s="128">
        <f>SUM(P216:P218)</f>
        <v>0</v>
      </c>
      <c r="R215" s="128">
        <f>SUM(R216:R218)</f>
        <v>0.1143</v>
      </c>
      <c r="T215" s="129">
        <f>SUM(T216:T218)</f>
        <v>0</v>
      </c>
      <c r="AR215" s="123" t="s">
        <v>21</v>
      </c>
      <c r="AT215" s="130" t="s">
        <v>74</v>
      </c>
      <c r="AU215" s="130" t="s">
        <v>83</v>
      </c>
      <c r="AY215" s="123" t="s">
        <v>244</v>
      </c>
      <c r="BK215" s="131">
        <f>SUM(BK216:BK218)</f>
        <v>0</v>
      </c>
    </row>
    <row r="216" spans="2:65" s="1" customFormat="1" ht="16.5" customHeight="1">
      <c r="B216" s="34"/>
      <c r="C216" s="134" t="s">
        <v>441</v>
      </c>
      <c r="D216" s="134" t="s">
        <v>246</v>
      </c>
      <c r="E216" s="135" t="s">
        <v>4437</v>
      </c>
      <c r="F216" s="136" t="s">
        <v>4773</v>
      </c>
      <c r="G216" s="137" t="s">
        <v>282</v>
      </c>
      <c r="H216" s="138">
        <v>1</v>
      </c>
      <c r="I216" s="139"/>
      <c r="J216" s="140">
        <f>ROUND(I216*H216,2)</f>
        <v>0</v>
      </c>
      <c r="K216" s="136" t="s">
        <v>29</v>
      </c>
      <c r="L216" s="34"/>
      <c r="M216" s="141" t="s">
        <v>29</v>
      </c>
      <c r="N216" s="142" t="s">
        <v>46</v>
      </c>
      <c r="P216" s="143">
        <f>O216*H216</f>
        <v>0</v>
      </c>
      <c r="Q216" s="143">
        <v>0.1143</v>
      </c>
      <c r="R216" s="143">
        <f>Q216*H216</f>
        <v>0.1143</v>
      </c>
      <c r="S216" s="143">
        <v>0</v>
      </c>
      <c r="T216" s="144">
        <f>S216*H216</f>
        <v>0</v>
      </c>
      <c r="AR216" s="145" t="s">
        <v>359</v>
      </c>
      <c r="AT216" s="145" t="s">
        <v>246</v>
      </c>
      <c r="AU216" s="145" t="s">
        <v>21</v>
      </c>
      <c r="AY216" s="18" t="s">
        <v>244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83</v>
      </c>
      <c r="BK216" s="146">
        <f>ROUND(I216*H216,2)</f>
        <v>0</v>
      </c>
      <c r="BL216" s="18" t="s">
        <v>359</v>
      </c>
      <c r="BM216" s="145" t="s">
        <v>4774</v>
      </c>
    </row>
    <row r="217" spans="2:65" s="1" customFormat="1">
      <c r="B217" s="34"/>
      <c r="D217" s="147" t="s">
        <v>253</v>
      </c>
      <c r="F217" s="148" t="s">
        <v>4773</v>
      </c>
      <c r="I217" s="149"/>
      <c r="L217" s="34"/>
      <c r="M217" s="150"/>
      <c r="T217" s="55"/>
      <c r="AT217" s="18" t="s">
        <v>253</v>
      </c>
      <c r="AU217" s="18" t="s">
        <v>21</v>
      </c>
    </row>
    <row r="218" spans="2:65" s="1" customFormat="1" ht="19.5">
      <c r="B218" s="34"/>
      <c r="D218" s="147" t="s">
        <v>284</v>
      </c>
      <c r="F218" s="167" t="s">
        <v>4775</v>
      </c>
      <c r="I218" s="149"/>
      <c r="L218" s="34"/>
      <c r="M218" s="150"/>
      <c r="T218" s="55"/>
      <c r="AT218" s="18" t="s">
        <v>284</v>
      </c>
      <c r="AU218" s="18" t="s">
        <v>21</v>
      </c>
    </row>
    <row r="219" spans="2:65" s="11" customFormat="1" ht="22.9" customHeight="1">
      <c r="B219" s="122"/>
      <c r="D219" s="123" t="s">
        <v>74</v>
      </c>
      <c r="E219" s="132" t="s">
        <v>2384</v>
      </c>
      <c r="F219" s="132" t="s">
        <v>2385</v>
      </c>
      <c r="I219" s="125"/>
      <c r="J219" s="133">
        <f>BK219</f>
        <v>0</v>
      </c>
      <c r="L219" s="122"/>
      <c r="M219" s="127"/>
      <c r="P219" s="128">
        <f>SUM(P220:P223)</f>
        <v>0</v>
      </c>
      <c r="R219" s="128">
        <f>SUM(R220:R223)</f>
        <v>1.2500000000000001E-2</v>
      </c>
      <c r="T219" s="129">
        <f>SUM(T220:T223)</f>
        <v>0</v>
      </c>
      <c r="AR219" s="123" t="s">
        <v>21</v>
      </c>
      <c r="AT219" s="130" t="s">
        <v>74</v>
      </c>
      <c r="AU219" s="130" t="s">
        <v>83</v>
      </c>
      <c r="AY219" s="123" t="s">
        <v>244</v>
      </c>
      <c r="BK219" s="131">
        <f>SUM(BK220:BK223)</f>
        <v>0</v>
      </c>
    </row>
    <row r="220" spans="2:65" s="1" customFormat="1" ht="16.5" customHeight="1">
      <c r="B220" s="34"/>
      <c r="C220" s="134" t="s">
        <v>448</v>
      </c>
      <c r="D220" s="134" t="s">
        <v>246</v>
      </c>
      <c r="E220" s="135" t="s">
        <v>4776</v>
      </c>
      <c r="F220" s="136" t="s">
        <v>4777</v>
      </c>
      <c r="G220" s="137" t="s">
        <v>249</v>
      </c>
      <c r="H220" s="138">
        <v>50</v>
      </c>
      <c r="I220" s="139"/>
      <c r="J220" s="140">
        <f>ROUND(I220*H220,2)</f>
        <v>0</v>
      </c>
      <c r="K220" s="136" t="s">
        <v>250</v>
      </c>
      <c r="L220" s="34"/>
      <c r="M220" s="141" t="s">
        <v>29</v>
      </c>
      <c r="N220" s="142" t="s">
        <v>46</v>
      </c>
      <c r="P220" s="143">
        <f>O220*H220</f>
        <v>0</v>
      </c>
      <c r="Q220" s="143">
        <v>2.5000000000000001E-4</v>
      </c>
      <c r="R220" s="143">
        <f>Q220*H220</f>
        <v>1.2500000000000001E-2</v>
      </c>
      <c r="S220" s="143">
        <v>0</v>
      </c>
      <c r="T220" s="144">
        <f>S220*H220</f>
        <v>0</v>
      </c>
      <c r="AR220" s="145" t="s">
        <v>359</v>
      </c>
      <c r="AT220" s="145" t="s">
        <v>246</v>
      </c>
      <c r="AU220" s="145" t="s">
        <v>21</v>
      </c>
      <c r="AY220" s="18" t="s">
        <v>244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83</v>
      </c>
      <c r="BK220" s="146">
        <f>ROUND(I220*H220,2)</f>
        <v>0</v>
      </c>
      <c r="BL220" s="18" t="s">
        <v>359</v>
      </c>
      <c r="BM220" s="145" t="s">
        <v>4778</v>
      </c>
    </row>
    <row r="221" spans="2:65" s="1" customFormat="1">
      <c r="B221" s="34"/>
      <c r="D221" s="147" t="s">
        <v>253</v>
      </c>
      <c r="F221" s="148" t="s">
        <v>4779</v>
      </c>
      <c r="I221" s="149"/>
      <c r="L221" s="34"/>
      <c r="M221" s="150"/>
      <c r="T221" s="55"/>
      <c r="AT221" s="18" t="s">
        <v>253</v>
      </c>
      <c r="AU221" s="18" t="s">
        <v>21</v>
      </c>
    </row>
    <row r="222" spans="2:65" s="1" customFormat="1">
      <c r="B222" s="34"/>
      <c r="D222" s="151" t="s">
        <v>255</v>
      </c>
      <c r="F222" s="152" t="s">
        <v>4780</v>
      </c>
      <c r="I222" s="149"/>
      <c r="L222" s="34"/>
      <c r="M222" s="150"/>
      <c r="T222" s="55"/>
      <c r="AT222" s="18" t="s">
        <v>255</v>
      </c>
      <c r="AU222" s="18" t="s">
        <v>21</v>
      </c>
    </row>
    <row r="223" spans="2:65" s="12" customFormat="1">
      <c r="B223" s="153"/>
      <c r="D223" s="147" t="s">
        <v>262</v>
      </c>
      <c r="E223" s="154" t="s">
        <v>29</v>
      </c>
      <c r="F223" s="155" t="s">
        <v>4781</v>
      </c>
      <c r="H223" s="156">
        <v>50</v>
      </c>
      <c r="I223" s="157"/>
      <c r="L223" s="153"/>
      <c r="M223" s="158"/>
      <c r="T223" s="159"/>
      <c r="AT223" s="154" t="s">
        <v>262</v>
      </c>
      <c r="AU223" s="154" t="s">
        <v>21</v>
      </c>
      <c r="AV223" s="12" t="s">
        <v>21</v>
      </c>
      <c r="AW223" s="12" t="s">
        <v>36</v>
      </c>
      <c r="AX223" s="12" t="s">
        <v>83</v>
      </c>
      <c r="AY223" s="154" t="s">
        <v>244</v>
      </c>
    </row>
    <row r="224" spans="2:65" s="11" customFormat="1" ht="25.9" customHeight="1">
      <c r="B224" s="122"/>
      <c r="D224" s="123" t="s">
        <v>74</v>
      </c>
      <c r="E224" s="124" t="s">
        <v>1930</v>
      </c>
      <c r="F224" s="124" t="s">
        <v>1931</v>
      </c>
      <c r="I224" s="125"/>
      <c r="J224" s="126">
        <f>BK224</f>
        <v>0</v>
      </c>
      <c r="L224" s="122"/>
      <c r="M224" s="127"/>
      <c r="P224" s="128">
        <f>SUM(P225:P226)</f>
        <v>0</v>
      </c>
      <c r="R224" s="128">
        <f>SUM(R225:R226)</f>
        <v>0</v>
      </c>
      <c r="T224" s="129">
        <f>SUM(T225:T226)</f>
        <v>0</v>
      </c>
      <c r="AR224" s="123" t="s">
        <v>251</v>
      </c>
      <c r="AT224" s="130" t="s">
        <v>74</v>
      </c>
      <c r="AU224" s="130" t="s">
        <v>75</v>
      </c>
      <c r="AY224" s="123" t="s">
        <v>244</v>
      </c>
      <c r="BK224" s="131">
        <f>SUM(BK225:BK226)</f>
        <v>0</v>
      </c>
    </row>
    <row r="225" spans="2:65" s="1" customFormat="1" ht="16.5" customHeight="1">
      <c r="B225" s="34"/>
      <c r="C225" s="134" t="s">
        <v>455</v>
      </c>
      <c r="D225" s="134" t="s">
        <v>246</v>
      </c>
      <c r="E225" s="135" t="s">
        <v>4782</v>
      </c>
      <c r="F225" s="136" t="s">
        <v>4783</v>
      </c>
      <c r="G225" s="137" t="s">
        <v>282</v>
      </c>
      <c r="H225" s="138">
        <v>1</v>
      </c>
      <c r="I225" s="139"/>
      <c r="J225" s="140">
        <f>ROUND(I225*H225,2)</f>
        <v>0</v>
      </c>
      <c r="K225" s="136" t="s">
        <v>29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2390</v>
      </c>
      <c r="AT225" s="145" t="s">
        <v>246</v>
      </c>
      <c r="AU225" s="145" t="s">
        <v>83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2390</v>
      </c>
      <c r="BM225" s="145" t="s">
        <v>4784</v>
      </c>
    </row>
    <row r="226" spans="2:65" s="1" customFormat="1" ht="19.5">
      <c r="B226" s="34"/>
      <c r="D226" s="147" t="s">
        <v>284</v>
      </c>
      <c r="F226" s="167" t="s">
        <v>4396</v>
      </c>
      <c r="I226" s="149"/>
      <c r="L226" s="34"/>
      <c r="M226" s="185"/>
      <c r="N226" s="186"/>
      <c r="O226" s="186"/>
      <c r="P226" s="186"/>
      <c r="Q226" s="186"/>
      <c r="R226" s="186"/>
      <c r="S226" s="186"/>
      <c r="T226" s="187"/>
      <c r="AT226" s="18" t="s">
        <v>284</v>
      </c>
      <c r="AU226" s="18" t="s">
        <v>83</v>
      </c>
    </row>
    <row r="227" spans="2:65" s="1" customFormat="1" ht="6.95" customHeight="1">
      <c r="B227" s="43"/>
      <c r="C227" s="44"/>
      <c r="D227" s="44"/>
      <c r="E227" s="44"/>
      <c r="F227" s="44"/>
      <c r="G227" s="44"/>
      <c r="H227" s="44"/>
      <c r="I227" s="44"/>
      <c r="J227" s="44"/>
      <c r="K227" s="44"/>
      <c r="L227" s="34"/>
    </row>
  </sheetData>
  <sheetProtection algorithmName="SHA-512" hashValue="0sucRJye1SGKedfHj+z0Qo/ozoqDyIuD5SabrfxbPp/qbm8uEr8OT0yArcXOWLT7lGom6uqYJkC+uPBzrP8zsw==" saltValue="SRJfBdjslJXnrY6oqn8ZxcdDQueO0LVrSge+rUKEkRF0vyuq9KUizOU4/EcHKBvEeB+uT3cHR5IF/1OyBzGC0g==" spinCount="100000" sheet="1" objects="1" scenarios="1" formatColumns="0" formatRows="0" autoFilter="0"/>
  <autoFilter ref="C90:K226" xr:uid="{00000000-0009-0000-0000-000013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1300-000000000000}"/>
    <hyperlink ref="F100" r:id="rId2" xr:uid="{00000000-0004-0000-1300-000001000000}"/>
    <hyperlink ref="F106" r:id="rId3" xr:uid="{00000000-0004-0000-1300-000002000000}"/>
    <hyperlink ref="F116" r:id="rId4" xr:uid="{00000000-0004-0000-1300-000003000000}"/>
    <hyperlink ref="F120" r:id="rId5" xr:uid="{00000000-0004-0000-1300-000004000000}"/>
    <hyperlink ref="F124" r:id="rId6" xr:uid="{00000000-0004-0000-1300-000005000000}"/>
    <hyperlink ref="F128" r:id="rId7" xr:uid="{00000000-0004-0000-1300-000006000000}"/>
    <hyperlink ref="F132" r:id="rId8" xr:uid="{00000000-0004-0000-1300-000007000000}"/>
    <hyperlink ref="F136" r:id="rId9" xr:uid="{00000000-0004-0000-1300-000008000000}"/>
    <hyperlink ref="F144" r:id="rId10" xr:uid="{00000000-0004-0000-1300-000009000000}"/>
    <hyperlink ref="F148" r:id="rId11" xr:uid="{00000000-0004-0000-1300-00000A000000}"/>
    <hyperlink ref="F152" r:id="rId12" xr:uid="{00000000-0004-0000-1300-00000B000000}"/>
    <hyperlink ref="F156" r:id="rId13" xr:uid="{00000000-0004-0000-1300-00000C000000}"/>
    <hyperlink ref="F160" r:id="rId14" xr:uid="{00000000-0004-0000-1300-00000D000000}"/>
    <hyperlink ref="F164" r:id="rId15" xr:uid="{00000000-0004-0000-1300-00000E000000}"/>
    <hyperlink ref="F178" r:id="rId16" xr:uid="{00000000-0004-0000-1300-00000F000000}"/>
    <hyperlink ref="F182" r:id="rId17" xr:uid="{00000000-0004-0000-1300-000010000000}"/>
    <hyperlink ref="F188" r:id="rId18" xr:uid="{00000000-0004-0000-1300-000011000000}"/>
    <hyperlink ref="F192" r:id="rId19" xr:uid="{00000000-0004-0000-1300-000012000000}"/>
    <hyperlink ref="F197" r:id="rId20" xr:uid="{00000000-0004-0000-1300-000013000000}"/>
    <hyperlink ref="F202" r:id="rId21" xr:uid="{00000000-0004-0000-1300-000014000000}"/>
    <hyperlink ref="F205" r:id="rId22" xr:uid="{00000000-0004-0000-1300-000015000000}"/>
    <hyperlink ref="F209" r:id="rId23" xr:uid="{00000000-0004-0000-1300-000016000000}"/>
    <hyperlink ref="F213" r:id="rId24" xr:uid="{00000000-0004-0000-1300-000017000000}"/>
    <hyperlink ref="F222" r:id="rId25" xr:uid="{00000000-0004-0000-13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145</v>
      </c>
      <c r="AZ2" s="92" t="s">
        <v>4785</v>
      </c>
      <c r="BA2" s="92" t="s">
        <v>29</v>
      </c>
      <c r="BB2" s="92" t="s">
        <v>29</v>
      </c>
      <c r="BC2" s="92" t="s">
        <v>4786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ht="12" customHeight="1">
      <c r="B8" s="21"/>
      <c r="D8" s="28" t="s">
        <v>210</v>
      </c>
      <c r="L8" s="21"/>
    </row>
    <row r="9" spans="2:56" s="1" customFormat="1" ht="16.5" customHeight="1">
      <c r="B9" s="34"/>
      <c r="E9" s="336" t="s">
        <v>4787</v>
      </c>
      <c r="F9" s="335"/>
      <c r="G9" s="335"/>
      <c r="H9" s="335"/>
      <c r="L9" s="34"/>
    </row>
    <row r="10" spans="2:56" s="1" customFormat="1" ht="12" customHeight="1">
      <c r="B10" s="34"/>
      <c r="D10" s="28" t="s">
        <v>2412</v>
      </c>
      <c r="L10" s="34"/>
    </row>
    <row r="11" spans="2:56" s="1" customFormat="1" ht="16.5" customHeight="1">
      <c r="B11" s="34"/>
      <c r="E11" s="310" t="s">
        <v>4788</v>
      </c>
      <c r="F11" s="335"/>
      <c r="G11" s="335"/>
      <c r="H11" s="335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ROUND(J93,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ROUND((SUM(BE93:BE272)),  2)</f>
        <v>0</v>
      </c>
      <c r="I35" s="96">
        <v>0.21</v>
      </c>
      <c r="J35" s="85">
        <f>ROUND(((SUM(BE93:BE272))*I35),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ROUND((SUM(BF93:BF272)),  2)</f>
        <v>0</v>
      </c>
      <c r="I36" s="96">
        <v>0.15</v>
      </c>
      <c r="J36" s="85">
        <f>ROUND(((SUM(BF93:BF272))*I36),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ROUND((SUM(BG93:BG272)),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ROUND((SUM(BH93:BH272)),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ROUND((SUM(BI93:BI272)),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4787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SO 040.42.1 - Vyústění vnitřních vod zprava v km 0,552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J93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J94</f>
        <v>0</v>
      </c>
      <c r="L64" s="106"/>
    </row>
    <row r="65" spans="2:12" s="9" customFormat="1" ht="19.899999999999999" customHeight="1">
      <c r="B65" s="110"/>
      <c r="D65" s="111" t="s">
        <v>217</v>
      </c>
      <c r="E65" s="112"/>
      <c r="F65" s="112"/>
      <c r="G65" s="112"/>
      <c r="H65" s="112"/>
      <c r="I65" s="112"/>
      <c r="J65" s="113">
        <f>J95</f>
        <v>0</v>
      </c>
      <c r="L65" s="110"/>
    </row>
    <row r="66" spans="2:12" s="9" customFormat="1" ht="19.899999999999999" customHeight="1">
      <c r="B66" s="110"/>
      <c r="D66" s="111" t="s">
        <v>218</v>
      </c>
      <c r="E66" s="112"/>
      <c r="F66" s="112"/>
      <c r="G66" s="112"/>
      <c r="H66" s="112"/>
      <c r="I66" s="112"/>
      <c r="J66" s="113">
        <f>J183</f>
        <v>0</v>
      </c>
      <c r="L66" s="110"/>
    </row>
    <row r="67" spans="2:12" s="9" customFormat="1" ht="19.899999999999999" customHeight="1">
      <c r="B67" s="110"/>
      <c r="D67" s="111" t="s">
        <v>219</v>
      </c>
      <c r="E67" s="112"/>
      <c r="F67" s="112"/>
      <c r="G67" s="112"/>
      <c r="H67" s="112"/>
      <c r="I67" s="112"/>
      <c r="J67" s="113">
        <f>J188</f>
        <v>0</v>
      </c>
      <c r="L67" s="110"/>
    </row>
    <row r="68" spans="2:12" s="9" customFormat="1" ht="19.899999999999999" customHeight="1">
      <c r="B68" s="110"/>
      <c r="D68" s="111" t="s">
        <v>220</v>
      </c>
      <c r="E68" s="112"/>
      <c r="F68" s="112"/>
      <c r="G68" s="112"/>
      <c r="H68" s="112"/>
      <c r="I68" s="112"/>
      <c r="J68" s="113">
        <f>J217</f>
        <v>0</v>
      </c>
      <c r="L68" s="110"/>
    </row>
    <row r="69" spans="2:12" s="9" customFormat="1" ht="19.899999999999999" customHeight="1">
      <c r="B69" s="110"/>
      <c r="D69" s="111" t="s">
        <v>1345</v>
      </c>
      <c r="E69" s="112"/>
      <c r="F69" s="112"/>
      <c r="G69" s="112"/>
      <c r="H69" s="112"/>
      <c r="I69" s="112"/>
      <c r="J69" s="113">
        <f>J226</f>
        <v>0</v>
      </c>
      <c r="L69" s="110"/>
    </row>
    <row r="70" spans="2:12" s="9" customFormat="1" ht="19.899999999999999" customHeight="1">
      <c r="B70" s="110"/>
      <c r="D70" s="111" t="s">
        <v>223</v>
      </c>
      <c r="E70" s="112"/>
      <c r="F70" s="112"/>
      <c r="G70" s="112"/>
      <c r="H70" s="112"/>
      <c r="I70" s="112"/>
      <c r="J70" s="113">
        <f>J258</f>
        <v>0</v>
      </c>
      <c r="L70" s="110"/>
    </row>
    <row r="71" spans="2:12" s="9" customFormat="1" ht="19.899999999999999" customHeight="1">
      <c r="B71" s="110"/>
      <c r="D71" s="111" t="s">
        <v>224</v>
      </c>
      <c r="E71" s="112"/>
      <c r="F71" s="112"/>
      <c r="G71" s="112"/>
      <c r="H71" s="112"/>
      <c r="I71" s="112"/>
      <c r="J71" s="113">
        <f>J269</f>
        <v>0</v>
      </c>
      <c r="L71" s="110"/>
    </row>
    <row r="72" spans="2:12" s="1" customFormat="1" ht="21.75" customHeight="1">
      <c r="B72" s="34"/>
      <c r="L72" s="34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5" customHeight="1">
      <c r="B78" s="34"/>
      <c r="C78" s="22" t="s">
        <v>229</v>
      </c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16.5" customHeight="1">
      <c r="B81" s="34"/>
      <c r="E81" s="336" t="str">
        <f>E7</f>
        <v>Opatření Zátor-Loučky, OHO, Dílčí stavba 02.040 Opatření v úseku Zátor - Loučky</v>
      </c>
      <c r="F81" s="337"/>
      <c r="G81" s="337"/>
      <c r="H81" s="337"/>
      <c r="L81" s="34"/>
    </row>
    <row r="82" spans="2:65" ht="12" customHeight="1">
      <c r="B82" s="21"/>
      <c r="C82" s="28" t="s">
        <v>210</v>
      </c>
      <c r="L82" s="21"/>
    </row>
    <row r="83" spans="2:65" s="1" customFormat="1" ht="16.5" customHeight="1">
      <c r="B83" s="34"/>
      <c r="E83" s="336" t="s">
        <v>4787</v>
      </c>
      <c r="F83" s="335"/>
      <c r="G83" s="335"/>
      <c r="H83" s="335"/>
      <c r="L83" s="34"/>
    </row>
    <row r="84" spans="2:65" s="1" customFormat="1" ht="12" customHeight="1">
      <c r="B84" s="34"/>
      <c r="C84" s="28" t="s">
        <v>2412</v>
      </c>
      <c r="L84" s="34"/>
    </row>
    <row r="85" spans="2:65" s="1" customFormat="1" ht="16.5" customHeight="1">
      <c r="B85" s="34"/>
      <c r="E85" s="310" t="str">
        <f>E11</f>
        <v>SO 040.42.1 - Vyústění vnitřních vod zprava v km 0,552</v>
      </c>
      <c r="F85" s="335"/>
      <c r="G85" s="335"/>
      <c r="H85" s="335"/>
      <c r="L85" s="34"/>
    </row>
    <row r="86" spans="2:65" s="1" customFormat="1" ht="6.95" customHeight="1">
      <c r="B86" s="34"/>
      <c r="L86" s="34"/>
    </row>
    <row r="87" spans="2:65" s="1" customFormat="1" ht="12" customHeight="1">
      <c r="B87" s="34"/>
      <c r="C87" s="28" t="s">
        <v>22</v>
      </c>
      <c r="F87" s="26" t="str">
        <f>F14</f>
        <v>Zátor</v>
      </c>
      <c r="I87" s="28" t="s">
        <v>24</v>
      </c>
      <c r="J87" s="51">
        <f>IF(J14="","",J14)</f>
        <v>45897</v>
      </c>
      <c r="L87" s="34"/>
    </row>
    <row r="88" spans="2:65" s="1" customFormat="1" ht="6.95" customHeight="1">
      <c r="B88" s="34"/>
      <c r="L88" s="34"/>
    </row>
    <row r="89" spans="2:65" s="1" customFormat="1" ht="15.2" customHeight="1">
      <c r="B89" s="34"/>
      <c r="C89" s="28" t="s">
        <v>27</v>
      </c>
      <c r="F89" s="26" t="str">
        <f>E17</f>
        <v>Povodí Odry, státní podnik</v>
      </c>
      <c r="I89" s="28" t="s">
        <v>34</v>
      </c>
      <c r="J89" s="32" t="str">
        <f>E23</f>
        <v>AQUATIS, a.s.</v>
      </c>
      <c r="L89" s="34"/>
    </row>
    <row r="90" spans="2:65" s="1" customFormat="1" ht="25.7" customHeight="1">
      <c r="B90" s="34"/>
      <c r="C90" s="28" t="s">
        <v>32</v>
      </c>
      <c r="F90" s="26" t="str">
        <f>IF(E20="","",E20)</f>
        <v>Vyplň údaj</v>
      </c>
      <c r="I90" s="28" t="s">
        <v>37</v>
      </c>
      <c r="J90" s="32" t="str">
        <f>E26</f>
        <v>Ing. Michal Jendruščák</v>
      </c>
      <c r="L90" s="34"/>
    </row>
    <row r="91" spans="2:65" s="1" customFormat="1" ht="10.35" customHeight="1">
      <c r="B91" s="34"/>
      <c r="L91" s="34"/>
    </row>
    <row r="92" spans="2:65" s="10" customFormat="1" ht="29.25" customHeight="1">
      <c r="B92" s="114"/>
      <c r="C92" s="115" t="s">
        <v>230</v>
      </c>
      <c r="D92" s="116" t="s">
        <v>60</v>
      </c>
      <c r="E92" s="116" t="s">
        <v>56</v>
      </c>
      <c r="F92" s="116" t="s">
        <v>57</v>
      </c>
      <c r="G92" s="116" t="s">
        <v>231</v>
      </c>
      <c r="H92" s="116" t="s">
        <v>232</v>
      </c>
      <c r="I92" s="116" t="s">
        <v>233</v>
      </c>
      <c r="J92" s="116" t="s">
        <v>214</v>
      </c>
      <c r="K92" s="117" t="s">
        <v>234</v>
      </c>
      <c r="L92" s="114"/>
      <c r="M92" s="58" t="s">
        <v>29</v>
      </c>
      <c r="N92" s="59" t="s">
        <v>45</v>
      </c>
      <c r="O92" s="59" t="s">
        <v>235</v>
      </c>
      <c r="P92" s="59" t="s">
        <v>236</v>
      </c>
      <c r="Q92" s="59" t="s">
        <v>237</v>
      </c>
      <c r="R92" s="59" t="s">
        <v>238</v>
      </c>
      <c r="S92" s="59" t="s">
        <v>239</v>
      </c>
      <c r="T92" s="60" t="s">
        <v>240</v>
      </c>
    </row>
    <row r="93" spans="2:65" s="1" customFormat="1" ht="22.9" customHeight="1">
      <c r="B93" s="34"/>
      <c r="C93" s="63" t="s">
        <v>241</v>
      </c>
      <c r="J93" s="118">
        <f>BK93</f>
        <v>0</v>
      </c>
      <c r="L93" s="34"/>
      <c r="M93" s="61"/>
      <c r="N93" s="52"/>
      <c r="O93" s="52"/>
      <c r="P93" s="119">
        <f>P94</f>
        <v>0</v>
      </c>
      <c r="Q93" s="52"/>
      <c r="R93" s="119">
        <f>R94</f>
        <v>27.556280610000002</v>
      </c>
      <c r="S93" s="52"/>
      <c r="T93" s="120">
        <f>T94</f>
        <v>66</v>
      </c>
      <c r="AT93" s="18" t="s">
        <v>74</v>
      </c>
      <c r="AU93" s="18" t="s">
        <v>215</v>
      </c>
      <c r="BK93" s="121">
        <f>BK94</f>
        <v>0</v>
      </c>
    </row>
    <row r="94" spans="2:65" s="11" customFormat="1" ht="25.9" customHeight="1">
      <c r="B94" s="122"/>
      <c r="D94" s="123" t="s">
        <v>74</v>
      </c>
      <c r="E94" s="124" t="s">
        <v>242</v>
      </c>
      <c r="F94" s="124" t="s">
        <v>243</v>
      </c>
      <c r="I94" s="125"/>
      <c r="J94" s="126">
        <f>BK94</f>
        <v>0</v>
      </c>
      <c r="L94" s="122"/>
      <c r="M94" s="127"/>
      <c r="P94" s="128">
        <f>P95+P183+P188+P217+P226+P258+P269</f>
        <v>0</v>
      </c>
      <c r="R94" s="128">
        <f>R95+R183+R188+R217+R226+R258+R269</f>
        <v>27.556280610000002</v>
      </c>
      <c r="T94" s="129">
        <f>T95+T183+T188+T217+T226+T258+T269</f>
        <v>66</v>
      </c>
      <c r="AR94" s="123" t="s">
        <v>83</v>
      </c>
      <c r="AT94" s="130" t="s">
        <v>74</v>
      </c>
      <c r="AU94" s="130" t="s">
        <v>75</v>
      </c>
      <c r="AY94" s="123" t="s">
        <v>244</v>
      </c>
      <c r="BK94" s="131">
        <f>BK95+BK183+BK188+BK217+BK226+BK258+BK269</f>
        <v>0</v>
      </c>
    </row>
    <row r="95" spans="2:65" s="11" customFormat="1" ht="22.9" customHeight="1">
      <c r="B95" s="122"/>
      <c r="D95" s="123" t="s">
        <v>74</v>
      </c>
      <c r="E95" s="132" t="s">
        <v>83</v>
      </c>
      <c r="F95" s="132" t="s">
        <v>245</v>
      </c>
      <c r="I95" s="125"/>
      <c r="J95" s="133">
        <f>BK95</f>
        <v>0</v>
      </c>
      <c r="L95" s="122"/>
      <c r="M95" s="127"/>
      <c r="P95" s="128">
        <f>SUM(P96:P182)</f>
        <v>0</v>
      </c>
      <c r="R95" s="128">
        <f>SUM(R96:R182)</f>
        <v>7.0175080000000003</v>
      </c>
      <c r="T95" s="129">
        <f>SUM(T96:T182)</f>
        <v>0</v>
      </c>
      <c r="AR95" s="123" t="s">
        <v>83</v>
      </c>
      <c r="AT95" s="130" t="s">
        <v>74</v>
      </c>
      <c r="AU95" s="130" t="s">
        <v>83</v>
      </c>
      <c r="AY95" s="123" t="s">
        <v>244</v>
      </c>
      <c r="BK95" s="131">
        <f>SUM(BK96:BK182)</f>
        <v>0</v>
      </c>
    </row>
    <row r="96" spans="2:65" s="1" customFormat="1" ht="16.5" customHeight="1">
      <c r="B96" s="34"/>
      <c r="C96" s="134" t="s">
        <v>83</v>
      </c>
      <c r="D96" s="134" t="s">
        <v>246</v>
      </c>
      <c r="E96" s="135" t="s">
        <v>1349</v>
      </c>
      <c r="F96" s="136" t="s">
        <v>1350</v>
      </c>
      <c r="G96" s="137" t="s">
        <v>1351</v>
      </c>
      <c r="H96" s="138">
        <v>20</v>
      </c>
      <c r="I96" s="139"/>
      <c r="J96" s="140">
        <f>ROUND(I96*H96,2)</f>
        <v>0</v>
      </c>
      <c r="K96" s="136" t="s">
        <v>250</v>
      </c>
      <c r="L96" s="34"/>
      <c r="M96" s="141" t="s">
        <v>29</v>
      </c>
      <c r="N96" s="142" t="s">
        <v>46</v>
      </c>
      <c r="P96" s="143">
        <f>O96*H96</f>
        <v>0</v>
      </c>
      <c r="Q96" s="143">
        <v>3.0000000000000001E-5</v>
      </c>
      <c r="R96" s="143">
        <f>Q96*H96</f>
        <v>6.0000000000000006E-4</v>
      </c>
      <c r="S96" s="143">
        <v>0</v>
      </c>
      <c r="T96" s="144">
        <f>S96*H96</f>
        <v>0</v>
      </c>
      <c r="AR96" s="145" t="s">
        <v>251</v>
      </c>
      <c r="AT96" s="145" t="s">
        <v>246</v>
      </c>
      <c r="AU96" s="145" t="s">
        <v>21</v>
      </c>
      <c r="AY96" s="18" t="s">
        <v>244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83</v>
      </c>
      <c r="BK96" s="146">
        <f>ROUND(I96*H96,2)</f>
        <v>0</v>
      </c>
      <c r="BL96" s="18" t="s">
        <v>251</v>
      </c>
      <c r="BM96" s="145" t="s">
        <v>4789</v>
      </c>
    </row>
    <row r="97" spans="2:65" s="1" customFormat="1">
      <c r="B97" s="34"/>
      <c r="D97" s="147" t="s">
        <v>253</v>
      </c>
      <c r="F97" s="148" t="s">
        <v>1353</v>
      </c>
      <c r="I97" s="149"/>
      <c r="L97" s="34"/>
      <c r="M97" s="150"/>
      <c r="T97" s="55"/>
      <c r="AT97" s="18" t="s">
        <v>253</v>
      </c>
      <c r="AU97" s="18" t="s">
        <v>21</v>
      </c>
    </row>
    <row r="98" spans="2:65" s="1" customFormat="1">
      <c r="B98" s="34"/>
      <c r="D98" s="151" t="s">
        <v>255</v>
      </c>
      <c r="F98" s="152" t="s">
        <v>1354</v>
      </c>
      <c r="I98" s="149"/>
      <c r="L98" s="34"/>
      <c r="M98" s="150"/>
      <c r="T98" s="55"/>
      <c r="AT98" s="18" t="s">
        <v>255</v>
      </c>
      <c r="AU98" s="18" t="s">
        <v>21</v>
      </c>
    </row>
    <row r="99" spans="2:65" s="12" customFormat="1">
      <c r="B99" s="153"/>
      <c r="D99" s="147" t="s">
        <v>262</v>
      </c>
      <c r="E99" s="154" t="s">
        <v>29</v>
      </c>
      <c r="F99" s="155" t="s">
        <v>4790</v>
      </c>
      <c r="H99" s="156">
        <v>20</v>
      </c>
      <c r="I99" s="157"/>
      <c r="L99" s="153"/>
      <c r="M99" s="158"/>
      <c r="T99" s="159"/>
      <c r="AT99" s="154" t="s">
        <v>262</v>
      </c>
      <c r="AU99" s="154" t="s">
        <v>21</v>
      </c>
      <c r="AV99" s="12" t="s">
        <v>21</v>
      </c>
      <c r="AW99" s="12" t="s">
        <v>36</v>
      </c>
      <c r="AX99" s="12" t="s">
        <v>83</v>
      </c>
      <c r="AY99" s="154" t="s">
        <v>244</v>
      </c>
    </row>
    <row r="100" spans="2:65" s="1" customFormat="1" ht="16.5" customHeight="1">
      <c r="B100" s="34"/>
      <c r="C100" s="134" t="s">
        <v>21</v>
      </c>
      <c r="D100" s="134" t="s">
        <v>246</v>
      </c>
      <c r="E100" s="135" t="s">
        <v>1356</v>
      </c>
      <c r="F100" s="136" t="s">
        <v>1357</v>
      </c>
      <c r="G100" s="137" t="s">
        <v>1358</v>
      </c>
      <c r="H100" s="138">
        <v>4</v>
      </c>
      <c r="I100" s="139"/>
      <c r="J100" s="140">
        <f>ROUND(I100*H100,2)</f>
        <v>0</v>
      </c>
      <c r="K100" s="136" t="s">
        <v>250</v>
      </c>
      <c r="L100" s="34"/>
      <c r="M100" s="141" t="s">
        <v>29</v>
      </c>
      <c r="N100" s="142" t="s">
        <v>46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251</v>
      </c>
      <c r="AT100" s="145" t="s">
        <v>246</v>
      </c>
      <c r="AU100" s="145" t="s">
        <v>21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4791</v>
      </c>
    </row>
    <row r="101" spans="2:65" s="1" customFormat="1">
      <c r="B101" s="34"/>
      <c r="D101" s="147" t="s">
        <v>253</v>
      </c>
      <c r="F101" s="148" t="s">
        <v>1360</v>
      </c>
      <c r="I101" s="149"/>
      <c r="L101" s="34"/>
      <c r="M101" s="150"/>
      <c r="T101" s="55"/>
      <c r="AT101" s="18" t="s">
        <v>253</v>
      </c>
      <c r="AU101" s="18" t="s">
        <v>21</v>
      </c>
    </row>
    <row r="102" spans="2:65" s="1" customFormat="1">
      <c r="B102" s="34"/>
      <c r="D102" s="151" t="s">
        <v>255</v>
      </c>
      <c r="F102" s="152" t="s">
        <v>1361</v>
      </c>
      <c r="I102" s="149"/>
      <c r="L102" s="34"/>
      <c r="M102" s="150"/>
      <c r="T102" s="55"/>
      <c r="AT102" s="18" t="s">
        <v>255</v>
      </c>
      <c r="AU102" s="18" t="s">
        <v>21</v>
      </c>
    </row>
    <row r="103" spans="2:65" s="1" customFormat="1" ht="16.5" customHeight="1">
      <c r="B103" s="34"/>
      <c r="C103" s="134" t="s">
        <v>264</v>
      </c>
      <c r="D103" s="134" t="s">
        <v>246</v>
      </c>
      <c r="E103" s="135" t="s">
        <v>4044</v>
      </c>
      <c r="F103" s="136" t="s">
        <v>4045</v>
      </c>
      <c r="G103" s="137" t="s">
        <v>249</v>
      </c>
      <c r="H103" s="138">
        <v>62</v>
      </c>
      <c r="I103" s="139"/>
      <c r="J103" s="140">
        <f>ROUND(I103*H103,2)</f>
        <v>0</v>
      </c>
      <c r="K103" s="136" t="s">
        <v>250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4792</v>
      </c>
    </row>
    <row r="104" spans="2:65" s="1" customFormat="1">
      <c r="B104" s="34"/>
      <c r="D104" s="147" t="s">
        <v>253</v>
      </c>
      <c r="F104" s="148" t="s">
        <v>4047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>
      <c r="B105" s="34"/>
      <c r="D105" s="151" t="s">
        <v>255</v>
      </c>
      <c r="F105" s="152" t="s">
        <v>4048</v>
      </c>
      <c r="I105" s="149"/>
      <c r="L105" s="34"/>
      <c r="M105" s="150"/>
      <c r="T105" s="55"/>
      <c r="AT105" s="18" t="s">
        <v>255</v>
      </c>
      <c r="AU105" s="18" t="s">
        <v>21</v>
      </c>
    </row>
    <row r="106" spans="2:65" s="1" customFormat="1" ht="19.5">
      <c r="B106" s="34"/>
      <c r="D106" s="147" t="s">
        <v>284</v>
      </c>
      <c r="F106" s="167" t="s">
        <v>4793</v>
      </c>
      <c r="I106" s="149"/>
      <c r="L106" s="34"/>
      <c r="M106" s="150"/>
      <c r="T106" s="55"/>
      <c r="AT106" s="18" t="s">
        <v>284</v>
      </c>
      <c r="AU106" s="18" t="s">
        <v>21</v>
      </c>
    </row>
    <row r="107" spans="2:65" s="12" customFormat="1">
      <c r="B107" s="153"/>
      <c r="D107" s="147" t="s">
        <v>262</v>
      </c>
      <c r="E107" s="154" t="s">
        <v>29</v>
      </c>
      <c r="F107" s="155" t="s">
        <v>4794</v>
      </c>
      <c r="H107" s="156">
        <v>62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75</v>
      </c>
      <c r="AY107" s="154" t="s">
        <v>244</v>
      </c>
    </row>
    <row r="108" spans="2:65" s="13" customFormat="1">
      <c r="B108" s="160"/>
      <c r="D108" s="147" t="s">
        <v>262</v>
      </c>
      <c r="E108" s="161" t="s">
        <v>29</v>
      </c>
      <c r="F108" s="162" t="s">
        <v>271</v>
      </c>
      <c r="H108" s="163">
        <v>62</v>
      </c>
      <c r="I108" s="164"/>
      <c r="L108" s="160"/>
      <c r="M108" s="165"/>
      <c r="T108" s="166"/>
      <c r="AT108" s="161" t="s">
        <v>262</v>
      </c>
      <c r="AU108" s="161" t="s">
        <v>21</v>
      </c>
      <c r="AV108" s="13" t="s">
        <v>251</v>
      </c>
      <c r="AW108" s="13" t="s">
        <v>36</v>
      </c>
      <c r="AX108" s="13" t="s">
        <v>83</v>
      </c>
      <c r="AY108" s="161" t="s">
        <v>244</v>
      </c>
    </row>
    <row r="109" spans="2:65" s="1" customFormat="1" ht="16.5" customHeight="1">
      <c r="B109" s="34"/>
      <c r="C109" s="134" t="s">
        <v>251</v>
      </c>
      <c r="D109" s="134" t="s">
        <v>246</v>
      </c>
      <c r="E109" s="135" t="s">
        <v>4795</v>
      </c>
      <c r="F109" s="136" t="s">
        <v>4796</v>
      </c>
      <c r="G109" s="137" t="s">
        <v>274</v>
      </c>
      <c r="H109" s="138">
        <v>65.12</v>
      </c>
      <c r="I109" s="139"/>
      <c r="J109" s="140">
        <f>ROUND(I109*H109,2)</f>
        <v>0</v>
      </c>
      <c r="K109" s="136" t="s">
        <v>250</v>
      </c>
      <c r="L109" s="34"/>
      <c r="M109" s="141" t="s">
        <v>29</v>
      </c>
      <c r="N109" s="142" t="s">
        <v>46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251</v>
      </c>
      <c r="AT109" s="145" t="s">
        <v>246</v>
      </c>
      <c r="AU109" s="145" t="s">
        <v>21</v>
      </c>
      <c r="AY109" s="18" t="s">
        <v>244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83</v>
      </c>
      <c r="BK109" s="146">
        <f>ROUND(I109*H109,2)</f>
        <v>0</v>
      </c>
      <c r="BL109" s="18" t="s">
        <v>251</v>
      </c>
      <c r="BM109" s="145" t="s">
        <v>4797</v>
      </c>
    </row>
    <row r="110" spans="2:65" s="1" customFormat="1">
      <c r="B110" s="34"/>
      <c r="D110" s="147" t="s">
        <v>253</v>
      </c>
      <c r="F110" s="148" t="s">
        <v>4798</v>
      </c>
      <c r="I110" s="149"/>
      <c r="L110" s="34"/>
      <c r="M110" s="150"/>
      <c r="T110" s="55"/>
      <c r="AT110" s="18" t="s">
        <v>253</v>
      </c>
      <c r="AU110" s="18" t="s">
        <v>21</v>
      </c>
    </row>
    <row r="111" spans="2:65" s="1" customFormat="1">
      <c r="B111" s="34"/>
      <c r="D111" s="151" t="s">
        <v>255</v>
      </c>
      <c r="F111" s="152" t="s">
        <v>4799</v>
      </c>
      <c r="I111" s="149"/>
      <c r="L111" s="34"/>
      <c r="M111" s="150"/>
      <c r="T111" s="55"/>
      <c r="AT111" s="18" t="s">
        <v>255</v>
      </c>
      <c r="AU111" s="18" t="s">
        <v>21</v>
      </c>
    </row>
    <row r="112" spans="2:65" s="12" customFormat="1">
      <c r="B112" s="153"/>
      <c r="D112" s="147" t="s">
        <v>262</v>
      </c>
      <c r="E112" s="154" t="s">
        <v>29</v>
      </c>
      <c r="F112" s="155" t="s">
        <v>4800</v>
      </c>
      <c r="H112" s="156">
        <v>65.12</v>
      </c>
      <c r="I112" s="157"/>
      <c r="L112" s="153"/>
      <c r="M112" s="158"/>
      <c r="T112" s="159"/>
      <c r="AT112" s="154" t="s">
        <v>262</v>
      </c>
      <c r="AU112" s="154" t="s">
        <v>21</v>
      </c>
      <c r="AV112" s="12" t="s">
        <v>21</v>
      </c>
      <c r="AW112" s="12" t="s">
        <v>36</v>
      </c>
      <c r="AX112" s="12" t="s">
        <v>83</v>
      </c>
      <c r="AY112" s="154" t="s">
        <v>244</v>
      </c>
    </row>
    <row r="113" spans="2:65" s="1" customFormat="1" ht="24.2" customHeight="1">
      <c r="B113" s="34"/>
      <c r="C113" s="134" t="s">
        <v>279</v>
      </c>
      <c r="D113" s="134" t="s">
        <v>246</v>
      </c>
      <c r="E113" s="135" t="s">
        <v>4801</v>
      </c>
      <c r="F113" s="136" t="s">
        <v>4802</v>
      </c>
      <c r="G113" s="137" t="s">
        <v>274</v>
      </c>
      <c r="H113" s="138">
        <v>16.28</v>
      </c>
      <c r="I113" s="139"/>
      <c r="J113" s="140">
        <f>ROUND(I113*H113,2)</f>
        <v>0</v>
      </c>
      <c r="K113" s="136" t="s">
        <v>250</v>
      </c>
      <c r="L113" s="34"/>
      <c r="M113" s="141" t="s">
        <v>29</v>
      </c>
      <c r="N113" s="142" t="s">
        <v>46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251</v>
      </c>
      <c r="AT113" s="145" t="s">
        <v>246</v>
      </c>
      <c r="AU113" s="145" t="s">
        <v>21</v>
      </c>
      <c r="AY113" s="18" t="s">
        <v>244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83</v>
      </c>
      <c r="BK113" s="146">
        <f>ROUND(I113*H113,2)</f>
        <v>0</v>
      </c>
      <c r="BL113" s="18" t="s">
        <v>251</v>
      </c>
      <c r="BM113" s="145" t="s">
        <v>4803</v>
      </c>
    </row>
    <row r="114" spans="2:65" s="1" customFormat="1" ht="19.5">
      <c r="B114" s="34"/>
      <c r="D114" s="147" t="s">
        <v>253</v>
      </c>
      <c r="F114" s="148" t="s">
        <v>4804</v>
      </c>
      <c r="I114" s="149"/>
      <c r="L114" s="34"/>
      <c r="M114" s="150"/>
      <c r="T114" s="55"/>
      <c r="AT114" s="18" t="s">
        <v>253</v>
      </c>
      <c r="AU114" s="18" t="s">
        <v>21</v>
      </c>
    </row>
    <row r="115" spans="2:65" s="1" customFormat="1">
      <c r="B115" s="34"/>
      <c r="D115" s="151" t="s">
        <v>255</v>
      </c>
      <c r="F115" s="152" t="s">
        <v>4805</v>
      </c>
      <c r="I115" s="149"/>
      <c r="L115" s="34"/>
      <c r="M115" s="150"/>
      <c r="T115" s="55"/>
      <c r="AT115" s="18" t="s">
        <v>255</v>
      </c>
      <c r="AU115" s="18" t="s">
        <v>21</v>
      </c>
    </row>
    <row r="116" spans="2:65" s="12" customFormat="1">
      <c r="B116" s="153"/>
      <c r="D116" s="147" t="s">
        <v>262</v>
      </c>
      <c r="E116" s="154" t="s">
        <v>29</v>
      </c>
      <c r="F116" s="155" t="s">
        <v>4806</v>
      </c>
      <c r="H116" s="156">
        <v>16.28</v>
      </c>
      <c r="I116" s="157"/>
      <c r="L116" s="153"/>
      <c r="M116" s="158"/>
      <c r="T116" s="159"/>
      <c r="AT116" s="154" t="s">
        <v>262</v>
      </c>
      <c r="AU116" s="154" t="s">
        <v>21</v>
      </c>
      <c r="AV116" s="12" t="s">
        <v>21</v>
      </c>
      <c r="AW116" s="12" t="s">
        <v>36</v>
      </c>
      <c r="AX116" s="12" t="s">
        <v>83</v>
      </c>
      <c r="AY116" s="154" t="s">
        <v>244</v>
      </c>
    </row>
    <row r="117" spans="2:65" s="1" customFormat="1" ht="16.5" customHeight="1">
      <c r="B117" s="34"/>
      <c r="C117" s="134" t="s">
        <v>286</v>
      </c>
      <c r="D117" s="134" t="s">
        <v>246</v>
      </c>
      <c r="E117" s="135" t="s">
        <v>4807</v>
      </c>
      <c r="F117" s="136" t="s">
        <v>4808</v>
      </c>
      <c r="G117" s="137" t="s">
        <v>249</v>
      </c>
      <c r="H117" s="138">
        <v>10.5</v>
      </c>
      <c r="I117" s="139"/>
      <c r="J117" s="140">
        <f>ROUND(I117*H117,2)</f>
        <v>0</v>
      </c>
      <c r="K117" s="136" t="s">
        <v>250</v>
      </c>
      <c r="L117" s="34"/>
      <c r="M117" s="141" t="s">
        <v>29</v>
      </c>
      <c r="N117" s="142" t="s">
        <v>46</v>
      </c>
      <c r="P117" s="143">
        <f>O117*H117</f>
        <v>0</v>
      </c>
      <c r="Q117" s="143">
        <v>6.9999999999999999E-4</v>
      </c>
      <c r="R117" s="143">
        <f>Q117*H117</f>
        <v>7.3499999999999998E-3</v>
      </c>
      <c r="S117" s="143">
        <v>0</v>
      </c>
      <c r="T117" s="144">
        <f>S117*H117</f>
        <v>0</v>
      </c>
      <c r="AR117" s="145" t="s">
        <v>251</v>
      </c>
      <c r="AT117" s="145" t="s">
        <v>246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4809</v>
      </c>
    </row>
    <row r="118" spans="2:65" s="1" customFormat="1">
      <c r="B118" s="34"/>
      <c r="D118" s="147" t="s">
        <v>253</v>
      </c>
      <c r="F118" s="148" t="s">
        <v>4810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>
      <c r="B119" s="34"/>
      <c r="D119" s="151" t="s">
        <v>255</v>
      </c>
      <c r="F119" s="152" t="s">
        <v>4811</v>
      </c>
      <c r="I119" s="149"/>
      <c r="L119" s="34"/>
      <c r="M119" s="150"/>
      <c r="T119" s="55"/>
      <c r="AT119" s="18" t="s">
        <v>255</v>
      </c>
      <c r="AU119" s="18" t="s">
        <v>21</v>
      </c>
    </row>
    <row r="120" spans="2:65" s="12" customFormat="1">
      <c r="B120" s="153"/>
      <c r="D120" s="147" t="s">
        <v>262</v>
      </c>
      <c r="E120" s="154" t="s">
        <v>29</v>
      </c>
      <c r="F120" s="155" t="s">
        <v>4812</v>
      </c>
      <c r="H120" s="156">
        <v>10.5</v>
      </c>
      <c r="I120" s="157"/>
      <c r="L120" s="153"/>
      <c r="M120" s="158"/>
      <c r="T120" s="159"/>
      <c r="AT120" s="154" t="s">
        <v>262</v>
      </c>
      <c r="AU120" s="154" t="s">
        <v>21</v>
      </c>
      <c r="AV120" s="12" t="s">
        <v>21</v>
      </c>
      <c r="AW120" s="12" t="s">
        <v>36</v>
      </c>
      <c r="AX120" s="12" t="s">
        <v>83</v>
      </c>
      <c r="AY120" s="154" t="s">
        <v>244</v>
      </c>
    </row>
    <row r="121" spans="2:65" s="1" customFormat="1" ht="16.5" customHeight="1">
      <c r="B121" s="34"/>
      <c r="C121" s="134" t="s">
        <v>293</v>
      </c>
      <c r="D121" s="134" t="s">
        <v>246</v>
      </c>
      <c r="E121" s="135" t="s">
        <v>4813</v>
      </c>
      <c r="F121" s="136" t="s">
        <v>4814</v>
      </c>
      <c r="G121" s="137" t="s">
        <v>249</v>
      </c>
      <c r="H121" s="138">
        <v>10.5</v>
      </c>
      <c r="I121" s="139"/>
      <c r="J121" s="140">
        <f>ROUND(I121*H121,2)</f>
        <v>0</v>
      </c>
      <c r="K121" s="136" t="s">
        <v>250</v>
      </c>
      <c r="L121" s="34"/>
      <c r="M121" s="141" t="s">
        <v>29</v>
      </c>
      <c r="N121" s="142" t="s">
        <v>46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251</v>
      </c>
      <c r="AT121" s="145" t="s">
        <v>246</v>
      </c>
      <c r="AU121" s="145" t="s">
        <v>21</v>
      </c>
      <c r="AY121" s="18" t="s">
        <v>244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83</v>
      </c>
      <c r="BK121" s="146">
        <f>ROUND(I121*H121,2)</f>
        <v>0</v>
      </c>
      <c r="BL121" s="18" t="s">
        <v>251</v>
      </c>
      <c r="BM121" s="145" t="s">
        <v>4815</v>
      </c>
    </row>
    <row r="122" spans="2:65" s="1" customFormat="1" ht="19.5">
      <c r="B122" s="34"/>
      <c r="D122" s="147" t="s">
        <v>253</v>
      </c>
      <c r="F122" s="148" t="s">
        <v>4816</v>
      </c>
      <c r="I122" s="149"/>
      <c r="L122" s="34"/>
      <c r="M122" s="150"/>
      <c r="T122" s="55"/>
      <c r="AT122" s="18" t="s">
        <v>253</v>
      </c>
      <c r="AU122" s="18" t="s">
        <v>21</v>
      </c>
    </row>
    <row r="123" spans="2:65" s="1" customFormat="1">
      <c r="B123" s="34"/>
      <c r="D123" s="151" t="s">
        <v>255</v>
      </c>
      <c r="F123" s="152" t="s">
        <v>4817</v>
      </c>
      <c r="I123" s="149"/>
      <c r="L123" s="34"/>
      <c r="M123" s="150"/>
      <c r="T123" s="55"/>
      <c r="AT123" s="18" t="s">
        <v>255</v>
      </c>
      <c r="AU123" s="18" t="s">
        <v>21</v>
      </c>
    </row>
    <row r="124" spans="2:65" s="1" customFormat="1" ht="16.5" customHeight="1">
      <c r="B124" s="34"/>
      <c r="C124" s="134" t="s">
        <v>300</v>
      </c>
      <c r="D124" s="134" t="s">
        <v>246</v>
      </c>
      <c r="E124" s="135" t="s">
        <v>4818</v>
      </c>
      <c r="F124" s="136" t="s">
        <v>4819</v>
      </c>
      <c r="G124" s="137" t="s">
        <v>249</v>
      </c>
      <c r="H124" s="138">
        <v>16.2</v>
      </c>
      <c r="I124" s="139"/>
      <c r="J124" s="140">
        <f>ROUND(I124*H124,2)</f>
        <v>0</v>
      </c>
      <c r="K124" s="136" t="s">
        <v>250</v>
      </c>
      <c r="L124" s="34"/>
      <c r="M124" s="141" t="s">
        <v>29</v>
      </c>
      <c r="N124" s="142" t="s">
        <v>46</v>
      </c>
      <c r="P124" s="143">
        <f>O124*H124</f>
        <v>0</v>
      </c>
      <c r="Q124" s="143">
        <v>5.9000000000000003E-4</v>
      </c>
      <c r="R124" s="143">
        <f>Q124*H124</f>
        <v>9.5580000000000005E-3</v>
      </c>
      <c r="S124" s="143">
        <v>0</v>
      </c>
      <c r="T124" s="144">
        <f>S124*H124</f>
        <v>0</v>
      </c>
      <c r="AR124" s="145" t="s">
        <v>251</v>
      </c>
      <c r="AT124" s="145" t="s">
        <v>246</v>
      </c>
      <c r="AU124" s="145" t="s">
        <v>21</v>
      </c>
      <c r="AY124" s="18" t="s">
        <v>244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83</v>
      </c>
      <c r="BK124" s="146">
        <f>ROUND(I124*H124,2)</f>
        <v>0</v>
      </c>
      <c r="BL124" s="18" t="s">
        <v>251</v>
      </c>
      <c r="BM124" s="145" t="s">
        <v>4820</v>
      </c>
    </row>
    <row r="125" spans="2:65" s="1" customFormat="1">
      <c r="B125" s="34"/>
      <c r="D125" s="147" t="s">
        <v>253</v>
      </c>
      <c r="F125" s="148" t="s">
        <v>4821</v>
      </c>
      <c r="I125" s="149"/>
      <c r="L125" s="34"/>
      <c r="M125" s="150"/>
      <c r="T125" s="55"/>
      <c r="AT125" s="18" t="s">
        <v>253</v>
      </c>
      <c r="AU125" s="18" t="s">
        <v>21</v>
      </c>
    </row>
    <row r="126" spans="2:65" s="1" customFormat="1">
      <c r="B126" s="34"/>
      <c r="D126" s="151" t="s">
        <v>255</v>
      </c>
      <c r="F126" s="152" t="s">
        <v>4822</v>
      </c>
      <c r="I126" s="149"/>
      <c r="L126" s="34"/>
      <c r="M126" s="150"/>
      <c r="T126" s="55"/>
      <c r="AT126" s="18" t="s">
        <v>255</v>
      </c>
      <c r="AU126" s="18" t="s">
        <v>21</v>
      </c>
    </row>
    <row r="127" spans="2:65" s="1" customFormat="1" ht="19.5">
      <c r="B127" s="34"/>
      <c r="D127" s="147" t="s">
        <v>284</v>
      </c>
      <c r="F127" s="167" t="s">
        <v>4823</v>
      </c>
      <c r="I127" s="149"/>
      <c r="L127" s="34"/>
      <c r="M127" s="150"/>
      <c r="T127" s="55"/>
      <c r="AT127" s="18" t="s">
        <v>284</v>
      </c>
      <c r="AU127" s="18" t="s">
        <v>21</v>
      </c>
    </row>
    <row r="128" spans="2:65" s="12" customFormat="1">
      <c r="B128" s="153"/>
      <c r="D128" s="147" t="s">
        <v>262</v>
      </c>
      <c r="E128" s="154" t="s">
        <v>29</v>
      </c>
      <c r="F128" s="155" t="s">
        <v>4824</v>
      </c>
      <c r="H128" s="156">
        <v>16.2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83</v>
      </c>
      <c r="AY128" s="154" t="s">
        <v>244</v>
      </c>
    </row>
    <row r="129" spans="2:65" s="1" customFormat="1" ht="16.5" customHeight="1">
      <c r="B129" s="34"/>
      <c r="C129" s="134" t="s">
        <v>307</v>
      </c>
      <c r="D129" s="134" t="s">
        <v>246</v>
      </c>
      <c r="E129" s="135" t="s">
        <v>4825</v>
      </c>
      <c r="F129" s="136" t="s">
        <v>4826</v>
      </c>
      <c r="G129" s="137" t="s">
        <v>249</v>
      </c>
      <c r="H129" s="138">
        <v>16.2</v>
      </c>
      <c r="I129" s="139"/>
      <c r="J129" s="140">
        <f>ROUND(I129*H129,2)</f>
        <v>0</v>
      </c>
      <c r="K129" s="136" t="s">
        <v>250</v>
      </c>
      <c r="L129" s="34"/>
      <c r="M129" s="141" t="s">
        <v>29</v>
      </c>
      <c r="N129" s="142" t="s">
        <v>46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251</v>
      </c>
      <c r="AT129" s="145" t="s">
        <v>246</v>
      </c>
      <c r="AU129" s="145" t="s">
        <v>21</v>
      </c>
      <c r="AY129" s="18" t="s">
        <v>244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83</v>
      </c>
      <c r="BK129" s="146">
        <f>ROUND(I129*H129,2)</f>
        <v>0</v>
      </c>
      <c r="BL129" s="18" t="s">
        <v>251</v>
      </c>
      <c r="BM129" s="145" t="s">
        <v>4827</v>
      </c>
    </row>
    <row r="130" spans="2:65" s="1" customFormat="1">
      <c r="B130" s="34"/>
      <c r="D130" s="147" t="s">
        <v>253</v>
      </c>
      <c r="F130" s="148" t="s">
        <v>4828</v>
      </c>
      <c r="I130" s="149"/>
      <c r="L130" s="34"/>
      <c r="M130" s="150"/>
      <c r="T130" s="55"/>
      <c r="AT130" s="18" t="s">
        <v>253</v>
      </c>
      <c r="AU130" s="18" t="s">
        <v>21</v>
      </c>
    </row>
    <row r="131" spans="2:65" s="1" customFormat="1">
      <c r="B131" s="34"/>
      <c r="D131" s="151" t="s">
        <v>255</v>
      </c>
      <c r="F131" s="152" t="s">
        <v>4829</v>
      </c>
      <c r="I131" s="149"/>
      <c r="L131" s="34"/>
      <c r="M131" s="150"/>
      <c r="T131" s="55"/>
      <c r="AT131" s="18" t="s">
        <v>255</v>
      </c>
      <c r="AU131" s="18" t="s">
        <v>21</v>
      </c>
    </row>
    <row r="132" spans="2:65" s="1" customFormat="1" ht="21.75" customHeight="1">
      <c r="B132" s="34"/>
      <c r="C132" s="134" t="s">
        <v>314</v>
      </c>
      <c r="D132" s="134" t="s">
        <v>246</v>
      </c>
      <c r="E132" s="135" t="s">
        <v>4830</v>
      </c>
      <c r="F132" s="136" t="s">
        <v>4831</v>
      </c>
      <c r="G132" s="137" t="s">
        <v>274</v>
      </c>
      <c r="H132" s="138">
        <v>79.2</v>
      </c>
      <c r="I132" s="139"/>
      <c r="J132" s="140">
        <f>ROUND(I132*H132,2)</f>
        <v>0</v>
      </c>
      <c r="K132" s="136" t="s">
        <v>250</v>
      </c>
      <c r="L132" s="34"/>
      <c r="M132" s="141" t="s">
        <v>29</v>
      </c>
      <c r="N132" s="142" t="s">
        <v>46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251</v>
      </c>
      <c r="AT132" s="145" t="s">
        <v>246</v>
      </c>
      <c r="AU132" s="145" t="s">
        <v>21</v>
      </c>
      <c r="AY132" s="18" t="s">
        <v>244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83</v>
      </c>
      <c r="BK132" s="146">
        <f>ROUND(I132*H132,2)</f>
        <v>0</v>
      </c>
      <c r="BL132" s="18" t="s">
        <v>251</v>
      </c>
      <c r="BM132" s="145" t="s">
        <v>4832</v>
      </c>
    </row>
    <row r="133" spans="2:65" s="1" customFormat="1" ht="19.5">
      <c r="B133" s="34"/>
      <c r="D133" s="147" t="s">
        <v>253</v>
      </c>
      <c r="F133" s="148" t="s">
        <v>4833</v>
      </c>
      <c r="I133" s="149"/>
      <c r="L133" s="34"/>
      <c r="M133" s="150"/>
      <c r="T133" s="55"/>
      <c r="AT133" s="18" t="s">
        <v>253</v>
      </c>
      <c r="AU133" s="18" t="s">
        <v>21</v>
      </c>
    </row>
    <row r="134" spans="2:65" s="1" customFormat="1">
      <c r="B134" s="34"/>
      <c r="D134" s="151" t="s">
        <v>255</v>
      </c>
      <c r="F134" s="152" t="s">
        <v>4834</v>
      </c>
      <c r="I134" s="149"/>
      <c r="L134" s="34"/>
      <c r="M134" s="150"/>
      <c r="T134" s="55"/>
      <c r="AT134" s="18" t="s">
        <v>255</v>
      </c>
      <c r="AU134" s="18" t="s">
        <v>21</v>
      </c>
    </row>
    <row r="135" spans="2:65" s="12" customFormat="1">
      <c r="B135" s="153"/>
      <c r="D135" s="147" t="s">
        <v>262</v>
      </c>
      <c r="E135" s="154" t="s">
        <v>29</v>
      </c>
      <c r="F135" s="155" t="s">
        <v>4835</v>
      </c>
      <c r="H135" s="156">
        <v>39.6</v>
      </c>
      <c r="I135" s="157"/>
      <c r="L135" s="153"/>
      <c r="M135" s="158"/>
      <c r="T135" s="159"/>
      <c r="AT135" s="154" t="s">
        <v>262</v>
      </c>
      <c r="AU135" s="154" t="s">
        <v>21</v>
      </c>
      <c r="AV135" s="12" t="s">
        <v>21</v>
      </c>
      <c r="AW135" s="12" t="s">
        <v>36</v>
      </c>
      <c r="AX135" s="12" t="s">
        <v>75</v>
      </c>
      <c r="AY135" s="154" t="s">
        <v>244</v>
      </c>
    </row>
    <row r="136" spans="2:65" s="14" customFormat="1">
      <c r="B136" s="168"/>
      <c r="D136" s="147" t="s">
        <v>262</v>
      </c>
      <c r="E136" s="169" t="s">
        <v>29</v>
      </c>
      <c r="F136" s="170" t="s">
        <v>321</v>
      </c>
      <c r="H136" s="171">
        <v>39.6</v>
      </c>
      <c r="I136" s="172"/>
      <c r="L136" s="168"/>
      <c r="M136" s="173"/>
      <c r="T136" s="174"/>
      <c r="AT136" s="169" t="s">
        <v>262</v>
      </c>
      <c r="AU136" s="169" t="s">
        <v>21</v>
      </c>
      <c r="AV136" s="14" t="s">
        <v>264</v>
      </c>
      <c r="AW136" s="14" t="s">
        <v>36</v>
      </c>
      <c r="AX136" s="14" t="s">
        <v>75</v>
      </c>
      <c r="AY136" s="169" t="s">
        <v>244</v>
      </c>
    </row>
    <row r="137" spans="2:65" s="12" customFormat="1">
      <c r="B137" s="153"/>
      <c r="D137" s="147" t="s">
        <v>262</v>
      </c>
      <c r="E137" s="154" t="s">
        <v>29</v>
      </c>
      <c r="F137" s="155" t="s">
        <v>4836</v>
      </c>
      <c r="H137" s="156">
        <v>39.6</v>
      </c>
      <c r="I137" s="157"/>
      <c r="L137" s="153"/>
      <c r="M137" s="158"/>
      <c r="T137" s="159"/>
      <c r="AT137" s="154" t="s">
        <v>262</v>
      </c>
      <c r="AU137" s="154" t="s">
        <v>21</v>
      </c>
      <c r="AV137" s="12" t="s">
        <v>21</v>
      </c>
      <c r="AW137" s="12" t="s">
        <v>36</v>
      </c>
      <c r="AX137" s="12" t="s">
        <v>75</v>
      </c>
      <c r="AY137" s="154" t="s">
        <v>244</v>
      </c>
    </row>
    <row r="138" spans="2:65" s="14" customFormat="1">
      <c r="B138" s="168"/>
      <c r="D138" s="147" t="s">
        <v>262</v>
      </c>
      <c r="E138" s="169" t="s">
        <v>4785</v>
      </c>
      <c r="F138" s="170" t="s">
        <v>321</v>
      </c>
      <c r="H138" s="171">
        <v>39.6</v>
      </c>
      <c r="I138" s="172"/>
      <c r="L138" s="168"/>
      <c r="M138" s="173"/>
      <c r="T138" s="174"/>
      <c r="AT138" s="169" t="s">
        <v>262</v>
      </c>
      <c r="AU138" s="169" t="s">
        <v>21</v>
      </c>
      <c r="AV138" s="14" t="s">
        <v>264</v>
      </c>
      <c r="AW138" s="14" t="s">
        <v>36</v>
      </c>
      <c r="AX138" s="14" t="s">
        <v>75</v>
      </c>
      <c r="AY138" s="169" t="s">
        <v>244</v>
      </c>
    </row>
    <row r="139" spans="2:65" s="13" customFormat="1">
      <c r="B139" s="160"/>
      <c r="D139" s="147" t="s">
        <v>262</v>
      </c>
      <c r="E139" s="161" t="s">
        <v>29</v>
      </c>
      <c r="F139" s="162" t="s">
        <v>271</v>
      </c>
      <c r="H139" s="163">
        <v>79.2</v>
      </c>
      <c r="I139" s="164"/>
      <c r="L139" s="160"/>
      <c r="M139" s="165"/>
      <c r="T139" s="166"/>
      <c r="AT139" s="161" t="s">
        <v>262</v>
      </c>
      <c r="AU139" s="161" t="s">
        <v>21</v>
      </c>
      <c r="AV139" s="13" t="s">
        <v>251</v>
      </c>
      <c r="AW139" s="13" t="s">
        <v>36</v>
      </c>
      <c r="AX139" s="13" t="s">
        <v>83</v>
      </c>
      <c r="AY139" s="161" t="s">
        <v>244</v>
      </c>
    </row>
    <row r="140" spans="2:65" s="1" customFormat="1" ht="21.75" customHeight="1">
      <c r="B140" s="34"/>
      <c r="C140" s="134" t="s">
        <v>324</v>
      </c>
      <c r="D140" s="134" t="s">
        <v>246</v>
      </c>
      <c r="E140" s="135" t="s">
        <v>315</v>
      </c>
      <c r="F140" s="136" t="s">
        <v>316</v>
      </c>
      <c r="G140" s="137" t="s">
        <v>274</v>
      </c>
      <c r="H140" s="138">
        <v>52</v>
      </c>
      <c r="I140" s="139"/>
      <c r="J140" s="140">
        <f>ROUND(I140*H140,2)</f>
        <v>0</v>
      </c>
      <c r="K140" s="136" t="s">
        <v>250</v>
      </c>
      <c r="L140" s="34"/>
      <c r="M140" s="141" t="s">
        <v>29</v>
      </c>
      <c r="N140" s="142" t="s">
        <v>46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251</v>
      </c>
      <c r="AT140" s="145" t="s">
        <v>246</v>
      </c>
      <c r="AU140" s="145" t="s">
        <v>21</v>
      </c>
      <c r="AY140" s="18" t="s">
        <v>244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83</v>
      </c>
      <c r="BK140" s="146">
        <f>ROUND(I140*H140,2)</f>
        <v>0</v>
      </c>
      <c r="BL140" s="18" t="s">
        <v>251</v>
      </c>
      <c r="BM140" s="145" t="s">
        <v>4837</v>
      </c>
    </row>
    <row r="141" spans="2:65" s="1" customFormat="1" ht="19.5">
      <c r="B141" s="34"/>
      <c r="D141" s="147" t="s">
        <v>253</v>
      </c>
      <c r="F141" s="148" t="s">
        <v>318</v>
      </c>
      <c r="I141" s="149"/>
      <c r="L141" s="34"/>
      <c r="M141" s="150"/>
      <c r="T141" s="55"/>
      <c r="AT141" s="18" t="s">
        <v>253</v>
      </c>
      <c r="AU141" s="18" t="s">
        <v>21</v>
      </c>
    </row>
    <row r="142" spans="2:65" s="1" customFormat="1">
      <c r="B142" s="34"/>
      <c r="D142" s="151" t="s">
        <v>255</v>
      </c>
      <c r="F142" s="152" t="s">
        <v>319</v>
      </c>
      <c r="I142" s="149"/>
      <c r="L142" s="34"/>
      <c r="M142" s="150"/>
      <c r="T142" s="55"/>
      <c r="AT142" s="18" t="s">
        <v>255</v>
      </c>
      <c r="AU142" s="18" t="s">
        <v>21</v>
      </c>
    </row>
    <row r="143" spans="2:65" s="12" customFormat="1">
      <c r="B143" s="153"/>
      <c r="D143" s="147" t="s">
        <v>262</v>
      </c>
      <c r="E143" s="154" t="s">
        <v>29</v>
      </c>
      <c r="F143" s="155" t="s">
        <v>4838</v>
      </c>
      <c r="H143" s="156">
        <v>12.4</v>
      </c>
      <c r="I143" s="157"/>
      <c r="L143" s="153"/>
      <c r="M143" s="158"/>
      <c r="T143" s="159"/>
      <c r="AT143" s="154" t="s">
        <v>262</v>
      </c>
      <c r="AU143" s="154" t="s">
        <v>21</v>
      </c>
      <c r="AV143" s="12" t="s">
        <v>21</v>
      </c>
      <c r="AW143" s="12" t="s">
        <v>36</v>
      </c>
      <c r="AX143" s="12" t="s">
        <v>75</v>
      </c>
      <c r="AY143" s="154" t="s">
        <v>244</v>
      </c>
    </row>
    <row r="144" spans="2:65" s="12" customFormat="1">
      <c r="B144" s="153"/>
      <c r="D144" s="147" t="s">
        <v>262</v>
      </c>
      <c r="E144" s="154" t="s">
        <v>29</v>
      </c>
      <c r="F144" s="155" t="s">
        <v>4835</v>
      </c>
      <c r="H144" s="156">
        <v>39.6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75</v>
      </c>
      <c r="AY144" s="154" t="s">
        <v>244</v>
      </c>
    </row>
    <row r="145" spans="2:65" s="14" customFormat="1">
      <c r="B145" s="168"/>
      <c r="D145" s="147" t="s">
        <v>262</v>
      </c>
      <c r="E145" s="169" t="s">
        <v>29</v>
      </c>
      <c r="F145" s="170" t="s">
        <v>321</v>
      </c>
      <c r="H145" s="171">
        <v>52</v>
      </c>
      <c r="I145" s="172"/>
      <c r="L145" s="168"/>
      <c r="M145" s="173"/>
      <c r="T145" s="174"/>
      <c r="AT145" s="169" t="s">
        <v>262</v>
      </c>
      <c r="AU145" s="169" t="s">
        <v>21</v>
      </c>
      <c r="AV145" s="14" t="s">
        <v>264</v>
      </c>
      <c r="AW145" s="14" t="s">
        <v>36</v>
      </c>
      <c r="AX145" s="14" t="s">
        <v>83</v>
      </c>
      <c r="AY145" s="169" t="s">
        <v>244</v>
      </c>
    </row>
    <row r="146" spans="2:65" s="1" customFormat="1" ht="21.75" customHeight="1">
      <c r="B146" s="34"/>
      <c r="C146" s="134" t="s">
        <v>336</v>
      </c>
      <c r="D146" s="134" t="s">
        <v>246</v>
      </c>
      <c r="E146" s="135" t="s">
        <v>392</v>
      </c>
      <c r="F146" s="136" t="s">
        <v>393</v>
      </c>
      <c r="G146" s="137" t="s">
        <v>274</v>
      </c>
      <c r="H146" s="138">
        <v>42</v>
      </c>
      <c r="I146" s="139"/>
      <c r="J146" s="140">
        <f>ROUND(I146*H146,2)</f>
        <v>0</v>
      </c>
      <c r="K146" s="136" t="s">
        <v>2724</v>
      </c>
      <c r="L146" s="34"/>
      <c r="M146" s="141" t="s">
        <v>29</v>
      </c>
      <c r="N146" s="142" t="s">
        <v>46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251</v>
      </c>
      <c r="AT146" s="145" t="s">
        <v>246</v>
      </c>
      <c r="AU146" s="145" t="s">
        <v>21</v>
      </c>
      <c r="AY146" s="18" t="s">
        <v>244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83</v>
      </c>
      <c r="BK146" s="146">
        <f>ROUND(I146*H146,2)</f>
        <v>0</v>
      </c>
      <c r="BL146" s="18" t="s">
        <v>251</v>
      </c>
      <c r="BM146" s="145" t="s">
        <v>4839</v>
      </c>
    </row>
    <row r="147" spans="2:65" s="1" customFormat="1" ht="19.5">
      <c r="B147" s="34"/>
      <c r="D147" s="147" t="s">
        <v>253</v>
      </c>
      <c r="F147" s="148" t="s">
        <v>395</v>
      </c>
      <c r="I147" s="149"/>
      <c r="L147" s="34"/>
      <c r="M147" s="150"/>
      <c r="T147" s="55"/>
      <c r="AT147" s="18" t="s">
        <v>253</v>
      </c>
      <c r="AU147" s="18" t="s">
        <v>21</v>
      </c>
    </row>
    <row r="148" spans="2:65" s="1" customFormat="1">
      <c r="B148" s="34"/>
      <c r="D148" s="151" t="s">
        <v>255</v>
      </c>
      <c r="F148" s="152" t="s">
        <v>2726</v>
      </c>
      <c r="I148" s="149"/>
      <c r="L148" s="34"/>
      <c r="M148" s="150"/>
      <c r="T148" s="55"/>
      <c r="AT148" s="18" t="s">
        <v>255</v>
      </c>
      <c r="AU148" s="18" t="s">
        <v>21</v>
      </c>
    </row>
    <row r="149" spans="2:65" s="12" customFormat="1">
      <c r="B149" s="153"/>
      <c r="D149" s="147" t="s">
        <v>262</v>
      </c>
      <c r="E149" s="154" t="s">
        <v>29</v>
      </c>
      <c r="F149" s="155" t="s">
        <v>4840</v>
      </c>
      <c r="H149" s="156">
        <v>42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83</v>
      </c>
      <c r="AY149" s="154" t="s">
        <v>244</v>
      </c>
    </row>
    <row r="150" spans="2:65" s="1" customFormat="1" ht="24.2" customHeight="1">
      <c r="B150" s="34"/>
      <c r="C150" s="134" t="s">
        <v>340</v>
      </c>
      <c r="D150" s="134" t="s">
        <v>246</v>
      </c>
      <c r="E150" s="135" t="s">
        <v>400</v>
      </c>
      <c r="F150" s="136" t="s">
        <v>401</v>
      </c>
      <c r="G150" s="137" t="s">
        <v>274</v>
      </c>
      <c r="H150" s="138">
        <v>420</v>
      </c>
      <c r="I150" s="139"/>
      <c r="J150" s="140">
        <f>ROUND(I150*H150,2)</f>
        <v>0</v>
      </c>
      <c r="K150" s="136" t="s">
        <v>2724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251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251</v>
      </c>
      <c r="BM150" s="145" t="s">
        <v>4841</v>
      </c>
    </row>
    <row r="151" spans="2:65" s="1" customFormat="1" ht="19.5">
      <c r="B151" s="34"/>
      <c r="D151" s="147" t="s">
        <v>253</v>
      </c>
      <c r="F151" s="148" t="s">
        <v>403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" customFormat="1">
      <c r="B152" s="34"/>
      <c r="D152" s="151" t="s">
        <v>255</v>
      </c>
      <c r="F152" s="152" t="s">
        <v>2729</v>
      </c>
      <c r="I152" s="149"/>
      <c r="L152" s="34"/>
      <c r="M152" s="150"/>
      <c r="T152" s="55"/>
      <c r="AT152" s="18" t="s">
        <v>255</v>
      </c>
      <c r="AU152" s="18" t="s">
        <v>21</v>
      </c>
    </row>
    <row r="153" spans="2:65" s="12" customFormat="1">
      <c r="B153" s="153"/>
      <c r="D153" s="147" t="s">
        <v>262</v>
      </c>
      <c r="E153" s="154" t="s">
        <v>29</v>
      </c>
      <c r="F153" s="155" t="s">
        <v>4842</v>
      </c>
      <c r="H153" s="156">
        <v>420</v>
      </c>
      <c r="I153" s="157"/>
      <c r="L153" s="153"/>
      <c r="M153" s="158"/>
      <c r="T153" s="159"/>
      <c r="AT153" s="154" t="s">
        <v>262</v>
      </c>
      <c r="AU153" s="154" t="s">
        <v>21</v>
      </c>
      <c r="AV153" s="12" t="s">
        <v>21</v>
      </c>
      <c r="AW153" s="12" t="s">
        <v>36</v>
      </c>
      <c r="AX153" s="12" t="s">
        <v>83</v>
      </c>
      <c r="AY153" s="154" t="s">
        <v>244</v>
      </c>
    </row>
    <row r="154" spans="2:65" s="1" customFormat="1" ht="16.5" customHeight="1">
      <c r="B154" s="34"/>
      <c r="C154" s="134" t="s">
        <v>346</v>
      </c>
      <c r="D154" s="134" t="s">
        <v>246</v>
      </c>
      <c r="E154" s="135" t="s">
        <v>341</v>
      </c>
      <c r="F154" s="136" t="s">
        <v>342</v>
      </c>
      <c r="G154" s="137" t="s">
        <v>274</v>
      </c>
      <c r="H154" s="138">
        <v>81.599999999999994</v>
      </c>
      <c r="I154" s="139"/>
      <c r="J154" s="140">
        <f>ROUND(I154*H154,2)</f>
        <v>0</v>
      </c>
      <c r="K154" s="136" t="s">
        <v>250</v>
      </c>
      <c r="L154" s="34"/>
      <c r="M154" s="141" t="s">
        <v>29</v>
      </c>
      <c r="N154" s="142" t="s">
        <v>46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251</v>
      </c>
      <c r="AT154" s="145" t="s">
        <v>246</v>
      </c>
      <c r="AU154" s="145" t="s">
        <v>21</v>
      </c>
      <c r="AY154" s="18" t="s">
        <v>244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83</v>
      </c>
      <c r="BK154" s="146">
        <f>ROUND(I154*H154,2)</f>
        <v>0</v>
      </c>
      <c r="BL154" s="18" t="s">
        <v>251</v>
      </c>
      <c r="BM154" s="145" t="s">
        <v>4843</v>
      </c>
    </row>
    <row r="155" spans="2:65" s="1" customFormat="1" ht="19.5">
      <c r="B155" s="34"/>
      <c r="D155" s="147" t="s">
        <v>253</v>
      </c>
      <c r="F155" s="148" t="s">
        <v>344</v>
      </c>
      <c r="I155" s="149"/>
      <c r="L155" s="34"/>
      <c r="M155" s="150"/>
      <c r="T155" s="55"/>
      <c r="AT155" s="18" t="s">
        <v>253</v>
      </c>
      <c r="AU155" s="18" t="s">
        <v>21</v>
      </c>
    </row>
    <row r="156" spans="2:65" s="1" customFormat="1">
      <c r="B156" s="34"/>
      <c r="D156" s="151" t="s">
        <v>255</v>
      </c>
      <c r="F156" s="152" t="s">
        <v>345</v>
      </c>
      <c r="I156" s="149"/>
      <c r="L156" s="34"/>
      <c r="M156" s="150"/>
      <c r="T156" s="55"/>
      <c r="AT156" s="18" t="s">
        <v>255</v>
      </c>
      <c r="AU156" s="18" t="s">
        <v>21</v>
      </c>
    </row>
    <row r="157" spans="2:65" s="12" customFormat="1">
      <c r="B157" s="153"/>
      <c r="D157" s="147" t="s">
        <v>262</v>
      </c>
      <c r="E157" s="154" t="s">
        <v>29</v>
      </c>
      <c r="F157" s="155" t="s">
        <v>4785</v>
      </c>
      <c r="H157" s="156">
        <v>39.6</v>
      </c>
      <c r="I157" s="157"/>
      <c r="L157" s="153"/>
      <c r="M157" s="158"/>
      <c r="T157" s="159"/>
      <c r="AT157" s="154" t="s">
        <v>262</v>
      </c>
      <c r="AU157" s="154" t="s">
        <v>21</v>
      </c>
      <c r="AV157" s="12" t="s">
        <v>21</v>
      </c>
      <c r="AW157" s="12" t="s">
        <v>36</v>
      </c>
      <c r="AX157" s="12" t="s">
        <v>75</v>
      </c>
      <c r="AY157" s="154" t="s">
        <v>244</v>
      </c>
    </row>
    <row r="158" spans="2:65" s="12" customFormat="1">
      <c r="B158" s="153"/>
      <c r="D158" s="147" t="s">
        <v>262</v>
      </c>
      <c r="E158" s="154" t="s">
        <v>29</v>
      </c>
      <c r="F158" s="155" t="s">
        <v>4844</v>
      </c>
      <c r="H158" s="156">
        <v>42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36</v>
      </c>
      <c r="AX158" s="12" t="s">
        <v>75</v>
      </c>
      <c r="AY158" s="154" t="s">
        <v>244</v>
      </c>
    </row>
    <row r="159" spans="2:65" s="13" customFormat="1">
      <c r="B159" s="160"/>
      <c r="D159" s="147" t="s">
        <v>262</v>
      </c>
      <c r="E159" s="161" t="s">
        <v>29</v>
      </c>
      <c r="F159" s="162" t="s">
        <v>271</v>
      </c>
      <c r="H159" s="163">
        <v>81.599999999999994</v>
      </c>
      <c r="I159" s="164"/>
      <c r="L159" s="160"/>
      <c r="M159" s="165"/>
      <c r="T159" s="166"/>
      <c r="AT159" s="161" t="s">
        <v>262</v>
      </c>
      <c r="AU159" s="161" t="s">
        <v>21</v>
      </c>
      <c r="AV159" s="13" t="s">
        <v>251</v>
      </c>
      <c r="AW159" s="13" t="s">
        <v>36</v>
      </c>
      <c r="AX159" s="13" t="s">
        <v>83</v>
      </c>
      <c r="AY159" s="161" t="s">
        <v>244</v>
      </c>
    </row>
    <row r="160" spans="2:65" s="1" customFormat="1" ht="16.5" customHeight="1">
      <c r="B160" s="34"/>
      <c r="C160" s="134" t="s">
        <v>8</v>
      </c>
      <c r="D160" s="134" t="s">
        <v>246</v>
      </c>
      <c r="E160" s="135" t="s">
        <v>414</v>
      </c>
      <c r="F160" s="136" t="s">
        <v>415</v>
      </c>
      <c r="G160" s="137" t="s">
        <v>416</v>
      </c>
      <c r="H160" s="138">
        <v>84</v>
      </c>
      <c r="I160" s="139"/>
      <c r="J160" s="140">
        <f>ROUND(I160*H160,2)</f>
        <v>0</v>
      </c>
      <c r="K160" s="136" t="s">
        <v>29</v>
      </c>
      <c r="L160" s="34"/>
      <c r="M160" s="141" t="s">
        <v>29</v>
      </c>
      <c r="N160" s="142" t="s">
        <v>46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251</v>
      </c>
      <c r="AT160" s="145" t="s">
        <v>246</v>
      </c>
      <c r="AU160" s="145" t="s">
        <v>21</v>
      </c>
      <c r="AY160" s="18" t="s">
        <v>244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83</v>
      </c>
      <c r="BK160" s="146">
        <f>ROUND(I160*H160,2)</f>
        <v>0</v>
      </c>
      <c r="BL160" s="18" t="s">
        <v>251</v>
      </c>
      <c r="BM160" s="145" t="s">
        <v>4845</v>
      </c>
    </row>
    <row r="161" spans="2:65" s="1" customFormat="1" ht="19.5">
      <c r="B161" s="34"/>
      <c r="D161" s="147" t="s">
        <v>253</v>
      </c>
      <c r="F161" s="148" t="s">
        <v>418</v>
      </c>
      <c r="I161" s="149"/>
      <c r="L161" s="34"/>
      <c r="M161" s="150"/>
      <c r="T161" s="55"/>
      <c r="AT161" s="18" t="s">
        <v>253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4846</v>
      </c>
      <c r="H162" s="156">
        <v>84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359</v>
      </c>
      <c r="D163" s="134" t="s">
        <v>246</v>
      </c>
      <c r="E163" s="135" t="s">
        <v>428</v>
      </c>
      <c r="F163" s="136" t="s">
        <v>429</v>
      </c>
      <c r="G163" s="137" t="s">
        <v>274</v>
      </c>
      <c r="H163" s="138">
        <v>52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4847</v>
      </c>
    </row>
    <row r="164" spans="2:65" s="1" customFormat="1">
      <c r="B164" s="34"/>
      <c r="D164" s="147" t="s">
        <v>253</v>
      </c>
      <c r="F164" s="148" t="s">
        <v>431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432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" customFormat="1" ht="19.5">
      <c r="B166" s="34"/>
      <c r="D166" s="147" t="s">
        <v>284</v>
      </c>
      <c r="F166" s="167" t="s">
        <v>4848</v>
      </c>
      <c r="I166" s="149"/>
      <c r="L166" s="34"/>
      <c r="M166" s="150"/>
      <c r="T166" s="55"/>
      <c r="AT166" s="18" t="s">
        <v>284</v>
      </c>
      <c r="AU166" s="18" t="s">
        <v>21</v>
      </c>
    </row>
    <row r="167" spans="2:65" s="12" customFormat="1">
      <c r="B167" s="153"/>
      <c r="D167" s="147" t="s">
        <v>262</v>
      </c>
      <c r="E167" s="154" t="s">
        <v>29</v>
      </c>
      <c r="F167" s="155" t="s">
        <v>4849</v>
      </c>
      <c r="H167" s="156">
        <v>12.4</v>
      </c>
      <c r="I167" s="157"/>
      <c r="L167" s="153"/>
      <c r="M167" s="158"/>
      <c r="T167" s="159"/>
      <c r="AT167" s="154" t="s">
        <v>262</v>
      </c>
      <c r="AU167" s="154" t="s">
        <v>21</v>
      </c>
      <c r="AV167" s="12" t="s">
        <v>21</v>
      </c>
      <c r="AW167" s="12" t="s">
        <v>36</v>
      </c>
      <c r="AX167" s="12" t="s">
        <v>75</v>
      </c>
      <c r="AY167" s="154" t="s">
        <v>244</v>
      </c>
    </row>
    <row r="168" spans="2:65" s="12" customFormat="1">
      <c r="B168" s="153"/>
      <c r="D168" s="147" t="s">
        <v>262</v>
      </c>
      <c r="E168" s="154" t="s">
        <v>29</v>
      </c>
      <c r="F168" s="155" t="s">
        <v>4835</v>
      </c>
      <c r="H168" s="156">
        <v>39.6</v>
      </c>
      <c r="I168" s="157"/>
      <c r="L168" s="153"/>
      <c r="M168" s="158"/>
      <c r="T168" s="159"/>
      <c r="AT168" s="154" t="s">
        <v>262</v>
      </c>
      <c r="AU168" s="154" t="s">
        <v>21</v>
      </c>
      <c r="AV168" s="12" t="s">
        <v>21</v>
      </c>
      <c r="AW168" s="12" t="s">
        <v>36</v>
      </c>
      <c r="AX168" s="12" t="s">
        <v>75</v>
      </c>
      <c r="AY168" s="154" t="s">
        <v>244</v>
      </c>
    </row>
    <row r="169" spans="2:65" s="13" customFormat="1">
      <c r="B169" s="160"/>
      <c r="D169" s="147" t="s">
        <v>262</v>
      </c>
      <c r="E169" s="161" t="s">
        <v>29</v>
      </c>
      <c r="F169" s="162" t="s">
        <v>271</v>
      </c>
      <c r="H169" s="163">
        <v>52</v>
      </c>
      <c r="I169" s="164"/>
      <c r="L169" s="160"/>
      <c r="M169" s="165"/>
      <c r="T169" s="166"/>
      <c r="AT169" s="161" t="s">
        <v>262</v>
      </c>
      <c r="AU169" s="161" t="s">
        <v>21</v>
      </c>
      <c r="AV169" s="13" t="s">
        <v>251</v>
      </c>
      <c r="AW169" s="13" t="s">
        <v>36</v>
      </c>
      <c r="AX169" s="13" t="s">
        <v>83</v>
      </c>
      <c r="AY169" s="161" t="s">
        <v>244</v>
      </c>
    </row>
    <row r="170" spans="2:65" s="1" customFormat="1" ht="16.5" customHeight="1">
      <c r="B170" s="34"/>
      <c r="C170" s="134" t="s">
        <v>366</v>
      </c>
      <c r="D170" s="134" t="s">
        <v>246</v>
      </c>
      <c r="E170" s="135" t="s">
        <v>353</v>
      </c>
      <c r="F170" s="136" t="s">
        <v>354</v>
      </c>
      <c r="G170" s="137" t="s">
        <v>274</v>
      </c>
      <c r="H170" s="138">
        <v>39.6</v>
      </c>
      <c r="I170" s="139"/>
      <c r="J170" s="140">
        <f>ROUND(I170*H170,2)</f>
        <v>0</v>
      </c>
      <c r="K170" s="136" t="s">
        <v>250</v>
      </c>
      <c r="L170" s="34"/>
      <c r="M170" s="141" t="s">
        <v>29</v>
      </c>
      <c r="N170" s="142" t="s">
        <v>46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251</v>
      </c>
      <c r="AT170" s="145" t="s">
        <v>246</v>
      </c>
      <c r="AU170" s="145" t="s">
        <v>21</v>
      </c>
      <c r="AY170" s="18" t="s">
        <v>244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83</v>
      </c>
      <c r="BK170" s="146">
        <f>ROUND(I170*H170,2)</f>
        <v>0</v>
      </c>
      <c r="BL170" s="18" t="s">
        <v>251</v>
      </c>
      <c r="BM170" s="145" t="s">
        <v>4850</v>
      </c>
    </row>
    <row r="171" spans="2:65" s="1" customFormat="1" ht="19.5">
      <c r="B171" s="34"/>
      <c r="D171" s="147" t="s">
        <v>253</v>
      </c>
      <c r="F171" s="148" t="s">
        <v>356</v>
      </c>
      <c r="I171" s="149"/>
      <c r="L171" s="34"/>
      <c r="M171" s="150"/>
      <c r="T171" s="55"/>
      <c r="AT171" s="18" t="s">
        <v>253</v>
      </c>
      <c r="AU171" s="18" t="s">
        <v>21</v>
      </c>
    </row>
    <row r="172" spans="2:65" s="1" customFormat="1">
      <c r="B172" s="34"/>
      <c r="D172" s="151" t="s">
        <v>255</v>
      </c>
      <c r="F172" s="152" t="s">
        <v>357</v>
      </c>
      <c r="I172" s="149"/>
      <c r="L172" s="34"/>
      <c r="M172" s="150"/>
      <c r="T172" s="55"/>
      <c r="AT172" s="18" t="s">
        <v>255</v>
      </c>
      <c r="AU172" s="18" t="s">
        <v>21</v>
      </c>
    </row>
    <row r="173" spans="2:65" s="1" customFormat="1" ht="19.5">
      <c r="B173" s="34"/>
      <c r="D173" s="147" t="s">
        <v>284</v>
      </c>
      <c r="F173" s="167" t="s">
        <v>4851</v>
      </c>
      <c r="I173" s="149"/>
      <c r="L173" s="34"/>
      <c r="M173" s="150"/>
      <c r="T173" s="55"/>
      <c r="AT173" s="18" t="s">
        <v>284</v>
      </c>
      <c r="AU173" s="18" t="s">
        <v>21</v>
      </c>
    </row>
    <row r="174" spans="2:65" s="12" customFormat="1">
      <c r="B174" s="153"/>
      <c r="D174" s="147" t="s">
        <v>262</v>
      </c>
      <c r="E174" s="154" t="s">
        <v>29</v>
      </c>
      <c r="F174" s="155" t="s">
        <v>4852</v>
      </c>
      <c r="H174" s="156">
        <v>39.6</v>
      </c>
      <c r="I174" s="157"/>
      <c r="L174" s="153"/>
      <c r="M174" s="158"/>
      <c r="T174" s="159"/>
      <c r="AT174" s="154" t="s">
        <v>262</v>
      </c>
      <c r="AU174" s="154" t="s">
        <v>21</v>
      </c>
      <c r="AV174" s="12" t="s">
        <v>21</v>
      </c>
      <c r="AW174" s="12" t="s">
        <v>36</v>
      </c>
      <c r="AX174" s="12" t="s">
        <v>83</v>
      </c>
      <c r="AY174" s="154" t="s">
        <v>244</v>
      </c>
    </row>
    <row r="175" spans="2:65" s="1" customFormat="1" ht="16.5" customHeight="1">
      <c r="B175" s="34"/>
      <c r="C175" s="134" t="s">
        <v>372</v>
      </c>
      <c r="D175" s="134" t="s">
        <v>246</v>
      </c>
      <c r="E175" s="135" t="s">
        <v>1518</v>
      </c>
      <c r="F175" s="136" t="s">
        <v>1519</v>
      </c>
      <c r="G175" s="137" t="s">
        <v>274</v>
      </c>
      <c r="H175" s="138">
        <v>3.5</v>
      </c>
      <c r="I175" s="139"/>
      <c r="J175" s="140">
        <f>ROUND(I175*H175,2)</f>
        <v>0</v>
      </c>
      <c r="K175" s="136" t="s">
        <v>250</v>
      </c>
      <c r="L175" s="34"/>
      <c r="M175" s="141" t="s">
        <v>29</v>
      </c>
      <c r="N175" s="142" t="s">
        <v>46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251</v>
      </c>
      <c r="AT175" s="145" t="s">
        <v>246</v>
      </c>
      <c r="AU175" s="145" t="s">
        <v>21</v>
      </c>
      <c r="AY175" s="18" t="s">
        <v>244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83</v>
      </c>
      <c r="BK175" s="146">
        <f>ROUND(I175*H175,2)</f>
        <v>0</v>
      </c>
      <c r="BL175" s="18" t="s">
        <v>251</v>
      </c>
      <c r="BM175" s="145" t="s">
        <v>4853</v>
      </c>
    </row>
    <row r="176" spans="2:65" s="1" customFormat="1" ht="19.5">
      <c r="B176" s="34"/>
      <c r="D176" s="147" t="s">
        <v>253</v>
      </c>
      <c r="F176" s="148" t="s">
        <v>1521</v>
      </c>
      <c r="I176" s="149"/>
      <c r="L176" s="34"/>
      <c r="M176" s="150"/>
      <c r="T176" s="55"/>
      <c r="AT176" s="18" t="s">
        <v>253</v>
      </c>
      <c r="AU176" s="18" t="s">
        <v>21</v>
      </c>
    </row>
    <row r="177" spans="2:65" s="1" customFormat="1">
      <c r="B177" s="34"/>
      <c r="D177" s="151" t="s">
        <v>255</v>
      </c>
      <c r="F177" s="152" t="s">
        <v>1522</v>
      </c>
      <c r="I177" s="149"/>
      <c r="L177" s="34"/>
      <c r="M177" s="150"/>
      <c r="T177" s="55"/>
      <c r="AT177" s="18" t="s">
        <v>255</v>
      </c>
      <c r="AU177" s="18" t="s">
        <v>21</v>
      </c>
    </row>
    <row r="178" spans="2:65" s="1" customFormat="1" ht="19.5">
      <c r="B178" s="34"/>
      <c r="D178" s="147" t="s">
        <v>284</v>
      </c>
      <c r="F178" s="167" t="s">
        <v>4854</v>
      </c>
      <c r="I178" s="149"/>
      <c r="L178" s="34"/>
      <c r="M178" s="150"/>
      <c r="T178" s="55"/>
      <c r="AT178" s="18" t="s">
        <v>284</v>
      </c>
      <c r="AU178" s="18" t="s">
        <v>21</v>
      </c>
    </row>
    <row r="179" spans="2:65" s="12" customFormat="1">
      <c r="B179" s="153"/>
      <c r="D179" s="147" t="s">
        <v>262</v>
      </c>
      <c r="E179" s="154" t="s">
        <v>29</v>
      </c>
      <c r="F179" s="155" t="s">
        <v>4855</v>
      </c>
      <c r="H179" s="156">
        <v>3.5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83</v>
      </c>
      <c r="AY179" s="154" t="s">
        <v>244</v>
      </c>
    </row>
    <row r="180" spans="2:65" s="1" customFormat="1" ht="16.5" customHeight="1">
      <c r="B180" s="34"/>
      <c r="C180" s="175" t="s">
        <v>378</v>
      </c>
      <c r="D180" s="175" t="s">
        <v>373</v>
      </c>
      <c r="E180" s="176" t="s">
        <v>4483</v>
      </c>
      <c r="F180" s="177" t="s">
        <v>4484</v>
      </c>
      <c r="G180" s="178" t="s">
        <v>416</v>
      </c>
      <c r="H180" s="179">
        <v>7</v>
      </c>
      <c r="I180" s="180"/>
      <c r="J180" s="181">
        <f>ROUND(I180*H180,2)</f>
        <v>0</v>
      </c>
      <c r="K180" s="177" t="s">
        <v>250</v>
      </c>
      <c r="L180" s="182"/>
      <c r="M180" s="183" t="s">
        <v>29</v>
      </c>
      <c r="N180" s="184" t="s">
        <v>46</v>
      </c>
      <c r="P180" s="143">
        <f>O180*H180</f>
        <v>0</v>
      </c>
      <c r="Q180" s="143">
        <v>1</v>
      </c>
      <c r="R180" s="143">
        <f>Q180*H180</f>
        <v>7</v>
      </c>
      <c r="S180" s="143">
        <v>0</v>
      </c>
      <c r="T180" s="144">
        <f>S180*H180</f>
        <v>0</v>
      </c>
      <c r="AR180" s="145" t="s">
        <v>300</v>
      </c>
      <c r="AT180" s="145" t="s">
        <v>373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4856</v>
      </c>
    </row>
    <row r="181" spans="2:65" s="1" customFormat="1">
      <c r="B181" s="34"/>
      <c r="D181" s="147" t="s">
        <v>253</v>
      </c>
      <c r="F181" s="148" t="s">
        <v>4484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2" customFormat="1">
      <c r="B182" s="153"/>
      <c r="D182" s="147" t="s">
        <v>262</v>
      </c>
      <c r="F182" s="155" t="s">
        <v>4857</v>
      </c>
      <c r="H182" s="156">
        <v>7</v>
      </c>
      <c r="I182" s="157"/>
      <c r="L182" s="153"/>
      <c r="M182" s="158"/>
      <c r="T182" s="159"/>
      <c r="AT182" s="154" t="s">
        <v>262</v>
      </c>
      <c r="AU182" s="154" t="s">
        <v>21</v>
      </c>
      <c r="AV182" s="12" t="s">
        <v>21</v>
      </c>
      <c r="AW182" s="12" t="s">
        <v>4</v>
      </c>
      <c r="AX182" s="12" t="s">
        <v>83</v>
      </c>
      <c r="AY182" s="154" t="s">
        <v>244</v>
      </c>
    </row>
    <row r="183" spans="2:65" s="11" customFormat="1" ht="22.9" customHeight="1">
      <c r="B183" s="122"/>
      <c r="D183" s="123" t="s">
        <v>74</v>
      </c>
      <c r="E183" s="132" t="s">
        <v>21</v>
      </c>
      <c r="F183" s="132" t="s">
        <v>482</v>
      </c>
      <c r="I183" s="125"/>
      <c r="J183" s="133">
        <f>BK183</f>
        <v>0</v>
      </c>
      <c r="L183" s="122"/>
      <c r="M183" s="127"/>
      <c r="P183" s="128">
        <f>SUM(P184:P187)</f>
        <v>0</v>
      </c>
      <c r="R183" s="128">
        <f>SUM(R184:R187)</f>
        <v>1.840816</v>
      </c>
      <c r="T183" s="129">
        <f>SUM(T184:T187)</f>
        <v>0</v>
      </c>
      <c r="AR183" s="123" t="s">
        <v>83</v>
      </c>
      <c r="AT183" s="130" t="s">
        <v>74</v>
      </c>
      <c r="AU183" s="130" t="s">
        <v>83</v>
      </c>
      <c r="AY183" s="123" t="s">
        <v>244</v>
      </c>
      <c r="BK183" s="131">
        <f>SUM(BK184:BK187)</f>
        <v>0</v>
      </c>
    </row>
    <row r="184" spans="2:65" s="1" customFormat="1" ht="16.5" customHeight="1">
      <c r="B184" s="34"/>
      <c r="C184" s="134" t="s">
        <v>385</v>
      </c>
      <c r="D184" s="134" t="s">
        <v>246</v>
      </c>
      <c r="E184" s="135" t="s">
        <v>484</v>
      </c>
      <c r="F184" s="136" t="s">
        <v>485</v>
      </c>
      <c r="G184" s="137" t="s">
        <v>274</v>
      </c>
      <c r="H184" s="138">
        <v>0.8</v>
      </c>
      <c r="I184" s="139"/>
      <c r="J184" s="140">
        <f>ROUND(I184*H184,2)</f>
        <v>0</v>
      </c>
      <c r="K184" s="136" t="s">
        <v>250</v>
      </c>
      <c r="L184" s="34"/>
      <c r="M184" s="141" t="s">
        <v>29</v>
      </c>
      <c r="N184" s="142" t="s">
        <v>46</v>
      </c>
      <c r="P184" s="143">
        <f>O184*H184</f>
        <v>0</v>
      </c>
      <c r="Q184" s="143">
        <v>2.3010199999999998</v>
      </c>
      <c r="R184" s="143">
        <f>Q184*H184</f>
        <v>1.840816</v>
      </c>
      <c r="S184" s="143">
        <v>0</v>
      </c>
      <c r="T184" s="144">
        <f>S184*H184</f>
        <v>0</v>
      </c>
      <c r="AR184" s="145" t="s">
        <v>251</v>
      </c>
      <c r="AT184" s="145" t="s">
        <v>246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4858</v>
      </c>
    </row>
    <row r="185" spans="2:65" s="1" customFormat="1">
      <c r="B185" s="34"/>
      <c r="D185" s="147" t="s">
        <v>253</v>
      </c>
      <c r="F185" s="148" t="s">
        <v>487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" customFormat="1">
      <c r="B186" s="34"/>
      <c r="D186" s="151" t="s">
        <v>255</v>
      </c>
      <c r="F186" s="152" t="s">
        <v>488</v>
      </c>
      <c r="I186" s="149"/>
      <c r="L186" s="34"/>
      <c r="M186" s="150"/>
      <c r="T186" s="55"/>
      <c r="AT186" s="18" t="s">
        <v>255</v>
      </c>
      <c r="AU186" s="18" t="s">
        <v>21</v>
      </c>
    </row>
    <row r="187" spans="2:65" s="12" customFormat="1">
      <c r="B187" s="153"/>
      <c r="D187" s="147" t="s">
        <v>262</v>
      </c>
      <c r="E187" s="154" t="s">
        <v>29</v>
      </c>
      <c r="F187" s="155" t="s">
        <v>4859</v>
      </c>
      <c r="H187" s="156">
        <v>0.8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83</v>
      </c>
      <c r="AY187" s="154" t="s">
        <v>244</v>
      </c>
    </row>
    <row r="188" spans="2:65" s="11" customFormat="1" ht="22.9" customHeight="1">
      <c r="B188" s="122"/>
      <c r="D188" s="123" t="s">
        <v>74</v>
      </c>
      <c r="E188" s="132" t="s">
        <v>264</v>
      </c>
      <c r="F188" s="132" t="s">
        <v>510</v>
      </c>
      <c r="I188" s="125"/>
      <c r="J188" s="133">
        <f>BK188</f>
        <v>0</v>
      </c>
      <c r="L188" s="122"/>
      <c r="M188" s="127"/>
      <c r="P188" s="128">
        <f>SUM(P189:P216)</f>
        <v>0</v>
      </c>
      <c r="R188" s="128">
        <f>SUM(R189:R216)</f>
        <v>0.28260290999999998</v>
      </c>
      <c r="T188" s="129">
        <f>SUM(T189:T216)</f>
        <v>0</v>
      </c>
      <c r="AR188" s="123" t="s">
        <v>83</v>
      </c>
      <c r="AT188" s="130" t="s">
        <v>74</v>
      </c>
      <c r="AU188" s="130" t="s">
        <v>83</v>
      </c>
      <c r="AY188" s="123" t="s">
        <v>244</v>
      </c>
      <c r="BK188" s="131">
        <f>SUM(BK189:BK216)</f>
        <v>0</v>
      </c>
    </row>
    <row r="189" spans="2:65" s="1" customFormat="1" ht="16.5" customHeight="1">
      <c r="B189" s="34"/>
      <c r="C189" s="134" t="s">
        <v>7</v>
      </c>
      <c r="D189" s="134" t="s">
        <v>246</v>
      </c>
      <c r="E189" s="135" t="s">
        <v>544</v>
      </c>
      <c r="F189" s="136" t="s">
        <v>545</v>
      </c>
      <c r="G189" s="137" t="s">
        <v>274</v>
      </c>
      <c r="H189" s="138">
        <v>1.29</v>
      </c>
      <c r="I189" s="139"/>
      <c r="J189" s="140">
        <f>ROUND(I189*H189,2)</f>
        <v>0</v>
      </c>
      <c r="K189" s="136" t="s">
        <v>250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251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251</v>
      </c>
      <c r="BM189" s="145" t="s">
        <v>4860</v>
      </c>
    </row>
    <row r="190" spans="2:65" s="1" customFormat="1" ht="19.5">
      <c r="B190" s="34"/>
      <c r="D190" s="147" t="s">
        <v>253</v>
      </c>
      <c r="F190" s="148" t="s">
        <v>547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>
      <c r="B191" s="34"/>
      <c r="D191" s="151" t="s">
        <v>255</v>
      </c>
      <c r="F191" s="152" t="s">
        <v>548</v>
      </c>
      <c r="I191" s="149"/>
      <c r="L191" s="34"/>
      <c r="M191" s="150"/>
      <c r="T191" s="55"/>
      <c r="AT191" s="18" t="s">
        <v>255</v>
      </c>
      <c r="AU191" s="18" t="s">
        <v>21</v>
      </c>
    </row>
    <row r="192" spans="2:65" s="1" customFormat="1" ht="19.5">
      <c r="B192" s="34"/>
      <c r="D192" s="147" t="s">
        <v>284</v>
      </c>
      <c r="F192" s="167" t="s">
        <v>4861</v>
      </c>
      <c r="I192" s="149"/>
      <c r="L192" s="34"/>
      <c r="M192" s="150"/>
      <c r="T192" s="55"/>
      <c r="AT192" s="18" t="s">
        <v>284</v>
      </c>
      <c r="AU192" s="18" t="s">
        <v>21</v>
      </c>
    </row>
    <row r="193" spans="2:65" s="12" customFormat="1">
      <c r="B193" s="153"/>
      <c r="D193" s="147" t="s">
        <v>262</v>
      </c>
      <c r="E193" s="154" t="s">
        <v>29</v>
      </c>
      <c r="F193" s="155" t="s">
        <v>4862</v>
      </c>
      <c r="H193" s="156">
        <v>1.29</v>
      </c>
      <c r="I193" s="157"/>
      <c r="L193" s="153"/>
      <c r="M193" s="158"/>
      <c r="T193" s="159"/>
      <c r="AT193" s="154" t="s">
        <v>262</v>
      </c>
      <c r="AU193" s="154" t="s">
        <v>21</v>
      </c>
      <c r="AV193" s="12" t="s">
        <v>21</v>
      </c>
      <c r="AW193" s="12" t="s">
        <v>36</v>
      </c>
      <c r="AX193" s="12" t="s">
        <v>83</v>
      </c>
      <c r="AY193" s="154" t="s">
        <v>244</v>
      </c>
    </row>
    <row r="194" spans="2:65" s="1" customFormat="1" ht="16.5" customHeight="1">
      <c r="B194" s="34"/>
      <c r="C194" s="134" t="s">
        <v>399</v>
      </c>
      <c r="D194" s="134" t="s">
        <v>246</v>
      </c>
      <c r="E194" s="135" t="s">
        <v>551</v>
      </c>
      <c r="F194" s="136" t="s">
        <v>552</v>
      </c>
      <c r="G194" s="137" t="s">
        <v>249</v>
      </c>
      <c r="H194" s="138">
        <v>20.64</v>
      </c>
      <c r="I194" s="139"/>
      <c r="J194" s="140">
        <f>ROUND(I194*H194,2)</f>
        <v>0</v>
      </c>
      <c r="K194" s="136" t="s">
        <v>250</v>
      </c>
      <c r="L194" s="34"/>
      <c r="M194" s="141" t="s">
        <v>29</v>
      </c>
      <c r="N194" s="142" t="s">
        <v>46</v>
      </c>
      <c r="P194" s="143">
        <f>O194*H194</f>
        <v>0</v>
      </c>
      <c r="Q194" s="143">
        <v>8.6499999999999997E-3</v>
      </c>
      <c r="R194" s="143">
        <f>Q194*H194</f>
        <v>0.178536</v>
      </c>
      <c r="S194" s="143">
        <v>0</v>
      </c>
      <c r="T194" s="144">
        <f>S194*H194</f>
        <v>0</v>
      </c>
      <c r="AR194" s="145" t="s">
        <v>251</v>
      </c>
      <c r="AT194" s="145" t="s">
        <v>246</v>
      </c>
      <c r="AU194" s="145" t="s">
        <v>21</v>
      </c>
      <c r="AY194" s="18" t="s">
        <v>244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83</v>
      </c>
      <c r="BK194" s="146">
        <f>ROUND(I194*H194,2)</f>
        <v>0</v>
      </c>
      <c r="BL194" s="18" t="s">
        <v>251</v>
      </c>
      <c r="BM194" s="145" t="s">
        <v>4863</v>
      </c>
    </row>
    <row r="195" spans="2:65" s="1" customFormat="1" ht="29.25">
      <c r="B195" s="34"/>
      <c r="D195" s="147" t="s">
        <v>253</v>
      </c>
      <c r="F195" s="148" t="s">
        <v>554</v>
      </c>
      <c r="I195" s="149"/>
      <c r="L195" s="34"/>
      <c r="M195" s="150"/>
      <c r="T195" s="55"/>
      <c r="AT195" s="18" t="s">
        <v>253</v>
      </c>
      <c r="AU195" s="18" t="s">
        <v>21</v>
      </c>
    </row>
    <row r="196" spans="2:65" s="1" customFormat="1">
      <c r="B196" s="34"/>
      <c r="D196" s="151" t="s">
        <v>255</v>
      </c>
      <c r="F196" s="152" t="s">
        <v>555</v>
      </c>
      <c r="I196" s="149"/>
      <c r="L196" s="34"/>
      <c r="M196" s="150"/>
      <c r="T196" s="55"/>
      <c r="AT196" s="18" t="s">
        <v>255</v>
      </c>
      <c r="AU196" s="18" t="s">
        <v>21</v>
      </c>
    </row>
    <row r="197" spans="2:65" s="1" customFormat="1" ht="19.5">
      <c r="B197" s="34"/>
      <c r="D197" s="147" t="s">
        <v>284</v>
      </c>
      <c r="F197" s="167" t="s">
        <v>4864</v>
      </c>
      <c r="I197" s="149"/>
      <c r="L197" s="34"/>
      <c r="M197" s="150"/>
      <c r="T197" s="55"/>
      <c r="AT197" s="18" t="s">
        <v>284</v>
      </c>
      <c r="AU197" s="18" t="s">
        <v>21</v>
      </c>
    </row>
    <row r="198" spans="2:65" s="12" customFormat="1">
      <c r="B198" s="153"/>
      <c r="D198" s="147" t="s">
        <v>262</v>
      </c>
      <c r="E198" s="154" t="s">
        <v>29</v>
      </c>
      <c r="F198" s="155" t="s">
        <v>4865</v>
      </c>
      <c r="H198" s="156">
        <v>20.64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83</v>
      </c>
      <c r="AY198" s="154" t="s">
        <v>244</v>
      </c>
    </row>
    <row r="199" spans="2:65" s="1" customFormat="1" ht="16.5" customHeight="1">
      <c r="B199" s="34"/>
      <c r="C199" s="134" t="s">
        <v>406</v>
      </c>
      <c r="D199" s="134" t="s">
        <v>246</v>
      </c>
      <c r="E199" s="135" t="s">
        <v>1616</v>
      </c>
      <c r="F199" s="136" t="s">
        <v>1617</v>
      </c>
      <c r="G199" s="137" t="s">
        <v>249</v>
      </c>
      <c r="H199" s="138">
        <v>0.19</v>
      </c>
      <c r="I199" s="139"/>
      <c r="J199" s="140">
        <f>ROUND(I199*H199,2)</f>
        <v>0</v>
      </c>
      <c r="K199" s="136" t="s">
        <v>250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9.7599999999999996E-3</v>
      </c>
      <c r="R199" s="143">
        <f>Q199*H199</f>
        <v>1.8544E-3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4866</v>
      </c>
    </row>
    <row r="200" spans="2:65" s="1" customFormat="1" ht="29.25">
      <c r="B200" s="34"/>
      <c r="D200" s="147" t="s">
        <v>253</v>
      </c>
      <c r="F200" s="148" t="s">
        <v>1619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>
      <c r="B201" s="34"/>
      <c r="D201" s="151" t="s">
        <v>255</v>
      </c>
      <c r="F201" s="152" t="s">
        <v>1620</v>
      </c>
      <c r="I201" s="149"/>
      <c r="L201" s="34"/>
      <c r="M201" s="150"/>
      <c r="T201" s="55"/>
      <c r="AT201" s="18" t="s">
        <v>255</v>
      </c>
      <c r="AU201" s="18" t="s">
        <v>21</v>
      </c>
    </row>
    <row r="202" spans="2:65" s="12" customFormat="1">
      <c r="B202" s="153"/>
      <c r="D202" s="147" t="s">
        <v>262</v>
      </c>
      <c r="E202" s="154" t="s">
        <v>29</v>
      </c>
      <c r="F202" s="155" t="s">
        <v>4867</v>
      </c>
      <c r="H202" s="156">
        <v>0.19</v>
      </c>
      <c r="I202" s="157"/>
      <c r="L202" s="153"/>
      <c r="M202" s="158"/>
      <c r="T202" s="159"/>
      <c r="AT202" s="154" t="s">
        <v>262</v>
      </c>
      <c r="AU202" s="154" t="s">
        <v>21</v>
      </c>
      <c r="AV202" s="12" t="s">
        <v>21</v>
      </c>
      <c r="AW202" s="12" t="s">
        <v>36</v>
      </c>
      <c r="AX202" s="12" t="s">
        <v>83</v>
      </c>
      <c r="AY202" s="154" t="s">
        <v>244</v>
      </c>
    </row>
    <row r="203" spans="2:65" s="1" customFormat="1" ht="16.5" customHeight="1">
      <c r="B203" s="34"/>
      <c r="C203" s="134" t="s">
        <v>413</v>
      </c>
      <c r="D203" s="134" t="s">
        <v>246</v>
      </c>
      <c r="E203" s="135" t="s">
        <v>558</v>
      </c>
      <c r="F203" s="136" t="s">
        <v>559</v>
      </c>
      <c r="G203" s="137" t="s">
        <v>249</v>
      </c>
      <c r="H203" s="138">
        <v>20.64</v>
      </c>
      <c r="I203" s="139"/>
      <c r="J203" s="140">
        <f>ROUND(I203*H203,2)</f>
        <v>0</v>
      </c>
      <c r="K203" s="136" t="s">
        <v>250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251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251</v>
      </c>
      <c r="BM203" s="145" t="s">
        <v>4868</v>
      </c>
    </row>
    <row r="204" spans="2:65" s="1" customFormat="1" ht="29.25">
      <c r="B204" s="34"/>
      <c r="D204" s="147" t="s">
        <v>253</v>
      </c>
      <c r="F204" s="148" t="s">
        <v>561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>
      <c r="B205" s="34"/>
      <c r="D205" s="151" t="s">
        <v>255</v>
      </c>
      <c r="F205" s="152" t="s">
        <v>562</v>
      </c>
      <c r="I205" s="149"/>
      <c r="L205" s="34"/>
      <c r="M205" s="150"/>
      <c r="T205" s="55"/>
      <c r="AT205" s="18" t="s">
        <v>255</v>
      </c>
      <c r="AU205" s="18" t="s">
        <v>21</v>
      </c>
    </row>
    <row r="206" spans="2:65" s="1" customFormat="1" ht="16.5" customHeight="1">
      <c r="B206" s="34"/>
      <c r="C206" s="134" t="s">
        <v>421</v>
      </c>
      <c r="D206" s="134" t="s">
        <v>246</v>
      </c>
      <c r="E206" s="135" t="s">
        <v>1626</v>
      </c>
      <c r="F206" s="136" t="s">
        <v>1627</v>
      </c>
      <c r="G206" s="137" t="s">
        <v>249</v>
      </c>
      <c r="H206" s="138">
        <v>0.19</v>
      </c>
      <c r="I206" s="139"/>
      <c r="J206" s="140">
        <f>ROUND(I206*H206,2)</f>
        <v>0</v>
      </c>
      <c r="K206" s="136" t="s">
        <v>250</v>
      </c>
      <c r="L206" s="34"/>
      <c r="M206" s="141" t="s">
        <v>29</v>
      </c>
      <c r="N206" s="142" t="s">
        <v>46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251</v>
      </c>
      <c r="AT206" s="145" t="s">
        <v>246</v>
      </c>
      <c r="AU206" s="145" t="s">
        <v>21</v>
      </c>
      <c r="AY206" s="18" t="s">
        <v>244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83</v>
      </c>
      <c r="BK206" s="146">
        <f>ROUND(I206*H206,2)</f>
        <v>0</v>
      </c>
      <c r="BL206" s="18" t="s">
        <v>251</v>
      </c>
      <c r="BM206" s="145" t="s">
        <v>4869</v>
      </c>
    </row>
    <row r="207" spans="2:65" s="1" customFormat="1" ht="29.25">
      <c r="B207" s="34"/>
      <c r="D207" s="147" t="s">
        <v>253</v>
      </c>
      <c r="F207" s="148" t="s">
        <v>1629</v>
      </c>
      <c r="I207" s="149"/>
      <c r="L207" s="34"/>
      <c r="M207" s="150"/>
      <c r="T207" s="55"/>
      <c r="AT207" s="18" t="s">
        <v>253</v>
      </c>
      <c r="AU207" s="18" t="s">
        <v>21</v>
      </c>
    </row>
    <row r="208" spans="2:65" s="1" customFormat="1">
      <c r="B208" s="34"/>
      <c r="D208" s="151" t="s">
        <v>255</v>
      </c>
      <c r="F208" s="152" t="s">
        <v>1630</v>
      </c>
      <c r="I208" s="149"/>
      <c r="L208" s="34"/>
      <c r="M208" s="150"/>
      <c r="T208" s="55"/>
      <c r="AT208" s="18" t="s">
        <v>255</v>
      </c>
      <c r="AU208" s="18" t="s">
        <v>21</v>
      </c>
    </row>
    <row r="209" spans="2:65" s="1" customFormat="1" ht="16.5" customHeight="1">
      <c r="B209" s="34"/>
      <c r="C209" s="134" t="s">
        <v>427</v>
      </c>
      <c r="D209" s="134" t="s">
        <v>246</v>
      </c>
      <c r="E209" s="135" t="s">
        <v>564</v>
      </c>
      <c r="F209" s="136" t="s">
        <v>565</v>
      </c>
      <c r="G209" s="137" t="s">
        <v>416</v>
      </c>
      <c r="H209" s="138">
        <v>6.2E-2</v>
      </c>
      <c r="I209" s="139"/>
      <c r="J209" s="140">
        <f>ROUND(I209*H209,2)</f>
        <v>0</v>
      </c>
      <c r="K209" s="136" t="s">
        <v>250</v>
      </c>
      <c r="L209" s="34"/>
      <c r="M209" s="141" t="s">
        <v>29</v>
      </c>
      <c r="N209" s="142" t="s">
        <v>46</v>
      </c>
      <c r="P209" s="143">
        <f>O209*H209</f>
        <v>0</v>
      </c>
      <c r="Q209" s="143">
        <v>1.09528</v>
      </c>
      <c r="R209" s="143">
        <f>Q209*H209</f>
        <v>6.790736E-2</v>
      </c>
      <c r="S209" s="143">
        <v>0</v>
      </c>
      <c r="T209" s="144">
        <f>S209*H209</f>
        <v>0</v>
      </c>
      <c r="AR209" s="145" t="s">
        <v>251</v>
      </c>
      <c r="AT209" s="145" t="s">
        <v>246</v>
      </c>
      <c r="AU209" s="145" t="s">
        <v>21</v>
      </c>
      <c r="AY209" s="18" t="s">
        <v>244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83</v>
      </c>
      <c r="BK209" s="146">
        <f>ROUND(I209*H209,2)</f>
        <v>0</v>
      </c>
      <c r="BL209" s="18" t="s">
        <v>251</v>
      </c>
      <c r="BM209" s="145" t="s">
        <v>4870</v>
      </c>
    </row>
    <row r="210" spans="2:65" s="1" customFormat="1" ht="29.25">
      <c r="B210" s="34"/>
      <c r="D210" s="147" t="s">
        <v>253</v>
      </c>
      <c r="F210" s="148" t="s">
        <v>567</v>
      </c>
      <c r="I210" s="149"/>
      <c r="L210" s="34"/>
      <c r="M210" s="150"/>
      <c r="T210" s="55"/>
      <c r="AT210" s="18" t="s">
        <v>253</v>
      </c>
      <c r="AU210" s="18" t="s">
        <v>21</v>
      </c>
    </row>
    <row r="211" spans="2:65" s="1" customFormat="1">
      <c r="B211" s="34"/>
      <c r="D211" s="151" t="s">
        <v>255</v>
      </c>
      <c r="F211" s="152" t="s">
        <v>568</v>
      </c>
      <c r="I211" s="149"/>
      <c r="L211" s="34"/>
      <c r="M211" s="150"/>
      <c r="T211" s="55"/>
      <c r="AT211" s="18" t="s">
        <v>255</v>
      </c>
      <c r="AU211" s="18" t="s">
        <v>21</v>
      </c>
    </row>
    <row r="212" spans="2:65" s="12" customFormat="1">
      <c r="B212" s="153"/>
      <c r="D212" s="147" t="s">
        <v>262</v>
      </c>
      <c r="E212" s="154" t="s">
        <v>29</v>
      </c>
      <c r="F212" s="155" t="s">
        <v>4871</v>
      </c>
      <c r="H212" s="156">
        <v>6.2E-2</v>
      </c>
      <c r="I212" s="157"/>
      <c r="L212" s="153"/>
      <c r="M212" s="158"/>
      <c r="T212" s="159"/>
      <c r="AT212" s="154" t="s">
        <v>262</v>
      </c>
      <c r="AU212" s="154" t="s">
        <v>21</v>
      </c>
      <c r="AV212" s="12" t="s">
        <v>21</v>
      </c>
      <c r="AW212" s="12" t="s">
        <v>36</v>
      </c>
      <c r="AX212" s="12" t="s">
        <v>83</v>
      </c>
      <c r="AY212" s="154" t="s">
        <v>244</v>
      </c>
    </row>
    <row r="213" spans="2:65" s="1" customFormat="1" ht="16.5" customHeight="1">
      <c r="B213" s="34"/>
      <c r="C213" s="134" t="s">
        <v>434</v>
      </c>
      <c r="D213" s="134" t="s">
        <v>246</v>
      </c>
      <c r="E213" s="135" t="s">
        <v>571</v>
      </c>
      <c r="F213" s="136" t="s">
        <v>572</v>
      </c>
      <c r="G213" s="137" t="s">
        <v>416</v>
      </c>
      <c r="H213" s="138">
        <v>3.3000000000000002E-2</v>
      </c>
      <c r="I213" s="139"/>
      <c r="J213" s="140">
        <f>ROUND(I213*H213,2)</f>
        <v>0</v>
      </c>
      <c r="K213" s="136" t="s">
        <v>250</v>
      </c>
      <c r="L213" s="34"/>
      <c r="M213" s="141" t="s">
        <v>29</v>
      </c>
      <c r="N213" s="142" t="s">
        <v>46</v>
      </c>
      <c r="P213" s="143">
        <f>O213*H213</f>
        <v>0</v>
      </c>
      <c r="Q213" s="143">
        <v>1.03955</v>
      </c>
      <c r="R213" s="143">
        <f>Q213*H213</f>
        <v>3.430515E-2</v>
      </c>
      <c r="S213" s="143">
        <v>0</v>
      </c>
      <c r="T213" s="144">
        <f>S213*H213</f>
        <v>0</v>
      </c>
      <c r="AR213" s="145" t="s">
        <v>251</v>
      </c>
      <c r="AT213" s="145" t="s">
        <v>246</v>
      </c>
      <c r="AU213" s="145" t="s">
        <v>21</v>
      </c>
      <c r="AY213" s="18" t="s">
        <v>244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83</v>
      </c>
      <c r="BK213" s="146">
        <f>ROUND(I213*H213,2)</f>
        <v>0</v>
      </c>
      <c r="BL213" s="18" t="s">
        <v>251</v>
      </c>
      <c r="BM213" s="145" t="s">
        <v>4872</v>
      </c>
    </row>
    <row r="214" spans="2:65" s="1" customFormat="1" ht="29.25">
      <c r="B214" s="34"/>
      <c r="D214" s="147" t="s">
        <v>253</v>
      </c>
      <c r="F214" s="148" t="s">
        <v>574</v>
      </c>
      <c r="I214" s="149"/>
      <c r="L214" s="34"/>
      <c r="M214" s="150"/>
      <c r="T214" s="55"/>
      <c r="AT214" s="18" t="s">
        <v>253</v>
      </c>
      <c r="AU214" s="18" t="s">
        <v>21</v>
      </c>
    </row>
    <row r="215" spans="2:65" s="1" customFormat="1">
      <c r="B215" s="34"/>
      <c r="D215" s="151" t="s">
        <v>255</v>
      </c>
      <c r="F215" s="152" t="s">
        <v>575</v>
      </c>
      <c r="I215" s="149"/>
      <c r="L215" s="34"/>
      <c r="M215" s="150"/>
      <c r="T215" s="55"/>
      <c r="AT215" s="18" t="s">
        <v>255</v>
      </c>
      <c r="AU215" s="18" t="s">
        <v>21</v>
      </c>
    </row>
    <row r="216" spans="2:65" s="1" customFormat="1" ht="19.5">
      <c r="B216" s="34"/>
      <c r="D216" s="147" t="s">
        <v>284</v>
      </c>
      <c r="F216" s="167" t="s">
        <v>4873</v>
      </c>
      <c r="I216" s="149"/>
      <c r="L216" s="34"/>
      <c r="M216" s="150"/>
      <c r="T216" s="55"/>
      <c r="AT216" s="18" t="s">
        <v>284</v>
      </c>
      <c r="AU216" s="18" t="s">
        <v>21</v>
      </c>
    </row>
    <row r="217" spans="2:65" s="11" customFormat="1" ht="22.9" customHeight="1">
      <c r="B217" s="122"/>
      <c r="D217" s="123" t="s">
        <v>74</v>
      </c>
      <c r="E217" s="132" t="s">
        <v>251</v>
      </c>
      <c r="F217" s="132" t="s">
        <v>587</v>
      </c>
      <c r="I217" s="125"/>
      <c r="J217" s="133">
        <f>BK217</f>
        <v>0</v>
      </c>
      <c r="L217" s="122"/>
      <c r="M217" s="127"/>
      <c r="P217" s="128">
        <f>SUM(P218:P225)</f>
        <v>0</v>
      </c>
      <c r="R217" s="128">
        <f>SUM(R218:R225)</f>
        <v>14.0106395</v>
      </c>
      <c r="T217" s="129">
        <f>SUM(T218:T225)</f>
        <v>0</v>
      </c>
      <c r="AR217" s="123" t="s">
        <v>83</v>
      </c>
      <c r="AT217" s="130" t="s">
        <v>74</v>
      </c>
      <c r="AU217" s="130" t="s">
        <v>83</v>
      </c>
      <c r="AY217" s="123" t="s">
        <v>244</v>
      </c>
      <c r="BK217" s="131">
        <f>SUM(BK218:BK225)</f>
        <v>0</v>
      </c>
    </row>
    <row r="218" spans="2:65" s="1" customFormat="1" ht="21.75" customHeight="1">
      <c r="B218" s="34"/>
      <c r="C218" s="134" t="s">
        <v>441</v>
      </c>
      <c r="D218" s="134" t="s">
        <v>246</v>
      </c>
      <c r="E218" s="135" t="s">
        <v>4874</v>
      </c>
      <c r="F218" s="136" t="s">
        <v>4875</v>
      </c>
      <c r="G218" s="137" t="s">
        <v>249</v>
      </c>
      <c r="H218" s="138">
        <v>18.850000000000001</v>
      </c>
      <c r="I218" s="139"/>
      <c r="J218" s="140">
        <f>ROUND(I218*H218,2)</f>
        <v>0</v>
      </c>
      <c r="K218" s="136" t="s">
        <v>250</v>
      </c>
      <c r="L218" s="34"/>
      <c r="M218" s="141" t="s">
        <v>29</v>
      </c>
      <c r="N218" s="142" t="s">
        <v>46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251</v>
      </c>
      <c r="AT218" s="145" t="s">
        <v>246</v>
      </c>
      <c r="AU218" s="145" t="s">
        <v>21</v>
      </c>
      <c r="AY218" s="18" t="s">
        <v>244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83</v>
      </c>
      <c r="BK218" s="146">
        <f>ROUND(I218*H218,2)</f>
        <v>0</v>
      </c>
      <c r="BL218" s="18" t="s">
        <v>251</v>
      </c>
      <c r="BM218" s="145" t="s">
        <v>4876</v>
      </c>
    </row>
    <row r="219" spans="2:65" s="1" customFormat="1">
      <c r="B219" s="34"/>
      <c r="D219" s="147" t="s">
        <v>253</v>
      </c>
      <c r="F219" s="148" t="s">
        <v>4877</v>
      </c>
      <c r="I219" s="149"/>
      <c r="L219" s="34"/>
      <c r="M219" s="150"/>
      <c r="T219" s="55"/>
      <c r="AT219" s="18" t="s">
        <v>253</v>
      </c>
      <c r="AU219" s="18" t="s">
        <v>21</v>
      </c>
    </row>
    <row r="220" spans="2:65" s="1" customFormat="1">
      <c r="B220" s="34"/>
      <c r="D220" s="151" t="s">
        <v>255</v>
      </c>
      <c r="F220" s="152" t="s">
        <v>4878</v>
      </c>
      <c r="I220" s="149"/>
      <c r="L220" s="34"/>
      <c r="M220" s="150"/>
      <c r="T220" s="55"/>
      <c r="AT220" s="18" t="s">
        <v>255</v>
      </c>
      <c r="AU220" s="18" t="s">
        <v>21</v>
      </c>
    </row>
    <row r="221" spans="2:65" s="1" customFormat="1" ht="16.5" customHeight="1">
      <c r="B221" s="34"/>
      <c r="C221" s="134" t="s">
        <v>448</v>
      </c>
      <c r="D221" s="134" t="s">
        <v>246</v>
      </c>
      <c r="E221" s="135" t="s">
        <v>2969</v>
      </c>
      <c r="F221" s="136" t="s">
        <v>2970</v>
      </c>
      <c r="G221" s="137" t="s">
        <v>249</v>
      </c>
      <c r="H221" s="138">
        <v>18.850000000000001</v>
      </c>
      <c r="I221" s="139"/>
      <c r="J221" s="140">
        <f>ROUND(I221*H221,2)</f>
        <v>0</v>
      </c>
      <c r="K221" s="136" t="s">
        <v>250</v>
      </c>
      <c r="L221" s="34"/>
      <c r="M221" s="141" t="s">
        <v>29</v>
      </c>
      <c r="N221" s="142" t="s">
        <v>46</v>
      </c>
      <c r="P221" s="143">
        <f>O221*H221</f>
        <v>0</v>
      </c>
      <c r="Q221" s="143">
        <v>0.74326999999999999</v>
      </c>
      <c r="R221" s="143">
        <f>Q221*H221</f>
        <v>14.0106395</v>
      </c>
      <c r="S221" s="143">
        <v>0</v>
      </c>
      <c r="T221" s="144">
        <f>S221*H221</f>
        <v>0</v>
      </c>
      <c r="AR221" s="145" t="s">
        <v>251</v>
      </c>
      <c r="AT221" s="145" t="s">
        <v>246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251</v>
      </c>
      <c r="BM221" s="145" t="s">
        <v>4879</v>
      </c>
    </row>
    <row r="222" spans="2:65" s="1" customFormat="1">
      <c r="B222" s="34"/>
      <c r="D222" s="147" t="s">
        <v>253</v>
      </c>
      <c r="F222" s="148" t="s">
        <v>2972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" customFormat="1">
      <c r="B223" s="34"/>
      <c r="D223" s="151" t="s">
        <v>255</v>
      </c>
      <c r="F223" s="152" t="s">
        <v>2973</v>
      </c>
      <c r="I223" s="149"/>
      <c r="L223" s="34"/>
      <c r="M223" s="150"/>
      <c r="T223" s="55"/>
      <c r="AT223" s="18" t="s">
        <v>255</v>
      </c>
      <c r="AU223" s="18" t="s">
        <v>21</v>
      </c>
    </row>
    <row r="224" spans="2:65" s="1" customFormat="1" ht="19.5">
      <c r="B224" s="34"/>
      <c r="D224" s="147" t="s">
        <v>284</v>
      </c>
      <c r="F224" s="167" t="s">
        <v>4880</v>
      </c>
      <c r="I224" s="149"/>
      <c r="L224" s="34"/>
      <c r="M224" s="150"/>
      <c r="T224" s="55"/>
      <c r="AT224" s="18" t="s">
        <v>284</v>
      </c>
      <c r="AU224" s="18" t="s">
        <v>21</v>
      </c>
    </row>
    <row r="225" spans="2:65" s="12" customFormat="1">
      <c r="B225" s="153"/>
      <c r="D225" s="147" t="s">
        <v>262</v>
      </c>
      <c r="E225" s="154" t="s">
        <v>29</v>
      </c>
      <c r="F225" s="155" t="s">
        <v>4881</v>
      </c>
      <c r="H225" s="156">
        <v>18.850000000000001</v>
      </c>
      <c r="I225" s="157"/>
      <c r="L225" s="153"/>
      <c r="M225" s="158"/>
      <c r="T225" s="159"/>
      <c r="AT225" s="154" t="s">
        <v>262</v>
      </c>
      <c r="AU225" s="154" t="s">
        <v>21</v>
      </c>
      <c r="AV225" s="12" t="s">
        <v>21</v>
      </c>
      <c r="AW225" s="12" t="s">
        <v>36</v>
      </c>
      <c r="AX225" s="12" t="s">
        <v>83</v>
      </c>
      <c r="AY225" s="154" t="s">
        <v>244</v>
      </c>
    </row>
    <row r="226" spans="2:65" s="11" customFormat="1" ht="22.9" customHeight="1">
      <c r="B226" s="122"/>
      <c r="D226" s="123" t="s">
        <v>74</v>
      </c>
      <c r="E226" s="132" t="s">
        <v>300</v>
      </c>
      <c r="F226" s="132" t="s">
        <v>1672</v>
      </c>
      <c r="I226" s="125"/>
      <c r="J226" s="133">
        <f>BK226</f>
        <v>0</v>
      </c>
      <c r="L226" s="122"/>
      <c r="M226" s="127"/>
      <c r="P226" s="128">
        <f>SUM(P227:P257)</f>
        <v>0</v>
      </c>
      <c r="R226" s="128">
        <f>SUM(R227:R257)</f>
        <v>4.4047142000000008</v>
      </c>
      <c r="T226" s="129">
        <f>SUM(T227:T257)</f>
        <v>66</v>
      </c>
      <c r="AR226" s="123" t="s">
        <v>83</v>
      </c>
      <c r="AT226" s="130" t="s">
        <v>74</v>
      </c>
      <c r="AU226" s="130" t="s">
        <v>83</v>
      </c>
      <c r="AY226" s="123" t="s">
        <v>244</v>
      </c>
      <c r="BK226" s="131">
        <f>SUM(BK227:BK257)</f>
        <v>0</v>
      </c>
    </row>
    <row r="227" spans="2:65" s="1" customFormat="1" ht="16.5" customHeight="1">
      <c r="B227" s="34"/>
      <c r="C227" s="134" t="s">
        <v>455</v>
      </c>
      <c r="D227" s="134" t="s">
        <v>246</v>
      </c>
      <c r="E227" s="135" t="s">
        <v>4882</v>
      </c>
      <c r="F227" s="136" t="s">
        <v>4883</v>
      </c>
      <c r="G227" s="137" t="s">
        <v>591</v>
      </c>
      <c r="H227" s="138">
        <v>40</v>
      </c>
      <c r="I227" s="139"/>
      <c r="J227" s="140">
        <f>ROUND(I227*H227,2)</f>
        <v>0</v>
      </c>
      <c r="K227" s="136" t="s">
        <v>250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0</v>
      </c>
      <c r="R227" s="143">
        <f>Q227*H227</f>
        <v>0</v>
      </c>
      <c r="S227" s="143">
        <v>1.65</v>
      </c>
      <c r="T227" s="144">
        <f>S227*H227</f>
        <v>66</v>
      </c>
      <c r="AR227" s="145" t="s">
        <v>251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4884</v>
      </c>
    </row>
    <row r="228" spans="2:65" s="1" customFormat="1">
      <c r="B228" s="34"/>
      <c r="D228" s="147" t="s">
        <v>253</v>
      </c>
      <c r="F228" s="148" t="s">
        <v>4885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>
      <c r="B229" s="34"/>
      <c r="D229" s="151" t="s">
        <v>255</v>
      </c>
      <c r="F229" s="152" t="s">
        <v>4886</v>
      </c>
      <c r="I229" s="149"/>
      <c r="L229" s="34"/>
      <c r="M229" s="150"/>
      <c r="T229" s="55"/>
      <c r="AT229" s="18" t="s">
        <v>255</v>
      </c>
      <c r="AU229" s="18" t="s">
        <v>21</v>
      </c>
    </row>
    <row r="230" spans="2:65" s="12" customFormat="1">
      <c r="B230" s="153"/>
      <c r="D230" s="147" t="s">
        <v>262</v>
      </c>
      <c r="E230" s="154" t="s">
        <v>29</v>
      </c>
      <c r="F230" s="155" t="s">
        <v>4887</v>
      </c>
      <c r="H230" s="156">
        <v>40</v>
      </c>
      <c r="I230" s="157"/>
      <c r="L230" s="153"/>
      <c r="M230" s="158"/>
      <c r="T230" s="159"/>
      <c r="AT230" s="154" t="s">
        <v>262</v>
      </c>
      <c r="AU230" s="154" t="s">
        <v>21</v>
      </c>
      <c r="AV230" s="12" t="s">
        <v>21</v>
      </c>
      <c r="AW230" s="12" t="s">
        <v>36</v>
      </c>
      <c r="AX230" s="12" t="s">
        <v>83</v>
      </c>
      <c r="AY230" s="154" t="s">
        <v>244</v>
      </c>
    </row>
    <row r="231" spans="2:65" s="1" customFormat="1" ht="16.5" customHeight="1">
      <c r="B231" s="34"/>
      <c r="C231" s="134" t="s">
        <v>461</v>
      </c>
      <c r="D231" s="134" t="s">
        <v>246</v>
      </c>
      <c r="E231" s="135" t="s">
        <v>4888</v>
      </c>
      <c r="F231" s="136" t="s">
        <v>4889</v>
      </c>
      <c r="G231" s="137" t="s">
        <v>591</v>
      </c>
      <c r="H231" s="138">
        <v>5.09</v>
      </c>
      <c r="I231" s="139"/>
      <c r="J231" s="140">
        <f>ROUND(I231*H231,2)</f>
        <v>0</v>
      </c>
      <c r="K231" s="136" t="s">
        <v>4890</v>
      </c>
      <c r="L231" s="34"/>
      <c r="M231" s="141" t="s">
        <v>29</v>
      </c>
      <c r="N231" s="142" t="s">
        <v>46</v>
      </c>
      <c r="P231" s="143">
        <f>O231*H231</f>
        <v>0</v>
      </c>
      <c r="Q231" s="143">
        <v>1.6420000000000001E-2</v>
      </c>
      <c r="R231" s="143">
        <f>Q231*H231</f>
        <v>8.3577799999999994E-2</v>
      </c>
      <c r="S231" s="143">
        <v>0</v>
      </c>
      <c r="T231" s="144">
        <f>S231*H231</f>
        <v>0</v>
      </c>
      <c r="AR231" s="145" t="s">
        <v>251</v>
      </c>
      <c r="AT231" s="145" t="s">
        <v>246</v>
      </c>
      <c r="AU231" s="145" t="s">
        <v>21</v>
      </c>
      <c r="AY231" s="18" t="s">
        <v>244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83</v>
      </c>
      <c r="BK231" s="146">
        <f>ROUND(I231*H231,2)</f>
        <v>0</v>
      </c>
      <c r="BL231" s="18" t="s">
        <v>251</v>
      </c>
      <c r="BM231" s="145" t="s">
        <v>4891</v>
      </c>
    </row>
    <row r="232" spans="2:65" s="1" customFormat="1" ht="19.5">
      <c r="B232" s="34"/>
      <c r="D232" s="147" t="s">
        <v>253</v>
      </c>
      <c r="F232" s="148" t="s">
        <v>4892</v>
      </c>
      <c r="I232" s="149"/>
      <c r="L232" s="34"/>
      <c r="M232" s="150"/>
      <c r="T232" s="55"/>
      <c r="AT232" s="18" t="s">
        <v>253</v>
      </c>
      <c r="AU232" s="18" t="s">
        <v>21</v>
      </c>
    </row>
    <row r="233" spans="2:65" s="1" customFormat="1">
      <c r="B233" s="34"/>
      <c r="D233" s="151" t="s">
        <v>255</v>
      </c>
      <c r="F233" s="152" t="s">
        <v>4893</v>
      </c>
      <c r="I233" s="149"/>
      <c r="L233" s="34"/>
      <c r="M233" s="150"/>
      <c r="T233" s="55"/>
      <c r="AT233" s="18" t="s">
        <v>255</v>
      </c>
      <c r="AU233" s="18" t="s">
        <v>21</v>
      </c>
    </row>
    <row r="234" spans="2:65" s="12" customFormat="1">
      <c r="B234" s="153"/>
      <c r="D234" s="147" t="s">
        <v>262</v>
      </c>
      <c r="E234" s="154" t="s">
        <v>29</v>
      </c>
      <c r="F234" s="155" t="s">
        <v>4894</v>
      </c>
      <c r="H234" s="156">
        <v>5.09</v>
      </c>
      <c r="I234" s="157"/>
      <c r="L234" s="153"/>
      <c r="M234" s="158"/>
      <c r="T234" s="159"/>
      <c r="AT234" s="154" t="s">
        <v>262</v>
      </c>
      <c r="AU234" s="154" t="s">
        <v>21</v>
      </c>
      <c r="AV234" s="12" t="s">
        <v>21</v>
      </c>
      <c r="AW234" s="12" t="s">
        <v>36</v>
      </c>
      <c r="AX234" s="12" t="s">
        <v>83</v>
      </c>
      <c r="AY234" s="154" t="s">
        <v>244</v>
      </c>
    </row>
    <row r="235" spans="2:65" s="1" customFormat="1" ht="16.5" customHeight="1">
      <c r="B235" s="34"/>
      <c r="C235" s="175" t="s">
        <v>468</v>
      </c>
      <c r="D235" s="175" t="s">
        <v>373</v>
      </c>
      <c r="E235" s="176" t="s">
        <v>4895</v>
      </c>
      <c r="F235" s="177" t="s">
        <v>4896</v>
      </c>
      <c r="G235" s="178" t="s">
        <v>591</v>
      </c>
      <c r="H235" s="179">
        <v>5.09</v>
      </c>
      <c r="I235" s="180"/>
      <c r="J235" s="181">
        <f>ROUND(I235*H235,2)</f>
        <v>0</v>
      </c>
      <c r="K235" s="177" t="s">
        <v>29</v>
      </c>
      <c r="L235" s="182"/>
      <c r="M235" s="183" t="s">
        <v>29</v>
      </c>
      <c r="N235" s="184" t="s">
        <v>46</v>
      </c>
      <c r="P235" s="143">
        <f>O235*H235</f>
        <v>0</v>
      </c>
      <c r="Q235" s="143">
        <v>1.5959999999999998E-2</v>
      </c>
      <c r="R235" s="143">
        <f>Q235*H235</f>
        <v>8.1236399999999986E-2</v>
      </c>
      <c r="S235" s="143">
        <v>0</v>
      </c>
      <c r="T235" s="144">
        <f>S235*H235</f>
        <v>0</v>
      </c>
      <c r="AR235" s="145" t="s">
        <v>300</v>
      </c>
      <c r="AT235" s="145" t="s">
        <v>373</v>
      </c>
      <c r="AU235" s="145" t="s">
        <v>21</v>
      </c>
      <c r="AY235" s="18" t="s">
        <v>244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83</v>
      </c>
      <c r="BK235" s="146">
        <f>ROUND(I235*H235,2)</f>
        <v>0</v>
      </c>
      <c r="BL235" s="18" t="s">
        <v>251</v>
      </c>
      <c r="BM235" s="145" t="s">
        <v>4897</v>
      </c>
    </row>
    <row r="236" spans="2:65" s="12" customFormat="1">
      <c r="B236" s="153"/>
      <c r="D236" s="147" t="s">
        <v>262</v>
      </c>
      <c r="F236" s="155" t="s">
        <v>4898</v>
      </c>
      <c r="H236" s="156">
        <v>5.09</v>
      </c>
      <c r="I236" s="157"/>
      <c r="L236" s="153"/>
      <c r="M236" s="158"/>
      <c r="T236" s="159"/>
      <c r="AT236" s="154" t="s">
        <v>262</v>
      </c>
      <c r="AU236" s="154" t="s">
        <v>21</v>
      </c>
      <c r="AV236" s="12" t="s">
        <v>21</v>
      </c>
      <c r="AW236" s="12" t="s">
        <v>4</v>
      </c>
      <c r="AX236" s="12" t="s">
        <v>83</v>
      </c>
      <c r="AY236" s="154" t="s">
        <v>244</v>
      </c>
    </row>
    <row r="237" spans="2:65" s="1" customFormat="1" ht="16.5" customHeight="1">
      <c r="B237" s="34"/>
      <c r="C237" s="134" t="s">
        <v>476</v>
      </c>
      <c r="D237" s="134" t="s">
        <v>246</v>
      </c>
      <c r="E237" s="135" t="s">
        <v>4899</v>
      </c>
      <c r="F237" s="136" t="s">
        <v>4900</v>
      </c>
      <c r="G237" s="137" t="s">
        <v>507</v>
      </c>
      <c r="H237" s="138">
        <v>1</v>
      </c>
      <c r="I237" s="139"/>
      <c r="J237" s="140">
        <f>ROUND(I237*H237,2)</f>
        <v>0</v>
      </c>
      <c r="K237" s="136" t="s">
        <v>250</v>
      </c>
      <c r="L237" s="34"/>
      <c r="M237" s="141" t="s">
        <v>29</v>
      </c>
      <c r="N237" s="142" t="s">
        <v>46</v>
      </c>
      <c r="P237" s="143">
        <f>O237*H237</f>
        <v>0</v>
      </c>
      <c r="Q237" s="143">
        <v>1E-4</v>
      </c>
      <c r="R237" s="143">
        <f>Q237*H237</f>
        <v>1E-4</v>
      </c>
      <c r="S237" s="143">
        <v>0</v>
      </c>
      <c r="T237" s="144">
        <f>S237*H237</f>
        <v>0</v>
      </c>
      <c r="AR237" s="145" t="s">
        <v>251</v>
      </c>
      <c r="AT237" s="145" t="s">
        <v>246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251</v>
      </c>
      <c r="BM237" s="145" t="s">
        <v>4901</v>
      </c>
    </row>
    <row r="238" spans="2:65" s="1" customFormat="1">
      <c r="B238" s="34"/>
      <c r="D238" s="147" t="s">
        <v>253</v>
      </c>
      <c r="F238" s="148" t="s">
        <v>4902</v>
      </c>
      <c r="I238" s="149"/>
      <c r="L238" s="34"/>
      <c r="M238" s="150"/>
      <c r="T238" s="55"/>
      <c r="AT238" s="18" t="s">
        <v>253</v>
      </c>
      <c r="AU238" s="18" t="s">
        <v>21</v>
      </c>
    </row>
    <row r="239" spans="2:65" s="1" customFormat="1">
      <c r="B239" s="34"/>
      <c r="D239" s="151" t="s">
        <v>255</v>
      </c>
      <c r="F239" s="152" t="s">
        <v>4903</v>
      </c>
      <c r="I239" s="149"/>
      <c r="L239" s="34"/>
      <c r="M239" s="150"/>
      <c r="T239" s="55"/>
      <c r="AT239" s="18" t="s">
        <v>255</v>
      </c>
      <c r="AU239" s="18" t="s">
        <v>21</v>
      </c>
    </row>
    <row r="240" spans="2:65" s="1" customFormat="1" ht="19.5">
      <c r="B240" s="34"/>
      <c r="D240" s="147" t="s">
        <v>284</v>
      </c>
      <c r="F240" s="167" t="s">
        <v>4904</v>
      </c>
      <c r="I240" s="149"/>
      <c r="L240" s="34"/>
      <c r="M240" s="150"/>
      <c r="T240" s="55"/>
      <c r="AT240" s="18" t="s">
        <v>284</v>
      </c>
      <c r="AU240" s="18" t="s">
        <v>21</v>
      </c>
    </row>
    <row r="241" spans="2:65" s="1" customFormat="1" ht="16.5" customHeight="1">
      <c r="B241" s="34"/>
      <c r="C241" s="175" t="s">
        <v>483</v>
      </c>
      <c r="D241" s="175" t="s">
        <v>373</v>
      </c>
      <c r="E241" s="176" t="s">
        <v>4905</v>
      </c>
      <c r="F241" s="177" t="s">
        <v>4906</v>
      </c>
      <c r="G241" s="178" t="s">
        <v>507</v>
      </c>
      <c r="H241" s="179">
        <v>1</v>
      </c>
      <c r="I241" s="180"/>
      <c r="J241" s="181">
        <f>ROUND(I241*H241,2)</f>
        <v>0</v>
      </c>
      <c r="K241" s="177" t="s">
        <v>250</v>
      </c>
      <c r="L241" s="182"/>
      <c r="M241" s="183" t="s">
        <v>29</v>
      </c>
      <c r="N241" s="184" t="s">
        <v>46</v>
      </c>
      <c r="P241" s="143">
        <f>O241*H241</f>
        <v>0</v>
      </c>
      <c r="Q241" s="143">
        <v>1.8E-3</v>
      </c>
      <c r="R241" s="143">
        <f>Q241*H241</f>
        <v>1.8E-3</v>
      </c>
      <c r="S241" s="143">
        <v>0</v>
      </c>
      <c r="T241" s="144">
        <f>S241*H241</f>
        <v>0</v>
      </c>
      <c r="AR241" s="145" t="s">
        <v>300</v>
      </c>
      <c r="AT241" s="145" t="s">
        <v>373</v>
      </c>
      <c r="AU241" s="145" t="s">
        <v>21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251</v>
      </c>
      <c r="BM241" s="145" t="s">
        <v>4907</v>
      </c>
    </row>
    <row r="242" spans="2:65" s="1" customFormat="1">
      <c r="B242" s="34"/>
      <c r="D242" s="147" t="s">
        <v>253</v>
      </c>
      <c r="F242" s="148" t="s">
        <v>4906</v>
      </c>
      <c r="I242" s="149"/>
      <c r="L242" s="34"/>
      <c r="M242" s="150"/>
      <c r="T242" s="55"/>
      <c r="AT242" s="18" t="s">
        <v>253</v>
      </c>
      <c r="AU242" s="18" t="s">
        <v>21</v>
      </c>
    </row>
    <row r="243" spans="2:65" s="1" customFormat="1" ht="19.5">
      <c r="B243" s="34"/>
      <c r="D243" s="147" t="s">
        <v>284</v>
      </c>
      <c r="F243" s="167" t="s">
        <v>4904</v>
      </c>
      <c r="I243" s="149"/>
      <c r="L243" s="34"/>
      <c r="M243" s="150"/>
      <c r="T243" s="55"/>
      <c r="AT243" s="18" t="s">
        <v>284</v>
      </c>
      <c r="AU243" s="18" t="s">
        <v>21</v>
      </c>
    </row>
    <row r="244" spans="2:65" s="1" customFormat="1" ht="16.5" customHeight="1">
      <c r="B244" s="34"/>
      <c r="C244" s="134" t="s">
        <v>490</v>
      </c>
      <c r="D244" s="134" t="s">
        <v>246</v>
      </c>
      <c r="E244" s="135" t="s">
        <v>1695</v>
      </c>
      <c r="F244" s="136" t="s">
        <v>1696</v>
      </c>
      <c r="G244" s="137" t="s">
        <v>507</v>
      </c>
      <c r="H244" s="138">
        <v>1</v>
      </c>
      <c r="I244" s="139"/>
      <c r="J244" s="140">
        <f>ROUND(I244*H244,2)</f>
        <v>0</v>
      </c>
      <c r="K244" s="136" t="s">
        <v>250</v>
      </c>
      <c r="L244" s="34"/>
      <c r="M244" s="141" t="s">
        <v>29</v>
      </c>
      <c r="N244" s="142" t="s">
        <v>46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251</v>
      </c>
      <c r="AT244" s="145" t="s">
        <v>246</v>
      </c>
      <c r="AU244" s="145" t="s">
        <v>21</v>
      </c>
      <c r="AY244" s="18" t="s">
        <v>244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83</v>
      </c>
      <c r="BK244" s="146">
        <f>ROUND(I244*H244,2)</f>
        <v>0</v>
      </c>
      <c r="BL244" s="18" t="s">
        <v>251</v>
      </c>
      <c r="BM244" s="145" t="s">
        <v>4908</v>
      </c>
    </row>
    <row r="245" spans="2:65" s="1" customFormat="1">
      <c r="B245" s="34"/>
      <c r="D245" s="147" t="s">
        <v>253</v>
      </c>
      <c r="F245" s="148" t="s">
        <v>1698</v>
      </c>
      <c r="I245" s="149"/>
      <c r="L245" s="34"/>
      <c r="M245" s="150"/>
      <c r="T245" s="55"/>
      <c r="AT245" s="18" t="s">
        <v>253</v>
      </c>
      <c r="AU245" s="18" t="s">
        <v>21</v>
      </c>
    </row>
    <row r="246" spans="2:65" s="1" customFormat="1">
      <c r="B246" s="34"/>
      <c r="D246" s="151" t="s">
        <v>255</v>
      </c>
      <c r="F246" s="152" t="s">
        <v>1699</v>
      </c>
      <c r="I246" s="149"/>
      <c r="L246" s="34"/>
      <c r="M246" s="150"/>
      <c r="T246" s="55"/>
      <c r="AT246" s="18" t="s">
        <v>255</v>
      </c>
      <c r="AU246" s="18" t="s">
        <v>21</v>
      </c>
    </row>
    <row r="247" spans="2:65" s="1" customFormat="1" ht="19.5">
      <c r="B247" s="34"/>
      <c r="D247" s="147" t="s">
        <v>284</v>
      </c>
      <c r="F247" s="167" t="s">
        <v>698</v>
      </c>
      <c r="I247" s="149"/>
      <c r="L247" s="34"/>
      <c r="M247" s="150"/>
      <c r="T247" s="55"/>
      <c r="AT247" s="18" t="s">
        <v>284</v>
      </c>
      <c r="AU247" s="18" t="s">
        <v>21</v>
      </c>
    </row>
    <row r="248" spans="2:65" s="1" customFormat="1" ht="16.5" customHeight="1">
      <c r="B248" s="34"/>
      <c r="C248" s="175" t="s">
        <v>497</v>
      </c>
      <c r="D248" s="175" t="s">
        <v>373</v>
      </c>
      <c r="E248" s="176" t="s">
        <v>1701</v>
      </c>
      <c r="F248" s="177" t="s">
        <v>1702</v>
      </c>
      <c r="G248" s="178" t="s">
        <v>507</v>
      </c>
      <c r="H248" s="179">
        <v>1</v>
      </c>
      <c r="I248" s="180"/>
      <c r="J248" s="181">
        <f>ROUND(I248*H248,2)</f>
        <v>0</v>
      </c>
      <c r="K248" s="177" t="s">
        <v>250</v>
      </c>
      <c r="L248" s="182"/>
      <c r="M248" s="183" t="s">
        <v>29</v>
      </c>
      <c r="N248" s="184" t="s">
        <v>46</v>
      </c>
      <c r="P248" s="143">
        <f>O248*H248</f>
        <v>0</v>
      </c>
      <c r="Q248" s="143">
        <v>8.0000000000000002E-3</v>
      </c>
      <c r="R248" s="143">
        <f>Q248*H248</f>
        <v>8.0000000000000002E-3</v>
      </c>
      <c r="S248" s="143">
        <v>0</v>
      </c>
      <c r="T248" s="144">
        <f>S248*H248</f>
        <v>0</v>
      </c>
      <c r="AR248" s="145" t="s">
        <v>300</v>
      </c>
      <c r="AT248" s="145" t="s">
        <v>373</v>
      </c>
      <c r="AU248" s="145" t="s">
        <v>21</v>
      </c>
      <c r="AY248" s="18" t="s">
        <v>244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83</v>
      </c>
      <c r="BK248" s="146">
        <f>ROUND(I248*H248,2)</f>
        <v>0</v>
      </c>
      <c r="BL248" s="18" t="s">
        <v>251</v>
      </c>
      <c r="BM248" s="145" t="s">
        <v>4909</v>
      </c>
    </row>
    <row r="249" spans="2:65" s="1" customFormat="1">
      <c r="B249" s="34"/>
      <c r="D249" s="147" t="s">
        <v>253</v>
      </c>
      <c r="F249" s="148" t="s">
        <v>1702</v>
      </c>
      <c r="I249" s="149"/>
      <c r="L249" s="34"/>
      <c r="M249" s="150"/>
      <c r="T249" s="55"/>
      <c r="AT249" s="18" t="s">
        <v>253</v>
      </c>
      <c r="AU249" s="18" t="s">
        <v>21</v>
      </c>
    </row>
    <row r="250" spans="2:65" s="1" customFormat="1" ht="19.5">
      <c r="B250" s="34"/>
      <c r="D250" s="147" t="s">
        <v>284</v>
      </c>
      <c r="F250" s="167" t="s">
        <v>698</v>
      </c>
      <c r="I250" s="149"/>
      <c r="L250" s="34"/>
      <c r="M250" s="150"/>
      <c r="T250" s="55"/>
      <c r="AT250" s="18" t="s">
        <v>284</v>
      </c>
      <c r="AU250" s="18" t="s">
        <v>21</v>
      </c>
    </row>
    <row r="251" spans="2:65" s="1" customFormat="1" ht="21.75" customHeight="1">
      <c r="B251" s="34"/>
      <c r="C251" s="134" t="s">
        <v>504</v>
      </c>
      <c r="D251" s="134" t="s">
        <v>246</v>
      </c>
      <c r="E251" s="135" t="s">
        <v>4910</v>
      </c>
      <c r="F251" s="136" t="s">
        <v>4911</v>
      </c>
      <c r="G251" s="137" t="s">
        <v>507</v>
      </c>
      <c r="H251" s="138">
        <v>1</v>
      </c>
      <c r="I251" s="139"/>
      <c r="J251" s="140">
        <f>ROUND(I251*H251,2)</f>
        <v>0</v>
      </c>
      <c r="K251" s="136" t="s">
        <v>29</v>
      </c>
      <c r="L251" s="34"/>
      <c r="M251" s="141" t="s">
        <v>29</v>
      </c>
      <c r="N251" s="142" t="s">
        <v>46</v>
      </c>
      <c r="P251" s="143">
        <f>O251*H251</f>
        <v>0</v>
      </c>
      <c r="Q251" s="143">
        <v>4.2300000000000004</v>
      </c>
      <c r="R251" s="143">
        <f>Q251*H251</f>
        <v>4.2300000000000004</v>
      </c>
      <c r="S251" s="143">
        <v>0</v>
      </c>
      <c r="T251" s="144">
        <f>S251*H251</f>
        <v>0</v>
      </c>
      <c r="AR251" s="145" t="s">
        <v>251</v>
      </c>
      <c r="AT251" s="145" t="s">
        <v>246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251</v>
      </c>
      <c r="BM251" s="145" t="s">
        <v>4912</v>
      </c>
    </row>
    <row r="252" spans="2:65" s="1" customFormat="1" ht="19.5">
      <c r="B252" s="34"/>
      <c r="D252" s="147" t="s">
        <v>284</v>
      </c>
      <c r="F252" s="167" t="s">
        <v>4913</v>
      </c>
      <c r="I252" s="149"/>
      <c r="L252" s="34"/>
      <c r="M252" s="150"/>
      <c r="T252" s="55"/>
      <c r="AT252" s="18" t="s">
        <v>284</v>
      </c>
      <c r="AU252" s="18" t="s">
        <v>21</v>
      </c>
    </row>
    <row r="253" spans="2:65" s="1" customFormat="1" ht="16.5" customHeight="1">
      <c r="B253" s="34"/>
      <c r="C253" s="134" t="s">
        <v>511</v>
      </c>
      <c r="D253" s="134" t="s">
        <v>246</v>
      </c>
      <c r="E253" s="135" t="s">
        <v>4914</v>
      </c>
      <c r="F253" s="136" t="s">
        <v>4915</v>
      </c>
      <c r="G253" s="137" t="s">
        <v>274</v>
      </c>
      <c r="H253" s="138">
        <v>0.48099999999999998</v>
      </c>
      <c r="I253" s="139"/>
      <c r="J253" s="140">
        <f>ROUND(I253*H253,2)</f>
        <v>0</v>
      </c>
      <c r="K253" s="136" t="s">
        <v>250</v>
      </c>
      <c r="L253" s="34"/>
      <c r="M253" s="141" t="s">
        <v>29</v>
      </c>
      <c r="N253" s="142" t="s">
        <v>46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251</v>
      </c>
      <c r="AT253" s="145" t="s">
        <v>246</v>
      </c>
      <c r="AU253" s="145" t="s">
        <v>21</v>
      </c>
      <c r="AY253" s="18" t="s">
        <v>244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83</v>
      </c>
      <c r="BK253" s="146">
        <f>ROUND(I253*H253,2)</f>
        <v>0</v>
      </c>
      <c r="BL253" s="18" t="s">
        <v>251</v>
      </c>
      <c r="BM253" s="145" t="s">
        <v>4916</v>
      </c>
    </row>
    <row r="254" spans="2:65" s="1" customFormat="1">
      <c r="B254" s="34"/>
      <c r="D254" s="147" t="s">
        <v>253</v>
      </c>
      <c r="F254" s="148" t="s">
        <v>4917</v>
      </c>
      <c r="I254" s="149"/>
      <c r="L254" s="34"/>
      <c r="M254" s="150"/>
      <c r="T254" s="55"/>
      <c r="AT254" s="18" t="s">
        <v>253</v>
      </c>
      <c r="AU254" s="18" t="s">
        <v>21</v>
      </c>
    </row>
    <row r="255" spans="2:65" s="1" customFormat="1">
      <c r="B255" s="34"/>
      <c r="D255" s="151" t="s">
        <v>255</v>
      </c>
      <c r="F255" s="152" t="s">
        <v>4918</v>
      </c>
      <c r="I255" s="149"/>
      <c r="L255" s="34"/>
      <c r="M255" s="150"/>
      <c r="T255" s="55"/>
      <c r="AT255" s="18" t="s">
        <v>255</v>
      </c>
      <c r="AU255" s="18" t="s">
        <v>21</v>
      </c>
    </row>
    <row r="256" spans="2:65" s="1" customFormat="1" ht="19.5">
      <c r="B256" s="34"/>
      <c r="D256" s="147" t="s">
        <v>284</v>
      </c>
      <c r="F256" s="167" t="s">
        <v>4919</v>
      </c>
      <c r="I256" s="149"/>
      <c r="L256" s="34"/>
      <c r="M256" s="150"/>
      <c r="T256" s="55"/>
      <c r="AT256" s="18" t="s">
        <v>284</v>
      </c>
      <c r="AU256" s="18" t="s">
        <v>21</v>
      </c>
    </row>
    <row r="257" spans="2:65" s="12" customFormat="1">
      <c r="B257" s="153"/>
      <c r="D257" s="147" t="s">
        <v>262</v>
      </c>
      <c r="E257" s="154" t="s">
        <v>29</v>
      </c>
      <c r="F257" s="155" t="s">
        <v>4920</v>
      </c>
      <c r="H257" s="156">
        <v>0.48099999999999998</v>
      </c>
      <c r="I257" s="157"/>
      <c r="L257" s="153"/>
      <c r="M257" s="158"/>
      <c r="T257" s="159"/>
      <c r="AT257" s="154" t="s">
        <v>262</v>
      </c>
      <c r="AU257" s="154" t="s">
        <v>21</v>
      </c>
      <c r="AV257" s="12" t="s">
        <v>21</v>
      </c>
      <c r="AW257" s="12" t="s">
        <v>36</v>
      </c>
      <c r="AX257" s="12" t="s">
        <v>83</v>
      </c>
      <c r="AY257" s="154" t="s">
        <v>244</v>
      </c>
    </row>
    <row r="258" spans="2:65" s="11" customFormat="1" ht="22.9" customHeight="1">
      <c r="B258" s="122"/>
      <c r="D258" s="123" t="s">
        <v>74</v>
      </c>
      <c r="E258" s="132" t="s">
        <v>743</v>
      </c>
      <c r="F258" s="132" t="s">
        <v>744</v>
      </c>
      <c r="I258" s="125"/>
      <c r="J258" s="133">
        <f>BK258</f>
        <v>0</v>
      </c>
      <c r="L258" s="122"/>
      <c r="M258" s="127"/>
      <c r="P258" s="128">
        <f>SUM(P259:P268)</f>
        <v>0</v>
      </c>
      <c r="R258" s="128">
        <f>SUM(R259:R268)</f>
        <v>0</v>
      </c>
      <c r="T258" s="129">
        <f>SUM(T259:T268)</f>
        <v>0</v>
      </c>
      <c r="AR258" s="123" t="s">
        <v>83</v>
      </c>
      <c r="AT258" s="130" t="s">
        <v>74</v>
      </c>
      <c r="AU258" s="130" t="s">
        <v>83</v>
      </c>
      <c r="AY258" s="123" t="s">
        <v>244</v>
      </c>
      <c r="BK258" s="131">
        <f>SUM(BK259:BK268)</f>
        <v>0</v>
      </c>
    </row>
    <row r="259" spans="2:65" s="1" customFormat="1" ht="24.2" customHeight="1">
      <c r="B259" s="34"/>
      <c r="C259" s="134" t="s">
        <v>518</v>
      </c>
      <c r="D259" s="134" t="s">
        <v>246</v>
      </c>
      <c r="E259" s="135" t="s">
        <v>4921</v>
      </c>
      <c r="F259" s="136" t="s">
        <v>4922</v>
      </c>
      <c r="G259" s="137" t="s">
        <v>416</v>
      </c>
      <c r="H259" s="138">
        <v>66</v>
      </c>
      <c r="I259" s="139"/>
      <c r="J259" s="140">
        <f>ROUND(I259*H259,2)</f>
        <v>0</v>
      </c>
      <c r="K259" s="136" t="s">
        <v>250</v>
      </c>
      <c r="L259" s="34"/>
      <c r="M259" s="141" t="s">
        <v>29</v>
      </c>
      <c r="N259" s="142" t="s">
        <v>46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251</v>
      </c>
      <c r="AT259" s="145" t="s">
        <v>246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4923</v>
      </c>
    </row>
    <row r="260" spans="2:65" s="1" customFormat="1" ht="19.5">
      <c r="B260" s="34"/>
      <c r="D260" s="147" t="s">
        <v>253</v>
      </c>
      <c r="F260" s="148" t="s">
        <v>4924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>
      <c r="B261" s="34"/>
      <c r="D261" s="151" t="s">
        <v>255</v>
      </c>
      <c r="F261" s="152" t="s">
        <v>4925</v>
      </c>
      <c r="I261" s="149"/>
      <c r="L261" s="34"/>
      <c r="M261" s="150"/>
      <c r="T261" s="55"/>
      <c r="AT261" s="18" t="s">
        <v>255</v>
      </c>
      <c r="AU261" s="18" t="s">
        <v>21</v>
      </c>
    </row>
    <row r="262" spans="2:65" s="1" customFormat="1" ht="16.5" customHeight="1">
      <c r="B262" s="34"/>
      <c r="C262" s="134" t="s">
        <v>522</v>
      </c>
      <c r="D262" s="134" t="s">
        <v>246</v>
      </c>
      <c r="E262" s="135" t="s">
        <v>1147</v>
      </c>
      <c r="F262" s="136" t="s">
        <v>1148</v>
      </c>
      <c r="G262" s="137" t="s">
        <v>416</v>
      </c>
      <c r="H262" s="138">
        <v>66</v>
      </c>
      <c r="I262" s="139"/>
      <c r="J262" s="140">
        <f>ROUND(I262*H262,2)</f>
        <v>0</v>
      </c>
      <c r="K262" s="136" t="s">
        <v>250</v>
      </c>
      <c r="L262" s="34"/>
      <c r="M262" s="141" t="s">
        <v>29</v>
      </c>
      <c r="N262" s="142" t="s">
        <v>46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251</v>
      </c>
      <c r="AT262" s="145" t="s">
        <v>246</v>
      </c>
      <c r="AU262" s="145" t="s">
        <v>21</v>
      </c>
      <c r="AY262" s="18" t="s">
        <v>244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83</v>
      </c>
      <c r="BK262" s="146">
        <f>ROUND(I262*H262,2)</f>
        <v>0</v>
      </c>
      <c r="BL262" s="18" t="s">
        <v>251</v>
      </c>
      <c r="BM262" s="145" t="s">
        <v>4926</v>
      </c>
    </row>
    <row r="263" spans="2:65" s="1" customFormat="1">
      <c r="B263" s="34"/>
      <c r="D263" s="147" t="s">
        <v>253</v>
      </c>
      <c r="F263" s="148" t="s">
        <v>1150</v>
      </c>
      <c r="I263" s="149"/>
      <c r="L263" s="34"/>
      <c r="M263" s="150"/>
      <c r="T263" s="55"/>
      <c r="AT263" s="18" t="s">
        <v>253</v>
      </c>
      <c r="AU263" s="18" t="s">
        <v>21</v>
      </c>
    </row>
    <row r="264" spans="2:65" s="1" customFormat="1">
      <c r="B264" s="34"/>
      <c r="D264" s="151" t="s">
        <v>255</v>
      </c>
      <c r="F264" s="152" t="s">
        <v>1151</v>
      </c>
      <c r="I264" s="149"/>
      <c r="L264" s="34"/>
      <c r="M264" s="150"/>
      <c r="T264" s="55"/>
      <c r="AT264" s="18" t="s">
        <v>255</v>
      </c>
      <c r="AU264" s="18" t="s">
        <v>21</v>
      </c>
    </row>
    <row r="265" spans="2:65" s="1" customFormat="1" ht="16.5" customHeight="1">
      <c r="B265" s="34"/>
      <c r="C265" s="134" t="s">
        <v>531</v>
      </c>
      <c r="D265" s="134" t="s">
        <v>246</v>
      </c>
      <c r="E265" s="135" t="s">
        <v>1152</v>
      </c>
      <c r="F265" s="136" t="s">
        <v>1153</v>
      </c>
      <c r="G265" s="137" t="s">
        <v>416</v>
      </c>
      <c r="H265" s="138">
        <v>1254</v>
      </c>
      <c r="I265" s="139"/>
      <c r="J265" s="140">
        <f>ROUND(I265*H265,2)</f>
        <v>0</v>
      </c>
      <c r="K265" s="136" t="s">
        <v>250</v>
      </c>
      <c r="L265" s="34"/>
      <c r="M265" s="141" t="s">
        <v>29</v>
      </c>
      <c r="N265" s="142" t="s">
        <v>46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251</v>
      </c>
      <c r="AT265" s="145" t="s">
        <v>246</v>
      </c>
      <c r="AU265" s="145" t="s">
        <v>21</v>
      </c>
      <c r="AY265" s="18" t="s">
        <v>244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83</v>
      </c>
      <c r="BK265" s="146">
        <f>ROUND(I265*H265,2)</f>
        <v>0</v>
      </c>
      <c r="BL265" s="18" t="s">
        <v>251</v>
      </c>
      <c r="BM265" s="145" t="s">
        <v>4927</v>
      </c>
    </row>
    <row r="266" spans="2:65" s="1" customFormat="1" ht="19.5">
      <c r="B266" s="34"/>
      <c r="D266" s="147" t="s">
        <v>253</v>
      </c>
      <c r="F266" s="148" t="s">
        <v>1155</v>
      </c>
      <c r="I266" s="149"/>
      <c r="L266" s="34"/>
      <c r="M266" s="150"/>
      <c r="T266" s="55"/>
      <c r="AT266" s="18" t="s">
        <v>253</v>
      </c>
      <c r="AU266" s="18" t="s">
        <v>21</v>
      </c>
    </row>
    <row r="267" spans="2:65" s="1" customFormat="1">
      <c r="B267" s="34"/>
      <c r="D267" s="151" t="s">
        <v>255</v>
      </c>
      <c r="F267" s="152" t="s">
        <v>1156</v>
      </c>
      <c r="I267" s="149"/>
      <c r="L267" s="34"/>
      <c r="M267" s="150"/>
      <c r="T267" s="55"/>
      <c r="AT267" s="18" t="s">
        <v>255</v>
      </c>
      <c r="AU267" s="18" t="s">
        <v>21</v>
      </c>
    </row>
    <row r="268" spans="2:65" s="12" customFormat="1">
      <c r="B268" s="153"/>
      <c r="D268" s="147" t="s">
        <v>262</v>
      </c>
      <c r="E268" s="154" t="s">
        <v>29</v>
      </c>
      <c r="F268" s="155" t="s">
        <v>4928</v>
      </c>
      <c r="H268" s="156">
        <v>1254</v>
      </c>
      <c r="I268" s="157"/>
      <c r="L268" s="153"/>
      <c r="M268" s="158"/>
      <c r="T268" s="159"/>
      <c r="AT268" s="154" t="s">
        <v>262</v>
      </c>
      <c r="AU268" s="154" t="s">
        <v>21</v>
      </c>
      <c r="AV268" s="12" t="s">
        <v>21</v>
      </c>
      <c r="AW268" s="12" t="s">
        <v>36</v>
      </c>
      <c r="AX268" s="12" t="s">
        <v>83</v>
      </c>
      <c r="AY268" s="154" t="s">
        <v>244</v>
      </c>
    </row>
    <row r="269" spans="2:65" s="11" customFormat="1" ht="22.9" customHeight="1">
      <c r="B269" s="122"/>
      <c r="D269" s="123" t="s">
        <v>74</v>
      </c>
      <c r="E269" s="132" t="s">
        <v>775</v>
      </c>
      <c r="F269" s="132" t="s">
        <v>776</v>
      </c>
      <c r="I269" s="125"/>
      <c r="J269" s="133">
        <f>BK269</f>
        <v>0</v>
      </c>
      <c r="L269" s="122"/>
      <c r="M269" s="127"/>
      <c r="P269" s="128">
        <f>SUM(P270:P272)</f>
        <v>0</v>
      </c>
      <c r="R269" s="128">
        <f>SUM(R270:R272)</f>
        <v>0</v>
      </c>
      <c r="T269" s="129">
        <f>SUM(T270:T272)</f>
        <v>0</v>
      </c>
      <c r="AR269" s="123" t="s">
        <v>83</v>
      </c>
      <c r="AT269" s="130" t="s">
        <v>74</v>
      </c>
      <c r="AU269" s="130" t="s">
        <v>83</v>
      </c>
      <c r="AY269" s="123" t="s">
        <v>244</v>
      </c>
      <c r="BK269" s="131">
        <f>SUM(BK270:BK272)</f>
        <v>0</v>
      </c>
    </row>
    <row r="270" spans="2:65" s="1" customFormat="1" ht="16.5" customHeight="1">
      <c r="B270" s="34"/>
      <c r="C270" s="134" t="s">
        <v>535</v>
      </c>
      <c r="D270" s="134" t="s">
        <v>246</v>
      </c>
      <c r="E270" s="135" t="s">
        <v>778</v>
      </c>
      <c r="F270" s="136" t="s">
        <v>779</v>
      </c>
      <c r="G270" s="137" t="s">
        <v>416</v>
      </c>
      <c r="H270" s="138">
        <v>27.556000000000001</v>
      </c>
      <c r="I270" s="139"/>
      <c r="J270" s="140">
        <f>ROUND(I270*H270,2)</f>
        <v>0</v>
      </c>
      <c r="K270" s="136" t="s">
        <v>250</v>
      </c>
      <c r="L270" s="34"/>
      <c r="M270" s="141" t="s">
        <v>29</v>
      </c>
      <c r="N270" s="142" t="s">
        <v>46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251</v>
      </c>
      <c r="AT270" s="145" t="s">
        <v>246</v>
      </c>
      <c r="AU270" s="145" t="s">
        <v>21</v>
      </c>
      <c r="AY270" s="18" t="s">
        <v>244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83</v>
      </c>
      <c r="BK270" s="146">
        <f>ROUND(I270*H270,2)</f>
        <v>0</v>
      </c>
      <c r="BL270" s="18" t="s">
        <v>251</v>
      </c>
      <c r="BM270" s="145" t="s">
        <v>4929</v>
      </c>
    </row>
    <row r="271" spans="2:65" s="1" customFormat="1">
      <c r="B271" s="34"/>
      <c r="D271" s="147" t="s">
        <v>253</v>
      </c>
      <c r="F271" s="148" t="s">
        <v>781</v>
      </c>
      <c r="I271" s="149"/>
      <c r="L271" s="34"/>
      <c r="M271" s="150"/>
      <c r="T271" s="55"/>
      <c r="AT271" s="18" t="s">
        <v>253</v>
      </c>
      <c r="AU271" s="18" t="s">
        <v>21</v>
      </c>
    </row>
    <row r="272" spans="2:65" s="1" customFormat="1">
      <c r="B272" s="34"/>
      <c r="D272" s="151" t="s">
        <v>255</v>
      </c>
      <c r="F272" s="152" t="s">
        <v>782</v>
      </c>
      <c r="I272" s="149"/>
      <c r="L272" s="34"/>
      <c r="M272" s="185"/>
      <c r="N272" s="186"/>
      <c r="O272" s="186"/>
      <c r="P272" s="186"/>
      <c r="Q272" s="186"/>
      <c r="R272" s="186"/>
      <c r="S272" s="186"/>
      <c r="T272" s="187"/>
      <c r="AT272" s="18" t="s">
        <v>255</v>
      </c>
      <c r="AU272" s="18" t="s">
        <v>21</v>
      </c>
    </row>
    <row r="273" spans="2:12" s="1" customFormat="1" ht="6.95" customHeight="1">
      <c r="B273" s="43"/>
      <c r="C273" s="44"/>
      <c r="D273" s="44"/>
      <c r="E273" s="44"/>
      <c r="F273" s="44"/>
      <c r="G273" s="44"/>
      <c r="H273" s="44"/>
      <c r="I273" s="44"/>
      <c r="J273" s="44"/>
      <c r="K273" s="44"/>
      <c r="L273" s="34"/>
    </row>
  </sheetData>
  <sheetProtection algorithmName="SHA-512" hashValue="8u8Pa91JvOFJ9BRGgimJET5qdas/AQwwMJwa8hXb6LidmYQCdPw7OyijCzhn9FJ6TmLQRL0R1yGXvlyCpdUakQ==" saltValue="/4zNjiryRr2HiuHuCOavIZWnfyhohPBLypnlGkFCIn3CmR5IM+hT+beKOxmXNuBeSrTjNBQkkBroVq+N0J0UVw==" spinCount="100000" sheet="1" objects="1" scenarios="1" formatColumns="0" formatRows="0" autoFilter="0"/>
  <autoFilter ref="C92:K272" xr:uid="{00000000-0009-0000-0000-000014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1400-000000000000}"/>
    <hyperlink ref="F102" r:id="rId2" xr:uid="{00000000-0004-0000-1400-000001000000}"/>
    <hyperlink ref="F105" r:id="rId3" xr:uid="{00000000-0004-0000-1400-000002000000}"/>
    <hyperlink ref="F111" r:id="rId4" xr:uid="{00000000-0004-0000-1400-000003000000}"/>
    <hyperlink ref="F115" r:id="rId5" xr:uid="{00000000-0004-0000-1400-000004000000}"/>
    <hyperlink ref="F119" r:id="rId6" xr:uid="{00000000-0004-0000-1400-000005000000}"/>
    <hyperlink ref="F123" r:id="rId7" xr:uid="{00000000-0004-0000-1400-000006000000}"/>
    <hyperlink ref="F126" r:id="rId8" xr:uid="{00000000-0004-0000-1400-000007000000}"/>
    <hyperlink ref="F131" r:id="rId9" xr:uid="{00000000-0004-0000-1400-000008000000}"/>
    <hyperlink ref="F134" r:id="rId10" xr:uid="{00000000-0004-0000-1400-000009000000}"/>
    <hyperlink ref="F142" r:id="rId11" xr:uid="{00000000-0004-0000-1400-00000A000000}"/>
    <hyperlink ref="F148" r:id="rId12" xr:uid="{00000000-0004-0000-1400-00000B000000}"/>
    <hyperlink ref="F152" r:id="rId13" xr:uid="{00000000-0004-0000-1400-00000C000000}"/>
    <hyperlink ref="F156" r:id="rId14" xr:uid="{00000000-0004-0000-1400-00000D000000}"/>
    <hyperlink ref="F165" r:id="rId15" xr:uid="{00000000-0004-0000-1400-00000E000000}"/>
    <hyperlink ref="F172" r:id="rId16" xr:uid="{00000000-0004-0000-1400-00000F000000}"/>
    <hyperlink ref="F177" r:id="rId17" xr:uid="{00000000-0004-0000-1400-000010000000}"/>
    <hyperlink ref="F186" r:id="rId18" xr:uid="{00000000-0004-0000-1400-000011000000}"/>
    <hyperlink ref="F191" r:id="rId19" xr:uid="{00000000-0004-0000-1400-000012000000}"/>
    <hyperlink ref="F196" r:id="rId20" xr:uid="{00000000-0004-0000-1400-000013000000}"/>
    <hyperlink ref="F201" r:id="rId21" xr:uid="{00000000-0004-0000-1400-000014000000}"/>
    <hyperlink ref="F205" r:id="rId22" xr:uid="{00000000-0004-0000-1400-000015000000}"/>
    <hyperlink ref="F208" r:id="rId23" xr:uid="{00000000-0004-0000-1400-000016000000}"/>
    <hyperlink ref="F211" r:id="rId24" xr:uid="{00000000-0004-0000-1400-000017000000}"/>
    <hyperlink ref="F215" r:id="rId25" xr:uid="{00000000-0004-0000-1400-000018000000}"/>
    <hyperlink ref="F220" r:id="rId26" xr:uid="{00000000-0004-0000-1400-000019000000}"/>
    <hyperlink ref="F223" r:id="rId27" xr:uid="{00000000-0004-0000-1400-00001A000000}"/>
    <hyperlink ref="F229" r:id="rId28" xr:uid="{00000000-0004-0000-1400-00001B000000}"/>
    <hyperlink ref="F233" r:id="rId29" xr:uid="{00000000-0004-0000-1400-00001C000000}"/>
    <hyperlink ref="F239" r:id="rId30" xr:uid="{00000000-0004-0000-1400-00001D000000}"/>
    <hyperlink ref="F246" r:id="rId31" xr:uid="{00000000-0004-0000-1400-00001E000000}"/>
    <hyperlink ref="F255" r:id="rId32" xr:uid="{00000000-0004-0000-1400-00001F000000}"/>
    <hyperlink ref="F261" r:id="rId33" xr:uid="{00000000-0004-0000-1400-000020000000}"/>
    <hyperlink ref="F264" r:id="rId34" xr:uid="{00000000-0004-0000-1400-000021000000}"/>
    <hyperlink ref="F267" r:id="rId35" xr:uid="{00000000-0004-0000-1400-000022000000}"/>
    <hyperlink ref="F272" r:id="rId36" xr:uid="{00000000-0004-0000-14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8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148</v>
      </c>
      <c r="AZ2" s="92" t="s">
        <v>4785</v>
      </c>
      <c r="BA2" s="92" t="s">
        <v>29</v>
      </c>
      <c r="BB2" s="92" t="s">
        <v>29</v>
      </c>
      <c r="BC2" s="92" t="s">
        <v>4930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ht="12" customHeight="1">
      <c r="B8" s="21"/>
      <c r="D8" s="28" t="s">
        <v>210</v>
      </c>
      <c r="L8" s="21"/>
    </row>
    <row r="9" spans="2:56" s="1" customFormat="1" ht="16.5" customHeight="1">
      <c r="B9" s="34"/>
      <c r="E9" s="336" t="s">
        <v>4787</v>
      </c>
      <c r="F9" s="335"/>
      <c r="G9" s="335"/>
      <c r="H9" s="335"/>
      <c r="L9" s="34"/>
    </row>
    <row r="10" spans="2:56" s="1" customFormat="1" ht="12" customHeight="1">
      <c r="B10" s="34"/>
      <c r="D10" s="28" t="s">
        <v>2412</v>
      </c>
      <c r="L10" s="34"/>
    </row>
    <row r="11" spans="2:56" s="1" customFormat="1" ht="16.5" customHeight="1">
      <c r="B11" s="34"/>
      <c r="E11" s="310" t="s">
        <v>4931</v>
      </c>
      <c r="F11" s="335"/>
      <c r="G11" s="335"/>
      <c r="H11" s="335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ROUND(J92,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ROUND((SUM(BE92:BE286)),  2)</f>
        <v>0</v>
      </c>
      <c r="I35" s="96">
        <v>0.21</v>
      </c>
      <c r="J35" s="85">
        <f>ROUND(((SUM(BE92:BE286))*I35),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ROUND((SUM(BF92:BF286)),  2)</f>
        <v>0</v>
      </c>
      <c r="I36" s="96">
        <v>0.15</v>
      </c>
      <c r="J36" s="85">
        <f>ROUND(((SUM(BF92:BF286))*I36),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ROUND((SUM(BG92:BG286)),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ROUND((SUM(BH92:BH286)),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ROUND((SUM(BI92:BI286)),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4787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SO 040.42.2 - Vyústění vnitřních vod zleva v km 0,686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J92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J93</f>
        <v>0</v>
      </c>
      <c r="L64" s="106"/>
    </row>
    <row r="65" spans="2:12" s="9" customFormat="1" ht="19.899999999999999" customHeight="1">
      <c r="B65" s="110"/>
      <c r="D65" s="111" t="s">
        <v>217</v>
      </c>
      <c r="E65" s="112"/>
      <c r="F65" s="112"/>
      <c r="G65" s="112"/>
      <c r="H65" s="112"/>
      <c r="I65" s="112"/>
      <c r="J65" s="113">
        <f>J94</f>
        <v>0</v>
      </c>
      <c r="L65" s="110"/>
    </row>
    <row r="66" spans="2:12" s="9" customFormat="1" ht="19.899999999999999" customHeight="1">
      <c r="B66" s="110"/>
      <c r="D66" s="111" t="s">
        <v>218</v>
      </c>
      <c r="E66" s="112"/>
      <c r="F66" s="112"/>
      <c r="G66" s="112"/>
      <c r="H66" s="112"/>
      <c r="I66" s="112"/>
      <c r="J66" s="113">
        <f>J180</f>
        <v>0</v>
      </c>
      <c r="L66" s="110"/>
    </row>
    <row r="67" spans="2:12" s="9" customFormat="1" ht="19.899999999999999" customHeight="1">
      <c r="B67" s="110"/>
      <c r="D67" s="111" t="s">
        <v>219</v>
      </c>
      <c r="E67" s="112"/>
      <c r="F67" s="112"/>
      <c r="G67" s="112"/>
      <c r="H67" s="112"/>
      <c r="I67" s="112"/>
      <c r="J67" s="113">
        <f>J185</f>
        <v>0</v>
      </c>
      <c r="L67" s="110"/>
    </row>
    <row r="68" spans="2:12" s="9" customFormat="1" ht="19.899999999999999" customHeight="1">
      <c r="B68" s="110"/>
      <c r="D68" s="111" t="s">
        <v>220</v>
      </c>
      <c r="E68" s="112"/>
      <c r="F68" s="112"/>
      <c r="G68" s="112"/>
      <c r="H68" s="112"/>
      <c r="I68" s="112"/>
      <c r="J68" s="113">
        <f>J214</f>
        <v>0</v>
      </c>
      <c r="L68" s="110"/>
    </row>
    <row r="69" spans="2:12" s="9" customFormat="1" ht="19.899999999999999" customHeight="1">
      <c r="B69" s="110"/>
      <c r="D69" s="111" t="s">
        <v>1345</v>
      </c>
      <c r="E69" s="112"/>
      <c r="F69" s="112"/>
      <c r="G69" s="112"/>
      <c r="H69" s="112"/>
      <c r="I69" s="112"/>
      <c r="J69" s="113">
        <f>J223</f>
        <v>0</v>
      </c>
      <c r="L69" s="110"/>
    </row>
    <row r="70" spans="2:12" s="9" customFormat="1" ht="19.899999999999999" customHeight="1">
      <c r="B70" s="110"/>
      <c r="D70" s="111" t="s">
        <v>224</v>
      </c>
      <c r="E70" s="112"/>
      <c r="F70" s="112"/>
      <c r="G70" s="112"/>
      <c r="H70" s="112"/>
      <c r="I70" s="112"/>
      <c r="J70" s="113">
        <f>J283</f>
        <v>0</v>
      </c>
      <c r="L70" s="110"/>
    </row>
    <row r="71" spans="2:12" s="1" customFormat="1" ht="21.75" customHeight="1">
      <c r="B71" s="34"/>
      <c r="L71" s="34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4"/>
    </row>
    <row r="76" spans="2:12" s="1" customFormat="1" ht="6.9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4"/>
    </row>
    <row r="77" spans="2:12" s="1" customFormat="1" ht="24.95" customHeight="1">
      <c r="B77" s="34"/>
      <c r="C77" s="22" t="s">
        <v>229</v>
      </c>
      <c r="L77" s="34"/>
    </row>
    <row r="78" spans="2:12" s="1" customFormat="1" ht="6.95" customHeight="1">
      <c r="B78" s="34"/>
      <c r="L78" s="34"/>
    </row>
    <row r="79" spans="2:12" s="1" customFormat="1" ht="12" customHeight="1">
      <c r="B79" s="34"/>
      <c r="C79" s="28" t="s">
        <v>16</v>
      </c>
      <c r="L79" s="34"/>
    </row>
    <row r="80" spans="2:12" s="1" customFormat="1" ht="16.5" customHeight="1">
      <c r="B80" s="34"/>
      <c r="E80" s="336" t="str">
        <f>E7</f>
        <v>Opatření Zátor-Loučky, OHO, Dílčí stavba 02.040 Opatření v úseku Zátor - Loučky</v>
      </c>
      <c r="F80" s="337"/>
      <c r="G80" s="337"/>
      <c r="H80" s="337"/>
      <c r="L80" s="34"/>
    </row>
    <row r="81" spans="2:65" ht="12" customHeight="1">
      <c r="B81" s="21"/>
      <c r="C81" s="28" t="s">
        <v>210</v>
      </c>
      <c r="L81" s="21"/>
    </row>
    <row r="82" spans="2:65" s="1" customFormat="1" ht="16.5" customHeight="1">
      <c r="B82" s="34"/>
      <c r="E82" s="336" t="s">
        <v>4787</v>
      </c>
      <c r="F82" s="335"/>
      <c r="G82" s="335"/>
      <c r="H82" s="335"/>
      <c r="L82" s="34"/>
    </row>
    <row r="83" spans="2:65" s="1" customFormat="1" ht="12" customHeight="1">
      <c r="B83" s="34"/>
      <c r="C83" s="28" t="s">
        <v>2412</v>
      </c>
      <c r="L83" s="34"/>
    </row>
    <row r="84" spans="2:65" s="1" customFormat="1" ht="16.5" customHeight="1">
      <c r="B84" s="34"/>
      <c r="E84" s="310" t="str">
        <f>E11</f>
        <v>SO 040.42.2 - Vyústění vnitřních vod zleva v km 0,686</v>
      </c>
      <c r="F84" s="335"/>
      <c r="G84" s="335"/>
      <c r="H84" s="335"/>
      <c r="L84" s="34"/>
    </row>
    <row r="85" spans="2:65" s="1" customFormat="1" ht="6.95" customHeight="1">
      <c r="B85" s="34"/>
      <c r="L85" s="34"/>
    </row>
    <row r="86" spans="2:65" s="1" customFormat="1" ht="12" customHeight="1">
      <c r="B86" s="34"/>
      <c r="C86" s="28" t="s">
        <v>22</v>
      </c>
      <c r="F86" s="26" t="str">
        <f>F14</f>
        <v>Zátor</v>
      </c>
      <c r="I86" s="28" t="s">
        <v>24</v>
      </c>
      <c r="J86" s="51">
        <f>IF(J14="","",J14)</f>
        <v>45897</v>
      </c>
      <c r="L86" s="34"/>
    </row>
    <row r="87" spans="2:65" s="1" customFormat="1" ht="6.95" customHeight="1">
      <c r="B87" s="34"/>
      <c r="L87" s="34"/>
    </row>
    <row r="88" spans="2:65" s="1" customFormat="1" ht="15.2" customHeight="1">
      <c r="B88" s="34"/>
      <c r="C88" s="28" t="s">
        <v>27</v>
      </c>
      <c r="F88" s="26" t="str">
        <f>E17</f>
        <v>Povodí Odry, státní podnik</v>
      </c>
      <c r="I88" s="28" t="s">
        <v>34</v>
      </c>
      <c r="J88" s="32" t="str">
        <f>E23</f>
        <v>AQUATIS, a.s.</v>
      </c>
      <c r="L88" s="34"/>
    </row>
    <row r="89" spans="2:65" s="1" customFormat="1" ht="25.7" customHeight="1">
      <c r="B89" s="34"/>
      <c r="C89" s="28" t="s">
        <v>32</v>
      </c>
      <c r="F89" s="26" t="str">
        <f>IF(E20="","",E20)</f>
        <v>Vyplň údaj</v>
      </c>
      <c r="I89" s="28" t="s">
        <v>37</v>
      </c>
      <c r="J89" s="32" t="str">
        <f>E26</f>
        <v>Ing. Michal Jendruščák</v>
      </c>
      <c r="L89" s="34"/>
    </row>
    <row r="90" spans="2:65" s="1" customFormat="1" ht="10.35" customHeight="1">
      <c r="B90" s="34"/>
      <c r="L90" s="34"/>
    </row>
    <row r="91" spans="2:65" s="10" customFormat="1" ht="29.25" customHeight="1">
      <c r="B91" s="114"/>
      <c r="C91" s="115" t="s">
        <v>230</v>
      </c>
      <c r="D91" s="116" t="s">
        <v>60</v>
      </c>
      <c r="E91" s="116" t="s">
        <v>56</v>
      </c>
      <c r="F91" s="116" t="s">
        <v>57</v>
      </c>
      <c r="G91" s="116" t="s">
        <v>231</v>
      </c>
      <c r="H91" s="116" t="s">
        <v>232</v>
      </c>
      <c r="I91" s="116" t="s">
        <v>233</v>
      </c>
      <c r="J91" s="116" t="s">
        <v>214</v>
      </c>
      <c r="K91" s="117" t="s">
        <v>234</v>
      </c>
      <c r="L91" s="114"/>
      <c r="M91" s="58" t="s">
        <v>29</v>
      </c>
      <c r="N91" s="59" t="s">
        <v>45</v>
      </c>
      <c r="O91" s="59" t="s">
        <v>235</v>
      </c>
      <c r="P91" s="59" t="s">
        <v>236</v>
      </c>
      <c r="Q91" s="59" t="s">
        <v>237</v>
      </c>
      <c r="R91" s="59" t="s">
        <v>238</v>
      </c>
      <c r="S91" s="59" t="s">
        <v>239</v>
      </c>
      <c r="T91" s="60" t="s">
        <v>240</v>
      </c>
    </row>
    <row r="92" spans="2:65" s="1" customFormat="1" ht="22.9" customHeight="1">
      <c r="B92" s="34"/>
      <c r="C92" s="63" t="s">
        <v>241</v>
      </c>
      <c r="J92" s="118">
        <f>BK92</f>
        <v>0</v>
      </c>
      <c r="L92" s="34"/>
      <c r="M92" s="61"/>
      <c r="N92" s="52"/>
      <c r="O92" s="52"/>
      <c r="P92" s="119">
        <f>P93</f>
        <v>0</v>
      </c>
      <c r="Q92" s="52"/>
      <c r="R92" s="119">
        <f>R93</f>
        <v>55.220334749999992</v>
      </c>
      <c r="S92" s="52"/>
      <c r="T92" s="120">
        <f>T93</f>
        <v>0</v>
      </c>
      <c r="AT92" s="18" t="s">
        <v>74</v>
      </c>
      <c r="AU92" s="18" t="s">
        <v>215</v>
      </c>
      <c r="BK92" s="121">
        <f>BK93</f>
        <v>0</v>
      </c>
    </row>
    <row r="93" spans="2:65" s="11" customFormat="1" ht="25.9" customHeight="1">
      <c r="B93" s="122"/>
      <c r="D93" s="123" t="s">
        <v>74</v>
      </c>
      <c r="E93" s="124" t="s">
        <v>242</v>
      </c>
      <c r="F93" s="124" t="s">
        <v>243</v>
      </c>
      <c r="I93" s="125"/>
      <c r="J93" s="126">
        <f>BK93</f>
        <v>0</v>
      </c>
      <c r="L93" s="122"/>
      <c r="M93" s="127"/>
      <c r="P93" s="128">
        <f>P94+P180+P185+P214+P223+P283</f>
        <v>0</v>
      </c>
      <c r="R93" s="128">
        <f>R94+R180+R185+R214+R223+R283</f>
        <v>55.220334749999992</v>
      </c>
      <c r="T93" s="129">
        <f>T94+T180+T185+T214+T223+T283</f>
        <v>0</v>
      </c>
      <c r="AR93" s="123" t="s">
        <v>83</v>
      </c>
      <c r="AT93" s="130" t="s">
        <v>74</v>
      </c>
      <c r="AU93" s="130" t="s">
        <v>75</v>
      </c>
      <c r="AY93" s="123" t="s">
        <v>244</v>
      </c>
      <c r="BK93" s="131">
        <f>BK94+BK180+BK185+BK214+BK223+BK283</f>
        <v>0</v>
      </c>
    </row>
    <row r="94" spans="2:65" s="11" customFormat="1" ht="22.9" customHeight="1">
      <c r="B94" s="122"/>
      <c r="D94" s="123" t="s">
        <v>74</v>
      </c>
      <c r="E94" s="132" t="s">
        <v>83</v>
      </c>
      <c r="F94" s="132" t="s">
        <v>245</v>
      </c>
      <c r="I94" s="125"/>
      <c r="J94" s="133">
        <f>BK94</f>
        <v>0</v>
      </c>
      <c r="L94" s="122"/>
      <c r="M94" s="127"/>
      <c r="P94" s="128">
        <f>SUM(P95:P179)</f>
        <v>0</v>
      </c>
      <c r="R94" s="128">
        <f>SUM(R95:R179)</f>
        <v>25.020488</v>
      </c>
      <c r="T94" s="129">
        <f>SUM(T95:T179)</f>
        <v>0</v>
      </c>
      <c r="AR94" s="123" t="s">
        <v>83</v>
      </c>
      <c r="AT94" s="130" t="s">
        <v>74</v>
      </c>
      <c r="AU94" s="130" t="s">
        <v>83</v>
      </c>
      <c r="AY94" s="123" t="s">
        <v>244</v>
      </c>
      <c r="BK94" s="131">
        <f>SUM(BK95:BK179)</f>
        <v>0</v>
      </c>
    </row>
    <row r="95" spans="2:65" s="1" customFormat="1" ht="16.5" customHeight="1">
      <c r="B95" s="34"/>
      <c r="C95" s="134" t="s">
        <v>83</v>
      </c>
      <c r="D95" s="134" t="s">
        <v>246</v>
      </c>
      <c r="E95" s="135" t="s">
        <v>1349</v>
      </c>
      <c r="F95" s="136" t="s">
        <v>1350</v>
      </c>
      <c r="G95" s="137" t="s">
        <v>1351</v>
      </c>
      <c r="H95" s="138">
        <v>20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3.0000000000000001E-5</v>
      </c>
      <c r="R95" s="143">
        <f>Q95*H95</f>
        <v>6.0000000000000006E-4</v>
      </c>
      <c r="S95" s="143">
        <v>0</v>
      </c>
      <c r="T95" s="144">
        <f>S95*H95</f>
        <v>0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4932</v>
      </c>
    </row>
    <row r="96" spans="2:65" s="1" customFormat="1">
      <c r="B96" s="34"/>
      <c r="D96" s="147" t="s">
        <v>253</v>
      </c>
      <c r="F96" s="148" t="s">
        <v>1353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1354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29</v>
      </c>
      <c r="F98" s="155" t="s">
        <v>4790</v>
      </c>
      <c r="H98" s="156">
        <v>20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16.5" customHeight="1">
      <c r="B99" s="34"/>
      <c r="C99" s="134" t="s">
        <v>21</v>
      </c>
      <c r="D99" s="134" t="s">
        <v>246</v>
      </c>
      <c r="E99" s="135" t="s">
        <v>1356</v>
      </c>
      <c r="F99" s="136" t="s">
        <v>1357</v>
      </c>
      <c r="G99" s="137" t="s">
        <v>1358</v>
      </c>
      <c r="H99" s="138">
        <v>4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4933</v>
      </c>
    </row>
    <row r="100" spans="2:65" s="1" customFormat="1">
      <c r="B100" s="34"/>
      <c r="D100" s="147" t="s">
        <v>253</v>
      </c>
      <c r="F100" s="148" t="s">
        <v>1360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1361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" customFormat="1" ht="16.5" customHeight="1">
      <c r="B102" s="34"/>
      <c r="C102" s="134" t="s">
        <v>264</v>
      </c>
      <c r="D102" s="134" t="s">
        <v>246</v>
      </c>
      <c r="E102" s="135" t="s">
        <v>4044</v>
      </c>
      <c r="F102" s="136" t="s">
        <v>4045</v>
      </c>
      <c r="G102" s="137" t="s">
        <v>249</v>
      </c>
      <c r="H102" s="138">
        <v>75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4934</v>
      </c>
    </row>
    <row r="103" spans="2:65" s="1" customFormat="1">
      <c r="B103" s="34"/>
      <c r="D103" s="147" t="s">
        <v>253</v>
      </c>
      <c r="F103" s="148" t="s">
        <v>4047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4048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" customFormat="1" ht="19.5">
      <c r="B105" s="34"/>
      <c r="D105" s="147" t="s">
        <v>284</v>
      </c>
      <c r="F105" s="167" t="s">
        <v>4793</v>
      </c>
      <c r="I105" s="149"/>
      <c r="L105" s="34"/>
      <c r="M105" s="150"/>
      <c r="T105" s="55"/>
      <c r="AT105" s="18" t="s">
        <v>284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4935</v>
      </c>
      <c r="H106" s="156">
        <v>75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3" customFormat="1">
      <c r="B107" s="160"/>
      <c r="D107" s="147" t="s">
        <v>262</v>
      </c>
      <c r="E107" s="161" t="s">
        <v>29</v>
      </c>
      <c r="F107" s="162" t="s">
        <v>271</v>
      </c>
      <c r="H107" s="163">
        <v>75</v>
      </c>
      <c r="I107" s="164"/>
      <c r="L107" s="160"/>
      <c r="M107" s="165"/>
      <c r="T107" s="166"/>
      <c r="AT107" s="161" t="s">
        <v>262</v>
      </c>
      <c r="AU107" s="161" t="s">
        <v>21</v>
      </c>
      <c r="AV107" s="13" t="s">
        <v>251</v>
      </c>
      <c r="AW107" s="13" t="s">
        <v>36</v>
      </c>
      <c r="AX107" s="13" t="s">
        <v>83</v>
      </c>
      <c r="AY107" s="161" t="s">
        <v>244</v>
      </c>
    </row>
    <row r="108" spans="2:65" s="1" customFormat="1" ht="16.5" customHeight="1">
      <c r="B108" s="34"/>
      <c r="C108" s="134" t="s">
        <v>251</v>
      </c>
      <c r="D108" s="134" t="s">
        <v>246</v>
      </c>
      <c r="E108" s="135" t="s">
        <v>4795</v>
      </c>
      <c r="F108" s="136" t="s">
        <v>4796</v>
      </c>
      <c r="G108" s="137" t="s">
        <v>274</v>
      </c>
      <c r="H108" s="138">
        <v>121.28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4936</v>
      </c>
    </row>
    <row r="109" spans="2:65" s="1" customFormat="1">
      <c r="B109" s="34"/>
      <c r="D109" s="147" t="s">
        <v>253</v>
      </c>
      <c r="F109" s="148" t="s">
        <v>4798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4799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2" customFormat="1">
      <c r="B111" s="153"/>
      <c r="D111" s="147" t="s">
        <v>262</v>
      </c>
      <c r="E111" s="154" t="s">
        <v>29</v>
      </c>
      <c r="F111" s="155" t="s">
        <v>4937</v>
      </c>
      <c r="H111" s="156">
        <v>121.28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83</v>
      </c>
      <c r="AY111" s="154" t="s">
        <v>244</v>
      </c>
    </row>
    <row r="112" spans="2:65" s="1" customFormat="1" ht="24.2" customHeight="1">
      <c r="B112" s="34"/>
      <c r="C112" s="134" t="s">
        <v>279</v>
      </c>
      <c r="D112" s="134" t="s">
        <v>246</v>
      </c>
      <c r="E112" s="135" t="s">
        <v>4801</v>
      </c>
      <c r="F112" s="136" t="s">
        <v>4802</v>
      </c>
      <c r="G112" s="137" t="s">
        <v>274</v>
      </c>
      <c r="H112" s="138">
        <v>30.32</v>
      </c>
      <c r="I112" s="139"/>
      <c r="J112" s="140">
        <f>ROUND(I112*H112,2)</f>
        <v>0</v>
      </c>
      <c r="K112" s="136" t="s">
        <v>250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4938</v>
      </c>
    </row>
    <row r="113" spans="2:65" s="1" customFormat="1" ht="19.5">
      <c r="B113" s="34"/>
      <c r="D113" s="147" t="s">
        <v>253</v>
      </c>
      <c r="F113" s="148" t="s">
        <v>4804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" customFormat="1">
      <c r="B114" s="34"/>
      <c r="D114" s="151" t="s">
        <v>255</v>
      </c>
      <c r="F114" s="152" t="s">
        <v>4805</v>
      </c>
      <c r="I114" s="149"/>
      <c r="L114" s="34"/>
      <c r="M114" s="150"/>
      <c r="T114" s="55"/>
      <c r="AT114" s="18" t="s">
        <v>255</v>
      </c>
      <c r="AU114" s="18" t="s">
        <v>21</v>
      </c>
    </row>
    <row r="115" spans="2:65" s="12" customFormat="1">
      <c r="B115" s="153"/>
      <c r="D115" s="147" t="s">
        <v>262</v>
      </c>
      <c r="E115" s="154" t="s">
        <v>29</v>
      </c>
      <c r="F115" s="155" t="s">
        <v>4939</v>
      </c>
      <c r="H115" s="156">
        <v>30.32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83</v>
      </c>
      <c r="AY115" s="154" t="s">
        <v>244</v>
      </c>
    </row>
    <row r="116" spans="2:65" s="1" customFormat="1" ht="16.5" customHeight="1">
      <c r="B116" s="34"/>
      <c r="C116" s="134" t="s">
        <v>286</v>
      </c>
      <c r="D116" s="134" t="s">
        <v>246</v>
      </c>
      <c r="E116" s="135" t="s">
        <v>4807</v>
      </c>
      <c r="F116" s="136" t="s">
        <v>4808</v>
      </c>
      <c r="G116" s="137" t="s">
        <v>249</v>
      </c>
      <c r="H116" s="138">
        <v>13.9</v>
      </c>
      <c r="I116" s="139"/>
      <c r="J116" s="140">
        <f>ROUND(I116*H116,2)</f>
        <v>0</v>
      </c>
      <c r="K116" s="136" t="s">
        <v>250</v>
      </c>
      <c r="L116" s="34"/>
      <c r="M116" s="141" t="s">
        <v>29</v>
      </c>
      <c r="N116" s="142" t="s">
        <v>46</v>
      </c>
      <c r="P116" s="143">
        <f>O116*H116</f>
        <v>0</v>
      </c>
      <c r="Q116" s="143">
        <v>6.9999999999999999E-4</v>
      </c>
      <c r="R116" s="143">
        <f>Q116*H116</f>
        <v>9.7300000000000008E-3</v>
      </c>
      <c r="S116" s="143">
        <v>0</v>
      </c>
      <c r="T116" s="144">
        <f>S116*H116</f>
        <v>0</v>
      </c>
      <c r="AR116" s="145" t="s">
        <v>251</v>
      </c>
      <c r="AT116" s="145" t="s">
        <v>246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4940</v>
      </c>
    </row>
    <row r="117" spans="2:65" s="1" customFormat="1">
      <c r="B117" s="34"/>
      <c r="D117" s="147" t="s">
        <v>253</v>
      </c>
      <c r="F117" s="148" t="s">
        <v>4810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>
      <c r="B118" s="34"/>
      <c r="D118" s="151" t="s">
        <v>255</v>
      </c>
      <c r="F118" s="152" t="s">
        <v>4811</v>
      </c>
      <c r="I118" s="149"/>
      <c r="L118" s="34"/>
      <c r="M118" s="150"/>
      <c r="T118" s="55"/>
      <c r="AT118" s="18" t="s">
        <v>255</v>
      </c>
      <c r="AU118" s="18" t="s">
        <v>21</v>
      </c>
    </row>
    <row r="119" spans="2:65" s="12" customFormat="1">
      <c r="B119" s="153"/>
      <c r="D119" s="147" t="s">
        <v>262</v>
      </c>
      <c r="E119" s="154" t="s">
        <v>29</v>
      </c>
      <c r="F119" s="155" t="s">
        <v>4941</v>
      </c>
      <c r="H119" s="156">
        <v>13.9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83</v>
      </c>
      <c r="AY119" s="154" t="s">
        <v>244</v>
      </c>
    </row>
    <row r="120" spans="2:65" s="1" customFormat="1" ht="16.5" customHeight="1">
      <c r="B120" s="34"/>
      <c r="C120" s="134" t="s">
        <v>293</v>
      </c>
      <c r="D120" s="134" t="s">
        <v>246</v>
      </c>
      <c r="E120" s="135" t="s">
        <v>4813</v>
      </c>
      <c r="F120" s="136" t="s">
        <v>4814</v>
      </c>
      <c r="G120" s="137" t="s">
        <v>249</v>
      </c>
      <c r="H120" s="138">
        <v>351.91</v>
      </c>
      <c r="I120" s="139"/>
      <c r="J120" s="140">
        <f>ROUND(I120*H120,2)</f>
        <v>0</v>
      </c>
      <c r="K120" s="136" t="s">
        <v>250</v>
      </c>
      <c r="L120" s="34"/>
      <c r="M120" s="141" t="s">
        <v>29</v>
      </c>
      <c r="N120" s="142" t="s">
        <v>46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251</v>
      </c>
      <c r="AT120" s="145" t="s">
        <v>246</v>
      </c>
      <c r="AU120" s="145" t="s">
        <v>21</v>
      </c>
      <c r="AY120" s="18" t="s">
        <v>244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83</v>
      </c>
      <c r="BK120" s="146">
        <f>ROUND(I120*H120,2)</f>
        <v>0</v>
      </c>
      <c r="BL120" s="18" t="s">
        <v>251</v>
      </c>
      <c r="BM120" s="145" t="s">
        <v>4942</v>
      </c>
    </row>
    <row r="121" spans="2:65" s="1" customFormat="1" ht="19.5">
      <c r="B121" s="34"/>
      <c r="D121" s="147" t="s">
        <v>253</v>
      </c>
      <c r="F121" s="148" t="s">
        <v>4816</v>
      </c>
      <c r="I121" s="149"/>
      <c r="L121" s="34"/>
      <c r="M121" s="150"/>
      <c r="T121" s="55"/>
      <c r="AT121" s="18" t="s">
        <v>253</v>
      </c>
      <c r="AU121" s="18" t="s">
        <v>21</v>
      </c>
    </row>
    <row r="122" spans="2:65" s="1" customFormat="1">
      <c r="B122" s="34"/>
      <c r="D122" s="151" t="s">
        <v>255</v>
      </c>
      <c r="F122" s="152" t="s">
        <v>4817</v>
      </c>
      <c r="I122" s="149"/>
      <c r="L122" s="34"/>
      <c r="M122" s="150"/>
      <c r="T122" s="55"/>
      <c r="AT122" s="18" t="s">
        <v>255</v>
      </c>
      <c r="AU122" s="18" t="s">
        <v>21</v>
      </c>
    </row>
    <row r="123" spans="2:65" s="1" customFormat="1" ht="16.5" customHeight="1">
      <c r="B123" s="34"/>
      <c r="C123" s="134" t="s">
        <v>300</v>
      </c>
      <c r="D123" s="134" t="s">
        <v>246</v>
      </c>
      <c r="E123" s="135" t="s">
        <v>4818</v>
      </c>
      <c r="F123" s="136" t="s">
        <v>4819</v>
      </c>
      <c r="G123" s="137" t="s">
        <v>249</v>
      </c>
      <c r="H123" s="138">
        <v>16.2</v>
      </c>
      <c r="I123" s="139"/>
      <c r="J123" s="140">
        <f>ROUND(I123*H123,2)</f>
        <v>0</v>
      </c>
      <c r="K123" s="136" t="s">
        <v>250</v>
      </c>
      <c r="L123" s="34"/>
      <c r="M123" s="141" t="s">
        <v>29</v>
      </c>
      <c r="N123" s="142" t="s">
        <v>46</v>
      </c>
      <c r="P123" s="143">
        <f>O123*H123</f>
        <v>0</v>
      </c>
      <c r="Q123" s="143">
        <v>5.9000000000000003E-4</v>
      </c>
      <c r="R123" s="143">
        <f>Q123*H123</f>
        <v>9.5580000000000005E-3</v>
      </c>
      <c r="S123" s="143">
        <v>0</v>
      </c>
      <c r="T123" s="144">
        <f>S123*H123</f>
        <v>0</v>
      </c>
      <c r="AR123" s="145" t="s">
        <v>251</v>
      </c>
      <c r="AT123" s="145" t="s">
        <v>246</v>
      </c>
      <c r="AU123" s="145" t="s">
        <v>21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251</v>
      </c>
      <c r="BM123" s="145" t="s">
        <v>4943</v>
      </c>
    </row>
    <row r="124" spans="2:65" s="1" customFormat="1">
      <c r="B124" s="34"/>
      <c r="D124" s="147" t="s">
        <v>253</v>
      </c>
      <c r="F124" s="148" t="s">
        <v>4821</v>
      </c>
      <c r="I124" s="149"/>
      <c r="L124" s="34"/>
      <c r="M124" s="150"/>
      <c r="T124" s="55"/>
      <c r="AT124" s="18" t="s">
        <v>253</v>
      </c>
      <c r="AU124" s="18" t="s">
        <v>21</v>
      </c>
    </row>
    <row r="125" spans="2:65" s="1" customFormat="1">
      <c r="B125" s="34"/>
      <c r="D125" s="151" t="s">
        <v>255</v>
      </c>
      <c r="F125" s="152" t="s">
        <v>4822</v>
      </c>
      <c r="I125" s="149"/>
      <c r="L125" s="34"/>
      <c r="M125" s="150"/>
      <c r="T125" s="55"/>
      <c r="AT125" s="18" t="s">
        <v>255</v>
      </c>
      <c r="AU125" s="18" t="s">
        <v>21</v>
      </c>
    </row>
    <row r="126" spans="2:65" s="1" customFormat="1" ht="19.5">
      <c r="B126" s="34"/>
      <c r="D126" s="147" t="s">
        <v>284</v>
      </c>
      <c r="F126" s="167" t="s">
        <v>4823</v>
      </c>
      <c r="I126" s="149"/>
      <c r="L126" s="34"/>
      <c r="M126" s="150"/>
      <c r="T126" s="55"/>
      <c r="AT126" s="18" t="s">
        <v>284</v>
      </c>
      <c r="AU126" s="18" t="s">
        <v>21</v>
      </c>
    </row>
    <row r="127" spans="2:65" s="12" customFormat="1">
      <c r="B127" s="153"/>
      <c r="D127" s="147" t="s">
        <v>262</v>
      </c>
      <c r="E127" s="154" t="s">
        <v>29</v>
      </c>
      <c r="F127" s="155" t="s">
        <v>4824</v>
      </c>
      <c r="H127" s="156">
        <v>16.2</v>
      </c>
      <c r="I127" s="157"/>
      <c r="L127" s="153"/>
      <c r="M127" s="158"/>
      <c r="T127" s="159"/>
      <c r="AT127" s="154" t="s">
        <v>262</v>
      </c>
      <c r="AU127" s="154" t="s">
        <v>21</v>
      </c>
      <c r="AV127" s="12" t="s">
        <v>21</v>
      </c>
      <c r="AW127" s="12" t="s">
        <v>36</v>
      </c>
      <c r="AX127" s="12" t="s">
        <v>83</v>
      </c>
      <c r="AY127" s="154" t="s">
        <v>244</v>
      </c>
    </row>
    <row r="128" spans="2:65" s="1" customFormat="1" ht="16.5" customHeight="1">
      <c r="B128" s="34"/>
      <c r="C128" s="134" t="s">
        <v>307</v>
      </c>
      <c r="D128" s="134" t="s">
        <v>246</v>
      </c>
      <c r="E128" s="135" t="s">
        <v>4825</v>
      </c>
      <c r="F128" s="136" t="s">
        <v>4826</v>
      </c>
      <c r="G128" s="137" t="s">
        <v>249</v>
      </c>
      <c r="H128" s="138">
        <v>16.2</v>
      </c>
      <c r="I128" s="139"/>
      <c r="J128" s="140">
        <f>ROUND(I128*H128,2)</f>
        <v>0</v>
      </c>
      <c r="K128" s="136" t="s">
        <v>250</v>
      </c>
      <c r="L128" s="34"/>
      <c r="M128" s="141" t="s">
        <v>29</v>
      </c>
      <c r="N128" s="142" t="s">
        <v>46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251</v>
      </c>
      <c r="AT128" s="145" t="s">
        <v>246</v>
      </c>
      <c r="AU128" s="145" t="s">
        <v>21</v>
      </c>
      <c r="AY128" s="18" t="s">
        <v>244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83</v>
      </c>
      <c r="BK128" s="146">
        <f>ROUND(I128*H128,2)</f>
        <v>0</v>
      </c>
      <c r="BL128" s="18" t="s">
        <v>251</v>
      </c>
      <c r="BM128" s="145" t="s">
        <v>4944</v>
      </c>
    </row>
    <row r="129" spans="2:65" s="1" customFormat="1">
      <c r="B129" s="34"/>
      <c r="D129" s="147" t="s">
        <v>253</v>
      </c>
      <c r="F129" s="148" t="s">
        <v>4828</v>
      </c>
      <c r="I129" s="149"/>
      <c r="L129" s="34"/>
      <c r="M129" s="150"/>
      <c r="T129" s="55"/>
      <c r="AT129" s="18" t="s">
        <v>253</v>
      </c>
      <c r="AU129" s="18" t="s">
        <v>21</v>
      </c>
    </row>
    <row r="130" spans="2:65" s="1" customFormat="1">
      <c r="B130" s="34"/>
      <c r="D130" s="151" t="s">
        <v>255</v>
      </c>
      <c r="F130" s="152" t="s">
        <v>4829</v>
      </c>
      <c r="I130" s="149"/>
      <c r="L130" s="34"/>
      <c r="M130" s="150"/>
      <c r="T130" s="55"/>
      <c r="AT130" s="18" t="s">
        <v>255</v>
      </c>
      <c r="AU130" s="18" t="s">
        <v>21</v>
      </c>
    </row>
    <row r="131" spans="2:65" s="1" customFormat="1" ht="21.75" customHeight="1">
      <c r="B131" s="34"/>
      <c r="C131" s="134" t="s">
        <v>314</v>
      </c>
      <c r="D131" s="134" t="s">
        <v>246</v>
      </c>
      <c r="E131" s="135" t="s">
        <v>315</v>
      </c>
      <c r="F131" s="136" t="s">
        <v>316</v>
      </c>
      <c r="G131" s="137" t="s">
        <v>274</v>
      </c>
      <c r="H131" s="138">
        <v>242.8</v>
      </c>
      <c r="I131" s="139"/>
      <c r="J131" s="140">
        <f>ROUND(I131*H131,2)</f>
        <v>0</v>
      </c>
      <c r="K131" s="136" t="s">
        <v>250</v>
      </c>
      <c r="L131" s="34"/>
      <c r="M131" s="141" t="s">
        <v>29</v>
      </c>
      <c r="N131" s="142" t="s">
        <v>46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251</v>
      </c>
      <c r="AT131" s="145" t="s">
        <v>246</v>
      </c>
      <c r="AU131" s="145" t="s">
        <v>21</v>
      </c>
      <c r="AY131" s="18" t="s">
        <v>244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83</v>
      </c>
      <c r="BK131" s="146">
        <f>ROUND(I131*H131,2)</f>
        <v>0</v>
      </c>
      <c r="BL131" s="18" t="s">
        <v>251</v>
      </c>
      <c r="BM131" s="145" t="s">
        <v>4945</v>
      </c>
    </row>
    <row r="132" spans="2:65" s="1" customFormat="1" ht="19.5">
      <c r="B132" s="34"/>
      <c r="D132" s="147" t="s">
        <v>253</v>
      </c>
      <c r="F132" s="148" t="s">
        <v>318</v>
      </c>
      <c r="I132" s="149"/>
      <c r="L132" s="34"/>
      <c r="M132" s="150"/>
      <c r="T132" s="55"/>
      <c r="AT132" s="18" t="s">
        <v>253</v>
      </c>
      <c r="AU132" s="18" t="s">
        <v>21</v>
      </c>
    </row>
    <row r="133" spans="2:65" s="1" customFormat="1">
      <c r="B133" s="34"/>
      <c r="D133" s="151" t="s">
        <v>255</v>
      </c>
      <c r="F133" s="152" t="s">
        <v>319</v>
      </c>
      <c r="I133" s="149"/>
      <c r="L133" s="34"/>
      <c r="M133" s="150"/>
      <c r="T133" s="55"/>
      <c r="AT133" s="18" t="s">
        <v>255</v>
      </c>
      <c r="AU133" s="18" t="s">
        <v>21</v>
      </c>
    </row>
    <row r="134" spans="2:65" s="12" customFormat="1">
      <c r="B134" s="153"/>
      <c r="D134" s="147" t="s">
        <v>262</v>
      </c>
      <c r="E134" s="154" t="s">
        <v>29</v>
      </c>
      <c r="F134" s="155" t="s">
        <v>4946</v>
      </c>
      <c r="H134" s="156">
        <v>110.9</v>
      </c>
      <c r="I134" s="157"/>
      <c r="L134" s="153"/>
      <c r="M134" s="158"/>
      <c r="T134" s="159"/>
      <c r="AT134" s="154" t="s">
        <v>262</v>
      </c>
      <c r="AU134" s="154" t="s">
        <v>21</v>
      </c>
      <c r="AV134" s="12" t="s">
        <v>21</v>
      </c>
      <c r="AW134" s="12" t="s">
        <v>36</v>
      </c>
      <c r="AX134" s="12" t="s">
        <v>75</v>
      </c>
      <c r="AY134" s="154" t="s">
        <v>244</v>
      </c>
    </row>
    <row r="135" spans="2:65" s="12" customFormat="1">
      <c r="B135" s="153"/>
      <c r="D135" s="147" t="s">
        <v>262</v>
      </c>
      <c r="E135" s="154" t="s">
        <v>29</v>
      </c>
      <c r="F135" s="155" t="s">
        <v>4947</v>
      </c>
      <c r="H135" s="156">
        <v>15</v>
      </c>
      <c r="I135" s="157"/>
      <c r="L135" s="153"/>
      <c r="M135" s="158"/>
      <c r="T135" s="159"/>
      <c r="AT135" s="154" t="s">
        <v>262</v>
      </c>
      <c r="AU135" s="154" t="s">
        <v>21</v>
      </c>
      <c r="AV135" s="12" t="s">
        <v>21</v>
      </c>
      <c r="AW135" s="12" t="s">
        <v>36</v>
      </c>
      <c r="AX135" s="12" t="s">
        <v>75</v>
      </c>
      <c r="AY135" s="154" t="s">
        <v>244</v>
      </c>
    </row>
    <row r="136" spans="2:65" s="14" customFormat="1">
      <c r="B136" s="168"/>
      <c r="D136" s="147" t="s">
        <v>262</v>
      </c>
      <c r="E136" s="169" t="s">
        <v>29</v>
      </c>
      <c r="F136" s="170" t="s">
        <v>321</v>
      </c>
      <c r="H136" s="171">
        <v>125.9</v>
      </c>
      <c r="I136" s="172"/>
      <c r="L136" s="168"/>
      <c r="M136" s="173"/>
      <c r="T136" s="174"/>
      <c r="AT136" s="169" t="s">
        <v>262</v>
      </c>
      <c r="AU136" s="169" t="s">
        <v>21</v>
      </c>
      <c r="AV136" s="14" t="s">
        <v>264</v>
      </c>
      <c r="AW136" s="14" t="s">
        <v>36</v>
      </c>
      <c r="AX136" s="14" t="s">
        <v>75</v>
      </c>
      <c r="AY136" s="169" t="s">
        <v>244</v>
      </c>
    </row>
    <row r="137" spans="2:65" s="12" customFormat="1">
      <c r="B137" s="153"/>
      <c r="D137" s="147" t="s">
        <v>262</v>
      </c>
      <c r="E137" s="154" t="s">
        <v>29</v>
      </c>
      <c r="F137" s="155" t="s">
        <v>4948</v>
      </c>
      <c r="H137" s="156">
        <v>110.9</v>
      </c>
      <c r="I137" s="157"/>
      <c r="L137" s="153"/>
      <c r="M137" s="158"/>
      <c r="T137" s="159"/>
      <c r="AT137" s="154" t="s">
        <v>262</v>
      </c>
      <c r="AU137" s="154" t="s">
        <v>21</v>
      </c>
      <c r="AV137" s="12" t="s">
        <v>21</v>
      </c>
      <c r="AW137" s="12" t="s">
        <v>36</v>
      </c>
      <c r="AX137" s="12" t="s">
        <v>75</v>
      </c>
      <c r="AY137" s="154" t="s">
        <v>244</v>
      </c>
    </row>
    <row r="138" spans="2:65" s="12" customFormat="1">
      <c r="B138" s="153"/>
      <c r="D138" s="147" t="s">
        <v>262</v>
      </c>
      <c r="E138" s="154" t="s">
        <v>29</v>
      </c>
      <c r="F138" s="155" t="s">
        <v>4949</v>
      </c>
      <c r="H138" s="156">
        <v>6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75</v>
      </c>
      <c r="AY138" s="154" t="s">
        <v>244</v>
      </c>
    </row>
    <row r="139" spans="2:65" s="14" customFormat="1">
      <c r="B139" s="168"/>
      <c r="D139" s="147" t="s">
        <v>262</v>
      </c>
      <c r="E139" s="169" t="s">
        <v>4785</v>
      </c>
      <c r="F139" s="170" t="s">
        <v>321</v>
      </c>
      <c r="H139" s="171">
        <v>116.9</v>
      </c>
      <c r="I139" s="172"/>
      <c r="L139" s="168"/>
      <c r="M139" s="173"/>
      <c r="T139" s="174"/>
      <c r="AT139" s="169" t="s">
        <v>262</v>
      </c>
      <c r="AU139" s="169" t="s">
        <v>21</v>
      </c>
      <c r="AV139" s="14" t="s">
        <v>264</v>
      </c>
      <c r="AW139" s="14" t="s">
        <v>36</v>
      </c>
      <c r="AX139" s="14" t="s">
        <v>75</v>
      </c>
      <c r="AY139" s="169" t="s">
        <v>244</v>
      </c>
    </row>
    <row r="140" spans="2:65" s="13" customFormat="1">
      <c r="B140" s="160"/>
      <c r="D140" s="147" t="s">
        <v>262</v>
      </c>
      <c r="E140" s="161" t="s">
        <v>29</v>
      </c>
      <c r="F140" s="162" t="s">
        <v>271</v>
      </c>
      <c r="H140" s="163">
        <v>242.8</v>
      </c>
      <c r="I140" s="164"/>
      <c r="L140" s="160"/>
      <c r="M140" s="165"/>
      <c r="T140" s="166"/>
      <c r="AT140" s="161" t="s">
        <v>262</v>
      </c>
      <c r="AU140" s="161" t="s">
        <v>21</v>
      </c>
      <c r="AV140" s="13" t="s">
        <v>251</v>
      </c>
      <c r="AW140" s="13" t="s">
        <v>36</v>
      </c>
      <c r="AX140" s="13" t="s">
        <v>83</v>
      </c>
      <c r="AY140" s="161" t="s">
        <v>244</v>
      </c>
    </row>
    <row r="141" spans="2:65" s="1" customFormat="1" ht="16.5" customHeight="1">
      <c r="B141" s="34"/>
      <c r="C141" s="134" t="s">
        <v>324</v>
      </c>
      <c r="D141" s="134" t="s">
        <v>246</v>
      </c>
      <c r="E141" s="135" t="s">
        <v>341</v>
      </c>
      <c r="F141" s="136" t="s">
        <v>342</v>
      </c>
      <c r="G141" s="137" t="s">
        <v>274</v>
      </c>
      <c r="H141" s="138">
        <v>116.9</v>
      </c>
      <c r="I141" s="139"/>
      <c r="J141" s="140">
        <f>ROUND(I141*H141,2)</f>
        <v>0</v>
      </c>
      <c r="K141" s="136" t="s">
        <v>250</v>
      </c>
      <c r="L141" s="34"/>
      <c r="M141" s="141" t="s">
        <v>29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251</v>
      </c>
      <c r="AT141" s="145" t="s">
        <v>246</v>
      </c>
      <c r="AU141" s="145" t="s">
        <v>21</v>
      </c>
      <c r="AY141" s="18" t="s">
        <v>244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83</v>
      </c>
      <c r="BK141" s="146">
        <f>ROUND(I141*H141,2)</f>
        <v>0</v>
      </c>
      <c r="BL141" s="18" t="s">
        <v>251</v>
      </c>
      <c r="BM141" s="145" t="s">
        <v>4950</v>
      </c>
    </row>
    <row r="142" spans="2:65" s="1" customFormat="1" ht="19.5">
      <c r="B142" s="34"/>
      <c r="D142" s="147" t="s">
        <v>253</v>
      </c>
      <c r="F142" s="148" t="s">
        <v>344</v>
      </c>
      <c r="I142" s="149"/>
      <c r="L142" s="34"/>
      <c r="M142" s="150"/>
      <c r="T142" s="55"/>
      <c r="AT142" s="18" t="s">
        <v>253</v>
      </c>
      <c r="AU142" s="18" t="s">
        <v>21</v>
      </c>
    </row>
    <row r="143" spans="2:65" s="1" customFormat="1">
      <c r="B143" s="34"/>
      <c r="D143" s="151" t="s">
        <v>255</v>
      </c>
      <c r="F143" s="152" t="s">
        <v>345</v>
      </c>
      <c r="I143" s="149"/>
      <c r="L143" s="34"/>
      <c r="M143" s="150"/>
      <c r="T143" s="55"/>
      <c r="AT143" s="18" t="s">
        <v>255</v>
      </c>
      <c r="AU143" s="18" t="s">
        <v>21</v>
      </c>
    </row>
    <row r="144" spans="2:65" s="12" customFormat="1">
      <c r="B144" s="153"/>
      <c r="D144" s="147" t="s">
        <v>262</v>
      </c>
      <c r="E144" s="154" t="s">
        <v>29</v>
      </c>
      <c r="F144" s="155" t="s">
        <v>4785</v>
      </c>
      <c r="H144" s="156">
        <v>116.9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83</v>
      </c>
      <c r="AY144" s="154" t="s">
        <v>244</v>
      </c>
    </row>
    <row r="145" spans="2:65" s="1" customFormat="1" ht="16.5" customHeight="1">
      <c r="B145" s="34"/>
      <c r="C145" s="134" t="s">
        <v>336</v>
      </c>
      <c r="D145" s="134" t="s">
        <v>246</v>
      </c>
      <c r="E145" s="135" t="s">
        <v>428</v>
      </c>
      <c r="F145" s="136" t="s">
        <v>429</v>
      </c>
      <c r="G145" s="137" t="s">
        <v>274</v>
      </c>
      <c r="H145" s="138">
        <v>15</v>
      </c>
      <c r="I145" s="139"/>
      <c r="J145" s="140">
        <f>ROUND(I145*H145,2)</f>
        <v>0</v>
      </c>
      <c r="K145" s="136" t="s">
        <v>250</v>
      </c>
      <c r="L145" s="34"/>
      <c r="M145" s="141" t="s">
        <v>29</v>
      </c>
      <c r="N145" s="142" t="s">
        <v>46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251</v>
      </c>
      <c r="AT145" s="145" t="s">
        <v>246</v>
      </c>
      <c r="AU145" s="145" t="s">
        <v>21</v>
      </c>
      <c r="AY145" s="18" t="s">
        <v>244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83</v>
      </c>
      <c r="BK145" s="146">
        <f>ROUND(I145*H145,2)</f>
        <v>0</v>
      </c>
      <c r="BL145" s="18" t="s">
        <v>251</v>
      </c>
      <c r="BM145" s="145" t="s">
        <v>4951</v>
      </c>
    </row>
    <row r="146" spans="2:65" s="1" customFormat="1">
      <c r="B146" s="34"/>
      <c r="D146" s="147" t="s">
        <v>253</v>
      </c>
      <c r="F146" s="148" t="s">
        <v>431</v>
      </c>
      <c r="I146" s="149"/>
      <c r="L146" s="34"/>
      <c r="M146" s="150"/>
      <c r="T146" s="55"/>
      <c r="AT146" s="18" t="s">
        <v>253</v>
      </c>
      <c r="AU146" s="18" t="s">
        <v>21</v>
      </c>
    </row>
    <row r="147" spans="2:65" s="1" customFormat="1">
      <c r="B147" s="34"/>
      <c r="D147" s="151" t="s">
        <v>255</v>
      </c>
      <c r="F147" s="152" t="s">
        <v>432</v>
      </c>
      <c r="I147" s="149"/>
      <c r="L147" s="34"/>
      <c r="M147" s="150"/>
      <c r="T147" s="55"/>
      <c r="AT147" s="18" t="s">
        <v>255</v>
      </c>
      <c r="AU147" s="18" t="s">
        <v>21</v>
      </c>
    </row>
    <row r="148" spans="2:65" s="1" customFormat="1" ht="19.5">
      <c r="B148" s="34"/>
      <c r="D148" s="147" t="s">
        <v>284</v>
      </c>
      <c r="F148" s="167" t="s">
        <v>4848</v>
      </c>
      <c r="I148" s="149"/>
      <c r="L148" s="34"/>
      <c r="M148" s="150"/>
      <c r="T148" s="55"/>
      <c r="AT148" s="18" t="s">
        <v>284</v>
      </c>
      <c r="AU148" s="18" t="s">
        <v>21</v>
      </c>
    </row>
    <row r="149" spans="2:65" s="12" customFormat="1">
      <c r="B149" s="153"/>
      <c r="D149" s="147" t="s">
        <v>262</v>
      </c>
      <c r="E149" s="154" t="s">
        <v>29</v>
      </c>
      <c r="F149" s="155" t="s">
        <v>4947</v>
      </c>
      <c r="H149" s="156">
        <v>15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83</v>
      </c>
      <c r="AY149" s="154" t="s">
        <v>244</v>
      </c>
    </row>
    <row r="150" spans="2:65" s="1" customFormat="1" ht="16.5" customHeight="1">
      <c r="B150" s="34"/>
      <c r="C150" s="134" t="s">
        <v>340</v>
      </c>
      <c r="D150" s="134" t="s">
        <v>246</v>
      </c>
      <c r="E150" s="135" t="s">
        <v>353</v>
      </c>
      <c r="F150" s="136" t="s">
        <v>354</v>
      </c>
      <c r="G150" s="137" t="s">
        <v>274</v>
      </c>
      <c r="H150" s="138">
        <v>110.9</v>
      </c>
      <c r="I150" s="139"/>
      <c r="J150" s="140">
        <f>ROUND(I150*H150,2)</f>
        <v>0</v>
      </c>
      <c r="K150" s="136" t="s">
        <v>250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251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251</v>
      </c>
      <c r="BM150" s="145" t="s">
        <v>4952</v>
      </c>
    </row>
    <row r="151" spans="2:65" s="1" customFormat="1" ht="19.5">
      <c r="B151" s="34"/>
      <c r="D151" s="147" t="s">
        <v>253</v>
      </c>
      <c r="F151" s="148" t="s">
        <v>356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" customFormat="1">
      <c r="B152" s="34"/>
      <c r="D152" s="151" t="s">
        <v>255</v>
      </c>
      <c r="F152" s="152" t="s">
        <v>357</v>
      </c>
      <c r="I152" s="149"/>
      <c r="L152" s="34"/>
      <c r="M152" s="150"/>
      <c r="T152" s="55"/>
      <c r="AT152" s="18" t="s">
        <v>255</v>
      </c>
      <c r="AU152" s="18" t="s">
        <v>21</v>
      </c>
    </row>
    <row r="153" spans="2:65" s="1" customFormat="1" ht="19.5">
      <c r="B153" s="34"/>
      <c r="D153" s="147" t="s">
        <v>284</v>
      </c>
      <c r="F153" s="167" t="s">
        <v>4851</v>
      </c>
      <c r="I153" s="149"/>
      <c r="L153" s="34"/>
      <c r="M153" s="150"/>
      <c r="T153" s="55"/>
      <c r="AT153" s="18" t="s">
        <v>284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4946</v>
      </c>
      <c r="H154" s="156">
        <v>110.9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83</v>
      </c>
      <c r="AY154" s="154" t="s">
        <v>244</v>
      </c>
    </row>
    <row r="155" spans="2:65" s="1" customFormat="1" ht="16.5" customHeight="1">
      <c r="B155" s="34"/>
      <c r="C155" s="134" t="s">
        <v>346</v>
      </c>
      <c r="D155" s="134" t="s">
        <v>246</v>
      </c>
      <c r="E155" s="135" t="s">
        <v>1518</v>
      </c>
      <c r="F155" s="136" t="s">
        <v>1519</v>
      </c>
      <c r="G155" s="137" t="s">
        <v>274</v>
      </c>
      <c r="H155" s="138">
        <v>12.5</v>
      </c>
      <c r="I155" s="139"/>
      <c r="J155" s="140">
        <f>ROUND(I155*H155,2)</f>
        <v>0</v>
      </c>
      <c r="K155" s="136" t="s">
        <v>250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251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251</v>
      </c>
      <c r="BM155" s="145" t="s">
        <v>4953</v>
      </c>
    </row>
    <row r="156" spans="2:65" s="1" customFormat="1" ht="19.5">
      <c r="B156" s="34"/>
      <c r="D156" s="147" t="s">
        <v>253</v>
      </c>
      <c r="F156" s="148" t="s">
        <v>1521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>
      <c r="B157" s="34"/>
      <c r="D157" s="151" t="s">
        <v>255</v>
      </c>
      <c r="F157" s="152" t="s">
        <v>1522</v>
      </c>
      <c r="I157" s="149"/>
      <c r="L157" s="34"/>
      <c r="M157" s="150"/>
      <c r="T157" s="55"/>
      <c r="AT157" s="18" t="s">
        <v>255</v>
      </c>
      <c r="AU157" s="18" t="s">
        <v>21</v>
      </c>
    </row>
    <row r="158" spans="2:65" s="1" customFormat="1" ht="19.5">
      <c r="B158" s="34"/>
      <c r="D158" s="147" t="s">
        <v>284</v>
      </c>
      <c r="F158" s="167" t="s">
        <v>4854</v>
      </c>
      <c r="I158" s="149"/>
      <c r="L158" s="34"/>
      <c r="M158" s="150"/>
      <c r="T158" s="55"/>
      <c r="AT158" s="18" t="s">
        <v>284</v>
      </c>
      <c r="AU158" s="18" t="s">
        <v>21</v>
      </c>
    </row>
    <row r="159" spans="2:65" s="12" customFormat="1">
      <c r="B159" s="153"/>
      <c r="D159" s="147" t="s">
        <v>262</v>
      </c>
      <c r="E159" s="154" t="s">
        <v>29</v>
      </c>
      <c r="F159" s="155" t="s">
        <v>4954</v>
      </c>
      <c r="H159" s="156">
        <v>12.5</v>
      </c>
      <c r="I159" s="157"/>
      <c r="L159" s="153"/>
      <c r="M159" s="158"/>
      <c r="T159" s="159"/>
      <c r="AT159" s="154" t="s">
        <v>262</v>
      </c>
      <c r="AU159" s="154" t="s">
        <v>21</v>
      </c>
      <c r="AV159" s="12" t="s">
        <v>21</v>
      </c>
      <c r="AW159" s="12" t="s">
        <v>36</v>
      </c>
      <c r="AX159" s="12" t="s">
        <v>83</v>
      </c>
      <c r="AY159" s="154" t="s">
        <v>244</v>
      </c>
    </row>
    <row r="160" spans="2:65" s="1" customFormat="1" ht="16.5" customHeight="1">
      <c r="B160" s="34"/>
      <c r="C160" s="175" t="s">
        <v>8</v>
      </c>
      <c r="D160" s="175" t="s">
        <v>373</v>
      </c>
      <c r="E160" s="176" t="s">
        <v>4483</v>
      </c>
      <c r="F160" s="177" t="s">
        <v>4484</v>
      </c>
      <c r="G160" s="178" t="s">
        <v>416</v>
      </c>
      <c r="H160" s="179">
        <v>25</v>
      </c>
      <c r="I160" s="180"/>
      <c r="J160" s="181">
        <f>ROUND(I160*H160,2)</f>
        <v>0</v>
      </c>
      <c r="K160" s="177" t="s">
        <v>250</v>
      </c>
      <c r="L160" s="182"/>
      <c r="M160" s="183" t="s">
        <v>29</v>
      </c>
      <c r="N160" s="184" t="s">
        <v>46</v>
      </c>
      <c r="P160" s="143">
        <f>O160*H160</f>
        <v>0</v>
      </c>
      <c r="Q160" s="143">
        <v>1</v>
      </c>
      <c r="R160" s="143">
        <f>Q160*H160</f>
        <v>25</v>
      </c>
      <c r="S160" s="143">
        <v>0</v>
      </c>
      <c r="T160" s="144">
        <f>S160*H160</f>
        <v>0</v>
      </c>
      <c r="AR160" s="145" t="s">
        <v>300</v>
      </c>
      <c r="AT160" s="145" t="s">
        <v>373</v>
      </c>
      <c r="AU160" s="145" t="s">
        <v>21</v>
      </c>
      <c r="AY160" s="18" t="s">
        <v>244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83</v>
      </c>
      <c r="BK160" s="146">
        <f>ROUND(I160*H160,2)</f>
        <v>0</v>
      </c>
      <c r="BL160" s="18" t="s">
        <v>251</v>
      </c>
      <c r="BM160" s="145" t="s">
        <v>4955</v>
      </c>
    </row>
    <row r="161" spans="2:65" s="1" customFormat="1">
      <c r="B161" s="34"/>
      <c r="D161" s="147" t="s">
        <v>253</v>
      </c>
      <c r="F161" s="148" t="s">
        <v>4484</v>
      </c>
      <c r="I161" s="149"/>
      <c r="L161" s="34"/>
      <c r="M161" s="150"/>
      <c r="T161" s="55"/>
      <c r="AT161" s="18" t="s">
        <v>253</v>
      </c>
      <c r="AU161" s="18" t="s">
        <v>21</v>
      </c>
    </row>
    <row r="162" spans="2:65" s="12" customFormat="1">
      <c r="B162" s="153"/>
      <c r="D162" s="147" t="s">
        <v>262</v>
      </c>
      <c r="F162" s="155" t="s">
        <v>4956</v>
      </c>
      <c r="H162" s="156">
        <v>25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4</v>
      </c>
      <c r="AX162" s="12" t="s">
        <v>83</v>
      </c>
      <c r="AY162" s="154" t="s">
        <v>244</v>
      </c>
    </row>
    <row r="163" spans="2:65" s="1" customFormat="1" ht="21.75" customHeight="1">
      <c r="B163" s="34"/>
      <c r="C163" s="134" t="s">
        <v>359</v>
      </c>
      <c r="D163" s="134" t="s">
        <v>246</v>
      </c>
      <c r="E163" s="135" t="s">
        <v>4957</v>
      </c>
      <c r="F163" s="136" t="s">
        <v>4958</v>
      </c>
      <c r="G163" s="137" t="s">
        <v>249</v>
      </c>
      <c r="H163" s="138">
        <v>30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4959</v>
      </c>
    </row>
    <row r="164" spans="2:65" s="1" customFormat="1" ht="19.5">
      <c r="B164" s="34"/>
      <c r="D164" s="147" t="s">
        <v>253</v>
      </c>
      <c r="F164" s="148" t="s">
        <v>4960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4961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2" customFormat="1">
      <c r="B166" s="153"/>
      <c r="D166" s="147" t="s">
        <v>262</v>
      </c>
      <c r="E166" s="154" t="s">
        <v>29</v>
      </c>
      <c r="F166" s="155" t="s">
        <v>4962</v>
      </c>
      <c r="H166" s="156">
        <v>30</v>
      </c>
      <c r="I166" s="157"/>
      <c r="L166" s="153"/>
      <c r="M166" s="158"/>
      <c r="T166" s="159"/>
      <c r="AT166" s="154" t="s">
        <v>262</v>
      </c>
      <c r="AU166" s="154" t="s">
        <v>21</v>
      </c>
      <c r="AV166" s="12" t="s">
        <v>21</v>
      </c>
      <c r="AW166" s="12" t="s">
        <v>36</v>
      </c>
      <c r="AX166" s="12" t="s">
        <v>83</v>
      </c>
      <c r="AY166" s="154" t="s">
        <v>244</v>
      </c>
    </row>
    <row r="167" spans="2:65" s="1" customFormat="1" ht="16.5" customHeight="1">
      <c r="B167" s="34"/>
      <c r="C167" s="134" t="s">
        <v>366</v>
      </c>
      <c r="D167" s="134" t="s">
        <v>246</v>
      </c>
      <c r="E167" s="135" t="s">
        <v>4963</v>
      </c>
      <c r="F167" s="136" t="s">
        <v>4964</v>
      </c>
      <c r="G167" s="137" t="s">
        <v>249</v>
      </c>
      <c r="H167" s="138">
        <v>30</v>
      </c>
      <c r="I167" s="139"/>
      <c r="J167" s="140">
        <f>ROUND(I167*H167,2)</f>
        <v>0</v>
      </c>
      <c r="K167" s="136" t="s">
        <v>250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251</v>
      </c>
      <c r="AT167" s="145" t="s">
        <v>246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4965</v>
      </c>
    </row>
    <row r="168" spans="2:65" s="1" customFormat="1">
      <c r="B168" s="34"/>
      <c r="D168" s="147" t="s">
        <v>253</v>
      </c>
      <c r="F168" s="148" t="s">
        <v>4966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>
      <c r="B169" s="34"/>
      <c r="D169" s="151" t="s">
        <v>255</v>
      </c>
      <c r="F169" s="152" t="s">
        <v>4967</v>
      </c>
      <c r="I169" s="149"/>
      <c r="L169" s="34"/>
      <c r="M169" s="150"/>
      <c r="T169" s="55"/>
      <c r="AT169" s="18" t="s">
        <v>255</v>
      </c>
      <c r="AU169" s="18" t="s">
        <v>21</v>
      </c>
    </row>
    <row r="170" spans="2:65" s="12" customFormat="1">
      <c r="B170" s="153"/>
      <c r="D170" s="147" t="s">
        <v>262</v>
      </c>
      <c r="E170" s="154" t="s">
        <v>29</v>
      </c>
      <c r="F170" s="155" t="s">
        <v>455</v>
      </c>
      <c r="H170" s="156">
        <v>30</v>
      </c>
      <c r="I170" s="157"/>
      <c r="L170" s="153"/>
      <c r="M170" s="158"/>
      <c r="T170" s="159"/>
      <c r="AT170" s="154" t="s">
        <v>262</v>
      </c>
      <c r="AU170" s="154" t="s">
        <v>21</v>
      </c>
      <c r="AV170" s="12" t="s">
        <v>21</v>
      </c>
      <c r="AW170" s="12" t="s">
        <v>36</v>
      </c>
      <c r="AX170" s="12" t="s">
        <v>83</v>
      </c>
      <c r="AY170" s="154" t="s">
        <v>244</v>
      </c>
    </row>
    <row r="171" spans="2:65" s="1" customFormat="1" ht="16.5" customHeight="1">
      <c r="B171" s="34"/>
      <c r="C171" s="175" t="s">
        <v>372</v>
      </c>
      <c r="D171" s="175" t="s">
        <v>373</v>
      </c>
      <c r="E171" s="176" t="s">
        <v>462</v>
      </c>
      <c r="F171" s="177" t="s">
        <v>463</v>
      </c>
      <c r="G171" s="178" t="s">
        <v>464</v>
      </c>
      <c r="H171" s="179">
        <v>0.6</v>
      </c>
      <c r="I171" s="180"/>
      <c r="J171" s="181">
        <f>ROUND(I171*H171,2)</f>
        <v>0</v>
      </c>
      <c r="K171" s="177" t="s">
        <v>250</v>
      </c>
      <c r="L171" s="182"/>
      <c r="M171" s="183" t="s">
        <v>29</v>
      </c>
      <c r="N171" s="184" t="s">
        <v>46</v>
      </c>
      <c r="P171" s="143">
        <f>O171*H171</f>
        <v>0</v>
      </c>
      <c r="Q171" s="143">
        <v>1E-3</v>
      </c>
      <c r="R171" s="143">
        <f>Q171*H171</f>
        <v>5.9999999999999995E-4</v>
      </c>
      <c r="S171" s="143">
        <v>0</v>
      </c>
      <c r="T171" s="144">
        <f>S171*H171</f>
        <v>0</v>
      </c>
      <c r="AR171" s="145" t="s">
        <v>300</v>
      </c>
      <c r="AT171" s="145" t="s">
        <v>373</v>
      </c>
      <c r="AU171" s="145" t="s">
        <v>21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251</v>
      </c>
      <c r="BM171" s="145" t="s">
        <v>4968</v>
      </c>
    </row>
    <row r="172" spans="2:65" s="1" customFormat="1">
      <c r="B172" s="34"/>
      <c r="D172" s="147" t="s">
        <v>253</v>
      </c>
      <c r="F172" s="148" t="s">
        <v>463</v>
      </c>
      <c r="I172" s="149"/>
      <c r="L172" s="34"/>
      <c r="M172" s="150"/>
      <c r="T172" s="55"/>
      <c r="AT172" s="18" t="s">
        <v>253</v>
      </c>
      <c r="AU172" s="18" t="s">
        <v>21</v>
      </c>
    </row>
    <row r="173" spans="2:65" s="12" customFormat="1">
      <c r="B173" s="153"/>
      <c r="D173" s="147" t="s">
        <v>262</v>
      </c>
      <c r="F173" s="155" t="s">
        <v>4969</v>
      </c>
      <c r="H173" s="156">
        <v>0.6</v>
      </c>
      <c r="I173" s="157"/>
      <c r="L173" s="153"/>
      <c r="M173" s="158"/>
      <c r="T173" s="159"/>
      <c r="AT173" s="154" t="s">
        <v>262</v>
      </c>
      <c r="AU173" s="154" t="s">
        <v>21</v>
      </c>
      <c r="AV173" s="12" t="s">
        <v>21</v>
      </c>
      <c r="AW173" s="12" t="s">
        <v>4</v>
      </c>
      <c r="AX173" s="12" t="s">
        <v>83</v>
      </c>
      <c r="AY173" s="154" t="s">
        <v>244</v>
      </c>
    </row>
    <row r="174" spans="2:65" s="1" customFormat="1" ht="16.5" customHeight="1">
      <c r="B174" s="34"/>
      <c r="C174" s="134" t="s">
        <v>378</v>
      </c>
      <c r="D174" s="134" t="s">
        <v>246</v>
      </c>
      <c r="E174" s="135" t="s">
        <v>469</v>
      </c>
      <c r="F174" s="136" t="s">
        <v>470</v>
      </c>
      <c r="G174" s="137" t="s">
        <v>249</v>
      </c>
      <c r="H174" s="138">
        <v>30</v>
      </c>
      <c r="I174" s="139"/>
      <c r="J174" s="140">
        <f>ROUND(I174*H174,2)</f>
        <v>0</v>
      </c>
      <c r="K174" s="136" t="s">
        <v>250</v>
      </c>
      <c r="L174" s="34"/>
      <c r="M174" s="141" t="s">
        <v>29</v>
      </c>
      <c r="N174" s="142" t="s">
        <v>46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251</v>
      </c>
      <c r="AT174" s="145" t="s">
        <v>246</v>
      </c>
      <c r="AU174" s="145" t="s">
        <v>21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251</v>
      </c>
      <c r="BM174" s="145" t="s">
        <v>4970</v>
      </c>
    </row>
    <row r="175" spans="2:65" s="1" customFormat="1">
      <c r="B175" s="34"/>
      <c r="D175" s="147" t="s">
        <v>253</v>
      </c>
      <c r="F175" s="148" t="s">
        <v>472</v>
      </c>
      <c r="I175" s="149"/>
      <c r="L175" s="34"/>
      <c r="M175" s="150"/>
      <c r="T175" s="55"/>
      <c r="AT175" s="18" t="s">
        <v>253</v>
      </c>
      <c r="AU175" s="18" t="s">
        <v>21</v>
      </c>
    </row>
    <row r="176" spans="2:65" s="1" customFormat="1">
      <c r="B176" s="34"/>
      <c r="D176" s="151" t="s">
        <v>255</v>
      </c>
      <c r="F176" s="152" t="s">
        <v>473</v>
      </c>
      <c r="I176" s="149"/>
      <c r="L176" s="34"/>
      <c r="M176" s="150"/>
      <c r="T176" s="55"/>
      <c r="AT176" s="18" t="s">
        <v>255</v>
      </c>
      <c r="AU176" s="18" t="s">
        <v>21</v>
      </c>
    </row>
    <row r="177" spans="2:65" s="1" customFormat="1" ht="16.5" customHeight="1">
      <c r="B177" s="34"/>
      <c r="C177" s="134" t="s">
        <v>385</v>
      </c>
      <c r="D177" s="134" t="s">
        <v>246</v>
      </c>
      <c r="E177" s="135" t="s">
        <v>477</v>
      </c>
      <c r="F177" s="136" t="s">
        <v>478</v>
      </c>
      <c r="G177" s="137" t="s">
        <v>274</v>
      </c>
      <c r="H177" s="138">
        <v>0.6</v>
      </c>
      <c r="I177" s="139"/>
      <c r="J177" s="140">
        <f>ROUND(I177*H177,2)</f>
        <v>0</v>
      </c>
      <c r="K177" s="136" t="s">
        <v>250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4971</v>
      </c>
    </row>
    <row r="178" spans="2:65" s="1" customFormat="1">
      <c r="B178" s="34"/>
      <c r="D178" s="147" t="s">
        <v>253</v>
      </c>
      <c r="F178" s="148" t="s">
        <v>480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>
      <c r="B179" s="34"/>
      <c r="D179" s="151" t="s">
        <v>255</v>
      </c>
      <c r="F179" s="152" t="s">
        <v>481</v>
      </c>
      <c r="I179" s="149"/>
      <c r="L179" s="34"/>
      <c r="M179" s="150"/>
      <c r="T179" s="55"/>
      <c r="AT179" s="18" t="s">
        <v>255</v>
      </c>
      <c r="AU179" s="18" t="s">
        <v>21</v>
      </c>
    </row>
    <row r="180" spans="2:65" s="11" customFormat="1" ht="22.9" customHeight="1">
      <c r="B180" s="122"/>
      <c r="D180" s="123" t="s">
        <v>74</v>
      </c>
      <c r="E180" s="132" t="s">
        <v>21</v>
      </c>
      <c r="F180" s="132" t="s">
        <v>482</v>
      </c>
      <c r="I180" s="125"/>
      <c r="J180" s="133">
        <f>BK180</f>
        <v>0</v>
      </c>
      <c r="L180" s="122"/>
      <c r="M180" s="127"/>
      <c r="P180" s="128">
        <f>SUM(P181:P184)</f>
        <v>0</v>
      </c>
      <c r="R180" s="128">
        <f>SUM(R181:R184)</f>
        <v>4.6020399999999997</v>
      </c>
      <c r="T180" s="129">
        <f>SUM(T181:T184)</f>
        <v>0</v>
      </c>
      <c r="AR180" s="123" t="s">
        <v>83</v>
      </c>
      <c r="AT180" s="130" t="s">
        <v>74</v>
      </c>
      <c r="AU180" s="130" t="s">
        <v>83</v>
      </c>
      <c r="AY180" s="123" t="s">
        <v>244</v>
      </c>
      <c r="BK180" s="131">
        <f>SUM(BK181:BK184)</f>
        <v>0</v>
      </c>
    </row>
    <row r="181" spans="2:65" s="1" customFormat="1" ht="16.5" customHeight="1">
      <c r="B181" s="34"/>
      <c r="C181" s="134" t="s">
        <v>7</v>
      </c>
      <c r="D181" s="134" t="s">
        <v>246</v>
      </c>
      <c r="E181" s="135" t="s">
        <v>484</v>
      </c>
      <c r="F181" s="136" t="s">
        <v>485</v>
      </c>
      <c r="G181" s="137" t="s">
        <v>274</v>
      </c>
      <c r="H181" s="138">
        <v>2</v>
      </c>
      <c r="I181" s="139"/>
      <c r="J181" s="140">
        <f>ROUND(I181*H181,2)</f>
        <v>0</v>
      </c>
      <c r="K181" s="136" t="s">
        <v>250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2.3010199999999998</v>
      </c>
      <c r="R181" s="143">
        <f>Q181*H181</f>
        <v>4.6020399999999997</v>
      </c>
      <c r="S181" s="143">
        <v>0</v>
      </c>
      <c r="T181" s="144">
        <f>S181*H181</f>
        <v>0</v>
      </c>
      <c r="AR181" s="145" t="s">
        <v>251</v>
      </c>
      <c r="AT181" s="145" t="s">
        <v>246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4972</v>
      </c>
    </row>
    <row r="182" spans="2:65" s="1" customFormat="1">
      <c r="B182" s="34"/>
      <c r="D182" s="147" t="s">
        <v>253</v>
      </c>
      <c r="F182" s="148" t="s">
        <v>487</v>
      </c>
      <c r="I182" s="149"/>
      <c r="L182" s="34"/>
      <c r="M182" s="150"/>
      <c r="T182" s="55"/>
      <c r="AT182" s="18" t="s">
        <v>253</v>
      </c>
      <c r="AU182" s="18" t="s">
        <v>21</v>
      </c>
    </row>
    <row r="183" spans="2:65" s="1" customFormat="1">
      <c r="B183" s="34"/>
      <c r="D183" s="151" t="s">
        <v>255</v>
      </c>
      <c r="F183" s="152" t="s">
        <v>488</v>
      </c>
      <c r="I183" s="149"/>
      <c r="L183" s="34"/>
      <c r="M183" s="150"/>
      <c r="T183" s="55"/>
      <c r="AT183" s="18" t="s">
        <v>255</v>
      </c>
      <c r="AU183" s="18" t="s">
        <v>21</v>
      </c>
    </row>
    <row r="184" spans="2:65" s="12" customFormat="1">
      <c r="B184" s="153"/>
      <c r="D184" s="147" t="s">
        <v>262</v>
      </c>
      <c r="E184" s="154" t="s">
        <v>29</v>
      </c>
      <c r="F184" s="155" t="s">
        <v>4973</v>
      </c>
      <c r="H184" s="156">
        <v>2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83</v>
      </c>
      <c r="AY184" s="154" t="s">
        <v>244</v>
      </c>
    </row>
    <row r="185" spans="2:65" s="11" customFormat="1" ht="22.9" customHeight="1">
      <c r="B185" s="122"/>
      <c r="D185" s="123" t="s">
        <v>74</v>
      </c>
      <c r="E185" s="132" t="s">
        <v>264</v>
      </c>
      <c r="F185" s="132" t="s">
        <v>510</v>
      </c>
      <c r="I185" s="125"/>
      <c r="J185" s="133">
        <f>BK185</f>
        <v>0</v>
      </c>
      <c r="L185" s="122"/>
      <c r="M185" s="127"/>
      <c r="P185" s="128">
        <f>SUM(P186:P213)</f>
        <v>0</v>
      </c>
      <c r="R185" s="128">
        <f>SUM(R186:R213)</f>
        <v>0.41178543000000001</v>
      </c>
      <c r="T185" s="129">
        <f>SUM(T186:T213)</f>
        <v>0</v>
      </c>
      <c r="AR185" s="123" t="s">
        <v>83</v>
      </c>
      <c r="AT185" s="130" t="s">
        <v>74</v>
      </c>
      <c r="AU185" s="130" t="s">
        <v>83</v>
      </c>
      <c r="AY185" s="123" t="s">
        <v>244</v>
      </c>
      <c r="BK185" s="131">
        <f>SUM(BK186:BK213)</f>
        <v>0</v>
      </c>
    </row>
    <row r="186" spans="2:65" s="1" customFormat="1" ht="16.5" customHeight="1">
      <c r="B186" s="34"/>
      <c r="C186" s="134" t="s">
        <v>399</v>
      </c>
      <c r="D186" s="134" t="s">
        <v>246</v>
      </c>
      <c r="E186" s="135" t="s">
        <v>544</v>
      </c>
      <c r="F186" s="136" t="s">
        <v>545</v>
      </c>
      <c r="G186" s="137" t="s">
        <v>274</v>
      </c>
      <c r="H186" s="138">
        <v>2.72</v>
      </c>
      <c r="I186" s="139"/>
      <c r="J186" s="140">
        <f>ROUND(I186*H186,2)</f>
        <v>0</v>
      </c>
      <c r="K186" s="136" t="s">
        <v>250</v>
      </c>
      <c r="L186" s="34"/>
      <c r="M186" s="141" t="s">
        <v>29</v>
      </c>
      <c r="N186" s="142" t="s">
        <v>46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251</v>
      </c>
      <c r="AT186" s="145" t="s">
        <v>246</v>
      </c>
      <c r="AU186" s="145" t="s">
        <v>21</v>
      </c>
      <c r="AY186" s="18" t="s">
        <v>244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83</v>
      </c>
      <c r="BK186" s="146">
        <f>ROUND(I186*H186,2)</f>
        <v>0</v>
      </c>
      <c r="BL186" s="18" t="s">
        <v>251</v>
      </c>
      <c r="BM186" s="145" t="s">
        <v>4974</v>
      </c>
    </row>
    <row r="187" spans="2:65" s="1" customFormat="1" ht="19.5">
      <c r="B187" s="34"/>
      <c r="D187" s="147" t="s">
        <v>253</v>
      </c>
      <c r="F187" s="148" t="s">
        <v>547</v>
      </c>
      <c r="I187" s="149"/>
      <c r="L187" s="34"/>
      <c r="M187" s="150"/>
      <c r="T187" s="55"/>
      <c r="AT187" s="18" t="s">
        <v>253</v>
      </c>
      <c r="AU187" s="18" t="s">
        <v>21</v>
      </c>
    </row>
    <row r="188" spans="2:65" s="1" customFormat="1">
      <c r="B188" s="34"/>
      <c r="D188" s="151" t="s">
        <v>255</v>
      </c>
      <c r="F188" s="152" t="s">
        <v>548</v>
      </c>
      <c r="I188" s="149"/>
      <c r="L188" s="34"/>
      <c r="M188" s="150"/>
      <c r="T188" s="55"/>
      <c r="AT188" s="18" t="s">
        <v>255</v>
      </c>
      <c r="AU188" s="18" t="s">
        <v>21</v>
      </c>
    </row>
    <row r="189" spans="2:65" s="1" customFormat="1" ht="19.5">
      <c r="B189" s="34"/>
      <c r="D189" s="147" t="s">
        <v>284</v>
      </c>
      <c r="F189" s="167" t="s">
        <v>4861</v>
      </c>
      <c r="I189" s="149"/>
      <c r="L189" s="34"/>
      <c r="M189" s="150"/>
      <c r="T189" s="55"/>
      <c r="AT189" s="18" t="s">
        <v>284</v>
      </c>
      <c r="AU189" s="18" t="s">
        <v>21</v>
      </c>
    </row>
    <row r="190" spans="2:65" s="12" customFormat="1">
      <c r="B190" s="153"/>
      <c r="D190" s="147" t="s">
        <v>262</v>
      </c>
      <c r="E190" s="154" t="s">
        <v>29</v>
      </c>
      <c r="F190" s="155" t="s">
        <v>4975</v>
      </c>
      <c r="H190" s="156">
        <v>2.72</v>
      </c>
      <c r="I190" s="157"/>
      <c r="L190" s="153"/>
      <c r="M190" s="158"/>
      <c r="T190" s="159"/>
      <c r="AT190" s="154" t="s">
        <v>262</v>
      </c>
      <c r="AU190" s="154" t="s">
        <v>21</v>
      </c>
      <c r="AV190" s="12" t="s">
        <v>21</v>
      </c>
      <c r="AW190" s="12" t="s">
        <v>36</v>
      </c>
      <c r="AX190" s="12" t="s">
        <v>83</v>
      </c>
      <c r="AY190" s="154" t="s">
        <v>244</v>
      </c>
    </row>
    <row r="191" spans="2:65" s="1" customFormat="1" ht="16.5" customHeight="1">
      <c r="B191" s="34"/>
      <c r="C191" s="134" t="s">
        <v>406</v>
      </c>
      <c r="D191" s="134" t="s">
        <v>246</v>
      </c>
      <c r="E191" s="135" t="s">
        <v>551</v>
      </c>
      <c r="F191" s="136" t="s">
        <v>552</v>
      </c>
      <c r="G191" s="137" t="s">
        <v>249</v>
      </c>
      <c r="H191" s="138">
        <v>26.18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8.6499999999999997E-3</v>
      </c>
      <c r="R191" s="143">
        <f>Q191*H191</f>
        <v>0.22645699999999999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4976</v>
      </c>
    </row>
    <row r="192" spans="2:65" s="1" customFormat="1" ht="29.25">
      <c r="B192" s="34"/>
      <c r="D192" s="147" t="s">
        <v>253</v>
      </c>
      <c r="F192" s="148" t="s">
        <v>554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>
      <c r="B193" s="34"/>
      <c r="D193" s="151" t="s">
        <v>255</v>
      </c>
      <c r="F193" s="152" t="s">
        <v>555</v>
      </c>
      <c r="I193" s="149"/>
      <c r="L193" s="34"/>
      <c r="M193" s="150"/>
      <c r="T193" s="55"/>
      <c r="AT193" s="18" t="s">
        <v>255</v>
      </c>
      <c r="AU193" s="18" t="s">
        <v>21</v>
      </c>
    </row>
    <row r="194" spans="2:65" s="1" customFormat="1" ht="19.5">
      <c r="B194" s="34"/>
      <c r="D194" s="147" t="s">
        <v>284</v>
      </c>
      <c r="F194" s="167" t="s">
        <v>4864</v>
      </c>
      <c r="I194" s="149"/>
      <c r="L194" s="34"/>
      <c r="M194" s="150"/>
      <c r="T194" s="55"/>
      <c r="AT194" s="18" t="s">
        <v>284</v>
      </c>
      <c r="AU194" s="18" t="s">
        <v>21</v>
      </c>
    </row>
    <row r="195" spans="2:65" s="12" customFormat="1">
      <c r="B195" s="153"/>
      <c r="D195" s="147" t="s">
        <v>262</v>
      </c>
      <c r="E195" s="154" t="s">
        <v>29</v>
      </c>
      <c r="F195" s="155" t="s">
        <v>4977</v>
      </c>
      <c r="H195" s="156">
        <v>26.18</v>
      </c>
      <c r="I195" s="157"/>
      <c r="L195" s="153"/>
      <c r="M195" s="158"/>
      <c r="T195" s="159"/>
      <c r="AT195" s="154" t="s">
        <v>262</v>
      </c>
      <c r="AU195" s="154" t="s">
        <v>21</v>
      </c>
      <c r="AV195" s="12" t="s">
        <v>21</v>
      </c>
      <c r="AW195" s="12" t="s">
        <v>36</v>
      </c>
      <c r="AX195" s="12" t="s">
        <v>83</v>
      </c>
      <c r="AY195" s="154" t="s">
        <v>244</v>
      </c>
    </row>
    <row r="196" spans="2:65" s="1" customFormat="1" ht="16.5" customHeight="1">
      <c r="B196" s="34"/>
      <c r="C196" s="134" t="s">
        <v>413</v>
      </c>
      <c r="D196" s="134" t="s">
        <v>246</v>
      </c>
      <c r="E196" s="135" t="s">
        <v>1616</v>
      </c>
      <c r="F196" s="136" t="s">
        <v>1617</v>
      </c>
      <c r="G196" s="137" t="s">
        <v>249</v>
      </c>
      <c r="H196" s="138">
        <v>0.44</v>
      </c>
      <c r="I196" s="139"/>
      <c r="J196" s="140">
        <f>ROUND(I196*H196,2)</f>
        <v>0</v>
      </c>
      <c r="K196" s="136" t="s">
        <v>250</v>
      </c>
      <c r="L196" s="34"/>
      <c r="M196" s="141" t="s">
        <v>29</v>
      </c>
      <c r="N196" s="142" t="s">
        <v>46</v>
      </c>
      <c r="P196" s="143">
        <f>O196*H196</f>
        <v>0</v>
      </c>
      <c r="Q196" s="143">
        <v>9.7599999999999996E-3</v>
      </c>
      <c r="R196" s="143">
        <f>Q196*H196</f>
        <v>4.2943999999999994E-3</v>
      </c>
      <c r="S196" s="143">
        <v>0</v>
      </c>
      <c r="T196" s="144">
        <f>S196*H196</f>
        <v>0</v>
      </c>
      <c r="AR196" s="145" t="s">
        <v>251</v>
      </c>
      <c r="AT196" s="145" t="s">
        <v>246</v>
      </c>
      <c r="AU196" s="145" t="s">
        <v>21</v>
      </c>
      <c r="AY196" s="18" t="s">
        <v>244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83</v>
      </c>
      <c r="BK196" s="146">
        <f>ROUND(I196*H196,2)</f>
        <v>0</v>
      </c>
      <c r="BL196" s="18" t="s">
        <v>251</v>
      </c>
      <c r="BM196" s="145" t="s">
        <v>4978</v>
      </c>
    </row>
    <row r="197" spans="2:65" s="1" customFormat="1" ht="29.25">
      <c r="B197" s="34"/>
      <c r="D197" s="147" t="s">
        <v>253</v>
      </c>
      <c r="F197" s="148" t="s">
        <v>1619</v>
      </c>
      <c r="I197" s="149"/>
      <c r="L197" s="34"/>
      <c r="M197" s="150"/>
      <c r="T197" s="55"/>
      <c r="AT197" s="18" t="s">
        <v>253</v>
      </c>
      <c r="AU197" s="18" t="s">
        <v>21</v>
      </c>
    </row>
    <row r="198" spans="2:65" s="1" customFormat="1">
      <c r="B198" s="34"/>
      <c r="D198" s="151" t="s">
        <v>255</v>
      </c>
      <c r="F198" s="152" t="s">
        <v>1620</v>
      </c>
      <c r="I198" s="149"/>
      <c r="L198" s="34"/>
      <c r="M198" s="150"/>
      <c r="T198" s="55"/>
      <c r="AT198" s="18" t="s">
        <v>255</v>
      </c>
      <c r="AU198" s="18" t="s">
        <v>21</v>
      </c>
    </row>
    <row r="199" spans="2:65" s="12" customFormat="1">
      <c r="B199" s="153"/>
      <c r="D199" s="147" t="s">
        <v>262</v>
      </c>
      <c r="E199" s="154" t="s">
        <v>29</v>
      </c>
      <c r="F199" s="155" t="s">
        <v>4979</v>
      </c>
      <c r="H199" s="156">
        <v>0.44</v>
      </c>
      <c r="I199" s="157"/>
      <c r="L199" s="153"/>
      <c r="M199" s="158"/>
      <c r="T199" s="159"/>
      <c r="AT199" s="154" t="s">
        <v>262</v>
      </c>
      <c r="AU199" s="154" t="s">
        <v>21</v>
      </c>
      <c r="AV199" s="12" t="s">
        <v>21</v>
      </c>
      <c r="AW199" s="12" t="s">
        <v>36</v>
      </c>
      <c r="AX199" s="12" t="s">
        <v>83</v>
      </c>
      <c r="AY199" s="154" t="s">
        <v>244</v>
      </c>
    </row>
    <row r="200" spans="2:65" s="1" customFormat="1" ht="16.5" customHeight="1">
      <c r="B200" s="34"/>
      <c r="C200" s="134" t="s">
        <v>421</v>
      </c>
      <c r="D200" s="134" t="s">
        <v>246</v>
      </c>
      <c r="E200" s="135" t="s">
        <v>558</v>
      </c>
      <c r="F200" s="136" t="s">
        <v>559</v>
      </c>
      <c r="G200" s="137" t="s">
        <v>249</v>
      </c>
      <c r="H200" s="138">
        <v>26.18</v>
      </c>
      <c r="I200" s="139"/>
      <c r="J200" s="140">
        <f>ROUND(I200*H200,2)</f>
        <v>0</v>
      </c>
      <c r="K200" s="136" t="s">
        <v>250</v>
      </c>
      <c r="L200" s="34"/>
      <c r="M200" s="141" t="s">
        <v>29</v>
      </c>
      <c r="N200" s="142" t="s">
        <v>46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251</v>
      </c>
      <c r="AT200" s="145" t="s">
        <v>246</v>
      </c>
      <c r="AU200" s="145" t="s">
        <v>21</v>
      </c>
      <c r="AY200" s="18" t="s">
        <v>244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83</v>
      </c>
      <c r="BK200" s="146">
        <f>ROUND(I200*H200,2)</f>
        <v>0</v>
      </c>
      <c r="BL200" s="18" t="s">
        <v>251</v>
      </c>
      <c r="BM200" s="145" t="s">
        <v>4980</v>
      </c>
    </row>
    <row r="201" spans="2:65" s="1" customFormat="1" ht="29.25">
      <c r="B201" s="34"/>
      <c r="D201" s="147" t="s">
        <v>253</v>
      </c>
      <c r="F201" s="148" t="s">
        <v>561</v>
      </c>
      <c r="I201" s="149"/>
      <c r="L201" s="34"/>
      <c r="M201" s="150"/>
      <c r="T201" s="55"/>
      <c r="AT201" s="18" t="s">
        <v>253</v>
      </c>
      <c r="AU201" s="18" t="s">
        <v>21</v>
      </c>
    </row>
    <row r="202" spans="2:65" s="1" customFormat="1">
      <c r="B202" s="34"/>
      <c r="D202" s="151" t="s">
        <v>255</v>
      </c>
      <c r="F202" s="152" t="s">
        <v>562</v>
      </c>
      <c r="I202" s="149"/>
      <c r="L202" s="34"/>
      <c r="M202" s="150"/>
      <c r="T202" s="55"/>
      <c r="AT202" s="18" t="s">
        <v>255</v>
      </c>
      <c r="AU202" s="18" t="s">
        <v>21</v>
      </c>
    </row>
    <row r="203" spans="2:65" s="1" customFormat="1" ht="16.5" customHeight="1">
      <c r="B203" s="34"/>
      <c r="C203" s="134" t="s">
        <v>427</v>
      </c>
      <c r="D203" s="134" t="s">
        <v>246</v>
      </c>
      <c r="E203" s="135" t="s">
        <v>1626</v>
      </c>
      <c r="F203" s="136" t="s">
        <v>1627</v>
      </c>
      <c r="G203" s="137" t="s">
        <v>249</v>
      </c>
      <c r="H203" s="138">
        <v>0.44</v>
      </c>
      <c r="I203" s="139"/>
      <c r="J203" s="140">
        <f>ROUND(I203*H203,2)</f>
        <v>0</v>
      </c>
      <c r="K203" s="136" t="s">
        <v>250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251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251</v>
      </c>
      <c r="BM203" s="145" t="s">
        <v>4981</v>
      </c>
    </row>
    <row r="204" spans="2:65" s="1" customFormat="1" ht="29.25">
      <c r="B204" s="34"/>
      <c r="D204" s="147" t="s">
        <v>253</v>
      </c>
      <c r="F204" s="148" t="s">
        <v>1629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>
      <c r="B205" s="34"/>
      <c r="D205" s="151" t="s">
        <v>255</v>
      </c>
      <c r="F205" s="152" t="s">
        <v>1630</v>
      </c>
      <c r="I205" s="149"/>
      <c r="L205" s="34"/>
      <c r="M205" s="150"/>
      <c r="T205" s="55"/>
      <c r="AT205" s="18" t="s">
        <v>255</v>
      </c>
      <c r="AU205" s="18" t="s">
        <v>21</v>
      </c>
    </row>
    <row r="206" spans="2:65" s="1" customFormat="1" ht="16.5" customHeight="1">
      <c r="B206" s="34"/>
      <c r="C206" s="134" t="s">
        <v>434</v>
      </c>
      <c r="D206" s="134" t="s">
        <v>246</v>
      </c>
      <c r="E206" s="135" t="s">
        <v>564</v>
      </c>
      <c r="F206" s="136" t="s">
        <v>565</v>
      </c>
      <c r="G206" s="137" t="s">
        <v>416</v>
      </c>
      <c r="H206" s="138">
        <v>9.6000000000000002E-2</v>
      </c>
      <c r="I206" s="139"/>
      <c r="J206" s="140">
        <f>ROUND(I206*H206,2)</f>
        <v>0</v>
      </c>
      <c r="K206" s="136" t="s">
        <v>250</v>
      </c>
      <c r="L206" s="34"/>
      <c r="M206" s="141" t="s">
        <v>29</v>
      </c>
      <c r="N206" s="142" t="s">
        <v>46</v>
      </c>
      <c r="P206" s="143">
        <f>O206*H206</f>
        <v>0</v>
      </c>
      <c r="Q206" s="143">
        <v>1.09528</v>
      </c>
      <c r="R206" s="143">
        <f>Q206*H206</f>
        <v>0.10514688000000001</v>
      </c>
      <c r="S206" s="143">
        <v>0</v>
      </c>
      <c r="T206" s="144">
        <f>S206*H206</f>
        <v>0</v>
      </c>
      <c r="AR206" s="145" t="s">
        <v>251</v>
      </c>
      <c r="AT206" s="145" t="s">
        <v>246</v>
      </c>
      <c r="AU206" s="145" t="s">
        <v>21</v>
      </c>
      <c r="AY206" s="18" t="s">
        <v>244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83</v>
      </c>
      <c r="BK206" s="146">
        <f>ROUND(I206*H206,2)</f>
        <v>0</v>
      </c>
      <c r="BL206" s="18" t="s">
        <v>251</v>
      </c>
      <c r="BM206" s="145" t="s">
        <v>4982</v>
      </c>
    </row>
    <row r="207" spans="2:65" s="1" customFormat="1" ht="29.25">
      <c r="B207" s="34"/>
      <c r="D207" s="147" t="s">
        <v>253</v>
      </c>
      <c r="F207" s="148" t="s">
        <v>567</v>
      </c>
      <c r="I207" s="149"/>
      <c r="L207" s="34"/>
      <c r="M207" s="150"/>
      <c r="T207" s="55"/>
      <c r="AT207" s="18" t="s">
        <v>253</v>
      </c>
      <c r="AU207" s="18" t="s">
        <v>21</v>
      </c>
    </row>
    <row r="208" spans="2:65" s="1" customFormat="1">
      <c r="B208" s="34"/>
      <c r="D208" s="151" t="s">
        <v>255</v>
      </c>
      <c r="F208" s="152" t="s">
        <v>568</v>
      </c>
      <c r="I208" s="149"/>
      <c r="L208" s="34"/>
      <c r="M208" s="150"/>
      <c r="T208" s="55"/>
      <c r="AT208" s="18" t="s">
        <v>255</v>
      </c>
      <c r="AU208" s="18" t="s">
        <v>21</v>
      </c>
    </row>
    <row r="209" spans="2:65" s="12" customFormat="1">
      <c r="B209" s="153"/>
      <c r="D209" s="147" t="s">
        <v>262</v>
      </c>
      <c r="E209" s="154" t="s">
        <v>29</v>
      </c>
      <c r="F209" s="155" t="s">
        <v>4983</v>
      </c>
      <c r="H209" s="156">
        <v>9.6000000000000002E-2</v>
      </c>
      <c r="I209" s="157"/>
      <c r="L209" s="153"/>
      <c r="M209" s="158"/>
      <c r="T209" s="159"/>
      <c r="AT209" s="154" t="s">
        <v>262</v>
      </c>
      <c r="AU209" s="154" t="s">
        <v>21</v>
      </c>
      <c r="AV209" s="12" t="s">
        <v>21</v>
      </c>
      <c r="AW209" s="12" t="s">
        <v>36</v>
      </c>
      <c r="AX209" s="12" t="s">
        <v>83</v>
      </c>
      <c r="AY209" s="154" t="s">
        <v>244</v>
      </c>
    </row>
    <row r="210" spans="2:65" s="1" customFormat="1" ht="16.5" customHeight="1">
      <c r="B210" s="34"/>
      <c r="C210" s="134" t="s">
        <v>441</v>
      </c>
      <c r="D210" s="134" t="s">
        <v>246</v>
      </c>
      <c r="E210" s="135" t="s">
        <v>571</v>
      </c>
      <c r="F210" s="136" t="s">
        <v>572</v>
      </c>
      <c r="G210" s="137" t="s">
        <v>416</v>
      </c>
      <c r="H210" s="138">
        <v>7.2999999999999995E-2</v>
      </c>
      <c r="I210" s="139"/>
      <c r="J210" s="140">
        <f>ROUND(I210*H210,2)</f>
        <v>0</v>
      </c>
      <c r="K210" s="136" t="s">
        <v>250</v>
      </c>
      <c r="L210" s="34"/>
      <c r="M210" s="141" t="s">
        <v>29</v>
      </c>
      <c r="N210" s="142" t="s">
        <v>46</v>
      </c>
      <c r="P210" s="143">
        <f>O210*H210</f>
        <v>0</v>
      </c>
      <c r="Q210" s="143">
        <v>1.03955</v>
      </c>
      <c r="R210" s="143">
        <f>Q210*H210</f>
        <v>7.5887149999999987E-2</v>
      </c>
      <c r="S210" s="143">
        <v>0</v>
      </c>
      <c r="T210" s="144">
        <f>S210*H210</f>
        <v>0</v>
      </c>
      <c r="AR210" s="145" t="s">
        <v>251</v>
      </c>
      <c r="AT210" s="145" t="s">
        <v>246</v>
      </c>
      <c r="AU210" s="145" t="s">
        <v>21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251</v>
      </c>
      <c r="BM210" s="145" t="s">
        <v>4984</v>
      </c>
    </row>
    <row r="211" spans="2:65" s="1" customFormat="1" ht="29.25">
      <c r="B211" s="34"/>
      <c r="D211" s="147" t="s">
        <v>253</v>
      </c>
      <c r="F211" s="148" t="s">
        <v>574</v>
      </c>
      <c r="I211" s="149"/>
      <c r="L211" s="34"/>
      <c r="M211" s="150"/>
      <c r="T211" s="55"/>
      <c r="AT211" s="18" t="s">
        <v>253</v>
      </c>
      <c r="AU211" s="18" t="s">
        <v>21</v>
      </c>
    </row>
    <row r="212" spans="2:65" s="1" customFormat="1">
      <c r="B212" s="34"/>
      <c r="D212" s="151" t="s">
        <v>255</v>
      </c>
      <c r="F212" s="152" t="s">
        <v>575</v>
      </c>
      <c r="I212" s="149"/>
      <c r="L212" s="34"/>
      <c r="M212" s="150"/>
      <c r="T212" s="55"/>
      <c r="AT212" s="18" t="s">
        <v>255</v>
      </c>
      <c r="AU212" s="18" t="s">
        <v>21</v>
      </c>
    </row>
    <row r="213" spans="2:65" s="1" customFormat="1" ht="19.5">
      <c r="B213" s="34"/>
      <c r="D213" s="147" t="s">
        <v>284</v>
      </c>
      <c r="F213" s="167" t="s">
        <v>4873</v>
      </c>
      <c r="I213" s="149"/>
      <c r="L213" s="34"/>
      <c r="M213" s="150"/>
      <c r="T213" s="55"/>
      <c r="AT213" s="18" t="s">
        <v>284</v>
      </c>
      <c r="AU213" s="18" t="s">
        <v>21</v>
      </c>
    </row>
    <row r="214" spans="2:65" s="11" customFormat="1" ht="22.9" customHeight="1">
      <c r="B214" s="122"/>
      <c r="D214" s="123" t="s">
        <v>74</v>
      </c>
      <c r="E214" s="132" t="s">
        <v>251</v>
      </c>
      <c r="F214" s="132" t="s">
        <v>587</v>
      </c>
      <c r="I214" s="125"/>
      <c r="J214" s="133">
        <f>BK214</f>
        <v>0</v>
      </c>
      <c r="L214" s="122"/>
      <c r="M214" s="127"/>
      <c r="P214" s="128">
        <f>SUM(P215:P222)</f>
        <v>0</v>
      </c>
      <c r="R214" s="128">
        <f>SUM(R215:R222)</f>
        <v>14.9991886</v>
      </c>
      <c r="T214" s="129">
        <f>SUM(T215:T222)</f>
        <v>0</v>
      </c>
      <c r="AR214" s="123" t="s">
        <v>83</v>
      </c>
      <c r="AT214" s="130" t="s">
        <v>74</v>
      </c>
      <c r="AU214" s="130" t="s">
        <v>83</v>
      </c>
      <c r="AY214" s="123" t="s">
        <v>244</v>
      </c>
      <c r="BK214" s="131">
        <f>SUM(BK215:BK222)</f>
        <v>0</v>
      </c>
    </row>
    <row r="215" spans="2:65" s="1" customFormat="1" ht="21.75" customHeight="1">
      <c r="B215" s="34"/>
      <c r="C215" s="134" t="s">
        <v>448</v>
      </c>
      <c r="D215" s="134" t="s">
        <v>246</v>
      </c>
      <c r="E215" s="135" t="s">
        <v>4874</v>
      </c>
      <c r="F215" s="136" t="s">
        <v>4875</v>
      </c>
      <c r="G215" s="137" t="s">
        <v>249</v>
      </c>
      <c r="H215" s="138">
        <v>20.18</v>
      </c>
      <c r="I215" s="139"/>
      <c r="J215" s="140">
        <f>ROUND(I215*H215,2)</f>
        <v>0</v>
      </c>
      <c r="K215" s="136" t="s">
        <v>250</v>
      </c>
      <c r="L215" s="34"/>
      <c r="M215" s="141" t="s">
        <v>29</v>
      </c>
      <c r="N215" s="142" t="s">
        <v>46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251</v>
      </c>
      <c r="AT215" s="145" t="s">
        <v>246</v>
      </c>
      <c r="AU215" s="145" t="s">
        <v>21</v>
      </c>
      <c r="AY215" s="18" t="s">
        <v>244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83</v>
      </c>
      <c r="BK215" s="146">
        <f>ROUND(I215*H215,2)</f>
        <v>0</v>
      </c>
      <c r="BL215" s="18" t="s">
        <v>251</v>
      </c>
      <c r="BM215" s="145" t="s">
        <v>4985</v>
      </c>
    </row>
    <row r="216" spans="2:65" s="1" customFormat="1">
      <c r="B216" s="34"/>
      <c r="D216" s="147" t="s">
        <v>253</v>
      </c>
      <c r="F216" s="148" t="s">
        <v>4877</v>
      </c>
      <c r="I216" s="149"/>
      <c r="L216" s="34"/>
      <c r="M216" s="150"/>
      <c r="T216" s="55"/>
      <c r="AT216" s="18" t="s">
        <v>253</v>
      </c>
      <c r="AU216" s="18" t="s">
        <v>21</v>
      </c>
    </row>
    <row r="217" spans="2:65" s="1" customFormat="1">
      <c r="B217" s="34"/>
      <c r="D217" s="151" t="s">
        <v>255</v>
      </c>
      <c r="F217" s="152" t="s">
        <v>4878</v>
      </c>
      <c r="I217" s="149"/>
      <c r="L217" s="34"/>
      <c r="M217" s="150"/>
      <c r="T217" s="55"/>
      <c r="AT217" s="18" t="s">
        <v>255</v>
      </c>
      <c r="AU217" s="18" t="s">
        <v>21</v>
      </c>
    </row>
    <row r="218" spans="2:65" s="1" customFormat="1" ht="16.5" customHeight="1">
      <c r="B218" s="34"/>
      <c r="C218" s="134" t="s">
        <v>455</v>
      </c>
      <c r="D218" s="134" t="s">
        <v>246</v>
      </c>
      <c r="E218" s="135" t="s">
        <v>2969</v>
      </c>
      <c r="F218" s="136" t="s">
        <v>2970</v>
      </c>
      <c r="G218" s="137" t="s">
        <v>249</v>
      </c>
      <c r="H218" s="138">
        <v>20.18</v>
      </c>
      <c r="I218" s="139"/>
      <c r="J218" s="140">
        <f>ROUND(I218*H218,2)</f>
        <v>0</v>
      </c>
      <c r="K218" s="136" t="s">
        <v>250</v>
      </c>
      <c r="L218" s="34"/>
      <c r="M218" s="141" t="s">
        <v>29</v>
      </c>
      <c r="N218" s="142" t="s">
        <v>46</v>
      </c>
      <c r="P218" s="143">
        <f>O218*H218</f>
        <v>0</v>
      </c>
      <c r="Q218" s="143">
        <v>0.74326999999999999</v>
      </c>
      <c r="R218" s="143">
        <f>Q218*H218</f>
        <v>14.9991886</v>
      </c>
      <c r="S218" s="143">
        <v>0</v>
      </c>
      <c r="T218" s="144">
        <f>S218*H218</f>
        <v>0</v>
      </c>
      <c r="AR218" s="145" t="s">
        <v>251</v>
      </c>
      <c r="AT218" s="145" t="s">
        <v>246</v>
      </c>
      <c r="AU218" s="145" t="s">
        <v>21</v>
      </c>
      <c r="AY218" s="18" t="s">
        <v>244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83</v>
      </c>
      <c r="BK218" s="146">
        <f>ROUND(I218*H218,2)</f>
        <v>0</v>
      </c>
      <c r="BL218" s="18" t="s">
        <v>251</v>
      </c>
      <c r="BM218" s="145" t="s">
        <v>4986</v>
      </c>
    </row>
    <row r="219" spans="2:65" s="1" customFormat="1">
      <c r="B219" s="34"/>
      <c r="D219" s="147" t="s">
        <v>253</v>
      </c>
      <c r="F219" s="148" t="s">
        <v>2972</v>
      </c>
      <c r="I219" s="149"/>
      <c r="L219" s="34"/>
      <c r="M219" s="150"/>
      <c r="T219" s="55"/>
      <c r="AT219" s="18" t="s">
        <v>253</v>
      </c>
      <c r="AU219" s="18" t="s">
        <v>21</v>
      </c>
    </row>
    <row r="220" spans="2:65" s="1" customFormat="1">
      <c r="B220" s="34"/>
      <c r="D220" s="151" t="s">
        <v>255</v>
      </c>
      <c r="F220" s="152" t="s">
        <v>2973</v>
      </c>
      <c r="I220" s="149"/>
      <c r="L220" s="34"/>
      <c r="M220" s="150"/>
      <c r="T220" s="55"/>
      <c r="AT220" s="18" t="s">
        <v>255</v>
      </c>
      <c r="AU220" s="18" t="s">
        <v>21</v>
      </c>
    </row>
    <row r="221" spans="2:65" s="1" customFormat="1" ht="19.5">
      <c r="B221" s="34"/>
      <c r="D221" s="147" t="s">
        <v>284</v>
      </c>
      <c r="F221" s="167" t="s">
        <v>4880</v>
      </c>
      <c r="I221" s="149"/>
      <c r="L221" s="34"/>
      <c r="M221" s="150"/>
      <c r="T221" s="55"/>
      <c r="AT221" s="18" t="s">
        <v>284</v>
      </c>
      <c r="AU221" s="18" t="s">
        <v>21</v>
      </c>
    </row>
    <row r="222" spans="2:65" s="12" customFormat="1">
      <c r="B222" s="153"/>
      <c r="D222" s="147" t="s">
        <v>262</v>
      </c>
      <c r="E222" s="154" t="s">
        <v>29</v>
      </c>
      <c r="F222" s="155" t="s">
        <v>4987</v>
      </c>
      <c r="H222" s="156">
        <v>20.18</v>
      </c>
      <c r="I222" s="157"/>
      <c r="L222" s="153"/>
      <c r="M222" s="158"/>
      <c r="T222" s="159"/>
      <c r="AT222" s="154" t="s">
        <v>262</v>
      </c>
      <c r="AU222" s="154" t="s">
        <v>21</v>
      </c>
      <c r="AV222" s="12" t="s">
        <v>21</v>
      </c>
      <c r="AW222" s="12" t="s">
        <v>36</v>
      </c>
      <c r="AX222" s="12" t="s">
        <v>83</v>
      </c>
      <c r="AY222" s="154" t="s">
        <v>244</v>
      </c>
    </row>
    <row r="223" spans="2:65" s="11" customFormat="1" ht="22.9" customHeight="1">
      <c r="B223" s="122"/>
      <c r="D223" s="123" t="s">
        <v>74</v>
      </c>
      <c r="E223" s="132" t="s">
        <v>300</v>
      </c>
      <c r="F223" s="132" t="s">
        <v>1672</v>
      </c>
      <c r="I223" s="125"/>
      <c r="J223" s="133">
        <f>BK223</f>
        <v>0</v>
      </c>
      <c r="L223" s="122"/>
      <c r="M223" s="127"/>
      <c r="P223" s="128">
        <f>SUM(P224:P282)</f>
        <v>0</v>
      </c>
      <c r="R223" s="128">
        <f>SUM(R224:R282)</f>
        <v>10.18683272</v>
      </c>
      <c r="T223" s="129">
        <f>SUM(T224:T282)</f>
        <v>0</v>
      </c>
      <c r="AR223" s="123" t="s">
        <v>83</v>
      </c>
      <c r="AT223" s="130" t="s">
        <v>74</v>
      </c>
      <c r="AU223" s="130" t="s">
        <v>83</v>
      </c>
      <c r="AY223" s="123" t="s">
        <v>244</v>
      </c>
      <c r="BK223" s="131">
        <f>SUM(BK224:BK282)</f>
        <v>0</v>
      </c>
    </row>
    <row r="224" spans="2:65" s="1" customFormat="1" ht="16.5" customHeight="1">
      <c r="B224" s="34"/>
      <c r="C224" s="134" t="s">
        <v>461</v>
      </c>
      <c r="D224" s="134" t="s">
        <v>246</v>
      </c>
      <c r="E224" s="135" t="s">
        <v>4888</v>
      </c>
      <c r="F224" s="136" t="s">
        <v>4889</v>
      </c>
      <c r="G224" s="137" t="s">
        <v>591</v>
      </c>
      <c r="H224" s="138">
        <v>13.5</v>
      </c>
      <c r="I224" s="139"/>
      <c r="J224" s="140">
        <f>ROUND(I224*H224,2)</f>
        <v>0</v>
      </c>
      <c r="K224" s="136" t="s">
        <v>4890</v>
      </c>
      <c r="L224" s="34"/>
      <c r="M224" s="141" t="s">
        <v>29</v>
      </c>
      <c r="N224" s="142" t="s">
        <v>46</v>
      </c>
      <c r="P224" s="143">
        <f>O224*H224</f>
        <v>0</v>
      </c>
      <c r="Q224" s="143">
        <v>1.6420000000000001E-2</v>
      </c>
      <c r="R224" s="143">
        <f>Q224*H224</f>
        <v>0.22167000000000001</v>
      </c>
      <c r="S224" s="143">
        <v>0</v>
      </c>
      <c r="T224" s="144">
        <f>S224*H224</f>
        <v>0</v>
      </c>
      <c r="AR224" s="145" t="s">
        <v>251</v>
      </c>
      <c r="AT224" s="145" t="s">
        <v>246</v>
      </c>
      <c r="AU224" s="145" t="s">
        <v>21</v>
      </c>
      <c r="AY224" s="18" t="s">
        <v>244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83</v>
      </c>
      <c r="BK224" s="146">
        <f>ROUND(I224*H224,2)</f>
        <v>0</v>
      </c>
      <c r="BL224" s="18" t="s">
        <v>251</v>
      </c>
      <c r="BM224" s="145" t="s">
        <v>4988</v>
      </c>
    </row>
    <row r="225" spans="2:65" s="1" customFormat="1" ht="19.5">
      <c r="B225" s="34"/>
      <c r="D225" s="147" t="s">
        <v>253</v>
      </c>
      <c r="F225" s="148" t="s">
        <v>4892</v>
      </c>
      <c r="I225" s="149"/>
      <c r="L225" s="34"/>
      <c r="M225" s="150"/>
      <c r="T225" s="55"/>
      <c r="AT225" s="18" t="s">
        <v>253</v>
      </c>
      <c r="AU225" s="18" t="s">
        <v>21</v>
      </c>
    </row>
    <row r="226" spans="2:65" s="1" customFormat="1">
      <c r="B226" s="34"/>
      <c r="D226" s="151" t="s">
        <v>255</v>
      </c>
      <c r="F226" s="152" t="s">
        <v>4893</v>
      </c>
      <c r="I226" s="149"/>
      <c r="L226" s="34"/>
      <c r="M226" s="150"/>
      <c r="T226" s="55"/>
      <c r="AT226" s="18" t="s">
        <v>255</v>
      </c>
      <c r="AU226" s="18" t="s">
        <v>21</v>
      </c>
    </row>
    <row r="227" spans="2:65" s="12" customFormat="1">
      <c r="B227" s="153"/>
      <c r="D227" s="147" t="s">
        <v>262</v>
      </c>
      <c r="E227" s="154" t="s">
        <v>29</v>
      </c>
      <c r="F227" s="155" t="s">
        <v>4989</v>
      </c>
      <c r="H227" s="156">
        <v>13.5</v>
      </c>
      <c r="I227" s="157"/>
      <c r="L227" s="153"/>
      <c r="M227" s="158"/>
      <c r="T227" s="159"/>
      <c r="AT227" s="154" t="s">
        <v>262</v>
      </c>
      <c r="AU227" s="154" t="s">
        <v>21</v>
      </c>
      <c r="AV227" s="12" t="s">
        <v>21</v>
      </c>
      <c r="AW227" s="12" t="s">
        <v>36</v>
      </c>
      <c r="AX227" s="12" t="s">
        <v>83</v>
      </c>
      <c r="AY227" s="154" t="s">
        <v>244</v>
      </c>
    </row>
    <row r="228" spans="2:65" s="1" customFormat="1" ht="16.5" customHeight="1">
      <c r="B228" s="34"/>
      <c r="C228" s="175" t="s">
        <v>468</v>
      </c>
      <c r="D228" s="175" t="s">
        <v>373</v>
      </c>
      <c r="E228" s="176" t="s">
        <v>4895</v>
      </c>
      <c r="F228" s="177" t="s">
        <v>4896</v>
      </c>
      <c r="G228" s="178" t="s">
        <v>591</v>
      </c>
      <c r="H228" s="179">
        <v>13.5</v>
      </c>
      <c r="I228" s="180"/>
      <c r="J228" s="181">
        <f>ROUND(I228*H228,2)</f>
        <v>0</v>
      </c>
      <c r="K228" s="177" t="s">
        <v>29</v>
      </c>
      <c r="L228" s="182"/>
      <c r="M228" s="183" t="s">
        <v>29</v>
      </c>
      <c r="N228" s="184" t="s">
        <v>46</v>
      </c>
      <c r="P228" s="143">
        <f>O228*H228</f>
        <v>0</v>
      </c>
      <c r="Q228" s="143">
        <v>1.5959999999999998E-2</v>
      </c>
      <c r="R228" s="143">
        <f>Q228*H228</f>
        <v>0.21545999999999998</v>
      </c>
      <c r="S228" s="143">
        <v>0</v>
      </c>
      <c r="T228" s="144">
        <f>S228*H228</f>
        <v>0</v>
      </c>
      <c r="AR228" s="145" t="s">
        <v>300</v>
      </c>
      <c r="AT228" s="145" t="s">
        <v>373</v>
      </c>
      <c r="AU228" s="145" t="s">
        <v>21</v>
      </c>
      <c r="AY228" s="18" t="s">
        <v>244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83</v>
      </c>
      <c r="BK228" s="146">
        <f>ROUND(I228*H228,2)</f>
        <v>0</v>
      </c>
      <c r="BL228" s="18" t="s">
        <v>251</v>
      </c>
      <c r="BM228" s="145" t="s">
        <v>4990</v>
      </c>
    </row>
    <row r="229" spans="2:65" s="12" customFormat="1">
      <c r="B229" s="153"/>
      <c r="D229" s="147" t="s">
        <v>262</v>
      </c>
      <c r="F229" s="155" t="s">
        <v>4991</v>
      </c>
      <c r="H229" s="156">
        <v>13.5</v>
      </c>
      <c r="I229" s="157"/>
      <c r="L229" s="153"/>
      <c r="M229" s="158"/>
      <c r="T229" s="159"/>
      <c r="AT229" s="154" t="s">
        <v>262</v>
      </c>
      <c r="AU229" s="154" t="s">
        <v>21</v>
      </c>
      <c r="AV229" s="12" t="s">
        <v>21</v>
      </c>
      <c r="AW229" s="12" t="s">
        <v>4</v>
      </c>
      <c r="AX229" s="12" t="s">
        <v>83</v>
      </c>
      <c r="AY229" s="154" t="s">
        <v>244</v>
      </c>
    </row>
    <row r="230" spans="2:65" s="1" customFormat="1" ht="16.5" customHeight="1">
      <c r="B230" s="34"/>
      <c r="C230" s="134" t="s">
        <v>476</v>
      </c>
      <c r="D230" s="134" t="s">
        <v>246</v>
      </c>
      <c r="E230" s="135" t="s">
        <v>4992</v>
      </c>
      <c r="F230" s="136" t="s">
        <v>4993</v>
      </c>
      <c r="G230" s="137" t="s">
        <v>591</v>
      </c>
      <c r="H230" s="138">
        <v>3.5</v>
      </c>
      <c r="I230" s="139"/>
      <c r="J230" s="140">
        <f>ROUND(I230*H230,2)</f>
        <v>0</v>
      </c>
      <c r="K230" s="136" t="s">
        <v>250</v>
      </c>
      <c r="L230" s="34"/>
      <c r="M230" s="141" t="s">
        <v>29</v>
      </c>
      <c r="N230" s="142" t="s">
        <v>46</v>
      </c>
      <c r="P230" s="143">
        <f>O230*H230</f>
        <v>0</v>
      </c>
      <c r="Q230" s="143">
        <v>4.0000000000000003E-5</v>
      </c>
      <c r="R230" s="143">
        <f>Q230*H230</f>
        <v>1.4000000000000001E-4</v>
      </c>
      <c r="S230" s="143">
        <v>0</v>
      </c>
      <c r="T230" s="144">
        <f>S230*H230</f>
        <v>0</v>
      </c>
      <c r="AR230" s="145" t="s">
        <v>251</v>
      </c>
      <c r="AT230" s="145" t="s">
        <v>246</v>
      </c>
      <c r="AU230" s="145" t="s">
        <v>21</v>
      </c>
      <c r="AY230" s="18" t="s">
        <v>244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83</v>
      </c>
      <c r="BK230" s="146">
        <f>ROUND(I230*H230,2)</f>
        <v>0</v>
      </c>
      <c r="BL230" s="18" t="s">
        <v>251</v>
      </c>
      <c r="BM230" s="145" t="s">
        <v>4994</v>
      </c>
    </row>
    <row r="231" spans="2:65" s="1" customFormat="1">
      <c r="B231" s="34"/>
      <c r="D231" s="147" t="s">
        <v>253</v>
      </c>
      <c r="F231" s="148" t="s">
        <v>4995</v>
      </c>
      <c r="I231" s="149"/>
      <c r="L231" s="34"/>
      <c r="M231" s="150"/>
      <c r="T231" s="55"/>
      <c r="AT231" s="18" t="s">
        <v>253</v>
      </c>
      <c r="AU231" s="18" t="s">
        <v>21</v>
      </c>
    </row>
    <row r="232" spans="2:65" s="1" customFormat="1">
      <c r="B232" s="34"/>
      <c r="D232" s="151" t="s">
        <v>255</v>
      </c>
      <c r="F232" s="152" t="s">
        <v>4996</v>
      </c>
      <c r="I232" s="149"/>
      <c r="L232" s="34"/>
      <c r="M232" s="150"/>
      <c r="T232" s="55"/>
      <c r="AT232" s="18" t="s">
        <v>255</v>
      </c>
      <c r="AU232" s="18" t="s">
        <v>21</v>
      </c>
    </row>
    <row r="233" spans="2:65" s="12" customFormat="1">
      <c r="B233" s="153"/>
      <c r="D233" s="147" t="s">
        <v>262</v>
      </c>
      <c r="E233" s="154" t="s">
        <v>29</v>
      </c>
      <c r="F233" s="155" t="s">
        <v>4997</v>
      </c>
      <c r="H233" s="156">
        <v>3.5</v>
      </c>
      <c r="I233" s="157"/>
      <c r="L233" s="153"/>
      <c r="M233" s="158"/>
      <c r="T233" s="159"/>
      <c r="AT233" s="154" t="s">
        <v>262</v>
      </c>
      <c r="AU233" s="154" t="s">
        <v>21</v>
      </c>
      <c r="AV233" s="12" t="s">
        <v>21</v>
      </c>
      <c r="AW233" s="12" t="s">
        <v>36</v>
      </c>
      <c r="AX233" s="12" t="s">
        <v>83</v>
      </c>
      <c r="AY233" s="154" t="s">
        <v>244</v>
      </c>
    </row>
    <row r="234" spans="2:65" s="1" customFormat="1" ht="16.5" customHeight="1">
      <c r="B234" s="34"/>
      <c r="C234" s="175" t="s">
        <v>483</v>
      </c>
      <c r="D234" s="175" t="s">
        <v>373</v>
      </c>
      <c r="E234" s="176" t="s">
        <v>4998</v>
      </c>
      <c r="F234" s="177" t="s">
        <v>4999</v>
      </c>
      <c r="G234" s="178" t="s">
        <v>591</v>
      </c>
      <c r="H234" s="179">
        <v>3.5529999999999999</v>
      </c>
      <c r="I234" s="180"/>
      <c r="J234" s="181">
        <f>ROUND(I234*H234,2)</f>
        <v>0</v>
      </c>
      <c r="K234" s="177" t="s">
        <v>250</v>
      </c>
      <c r="L234" s="182"/>
      <c r="M234" s="183" t="s">
        <v>29</v>
      </c>
      <c r="N234" s="184" t="s">
        <v>46</v>
      </c>
      <c r="P234" s="143">
        <f>O234*H234</f>
        <v>0</v>
      </c>
      <c r="Q234" s="143">
        <v>2.0240000000000001E-2</v>
      </c>
      <c r="R234" s="143">
        <f>Q234*H234</f>
        <v>7.1912719999999999E-2</v>
      </c>
      <c r="S234" s="143">
        <v>0</v>
      </c>
      <c r="T234" s="144">
        <f>S234*H234</f>
        <v>0</v>
      </c>
      <c r="AR234" s="145" t="s">
        <v>300</v>
      </c>
      <c r="AT234" s="145" t="s">
        <v>373</v>
      </c>
      <c r="AU234" s="145" t="s">
        <v>21</v>
      </c>
      <c r="AY234" s="18" t="s">
        <v>244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83</v>
      </c>
      <c r="BK234" s="146">
        <f>ROUND(I234*H234,2)</f>
        <v>0</v>
      </c>
      <c r="BL234" s="18" t="s">
        <v>251</v>
      </c>
      <c r="BM234" s="145" t="s">
        <v>5000</v>
      </c>
    </row>
    <row r="235" spans="2:65" s="1" customFormat="1">
      <c r="B235" s="34"/>
      <c r="D235" s="147" t="s">
        <v>253</v>
      </c>
      <c r="F235" s="148" t="s">
        <v>4999</v>
      </c>
      <c r="I235" s="149"/>
      <c r="L235" s="34"/>
      <c r="M235" s="150"/>
      <c r="T235" s="55"/>
      <c r="AT235" s="18" t="s">
        <v>253</v>
      </c>
      <c r="AU235" s="18" t="s">
        <v>21</v>
      </c>
    </row>
    <row r="236" spans="2:65" s="12" customFormat="1">
      <c r="B236" s="153"/>
      <c r="D236" s="147" t="s">
        <v>262</v>
      </c>
      <c r="F236" s="155" t="s">
        <v>5001</v>
      </c>
      <c r="H236" s="156">
        <v>3.5529999999999999</v>
      </c>
      <c r="I236" s="157"/>
      <c r="L236" s="153"/>
      <c r="M236" s="158"/>
      <c r="T236" s="159"/>
      <c r="AT236" s="154" t="s">
        <v>262</v>
      </c>
      <c r="AU236" s="154" t="s">
        <v>21</v>
      </c>
      <c r="AV236" s="12" t="s">
        <v>21</v>
      </c>
      <c r="AW236" s="12" t="s">
        <v>4</v>
      </c>
      <c r="AX236" s="12" t="s">
        <v>83</v>
      </c>
      <c r="AY236" s="154" t="s">
        <v>244</v>
      </c>
    </row>
    <row r="237" spans="2:65" s="1" customFormat="1" ht="16.5" customHeight="1">
      <c r="B237" s="34"/>
      <c r="C237" s="134" t="s">
        <v>490</v>
      </c>
      <c r="D237" s="134" t="s">
        <v>246</v>
      </c>
      <c r="E237" s="135" t="s">
        <v>5002</v>
      </c>
      <c r="F237" s="136" t="s">
        <v>5003</v>
      </c>
      <c r="G237" s="137" t="s">
        <v>507</v>
      </c>
      <c r="H237" s="138">
        <v>1</v>
      </c>
      <c r="I237" s="139"/>
      <c r="J237" s="140">
        <f>ROUND(I237*H237,2)</f>
        <v>0</v>
      </c>
      <c r="K237" s="136" t="s">
        <v>250</v>
      </c>
      <c r="L237" s="34"/>
      <c r="M237" s="141" t="s">
        <v>29</v>
      </c>
      <c r="N237" s="142" t="s">
        <v>46</v>
      </c>
      <c r="P237" s="143">
        <f>O237*H237</f>
        <v>0</v>
      </c>
      <c r="Q237" s="143">
        <v>1.1E-4</v>
      </c>
      <c r="R237" s="143">
        <f>Q237*H237</f>
        <v>1.1E-4</v>
      </c>
      <c r="S237" s="143">
        <v>0</v>
      </c>
      <c r="T237" s="144">
        <f>S237*H237</f>
        <v>0</v>
      </c>
      <c r="AR237" s="145" t="s">
        <v>251</v>
      </c>
      <c r="AT237" s="145" t="s">
        <v>246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251</v>
      </c>
      <c r="BM237" s="145" t="s">
        <v>5004</v>
      </c>
    </row>
    <row r="238" spans="2:65" s="1" customFormat="1">
      <c r="B238" s="34"/>
      <c r="D238" s="147" t="s">
        <v>253</v>
      </c>
      <c r="F238" s="148" t="s">
        <v>5005</v>
      </c>
      <c r="I238" s="149"/>
      <c r="L238" s="34"/>
      <c r="M238" s="150"/>
      <c r="T238" s="55"/>
      <c r="AT238" s="18" t="s">
        <v>253</v>
      </c>
      <c r="AU238" s="18" t="s">
        <v>21</v>
      </c>
    </row>
    <row r="239" spans="2:65" s="1" customFormat="1">
      <c r="B239" s="34"/>
      <c r="D239" s="151" t="s">
        <v>255</v>
      </c>
      <c r="F239" s="152" t="s">
        <v>5006</v>
      </c>
      <c r="I239" s="149"/>
      <c r="L239" s="34"/>
      <c r="M239" s="150"/>
      <c r="T239" s="55"/>
      <c r="AT239" s="18" t="s">
        <v>255</v>
      </c>
      <c r="AU239" s="18" t="s">
        <v>21</v>
      </c>
    </row>
    <row r="240" spans="2:65" s="1" customFormat="1" ht="19.5">
      <c r="B240" s="34"/>
      <c r="D240" s="147" t="s">
        <v>284</v>
      </c>
      <c r="F240" s="167" t="s">
        <v>1678</v>
      </c>
      <c r="I240" s="149"/>
      <c r="L240" s="34"/>
      <c r="M240" s="150"/>
      <c r="T240" s="55"/>
      <c r="AT240" s="18" t="s">
        <v>284</v>
      </c>
      <c r="AU240" s="18" t="s">
        <v>21</v>
      </c>
    </row>
    <row r="241" spans="2:65" s="1" customFormat="1" ht="16.5" customHeight="1">
      <c r="B241" s="34"/>
      <c r="C241" s="175" t="s">
        <v>497</v>
      </c>
      <c r="D241" s="175" t="s">
        <v>373</v>
      </c>
      <c r="E241" s="176" t="s">
        <v>5007</v>
      </c>
      <c r="F241" s="177" t="s">
        <v>5008</v>
      </c>
      <c r="G241" s="178" t="s">
        <v>507</v>
      </c>
      <c r="H241" s="179">
        <v>1</v>
      </c>
      <c r="I241" s="180"/>
      <c r="J241" s="181">
        <f>ROUND(I241*H241,2)</f>
        <v>0</v>
      </c>
      <c r="K241" s="177" t="s">
        <v>250</v>
      </c>
      <c r="L241" s="182"/>
      <c r="M241" s="183" t="s">
        <v>29</v>
      </c>
      <c r="N241" s="184" t="s">
        <v>46</v>
      </c>
      <c r="P241" s="143">
        <f>O241*H241</f>
        <v>0</v>
      </c>
      <c r="Q241" s="143">
        <v>4.7999999999999996E-3</v>
      </c>
      <c r="R241" s="143">
        <f>Q241*H241</f>
        <v>4.7999999999999996E-3</v>
      </c>
      <c r="S241" s="143">
        <v>0</v>
      </c>
      <c r="T241" s="144">
        <f>S241*H241</f>
        <v>0</v>
      </c>
      <c r="AR241" s="145" t="s">
        <v>300</v>
      </c>
      <c r="AT241" s="145" t="s">
        <v>373</v>
      </c>
      <c r="AU241" s="145" t="s">
        <v>21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251</v>
      </c>
      <c r="BM241" s="145" t="s">
        <v>5009</v>
      </c>
    </row>
    <row r="242" spans="2:65" s="1" customFormat="1">
      <c r="B242" s="34"/>
      <c r="D242" s="147" t="s">
        <v>253</v>
      </c>
      <c r="F242" s="148" t="s">
        <v>5008</v>
      </c>
      <c r="I242" s="149"/>
      <c r="L242" s="34"/>
      <c r="M242" s="150"/>
      <c r="T242" s="55"/>
      <c r="AT242" s="18" t="s">
        <v>253</v>
      </c>
      <c r="AU242" s="18" t="s">
        <v>21</v>
      </c>
    </row>
    <row r="243" spans="2:65" s="1" customFormat="1" ht="19.5">
      <c r="B243" s="34"/>
      <c r="D243" s="147" t="s">
        <v>284</v>
      </c>
      <c r="F243" s="167" t="s">
        <v>1678</v>
      </c>
      <c r="I243" s="149"/>
      <c r="L243" s="34"/>
      <c r="M243" s="150"/>
      <c r="T243" s="55"/>
      <c r="AT243" s="18" t="s">
        <v>284</v>
      </c>
      <c r="AU243" s="18" t="s">
        <v>21</v>
      </c>
    </row>
    <row r="244" spans="2:65" s="1" customFormat="1" ht="16.5" customHeight="1">
      <c r="B244" s="34"/>
      <c r="C244" s="134" t="s">
        <v>504</v>
      </c>
      <c r="D244" s="134" t="s">
        <v>246</v>
      </c>
      <c r="E244" s="135" t="s">
        <v>5010</v>
      </c>
      <c r="F244" s="136" t="s">
        <v>5011</v>
      </c>
      <c r="G244" s="137" t="s">
        <v>507</v>
      </c>
      <c r="H244" s="138">
        <v>1</v>
      </c>
      <c r="I244" s="139"/>
      <c r="J244" s="140">
        <f>ROUND(I244*H244,2)</f>
        <v>0</v>
      </c>
      <c r="K244" s="136" t="s">
        <v>250</v>
      </c>
      <c r="L244" s="34"/>
      <c r="M244" s="141" t="s">
        <v>29</v>
      </c>
      <c r="N244" s="142" t="s">
        <v>46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251</v>
      </c>
      <c r="AT244" s="145" t="s">
        <v>246</v>
      </c>
      <c r="AU244" s="145" t="s">
        <v>21</v>
      </c>
      <c r="AY244" s="18" t="s">
        <v>244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83</v>
      </c>
      <c r="BK244" s="146">
        <f>ROUND(I244*H244,2)</f>
        <v>0</v>
      </c>
      <c r="BL244" s="18" t="s">
        <v>251</v>
      </c>
      <c r="BM244" s="145" t="s">
        <v>5012</v>
      </c>
    </row>
    <row r="245" spans="2:65" s="1" customFormat="1">
      <c r="B245" s="34"/>
      <c r="D245" s="147" t="s">
        <v>253</v>
      </c>
      <c r="F245" s="148" t="s">
        <v>5013</v>
      </c>
      <c r="I245" s="149"/>
      <c r="L245" s="34"/>
      <c r="M245" s="150"/>
      <c r="T245" s="55"/>
      <c r="AT245" s="18" t="s">
        <v>253</v>
      </c>
      <c r="AU245" s="18" t="s">
        <v>21</v>
      </c>
    </row>
    <row r="246" spans="2:65" s="1" customFormat="1">
      <c r="B246" s="34"/>
      <c r="D246" s="151" t="s">
        <v>255</v>
      </c>
      <c r="F246" s="152" t="s">
        <v>5014</v>
      </c>
      <c r="I246" s="149"/>
      <c r="L246" s="34"/>
      <c r="M246" s="150"/>
      <c r="T246" s="55"/>
      <c r="AT246" s="18" t="s">
        <v>255</v>
      </c>
      <c r="AU246" s="18" t="s">
        <v>21</v>
      </c>
    </row>
    <row r="247" spans="2:65" s="1" customFormat="1" ht="19.5">
      <c r="B247" s="34"/>
      <c r="D247" s="147" t="s">
        <v>284</v>
      </c>
      <c r="F247" s="167" t="s">
        <v>5015</v>
      </c>
      <c r="I247" s="149"/>
      <c r="L247" s="34"/>
      <c r="M247" s="150"/>
      <c r="T247" s="55"/>
      <c r="AT247" s="18" t="s">
        <v>284</v>
      </c>
      <c r="AU247" s="18" t="s">
        <v>21</v>
      </c>
    </row>
    <row r="248" spans="2:65" s="1" customFormat="1" ht="16.5" customHeight="1">
      <c r="B248" s="34"/>
      <c r="C248" s="175" t="s">
        <v>511</v>
      </c>
      <c r="D248" s="175" t="s">
        <v>373</v>
      </c>
      <c r="E248" s="176" t="s">
        <v>5016</v>
      </c>
      <c r="F248" s="177" t="s">
        <v>5017</v>
      </c>
      <c r="G248" s="178" t="s">
        <v>507</v>
      </c>
      <c r="H248" s="179">
        <v>1</v>
      </c>
      <c r="I248" s="180"/>
      <c r="J248" s="181">
        <f>ROUND(I248*H248,2)</f>
        <v>0</v>
      </c>
      <c r="K248" s="177" t="s">
        <v>250</v>
      </c>
      <c r="L248" s="182"/>
      <c r="M248" s="183" t="s">
        <v>29</v>
      </c>
      <c r="N248" s="184" t="s">
        <v>46</v>
      </c>
      <c r="P248" s="143">
        <f>O248*H248</f>
        <v>0</v>
      </c>
      <c r="Q248" s="143">
        <v>2.5999999999999999E-2</v>
      </c>
      <c r="R248" s="143">
        <f>Q248*H248</f>
        <v>2.5999999999999999E-2</v>
      </c>
      <c r="S248" s="143">
        <v>0</v>
      </c>
      <c r="T248" s="144">
        <f>S248*H248</f>
        <v>0</v>
      </c>
      <c r="AR248" s="145" t="s">
        <v>300</v>
      </c>
      <c r="AT248" s="145" t="s">
        <v>373</v>
      </c>
      <c r="AU248" s="145" t="s">
        <v>21</v>
      </c>
      <c r="AY248" s="18" t="s">
        <v>244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83</v>
      </c>
      <c r="BK248" s="146">
        <f>ROUND(I248*H248,2)</f>
        <v>0</v>
      </c>
      <c r="BL248" s="18" t="s">
        <v>251</v>
      </c>
      <c r="BM248" s="145" t="s">
        <v>5018</v>
      </c>
    </row>
    <row r="249" spans="2:65" s="1" customFormat="1">
      <c r="B249" s="34"/>
      <c r="D249" s="147" t="s">
        <v>253</v>
      </c>
      <c r="F249" s="148" t="s">
        <v>5017</v>
      </c>
      <c r="I249" s="149"/>
      <c r="L249" s="34"/>
      <c r="M249" s="150"/>
      <c r="T249" s="55"/>
      <c r="AT249" s="18" t="s">
        <v>253</v>
      </c>
      <c r="AU249" s="18" t="s">
        <v>21</v>
      </c>
    </row>
    <row r="250" spans="2:65" s="1" customFormat="1" ht="19.5">
      <c r="B250" s="34"/>
      <c r="D250" s="147" t="s">
        <v>284</v>
      </c>
      <c r="F250" s="167" t="s">
        <v>5015</v>
      </c>
      <c r="I250" s="149"/>
      <c r="L250" s="34"/>
      <c r="M250" s="150"/>
      <c r="T250" s="55"/>
      <c r="AT250" s="18" t="s">
        <v>284</v>
      </c>
      <c r="AU250" s="18" t="s">
        <v>21</v>
      </c>
    </row>
    <row r="251" spans="2:65" s="1" customFormat="1" ht="16.5" customHeight="1">
      <c r="B251" s="34"/>
      <c r="C251" s="134" t="s">
        <v>518</v>
      </c>
      <c r="D251" s="134" t="s">
        <v>246</v>
      </c>
      <c r="E251" s="135" t="s">
        <v>5019</v>
      </c>
      <c r="F251" s="136" t="s">
        <v>5020</v>
      </c>
      <c r="G251" s="137" t="s">
        <v>507</v>
      </c>
      <c r="H251" s="138">
        <v>1</v>
      </c>
      <c r="I251" s="139"/>
      <c r="J251" s="140">
        <f>ROUND(I251*H251,2)</f>
        <v>0</v>
      </c>
      <c r="K251" s="136" t="s">
        <v>250</v>
      </c>
      <c r="L251" s="34"/>
      <c r="M251" s="141" t="s">
        <v>29</v>
      </c>
      <c r="N251" s="142" t="s">
        <v>46</v>
      </c>
      <c r="P251" s="143">
        <f>O251*H251</f>
        <v>0</v>
      </c>
      <c r="Q251" s="143">
        <v>0.55256000000000005</v>
      </c>
      <c r="R251" s="143">
        <f>Q251*H251</f>
        <v>0.55256000000000005</v>
      </c>
      <c r="S251" s="143">
        <v>0</v>
      </c>
      <c r="T251" s="144">
        <f>S251*H251</f>
        <v>0</v>
      </c>
      <c r="AR251" s="145" t="s">
        <v>251</v>
      </c>
      <c r="AT251" s="145" t="s">
        <v>246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251</v>
      </c>
      <c r="BM251" s="145" t="s">
        <v>5021</v>
      </c>
    </row>
    <row r="252" spans="2:65" s="1" customFormat="1">
      <c r="B252" s="34"/>
      <c r="D252" s="147" t="s">
        <v>253</v>
      </c>
      <c r="F252" s="148" t="s">
        <v>5022</v>
      </c>
      <c r="I252" s="149"/>
      <c r="L252" s="34"/>
      <c r="M252" s="150"/>
      <c r="T252" s="55"/>
      <c r="AT252" s="18" t="s">
        <v>253</v>
      </c>
      <c r="AU252" s="18" t="s">
        <v>21</v>
      </c>
    </row>
    <row r="253" spans="2:65" s="1" customFormat="1">
      <c r="B253" s="34"/>
      <c r="D253" s="151" t="s">
        <v>255</v>
      </c>
      <c r="F253" s="152" t="s">
        <v>5023</v>
      </c>
      <c r="I253" s="149"/>
      <c r="L253" s="34"/>
      <c r="M253" s="150"/>
      <c r="T253" s="55"/>
      <c r="AT253" s="18" t="s">
        <v>255</v>
      </c>
      <c r="AU253" s="18" t="s">
        <v>21</v>
      </c>
    </row>
    <row r="254" spans="2:65" s="1" customFormat="1" ht="19.5">
      <c r="B254" s="34"/>
      <c r="D254" s="147" t="s">
        <v>284</v>
      </c>
      <c r="F254" s="167" t="s">
        <v>5024</v>
      </c>
      <c r="I254" s="149"/>
      <c r="L254" s="34"/>
      <c r="M254" s="150"/>
      <c r="T254" s="55"/>
      <c r="AT254" s="18" t="s">
        <v>284</v>
      </c>
      <c r="AU254" s="18" t="s">
        <v>21</v>
      </c>
    </row>
    <row r="255" spans="2:65" s="1" customFormat="1" ht="24.2" customHeight="1">
      <c r="B255" s="34"/>
      <c r="C255" s="175" t="s">
        <v>522</v>
      </c>
      <c r="D255" s="175" t="s">
        <v>373</v>
      </c>
      <c r="E255" s="176" t="s">
        <v>5025</v>
      </c>
      <c r="F255" s="177" t="s">
        <v>5026</v>
      </c>
      <c r="G255" s="178" t="s">
        <v>507</v>
      </c>
      <c r="H255" s="179">
        <v>1</v>
      </c>
      <c r="I255" s="180"/>
      <c r="J255" s="181">
        <f>ROUND(I255*H255,2)</f>
        <v>0</v>
      </c>
      <c r="K255" s="177" t="s">
        <v>250</v>
      </c>
      <c r="L255" s="182"/>
      <c r="M255" s="183" t="s">
        <v>29</v>
      </c>
      <c r="N255" s="184" t="s">
        <v>46</v>
      </c>
      <c r="P255" s="143">
        <f>O255*H255</f>
        <v>0</v>
      </c>
      <c r="Q255" s="143">
        <v>3.9140000000000001</v>
      </c>
      <c r="R255" s="143">
        <f>Q255*H255</f>
        <v>3.9140000000000001</v>
      </c>
      <c r="S255" s="143">
        <v>0</v>
      </c>
      <c r="T255" s="144">
        <f>S255*H255</f>
        <v>0</v>
      </c>
      <c r="AR255" s="145" t="s">
        <v>300</v>
      </c>
      <c r="AT255" s="145" t="s">
        <v>373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5027</v>
      </c>
    </row>
    <row r="256" spans="2:65" s="1" customFormat="1">
      <c r="B256" s="34"/>
      <c r="D256" s="147" t="s">
        <v>253</v>
      </c>
      <c r="F256" s="148" t="s">
        <v>5026</v>
      </c>
      <c r="I256" s="149"/>
      <c r="L256" s="34"/>
      <c r="M256" s="150"/>
      <c r="T256" s="55"/>
      <c r="AT256" s="18" t="s">
        <v>253</v>
      </c>
      <c r="AU256" s="18" t="s">
        <v>21</v>
      </c>
    </row>
    <row r="257" spans="2:65" s="1" customFormat="1" ht="16.5" customHeight="1">
      <c r="B257" s="34"/>
      <c r="C257" s="134" t="s">
        <v>531</v>
      </c>
      <c r="D257" s="134" t="s">
        <v>246</v>
      </c>
      <c r="E257" s="135" t="s">
        <v>5028</v>
      </c>
      <c r="F257" s="136" t="s">
        <v>5029</v>
      </c>
      <c r="G257" s="137" t="s">
        <v>507</v>
      </c>
      <c r="H257" s="138">
        <v>1</v>
      </c>
      <c r="I257" s="139"/>
      <c r="J257" s="140">
        <f>ROUND(I257*H257,2)</f>
        <v>0</v>
      </c>
      <c r="K257" s="136" t="s">
        <v>250</v>
      </c>
      <c r="L257" s="34"/>
      <c r="M257" s="141" t="s">
        <v>29</v>
      </c>
      <c r="N257" s="142" t="s">
        <v>46</v>
      </c>
      <c r="P257" s="143">
        <f>O257*H257</f>
        <v>0</v>
      </c>
      <c r="Q257" s="143">
        <v>1.018E-2</v>
      </c>
      <c r="R257" s="143">
        <f>Q257*H257</f>
        <v>1.018E-2</v>
      </c>
      <c r="S257" s="143">
        <v>0</v>
      </c>
      <c r="T257" s="144">
        <f>S257*H257</f>
        <v>0</v>
      </c>
      <c r="AR257" s="145" t="s">
        <v>251</v>
      </c>
      <c r="AT257" s="145" t="s">
        <v>246</v>
      </c>
      <c r="AU257" s="145" t="s">
        <v>21</v>
      </c>
      <c r="AY257" s="18" t="s">
        <v>244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83</v>
      </c>
      <c r="BK257" s="146">
        <f>ROUND(I257*H257,2)</f>
        <v>0</v>
      </c>
      <c r="BL257" s="18" t="s">
        <v>251</v>
      </c>
      <c r="BM257" s="145" t="s">
        <v>5030</v>
      </c>
    </row>
    <row r="258" spans="2:65" s="1" customFormat="1">
      <c r="B258" s="34"/>
      <c r="D258" s="147" t="s">
        <v>253</v>
      </c>
      <c r="F258" s="148" t="s">
        <v>5031</v>
      </c>
      <c r="I258" s="149"/>
      <c r="L258" s="34"/>
      <c r="M258" s="150"/>
      <c r="T258" s="55"/>
      <c r="AT258" s="18" t="s">
        <v>253</v>
      </c>
      <c r="AU258" s="18" t="s">
        <v>21</v>
      </c>
    </row>
    <row r="259" spans="2:65" s="1" customFormat="1">
      <c r="B259" s="34"/>
      <c r="D259" s="151" t="s">
        <v>255</v>
      </c>
      <c r="F259" s="152" t="s">
        <v>5032</v>
      </c>
      <c r="I259" s="149"/>
      <c r="L259" s="34"/>
      <c r="M259" s="150"/>
      <c r="T259" s="55"/>
      <c r="AT259" s="18" t="s">
        <v>255</v>
      </c>
      <c r="AU259" s="18" t="s">
        <v>21</v>
      </c>
    </row>
    <row r="260" spans="2:65" s="1" customFormat="1" ht="19.5">
      <c r="B260" s="34"/>
      <c r="D260" s="147" t="s">
        <v>284</v>
      </c>
      <c r="F260" s="167" t="s">
        <v>5033</v>
      </c>
      <c r="I260" s="149"/>
      <c r="L260" s="34"/>
      <c r="M260" s="150"/>
      <c r="T260" s="55"/>
      <c r="AT260" s="18" t="s">
        <v>284</v>
      </c>
      <c r="AU260" s="18" t="s">
        <v>21</v>
      </c>
    </row>
    <row r="261" spans="2:65" s="1" customFormat="1" ht="16.5" customHeight="1">
      <c r="B261" s="34"/>
      <c r="C261" s="175" t="s">
        <v>535</v>
      </c>
      <c r="D261" s="175" t="s">
        <v>373</v>
      </c>
      <c r="E261" s="176" t="s">
        <v>5034</v>
      </c>
      <c r="F261" s="177" t="s">
        <v>5035</v>
      </c>
      <c r="G261" s="178" t="s">
        <v>507</v>
      </c>
      <c r="H261" s="179">
        <v>1</v>
      </c>
      <c r="I261" s="180"/>
      <c r="J261" s="181">
        <f>ROUND(I261*H261,2)</f>
        <v>0</v>
      </c>
      <c r="K261" s="177" t="s">
        <v>250</v>
      </c>
      <c r="L261" s="182"/>
      <c r="M261" s="183" t="s">
        <v>29</v>
      </c>
      <c r="N261" s="184" t="s">
        <v>46</v>
      </c>
      <c r="P261" s="143">
        <f>O261*H261</f>
        <v>0</v>
      </c>
      <c r="Q261" s="143">
        <v>0.7</v>
      </c>
      <c r="R261" s="143">
        <f>Q261*H261</f>
        <v>0.7</v>
      </c>
      <c r="S261" s="143">
        <v>0</v>
      </c>
      <c r="T261" s="144">
        <f>S261*H261</f>
        <v>0</v>
      </c>
      <c r="AR261" s="145" t="s">
        <v>300</v>
      </c>
      <c r="AT261" s="145" t="s">
        <v>373</v>
      </c>
      <c r="AU261" s="145" t="s">
        <v>21</v>
      </c>
      <c r="AY261" s="18" t="s">
        <v>244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83</v>
      </c>
      <c r="BK261" s="146">
        <f>ROUND(I261*H261,2)</f>
        <v>0</v>
      </c>
      <c r="BL261" s="18" t="s">
        <v>251</v>
      </c>
      <c r="BM261" s="145" t="s">
        <v>5036</v>
      </c>
    </row>
    <row r="262" spans="2:65" s="1" customFormat="1">
      <c r="B262" s="34"/>
      <c r="D262" s="147" t="s">
        <v>253</v>
      </c>
      <c r="F262" s="148" t="s">
        <v>5035</v>
      </c>
      <c r="I262" s="149"/>
      <c r="L262" s="34"/>
      <c r="M262" s="150"/>
      <c r="T262" s="55"/>
      <c r="AT262" s="18" t="s">
        <v>253</v>
      </c>
      <c r="AU262" s="18" t="s">
        <v>21</v>
      </c>
    </row>
    <row r="263" spans="2:65" s="1" customFormat="1" ht="16.5" customHeight="1">
      <c r="B263" s="34"/>
      <c r="C263" s="175" t="s">
        <v>539</v>
      </c>
      <c r="D263" s="175" t="s">
        <v>373</v>
      </c>
      <c r="E263" s="176" t="s">
        <v>5037</v>
      </c>
      <c r="F263" s="177" t="s">
        <v>5038</v>
      </c>
      <c r="G263" s="178" t="s">
        <v>507</v>
      </c>
      <c r="H263" s="179">
        <v>1</v>
      </c>
      <c r="I263" s="180"/>
      <c r="J263" s="181">
        <f>ROUND(I263*H263,2)</f>
        <v>0</v>
      </c>
      <c r="K263" s="177" t="s">
        <v>250</v>
      </c>
      <c r="L263" s="182"/>
      <c r="M263" s="183" t="s">
        <v>29</v>
      </c>
      <c r="N263" s="184" t="s">
        <v>46</v>
      </c>
      <c r="P263" s="143">
        <f>O263*H263</f>
        <v>0</v>
      </c>
      <c r="Q263" s="143">
        <v>2.8000000000000001E-2</v>
      </c>
      <c r="R263" s="143">
        <f>Q263*H263</f>
        <v>2.8000000000000001E-2</v>
      </c>
      <c r="S263" s="143">
        <v>0</v>
      </c>
      <c r="T263" s="144">
        <f>S263*H263</f>
        <v>0</v>
      </c>
      <c r="AR263" s="145" t="s">
        <v>300</v>
      </c>
      <c r="AT263" s="145" t="s">
        <v>373</v>
      </c>
      <c r="AU263" s="145" t="s">
        <v>21</v>
      </c>
      <c r="AY263" s="18" t="s">
        <v>244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83</v>
      </c>
      <c r="BK263" s="146">
        <f>ROUND(I263*H263,2)</f>
        <v>0</v>
      </c>
      <c r="BL263" s="18" t="s">
        <v>251</v>
      </c>
      <c r="BM263" s="145" t="s">
        <v>5039</v>
      </c>
    </row>
    <row r="264" spans="2:65" s="1" customFormat="1">
      <c r="B264" s="34"/>
      <c r="D264" s="147" t="s">
        <v>253</v>
      </c>
      <c r="F264" s="148" t="s">
        <v>5038</v>
      </c>
      <c r="I264" s="149"/>
      <c r="L264" s="34"/>
      <c r="M264" s="150"/>
      <c r="T264" s="55"/>
      <c r="AT264" s="18" t="s">
        <v>253</v>
      </c>
      <c r="AU264" s="18" t="s">
        <v>21</v>
      </c>
    </row>
    <row r="265" spans="2:65" s="1" customFormat="1" ht="19.5">
      <c r="B265" s="34"/>
      <c r="D265" s="147" t="s">
        <v>284</v>
      </c>
      <c r="F265" s="167" t="s">
        <v>5040</v>
      </c>
      <c r="I265" s="149"/>
      <c r="L265" s="34"/>
      <c r="M265" s="150"/>
      <c r="T265" s="55"/>
      <c r="AT265" s="18" t="s">
        <v>284</v>
      </c>
      <c r="AU265" s="18" t="s">
        <v>21</v>
      </c>
    </row>
    <row r="266" spans="2:65" s="1" customFormat="1" ht="16.5" customHeight="1">
      <c r="B266" s="34"/>
      <c r="C266" s="175" t="s">
        <v>543</v>
      </c>
      <c r="D266" s="175" t="s">
        <v>373</v>
      </c>
      <c r="E266" s="176" t="s">
        <v>1744</v>
      </c>
      <c r="F266" s="177" t="s">
        <v>1745</v>
      </c>
      <c r="G266" s="178" t="s">
        <v>507</v>
      </c>
      <c r="H266" s="179">
        <v>1</v>
      </c>
      <c r="I266" s="180"/>
      <c r="J266" s="181">
        <f>ROUND(I266*H266,2)</f>
        <v>0</v>
      </c>
      <c r="K266" s="177" t="s">
        <v>250</v>
      </c>
      <c r="L266" s="182"/>
      <c r="M266" s="183" t="s">
        <v>29</v>
      </c>
      <c r="N266" s="184" t="s">
        <v>46</v>
      </c>
      <c r="P266" s="143">
        <f>O266*H266</f>
        <v>0</v>
      </c>
      <c r="Q266" s="143">
        <v>5.2999999999999999E-2</v>
      </c>
      <c r="R266" s="143">
        <f>Q266*H266</f>
        <v>5.2999999999999999E-2</v>
      </c>
      <c r="S266" s="143">
        <v>0</v>
      </c>
      <c r="T266" s="144">
        <f>S266*H266</f>
        <v>0</v>
      </c>
      <c r="AR266" s="145" t="s">
        <v>300</v>
      </c>
      <c r="AT266" s="145" t="s">
        <v>373</v>
      </c>
      <c r="AU266" s="145" t="s">
        <v>21</v>
      </c>
      <c r="AY266" s="18" t="s">
        <v>244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83</v>
      </c>
      <c r="BK266" s="146">
        <f>ROUND(I266*H266,2)</f>
        <v>0</v>
      </c>
      <c r="BL266" s="18" t="s">
        <v>251</v>
      </c>
      <c r="BM266" s="145" t="s">
        <v>5041</v>
      </c>
    </row>
    <row r="267" spans="2:65" s="1" customFormat="1">
      <c r="B267" s="34"/>
      <c r="D267" s="147" t="s">
        <v>253</v>
      </c>
      <c r="F267" s="148" t="s">
        <v>1745</v>
      </c>
      <c r="I267" s="149"/>
      <c r="L267" s="34"/>
      <c r="M267" s="150"/>
      <c r="T267" s="55"/>
      <c r="AT267" s="18" t="s">
        <v>253</v>
      </c>
      <c r="AU267" s="18" t="s">
        <v>21</v>
      </c>
    </row>
    <row r="268" spans="2:65" s="1" customFormat="1" ht="19.5">
      <c r="B268" s="34"/>
      <c r="D268" s="147" t="s">
        <v>284</v>
      </c>
      <c r="F268" s="167" t="s">
        <v>5042</v>
      </c>
      <c r="I268" s="149"/>
      <c r="L268" s="34"/>
      <c r="M268" s="150"/>
      <c r="T268" s="55"/>
      <c r="AT268" s="18" t="s">
        <v>284</v>
      </c>
      <c r="AU268" s="18" t="s">
        <v>21</v>
      </c>
    </row>
    <row r="269" spans="2:65" s="1" customFormat="1" ht="21.75" customHeight="1">
      <c r="B269" s="34"/>
      <c r="C269" s="134" t="s">
        <v>550</v>
      </c>
      <c r="D269" s="134" t="s">
        <v>246</v>
      </c>
      <c r="E269" s="135" t="s">
        <v>4910</v>
      </c>
      <c r="F269" s="136" t="s">
        <v>4911</v>
      </c>
      <c r="G269" s="137" t="s">
        <v>507</v>
      </c>
      <c r="H269" s="138">
        <v>1</v>
      </c>
      <c r="I269" s="139"/>
      <c r="J269" s="140">
        <f>ROUND(I269*H269,2)</f>
        <v>0</v>
      </c>
      <c r="K269" s="136" t="s">
        <v>29</v>
      </c>
      <c r="L269" s="34"/>
      <c r="M269" s="141" t="s">
        <v>29</v>
      </c>
      <c r="N269" s="142" t="s">
        <v>46</v>
      </c>
      <c r="P269" s="143">
        <f>O269*H269</f>
        <v>0</v>
      </c>
      <c r="Q269" s="143">
        <v>4.2300000000000004</v>
      </c>
      <c r="R269" s="143">
        <f>Q269*H269</f>
        <v>4.2300000000000004</v>
      </c>
      <c r="S269" s="143">
        <v>0</v>
      </c>
      <c r="T269" s="144">
        <f>S269*H269</f>
        <v>0</v>
      </c>
      <c r="AR269" s="145" t="s">
        <v>251</v>
      </c>
      <c r="AT269" s="145" t="s">
        <v>246</v>
      </c>
      <c r="AU269" s="145" t="s">
        <v>21</v>
      </c>
      <c r="AY269" s="18" t="s">
        <v>244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83</v>
      </c>
      <c r="BK269" s="146">
        <f>ROUND(I269*H269,2)</f>
        <v>0</v>
      </c>
      <c r="BL269" s="18" t="s">
        <v>251</v>
      </c>
      <c r="BM269" s="145" t="s">
        <v>5043</v>
      </c>
    </row>
    <row r="270" spans="2:65" s="1" customFormat="1" ht="19.5">
      <c r="B270" s="34"/>
      <c r="D270" s="147" t="s">
        <v>284</v>
      </c>
      <c r="F270" s="167" t="s">
        <v>4913</v>
      </c>
      <c r="I270" s="149"/>
      <c r="L270" s="34"/>
      <c r="M270" s="150"/>
      <c r="T270" s="55"/>
      <c r="AT270" s="18" t="s">
        <v>284</v>
      </c>
      <c r="AU270" s="18" t="s">
        <v>21</v>
      </c>
    </row>
    <row r="271" spans="2:65" s="1" customFormat="1" ht="21.75" customHeight="1">
      <c r="B271" s="34"/>
      <c r="C271" s="134" t="s">
        <v>557</v>
      </c>
      <c r="D271" s="134" t="s">
        <v>246</v>
      </c>
      <c r="E271" s="135" t="s">
        <v>1807</v>
      </c>
      <c r="F271" s="136" t="s">
        <v>1808</v>
      </c>
      <c r="G271" s="137" t="s">
        <v>507</v>
      </c>
      <c r="H271" s="138">
        <v>1</v>
      </c>
      <c r="I271" s="139"/>
      <c r="J271" s="140">
        <f>ROUND(I271*H271,2)</f>
        <v>0</v>
      </c>
      <c r="K271" s="136" t="s">
        <v>250</v>
      </c>
      <c r="L271" s="34"/>
      <c r="M271" s="141" t="s">
        <v>29</v>
      </c>
      <c r="N271" s="142" t="s">
        <v>46</v>
      </c>
      <c r="P271" s="143">
        <f>O271*H271</f>
        <v>0</v>
      </c>
      <c r="Q271" s="143">
        <v>0.09</v>
      </c>
      <c r="R271" s="143">
        <f>Q271*H271</f>
        <v>0.09</v>
      </c>
      <c r="S271" s="143">
        <v>0</v>
      </c>
      <c r="T271" s="144">
        <f>S271*H271</f>
        <v>0</v>
      </c>
      <c r="AR271" s="145" t="s">
        <v>251</v>
      </c>
      <c r="AT271" s="145" t="s">
        <v>246</v>
      </c>
      <c r="AU271" s="145" t="s">
        <v>21</v>
      </c>
      <c r="AY271" s="18" t="s">
        <v>244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83</v>
      </c>
      <c r="BK271" s="146">
        <f>ROUND(I271*H271,2)</f>
        <v>0</v>
      </c>
      <c r="BL271" s="18" t="s">
        <v>251</v>
      </c>
      <c r="BM271" s="145" t="s">
        <v>5044</v>
      </c>
    </row>
    <row r="272" spans="2:65" s="1" customFormat="1">
      <c r="B272" s="34"/>
      <c r="D272" s="147" t="s">
        <v>253</v>
      </c>
      <c r="F272" s="148" t="s">
        <v>1810</v>
      </c>
      <c r="I272" s="149"/>
      <c r="L272" s="34"/>
      <c r="M272" s="150"/>
      <c r="T272" s="55"/>
      <c r="AT272" s="18" t="s">
        <v>253</v>
      </c>
      <c r="AU272" s="18" t="s">
        <v>21</v>
      </c>
    </row>
    <row r="273" spans="2:65" s="1" customFormat="1">
      <c r="B273" s="34"/>
      <c r="D273" s="151" t="s">
        <v>255</v>
      </c>
      <c r="F273" s="152" t="s">
        <v>1811</v>
      </c>
      <c r="I273" s="149"/>
      <c r="L273" s="34"/>
      <c r="M273" s="150"/>
      <c r="T273" s="55"/>
      <c r="AT273" s="18" t="s">
        <v>255</v>
      </c>
      <c r="AU273" s="18" t="s">
        <v>21</v>
      </c>
    </row>
    <row r="274" spans="2:65" s="1" customFormat="1" ht="19.5">
      <c r="B274" s="34"/>
      <c r="D274" s="147" t="s">
        <v>284</v>
      </c>
      <c r="F274" s="167" t="s">
        <v>5042</v>
      </c>
      <c r="I274" s="149"/>
      <c r="L274" s="34"/>
      <c r="M274" s="150"/>
      <c r="T274" s="55"/>
      <c r="AT274" s="18" t="s">
        <v>284</v>
      </c>
      <c r="AU274" s="18" t="s">
        <v>21</v>
      </c>
    </row>
    <row r="275" spans="2:65" s="1" customFormat="1" ht="21.75" customHeight="1">
      <c r="B275" s="34"/>
      <c r="C275" s="175" t="s">
        <v>563</v>
      </c>
      <c r="D275" s="175" t="s">
        <v>373</v>
      </c>
      <c r="E275" s="176" t="s">
        <v>5045</v>
      </c>
      <c r="F275" s="177" t="s">
        <v>5046</v>
      </c>
      <c r="G275" s="178" t="s">
        <v>507</v>
      </c>
      <c r="H275" s="179">
        <v>1</v>
      </c>
      <c r="I275" s="180"/>
      <c r="J275" s="181">
        <f>ROUND(I275*H275,2)</f>
        <v>0</v>
      </c>
      <c r="K275" s="177" t="s">
        <v>250</v>
      </c>
      <c r="L275" s="182"/>
      <c r="M275" s="183" t="s">
        <v>29</v>
      </c>
      <c r="N275" s="184" t="s">
        <v>46</v>
      </c>
      <c r="P275" s="143">
        <f>O275*H275</f>
        <v>0</v>
      </c>
      <c r="Q275" s="143">
        <v>6.9000000000000006E-2</v>
      </c>
      <c r="R275" s="143">
        <f>Q275*H275</f>
        <v>6.9000000000000006E-2</v>
      </c>
      <c r="S275" s="143">
        <v>0</v>
      </c>
      <c r="T275" s="144">
        <f>S275*H275</f>
        <v>0</v>
      </c>
      <c r="AR275" s="145" t="s">
        <v>300</v>
      </c>
      <c r="AT275" s="145" t="s">
        <v>373</v>
      </c>
      <c r="AU275" s="145" t="s">
        <v>21</v>
      </c>
      <c r="AY275" s="18" t="s">
        <v>244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83</v>
      </c>
      <c r="BK275" s="146">
        <f>ROUND(I275*H275,2)</f>
        <v>0</v>
      </c>
      <c r="BL275" s="18" t="s">
        <v>251</v>
      </c>
      <c r="BM275" s="145" t="s">
        <v>5047</v>
      </c>
    </row>
    <row r="276" spans="2:65" s="1" customFormat="1">
      <c r="B276" s="34"/>
      <c r="D276" s="147" t="s">
        <v>253</v>
      </c>
      <c r="F276" s="148" t="s">
        <v>5046</v>
      </c>
      <c r="I276" s="149"/>
      <c r="L276" s="34"/>
      <c r="M276" s="150"/>
      <c r="T276" s="55"/>
      <c r="AT276" s="18" t="s">
        <v>253</v>
      </c>
      <c r="AU276" s="18" t="s">
        <v>21</v>
      </c>
    </row>
    <row r="277" spans="2:65" s="1" customFormat="1" ht="19.5">
      <c r="B277" s="34"/>
      <c r="D277" s="147" t="s">
        <v>284</v>
      </c>
      <c r="F277" s="167" t="s">
        <v>5048</v>
      </c>
      <c r="I277" s="149"/>
      <c r="L277" s="34"/>
      <c r="M277" s="150"/>
      <c r="T277" s="55"/>
      <c r="AT277" s="18" t="s">
        <v>284</v>
      </c>
      <c r="AU277" s="18" t="s">
        <v>21</v>
      </c>
    </row>
    <row r="278" spans="2:65" s="1" customFormat="1" ht="16.5" customHeight="1">
      <c r="B278" s="34"/>
      <c r="C278" s="134" t="s">
        <v>570</v>
      </c>
      <c r="D278" s="134" t="s">
        <v>246</v>
      </c>
      <c r="E278" s="135" t="s">
        <v>4914</v>
      </c>
      <c r="F278" s="136" t="s">
        <v>4915</v>
      </c>
      <c r="G278" s="137" t="s">
        <v>274</v>
      </c>
      <c r="H278" s="138">
        <v>8.6999999999999994E-2</v>
      </c>
      <c r="I278" s="139"/>
      <c r="J278" s="140">
        <f>ROUND(I278*H278,2)</f>
        <v>0</v>
      </c>
      <c r="K278" s="136" t="s">
        <v>250</v>
      </c>
      <c r="L278" s="34"/>
      <c r="M278" s="141" t="s">
        <v>29</v>
      </c>
      <c r="N278" s="142" t="s">
        <v>46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251</v>
      </c>
      <c r="AT278" s="145" t="s">
        <v>246</v>
      </c>
      <c r="AU278" s="145" t="s">
        <v>21</v>
      </c>
      <c r="AY278" s="18" t="s">
        <v>244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83</v>
      </c>
      <c r="BK278" s="146">
        <f>ROUND(I278*H278,2)</f>
        <v>0</v>
      </c>
      <c r="BL278" s="18" t="s">
        <v>251</v>
      </c>
      <c r="BM278" s="145" t="s">
        <v>5049</v>
      </c>
    </row>
    <row r="279" spans="2:65" s="1" customFormat="1">
      <c r="B279" s="34"/>
      <c r="D279" s="147" t="s">
        <v>253</v>
      </c>
      <c r="F279" s="148" t="s">
        <v>4917</v>
      </c>
      <c r="I279" s="149"/>
      <c r="L279" s="34"/>
      <c r="M279" s="150"/>
      <c r="T279" s="55"/>
      <c r="AT279" s="18" t="s">
        <v>253</v>
      </c>
      <c r="AU279" s="18" t="s">
        <v>21</v>
      </c>
    </row>
    <row r="280" spans="2:65" s="1" customFormat="1">
      <c r="B280" s="34"/>
      <c r="D280" s="151" t="s">
        <v>255</v>
      </c>
      <c r="F280" s="152" t="s">
        <v>4918</v>
      </c>
      <c r="I280" s="149"/>
      <c r="L280" s="34"/>
      <c r="M280" s="150"/>
      <c r="T280" s="55"/>
      <c r="AT280" s="18" t="s">
        <v>255</v>
      </c>
      <c r="AU280" s="18" t="s">
        <v>21</v>
      </c>
    </row>
    <row r="281" spans="2:65" s="1" customFormat="1" ht="19.5">
      <c r="B281" s="34"/>
      <c r="D281" s="147" t="s">
        <v>284</v>
      </c>
      <c r="F281" s="167" t="s">
        <v>4919</v>
      </c>
      <c r="I281" s="149"/>
      <c r="L281" s="34"/>
      <c r="M281" s="150"/>
      <c r="T281" s="55"/>
      <c r="AT281" s="18" t="s">
        <v>284</v>
      </c>
      <c r="AU281" s="18" t="s">
        <v>21</v>
      </c>
    </row>
    <row r="282" spans="2:65" s="12" customFormat="1">
      <c r="B282" s="153"/>
      <c r="D282" s="147" t="s">
        <v>262</v>
      </c>
      <c r="E282" s="154" t="s">
        <v>29</v>
      </c>
      <c r="F282" s="155" t="s">
        <v>5050</v>
      </c>
      <c r="H282" s="156">
        <v>8.6999999999999994E-2</v>
      </c>
      <c r="I282" s="157"/>
      <c r="L282" s="153"/>
      <c r="M282" s="158"/>
      <c r="T282" s="159"/>
      <c r="AT282" s="154" t="s">
        <v>262</v>
      </c>
      <c r="AU282" s="154" t="s">
        <v>21</v>
      </c>
      <c r="AV282" s="12" t="s">
        <v>21</v>
      </c>
      <c r="AW282" s="12" t="s">
        <v>36</v>
      </c>
      <c r="AX282" s="12" t="s">
        <v>83</v>
      </c>
      <c r="AY282" s="154" t="s">
        <v>244</v>
      </c>
    </row>
    <row r="283" spans="2:65" s="11" customFormat="1" ht="22.9" customHeight="1">
      <c r="B283" s="122"/>
      <c r="D283" s="123" t="s">
        <v>74</v>
      </c>
      <c r="E283" s="132" t="s">
        <v>775</v>
      </c>
      <c r="F283" s="132" t="s">
        <v>776</v>
      </c>
      <c r="I283" s="125"/>
      <c r="J283" s="133">
        <f>BK283</f>
        <v>0</v>
      </c>
      <c r="L283" s="122"/>
      <c r="M283" s="127"/>
      <c r="P283" s="128">
        <f>SUM(P284:P286)</f>
        <v>0</v>
      </c>
      <c r="R283" s="128">
        <f>SUM(R284:R286)</f>
        <v>0</v>
      </c>
      <c r="T283" s="129">
        <f>SUM(T284:T286)</f>
        <v>0</v>
      </c>
      <c r="AR283" s="123" t="s">
        <v>83</v>
      </c>
      <c r="AT283" s="130" t="s">
        <v>74</v>
      </c>
      <c r="AU283" s="130" t="s">
        <v>83</v>
      </c>
      <c r="AY283" s="123" t="s">
        <v>244</v>
      </c>
      <c r="BK283" s="131">
        <f>SUM(BK284:BK286)</f>
        <v>0</v>
      </c>
    </row>
    <row r="284" spans="2:65" s="1" customFormat="1" ht="16.5" customHeight="1">
      <c r="B284" s="34"/>
      <c r="C284" s="134" t="s">
        <v>577</v>
      </c>
      <c r="D284" s="134" t="s">
        <v>246</v>
      </c>
      <c r="E284" s="135" t="s">
        <v>778</v>
      </c>
      <c r="F284" s="136" t="s">
        <v>779</v>
      </c>
      <c r="G284" s="137" t="s">
        <v>416</v>
      </c>
      <c r="H284" s="138">
        <v>55.22</v>
      </c>
      <c r="I284" s="139"/>
      <c r="J284" s="140">
        <f>ROUND(I284*H284,2)</f>
        <v>0</v>
      </c>
      <c r="K284" s="136" t="s">
        <v>250</v>
      </c>
      <c r="L284" s="34"/>
      <c r="M284" s="141" t="s">
        <v>29</v>
      </c>
      <c r="N284" s="142" t="s">
        <v>46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251</v>
      </c>
      <c r="AT284" s="145" t="s">
        <v>246</v>
      </c>
      <c r="AU284" s="145" t="s">
        <v>21</v>
      </c>
      <c r="AY284" s="18" t="s">
        <v>244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83</v>
      </c>
      <c r="BK284" s="146">
        <f>ROUND(I284*H284,2)</f>
        <v>0</v>
      </c>
      <c r="BL284" s="18" t="s">
        <v>251</v>
      </c>
      <c r="BM284" s="145" t="s">
        <v>5051</v>
      </c>
    </row>
    <row r="285" spans="2:65" s="1" customFormat="1">
      <c r="B285" s="34"/>
      <c r="D285" s="147" t="s">
        <v>253</v>
      </c>
      <c r="F285" s="148" t="s">
        <v>781</v>
      </c>
      <c r="I285" s="149"/>
      <c r="L285" s="34"/>
      <c r="M285" s="150"/>
      <c r="T285" s="55"/>
      <c r="AT285" s="18" t="s">
        <v>253</v>
      </c>
      <c r="AU285" s="18" t="s">
        <v>21</v>
      </c>
    </row>
    <row r="286" spans="2:65" s="1" customFormat="1">
      <c r="B286" s="34"/>
      <c r="D286" s="151" t="s">
        <v>255</v>
      </c>
      <c r="F286" s="152" t="s">
        <v>782</v>
      </c>
      <c r="I286" s="149"/>
      <c r="L286" s="34"/>
      <c r="M286" s="185"/>
      <c r="N286" s="186"/>
      <c r="O286" s="186"/>
      <c r="P286" s="186"/>
      <c r="Q286" s="186"/>
      <c r="R286" s="186"/>
      <c r="S286" s="186"/>
      <c r="T286" s="187"/>
      <c r="AT286" s="18" t="s">
        <v>255</v>
      </c>
      <c r="AU286" s="18" t="s">
        <v>21</v>
      </c>
    </row>
    <row r="287" spans="2:65" s="1" customFormat="1" ht="6.95" customHeight="1">
      <c r="B287" s="43"/>
      <c r="C287" s="44"/>
      <c r="D287" s="44"/>
      <c r="E287" s="44"/>
      <c r="F287" s="44"/>
      <c r="G287" s="44"/>
      <c r="H287" s="44"/>
      <c r="I287" s="44"/>
      <c r="J287" s="44"/>
      <c r="K287" s="44"/>
      <c r="L287" s="34"/>
    </row>
  </sheetData>
  <sheetProtection algorithmName="SHA-512" hashValue="CHFhGy6tRSo0kyjUhwOnqX+0DEOHOzMLOdhZp1pxvnHN1WaJEExCr9/R4WYWYlwOjA+ZIm6M1AmuPNpKaX123w==" saltValue="aqqYcYhbrsAB2K7dlRmaS+Hsu6GjVqltecCz66tHDTAx2YmmJG9j1es99FytBDerrN2FpA+LQh9pq9yo6XGcWA==" spinCount="100000" sheet="1" objects="1" scenarios="1" formatColumns="0" formatRows="0" autoFilter="0"/>
  <autoFilter ref="C91:K286" xr:uid="{00000000-0009-0000-0000-000015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1500-000000000000}"/>
    <hyperlink ref="F101" r:id="rId2" xr:uid="{00000000-0004-0000-1500-000001000000}"/>
    <hyperlink ref="F104" r:id="rId3" xr:uid="{00000000-0004-0000-1500-000002000000}"/>
    <hyperlink ref="F110" r:id="rId4" xr:uid="{00000000-0004-0000-1500-000003000000}"/>
    <hyperlink ref="F114" r:id="rId5" xr:uid="{00000000-0004-0000-1500-000004000000}"/>
    <hyperlink ref="F118" r:id="rId6" xr:uid="{00000000-0004-0000-1500-000005000000}"/>
    <hyperlink ref="F122" r:id="rId7" xr:uid="{00000000-0004-0000-1500-000006000000}"/>
    <hyperlink ref="F125" r:id="rId8" xr:uid="{00000000-0004-0000-1500-000007000000}"/>
    <hyperlink ref="F130" r:id="rId9" xr:uid="{00000000-0004-0000-1500-000008000000}"/>
    <hyperlink ref="F133" r:id="rId10" xr:uid="{00000000-0004-0000-1500-000009000000}"/>
    <hyperlink ref="F143" r:id="rId11" xr:uid="{00000000-0004-0000-1500-00000A000000}"/>
    <hyperlink ref="F147" r:id="rId12" xr:uid="{00000000-0004-0000-1500-00000B000000}"/>
    <hyperlink ref="F152" r:id="rId13" xr:uid="{00000000-0004-0000-1500-00000C000000}"/>
    <hyperlink ref="F157" r:id="rId14" xr:uid="{00000000-0004-0000-1500-00000D000000}"/>
    <hyperlink ref="F165" r:id="rId15" xr:uid="{00000000-0004-0000-1500-00000E000000}"/>
    <hyperlink ref="F169" r:id="rId16" xr:uid="{00000000-0004-0000-1500-00000F000000}"/>
    <hyperlink ref="F176" r:id="rId17" xr:uid="{00000000-0004-0000-1500-000010000000}"/>
    <hyperlink ref="F179" r:id="rId18" xr:uid="{00000000-0004-0000-1500-000011000000}"/>
    <hyperlink ref="F183" r:id="rId19" xr:uid="{00000000-0004-0000-1500-000012000000}"/>
    <hyperlink ref="F188" r:id="rId20" xr:uid="{00000000-0004-0000-1500-000013000000}"/>
    <hyperlink ref="F193" r:id="rId21" xr:uid="{00000000-0004-0000-1500-000014000000}"/>
    <hyperlink ref="F198" r:id="rId22" xr:uid="{00000000-0004-0000-1500-000015000000}"/>
    <hyperlink ref="F202" r:id="rId23" xr:uid="{00000000-0004-0000-1500-000016000000}"/>
    <hyperlink ref="F205" r:id="rId24" xr:uid="{00000000-0004-0000-1500-000017000000}"/>
    <hyperlink ref="F208" r:id="rId25" xr:uid="{00000000-0004-0000-1500-000018000000}"/>
    <hyperlink ref="F212" r:id="rId26" xr:uid="{00000000-0004-0000-1500-000019000000}"/>
    <hyperlink ref="F217" r:id="rId27" xr:uid="{00000000-0004-0000-1500-00001A000000}"/>
    <hyperlink ref="F220" r:id="rId28" xr:uid="{00000000-0004-0000-1500-00001B000000}"/>
    <hyperlink ref="F226" r:id="rId29" xr:uid="{00000000-0004-0000-1500-00001C000000}"/>
    <hyperlink ref="F232" r:id="rId30" xr:uid="{00000000-0004-0000-1500-00001D000000}"/>
    <hyperlink ref="F239" r:id="rId31" xr:uid="{00000000-0004-0000-1500-00001E000000}"/>
    <hyperlink ref="F246" r:id="rId32" xr:uid="{00000000-0004-0000-1500-00001F000000}"/>
    <hyperlink ref="F253" r:id="rId33" xr:uid="{00000000-0004-0000-1500-000020000000}"/>
    <hyperlink ref="F259" r:id="rId34" xr:uid="{00000000-0004-0000-1500-000021000000}"/>
    <hyperlink ref="F273" r:id="rId35" xr:uid="{00000000-0004-0000-1500-000022000000}"/>
    <hyperlink ref="F280" r:id="rId36" xr:uid="{00000000-0004-0000-1500-000023000000}"/>
    <hyperlink ref="F286" r:id="rId37" xr:uid="{00000000-0004-0000-1500-00002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151</v>
      </c>
      <c r="AZ2" s="92" t="s">
        <v>5052</v>
      </c>
      <c r="BA2" s="92" t="s">
        <v>29</v>
      </c>
      <c r="BB2" s="92" t="s">
        <v>29</v>
      </c>
      <c r="BC2" s="92" t="s">
        <v>21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4785</v>
      </c>
      <c r="BA3" s="92" t="s">
        <v>29</v>
      </c>
      <c r="BB3" s="92" t="s">
        <v>29</v>
      </c>
      <c r="BC3" s="92" t="s">
        <v>5053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ht="12" customHeight="1">
      <c r="B8" s="21"/>
      <c r="D8" s="28" t="s">
        <v>210</v>
      </c>
      <c r="L8" s="21"/>
    </row>
    <row r="9" spans="2:56" s="1" customFormat="1" ht="16.5" customHeight="1">
      <c r="B9" s="34"/>
      <c r="E9" s="336" t="s">
        <v>4787</v>
      </c>
      <c r="F9" s="335"/>
      <c r="G9" s="335"/>
      <c r="H9" s="335"/>
      <c r="L9" s="34"/>
    </row>
    <row r="10" spans="2:56" s="1" customFormat="1" ht="12" customHeight="1">
      <c r="B10" s="34"/>
      <c r="D10" s="28" t="s">
        <v>2412</v>
      </c>
      <c r="L10" s="34"/>
    </row>
    <row r="11" spans="2:56" s="1" customFormat="1" ht="16.5" customHeight="1">
      <c r="B11" s="34"/>
      <c r="E11" s="310" t="s">
        <v>5054</v>
      </c>
      <c r="F11" s="335"/>
      <c r="G11" s="335"/>
      <c r="H11" s="335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ROUND(J92,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ROUND((SUM(BE92:BE272)),  2)</f>
        <v>0</v>
      </c>
      <c r="I35" s="96">
        <v>0.21</v>
      </c>
      <c r="J35" s="85">
        <f>ROUND(((SUM(BE92:BE272))*I35),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ROUND((SUM(BF92:BF272)),  2)</f>
        <v>0</v>
      </c>
      <c r="I36" s="96">
        <v>0.15</v>
      </c>
      <c r="J36" s="85">
        <f>ROUND(((SUM(BF92:BF272))*I36),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ROUND((SUM(BG92:BG272)),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ROUND((SUM(BH92:BH272)),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ROUND((SUM(BI92:BI272)),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4787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SO 040.42.7 - Vyústění vnitřních vod zleva v km 1,555 90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J92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J93</f>
        <v>0</v>
      </c>
      <c r="L64" s="106"/>
    </row>
    <row r="65" spans="2:12" s="9" customFormat="1" ht="19.899999999999999" customHeight="1">
      <c r="B65" s="110"/>
      <c r="D65" s="111" t="s">
        <v>217</v>
      </c>
      <c r="E65" s="112"/>
      <c r="F65" s="112"/>
      <c r="G65" s="112"/>
      <c r="H65" s="112"/>
      <c r="I65" s="112"/>
      <c r="J65" s="113">
        <f>J94</f>
        <v>0</v>
      </c>
      <c r="L65" s="110"/>
    </row>
    <row r="66" spans="2:12" s="9" customFormat="1" ht="19.899999999999999" customHeight="1">
      <c r="B66" s="110"/>
      <c r="D66" s="111" t="s">
        <v>218</v>
      </c>
      <c r="E66" s="112"/>
      <c r="F66" s="112"/>
      <c r="G66" s="112"/>
      <c r="H66" s="112"/>
      <c r="I66" s="112"/>
      <c r="J66" s="113">
        <f>J197</f>
        <v>0</v>
      </c>
      <c r="L66" s="110"/>
    </row>
    <row r="67" spans="2:12" s="9" customFormat="1" ht="19.899999999999999" customHeight="1">
      <c r="B67" s="110"/>
      <c r="D67" s="111" t="s">
        <v>219</v>
      </c>
      <c r="E67" s="112"/>
      <c r="F67" s="112"/>
      <c r="G67" s="112"/>
      <c r="H67" s="112"/>
      <c r="I67" s="112"/>
      <c r="J67" s="113">
        <f>J202</f>
        <v>0</v>
      </c>
      <c r="L67" s="110"/>
    </row>
    <row r="68" spans="2:12" s="9" customFormat="1" ht="19.899999999999999" customHeight="1">
      <c r="B68" s="110"/>
      <c r="D68" s="111" t="s">
        <v>220</v>
      </c>
      <c r="E68" s="112"/>
      <c r="F68" s="112"/>
      <c r="G68" s="112"/>
      <c r="H68" s="112"/>
      <c r="I68" s="112"/>
      <c r="J68" s="113">
        <f>J231</f>
        <v>0</v>
      </c>
      <c r="L68" s="110"/>
    </row>
    <row r="69" spans="2:12" s="9" customFormat="1" ht="19.899999999999999" customHeight="1">
      <c r="B69" s="110"/>
      <c r="D69" s="111" t="s">
        <v>1345</v>
      </c>
      <c r="E69" s="112"/>
      <c r="F69" s="112"/>
      <c r="G69" s="112"/>
      <c r="H69" s="112"/>
      <c r="I69" s="112"/>
      <c r="J69" s="113">
        <f>J240</f>
        <v>0</v>
      </c>
      <c r="L69" s="110"/>
    </row>
    <row r="70" spans="2:12" s="9" customFormat="1" ht="19.899999999999999" customHeight="1">
      <c r="B70" s="110"/>
      <c r="D70" s="111" t="s">
        <v>224</v>
      </c>
      <c r="E70" s="112"/>
      <c r="F70" s="112"/>
      <c r="G70" s="112"/>
      <c r="H70" s="112"/>
      <c r="I70" s="112"/>
      <c r="J70" s="113">
        <f>J269</f>
        <v>0</v>
      </c>
      <c r="L70" s="110"/>
    </row>
    <row r="71" spans="2:12" s="1" customFormat="1" ht="21.75" customHeight="1">
      <c r="B71" s="34"/>
      <c r="L71" s="34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4"/>
    </row>
    <row r="76" spans="2:12" s="1" customFormat="1" ht="6.9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4"/>
    </row>
    <row r="77" spans="2:12" s="1" customFormat="1" ht="24.95" customHeight="1">
      <c r="B77" s="34"/>
      <c r="C77" s="22" t="s">
        <v>229</v>
      </c>
      <c r="L77" s="34"/>
    </row>
    <row r="78" spans="2:12" s="1" customFormat="1" ht="6.95" customHeight="1">
      <c r="B78" s="34"/>
      <c r="L78" s="34"/>
    </row>
    <row r="79" spans="2:12" s="1" customFormat="1" ht="12" customHeight="1">
      <c r="B79" s="34"/>
      <c r="C79" s="28" t="s">
        <v>16</v>
      </c>
      <c r="L79" s="34"/>
    </row>
    <row r="80" spans="2:12" s="1" customFormat="1" ht="16.5" customHeight="1">
      <c r="B80" s="34"/>
      <c r="E80" s="336" t="str">
        <f>E7</f>
        <v>Opatření Zátor-Loučky, OHO, Dílčí stavba 02.040 Opatření v úseku Zátor - Loučky</v>
      </c>
      <c r="F80" s="337"/>
      <c r="G80" s="337"/>
      <c r="H80" s="337"/>
      <c r="L80" s="34"/>
    </row>
    <row r="81" spans="2:65" ht="12" customHeight="1">
      <c r="B81" s="21"/>
      <c r="C81" s="28" t="s">
        <v>210</v>
      </c>
      <c r="L81" s="21"/>
    </row>
    <row r="82" spans="2:65" s="1" customFormat="1" ht="16.5" customHeight="1">
      <c r="B82" s="34"/>
      <c r="E82" s="336" t="s">
        <v>4787</v>
      </c>
      <c r="F82" s="335"/>
      <c r="G82" s="335"/>
      <c r="H82" s="335"/>
      <c r="L82" s="34"/>
    </row>
    <row r="83" spans="2:65" s="1" customFormat="1" ht="12" customHeight="1">
      <c r="B83" s="34"/>
      <c r="C83" s="28" t="s">
        <v>2412</v>
      </c>
      <c r="L83" s="34"/>
    </row>
    <row r="84" spans="2:65" s="1" customFormat="1" ht="16.5" customHeight="1">
      <c r="B84" s="34"/>
      <c r="E84" s="310" t="str">
        <f>E11</f>
        <v>SO 040.42.7 - Vyústění vnitřních vod zleva v km 1,555 90</v>
      </c>
      <c r="F84" s="335"/>
      <c r="G84" s="335"/>
      <c r="H84" s="335"/>
      <c r="L84" s="34"/>
    </row>
    <row r="85" spans="2:65" s="1" customFormat="1" ht="6.95" customHeight="1">
      <c r="B85" s="34"/>
      <c r="L85" s="34"/>
    </row>
    <row r="86" spans="2:65" s="1" customFormat="1" ht="12" customHeight="1">
      <c r="B86" s="34"/>
      <c r="C86" s="28" t="s">
        <v>22</v>
      </c>
      <c r="F86" s="26" t="str">
        <f>F14</f>
        <v>Zátor</v>
      </c>
      <c r="I86" s="28" t="s">
        <v>24</v>
      </c>
      <c r="J86" s="51">
        <f>IF(J14="","",J14)</f>
        <v>45897</v>
      </c>
      <c r="L86" s="34"/>
    </row>
    <row r="87" spans="2:65" s="1" customFormat="1" ht="6.95" customHeight="1">
      <c r="B87" s="34"/>
      <c r="L87" s="34"/>
    </row>
    <row r="88" spans="2:65" s="1" customFormat="1" ht="15.2" customHeight="1">
      <c r="B88" s="34"/>
      <c r="C88" s="28" t="s">
        <v>27</v>
      </c>
      <c r="F88" s="26" t="str">
        <f>E17</f>
        <v>Povodí Odry, státní podnik</v>
      </c>
      <c r="I88" s="28" t="s">
        <v>34</v>
      </c>
      <c r="J88" s="32" t="str">
        <f>E23</f>
        <v>AQUATIS, a.s.</v>
      </c>
      <c r="L88" s="34"/>
    </row>
    <row r="89" spans="2:65" s="1" customFormat="1" ht="25.7" customHeight="1">
      <c r="B89" s="34"/>
      <c r="C89" s="28" t="s">
        <v>32</v>
      </c>
      <c r="F89" s="26" t="str">
        <f>IF(E20="","",E20)</f>
        <v>Vyplň údaj</v>
      </c>
      <c r="I89" s="28" t="s">
        <v>37</v>
      </c>
      <c r="J89" s="32" t="str">
        <f>E26</f>
        <v>Ing. Michal Jendruščák</v>
      </c>
      <c r="L89" s="34"/>
    </row>
    <row r="90" spans="2:65" s="1" customFormat="1" ht="10.35" customHeight="1">
      <c r="B90" s="34"/>
      <c r="L90" s="34"/>
    </row>
    <row r="91" spans="2:65" s="10" customFormat="1" ht="29.25" customHeight="1">
      <c r="B91" s="114"/>
      <c r="C91" s="115" t="s">
        <v>230</v>
      </c>
      <c r="D91" s="116" t="s">
        <v>60</v>
      </c>
      <c r="E91" s="116" t="s">
        <v>56</v>
      </c>
      <c r="F91" s="116" t="s">
        <v>57</v>
      </c>
      <c r="G91" s="116" t="s">
        <v>231</v>
      </c>
      <c r="H91" s="116" t="s">
        <v>232</v>
      </c>
      <c r="I91" s="116" t="s">
        <v>233</v>
      </c>
      <c r="J91" s="116" t="s">
        <v>214</v>
      </c>
      <c r="K91" s="117" t="s">
        <v>234</v>
      </c>
      <c r="L91" s="114"/>
      <c r="M91" s="58" t="s">
        <v>29</v>
      </c>
      <c r="N91" s="59" t="s">
        <v>45</v>
      </c>
      <c r="O91" s="59" t="s">
        <v>235</v>
      </c>
      <c r="P91" s="59" t="s">
        <v>236</v>
      </c>
      <c r="Q91" s="59" t="s">
        <v>237</v>
      </c>
      <c r="R91" s="59" t="s">
        <v>238</v>
      </c>
      <c r="S91" s="59" t="s">
        <v>239</v>
      </c>
      <c r="T91" s="60" t="s">
        <v>240</v>
      </c>
    </row>
    <row r="92" spans="2:65" s="1" customFormat="1" ht="22.9" customHeight="1">
      <c r="B92" s="34"/>
      <c r="C92" s="63" t="s">
        <v>241</v>
      </c>
      <c r="J92" s="118">
        <f>BK92</f>
        <v>0</v>
      </c>
      <c r="L92" s="34"/>
      <c r="M92" s="61"/>
      <c r="N92" s="52"/>
      <c r="O92" s="52"/>
      <c r="P92" s="119">
        <f>P93</f>
        <v>0</v>
      </c>
      <c r="Q92" s="52"/>
      <c r="R92" s="119">
        <f>R93</f>
        <v>25.624299629999999</v>
      </c>
      <c r="S92" s="52"/>
      <c r="T92" s="120">
        <f>T93</f>
        <v>0</v>
      </c>
      <c r="AT92" s="18" t="s">
        <v>74</v>
      </c>
      <c r="AU92" s="18" t="s">
        <v>215</v>
      </c>
      <c r="BK92" s="121">
        <f>BK93</f>
        <v>0</v>
      </c>
    </row>
    <row r="93" spans="2:65" s="11" customFormat="1" ht="25.9" customHeight="1">
      <c r="B93" s="122"/>
      <c r="D93" s="123" t="s">
        <v>74</v>
      </c>
      <c r="E93" s="124" t="s">
        <v>242</v>
      </c>
      <c r="F93" s="124" t="s">
        <v>243</v>
      </c>
      <c r="I93" s="125"/>
      <c r="J93" s="126">
        <f>BK93</f>
        <v>0</v>
      </c>
      <c r="L93" s="122"/>
      <c r="M93" s="127"/>
      <c r="P93" s="128">
        <f>P94+P197+P202+P231+P240+P269</f>
        <v>0</v>
      </c>
      <c r="R93" s="128">
        <f>R94+R197+R202+R231+R240+R269</f>
        <v>25.624299629999999</v>
      </c>
      <c r="T93" s="129">
        <f>T94+T197+T202+T231+T240+T269</f>
        <v>0</v>
      </c>
      <c r="AR93" s="123" t="s">
        <v>83</v>
      </c>
      <c r="AT93" s="130" t="s">
        <v>74</v>
      </c>
      <c r="AU93" s="130" t="s">
        <v>75</v>
      </c>
      <c r="AY93" s="123" t="s">
        <v>244</v>
      </c>
      <c r="BK93" s="131">
        <f>BK94+BK197+BK202+BK231+BK240+BK269</f>
        <v>0</v>
      </c>
    </row>
    <row r="94" spans="2:65" s="11" customFormat="1" ht="22.9" customHeight="1">
      <c r="B94" s="122"/>
      <c r="D94" s="123" t="s">
        <v>74</v>
      </c>
      <c r="E94" s="132" t="s">
        <v>83</v>
      </c>
      <c r="F94" s="132" t="s">
        <v>245</v>
      </c>
      <c r="I94" s="125"/>
      <c r="J94" s="133">
        <f>BK94</f>
        <v>0</v>
      </c>
      <c r="L94" s="122"/>
      <c r="M94" s="127"/>
      <c r="P94" s="128">
        <f>SUM(P95:P196)</f>
        <v>0</v>
      </c>
      <c r="R94" s="128">
        <f>SUM(R95:R196)</f>
        <v>12.612836</v>
      </c>
      <c r="T94" s="129">
        <f>SUM(T95:T196)</f>
        <v>0</v>
      </c>
      <c r="AR94" s="123" t="s">
        <v>83</v>
      </c>
      <c r="AT94" s="130" t="s">
        <v>74</v>
      </c>
      <c r="AU94" s="130" t="s">
        <v>83</v>
      </c>
      <c r="AY94" s="123" t="s">
        <v>244</v>
      </c>
      <c r="BK94" s="131">
        <f>SUM(BK95:BK196)</f>
        <v>0</v>
      </c>
    </row>
    <row r="95" spans="2:65" s="1" customFormat="1" ht="16.5" customHeight="1">
      <c r="B95" s="34"/>
      <c r="C95" s="134" t="s">
        <v>83</v>
      </c>
      <c r="D95" s="134" t="s">
        <v>246</v>
      </c>
      <c r="E95" s="135" t="s">
        <v>1349</v>
      </c>
      <c r="F95" s="136" t="s">
        <v>1350</v>
      </c>
      <c r="G95" s="137" t="s">
        <v>1351</v>
      </c>
      <c r="H95" s="138">
        <v>20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3.0000000000000001E-5</v>
      </c>
      <c r="R95" s="143">
        <f>Q95*H95</f>
        <v>6.0000000000000006E-4</v>
      </c>
      <c r="S95" s="143">
        <v>0</v>
      </c>
      <c r="T95" s="144">
        <f>S95*H95</f>
        <v>0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5055</v>
      </c>
    </row>
    <row r="96" spans="2:65" s="1" customFormat="1">
      <c r="B96" s="34"/>
      <c r="D96" s="147" t="s">
        <v>253</v>
      </c>
      <c r="F96" s="148" t="s">
        <v>1353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1354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29</v>
      </c>
      <c r="F98" s="155" t="s">
        <v>4790</v>
      </c>
      <c r="H98" s="156">
        <v>20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16.5" customHeight="1">
      <c r="B99" s="34"/>
      <c r="C99" s="134" t="s">
        <v>21</v>
      </c>
      <c r="D99" s="134" t="s">
        <v>246</v>
      </c>
      <c r="E99" s="135" t="s">
        <v>1356</v>
      </c>
      <c r="F99" s="136" t="s">
        <v>1357</v>
      </c>
      <c r="G99" s="137" t="s">
        <v>1358</v>
      </c>
      <c r="H99" s="138">
        <v>4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5056</v>
      </c>
    </row>
    <row r="100" spans="2:65" s="1" customFormat="1">
      <c r="B100" s="34"/>
      <c r="D100" s="147" t="s">
        <v>253</v>
      </c>
      <c r="F100" s="148" t="s">
        <v>1360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1361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" customFormat="1" ht="16.5" customHeight="1">
      <c r="B102" s="34"/>
      <c r="C102" s="134" t="s">
        <v>264</v>
      </c>
      <c r="D102" s="134" t="s">
        <v>246</v>
      </c>
      <c r="E102" s="135" t="s">
        <v>4044</v>
      </c>
      <c r="F102" s="136" t="s">
        <v>4045</v>
      </c>
      <c r="G102" s="137" t="s">
        <v>249</v>
      </c>
      <c r="H102" s="138">
        <v>89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5057</v>
      </c>
    </row>
    <row r="103" spans="2:65" s="1" customFormat="1">
      <c r="B103" s="34"/>
      <c r="D103" s="147" t="s">
        <v>253</v>
      </c>
      <c r="F103" s="148" t="s">
        <v>4047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4048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" customFormat="1" ht="19.5">
      <c r="B105" s="34"/>
      <c r="D105" s="147" t="s">
        <v>284</v>
      </c>
      <c r="F105" s="167" t="s">
        <v>4793</v>
      </c>
      <c r="I105" s="149"/>
      <c r="L105" s="34"/>
      <c r="M105" s="150"/>
      <c r="T105" s="55"/>
      <c r="AT105" s="18" t="s">
        <v>284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5058</v>
      </c>
      <c r="H106" s="156">
        <v>89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3" customFormat="1">
      <c r="B107" s="160"/>
      <c r="D107" s="147" t="s">
        <v>262</v>
      </c>
      <c r="E107" s="161" t="s">
        <v>29</v>
      </c>
      <c r="F107" s="162" t="s">
        <v>271</v>
      </c>
      <c r="H107" s="163">
        <v>89</v>
      </c>
      <c r="I107" s="164"/>
      <c r="L107" s="160"/>
      <c r="M107" s="165"/>
      <c r="T107" s="166"/>
      <c r="AT107" s="161" t="s">
        <v>262</v>
      </c>
      <c r="AU107" s="161" t="s">
        <v>21</v>
      </c>
      <c r="AV107" s="13" t="s">
        <v>251</v>
      </c>
      <c r="AW107" s="13" t="s">
        <v>36</v>
      </c>
      <c r="AX107" s="13" t="s">
        <v>83</v>
      </c>
      <c r="AY107" s="161" t="s">
        <v>244</v>
      </c>
    </row>
    <row r="108" spans="2:65" s="1" customFormat="1" ht="16.5" customHeight="1">
      <c r="B108" s="34"/>
      <c r="C108" s="134" t="s">
        <v>251</v>
      </c>
      <c r="D108" s="134" t="s">
        <v>246</v>
      </c>
      <c r="E108" s="135" t="s">
        <v>1365</v>
      </c>
      <c r="F108" s="136" t="s">
        <v>1366</v>
      </c>
      <c r="G108" s="137" t="s">
        <v>274</v>
      </c>
      <c r="H108" s="138">
        <v>68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5059</v>
      </c>
    </row>
    <row r="109" spans="2:65" s="1" customFormat="1">
      <c r="B109" s="34"/>
      <c r="D109" s="147" t="s">
        <v>253</v>
      </c>
      <c r="F109" s="148" t="s">
        <v>1368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1369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" customFormat="1" ht="19.5">
      <c r="B111" s="34"/>
      <c r="D111" s="147" t="s">
        <v>284</v>
      </c>
      <c r="F111" s="167" t="s">
        <v>5060</v>
      </c>
      <c r="I111" s="149"/>
      <c r="L111" s="34"/>
      <c r="M111" s="150"/>
      <c r="T111" s="55"/>
      <c r="AT111" s="18" t="s">
        <v>284</v>
      </c>
      <c r="AU111" s="18" t="s">
        <v>21</v>
      </c>
    </row>
    <row r="112" spans="2:65" s="12" customFormat="1">
      <c r="B112" s="153"/>
      <c r="D112" s="147" t="s">
        <v>262</v>
      </c>
      <c r="E112" s="154" t="s">
        <v>29</v>
      </c>
      <c r="F112" s="155" t="s">
        <v>5061</v>
      </c>
      <c r="H112" s="156">
        <v>68</v>
      </c>
      <c r="I112" s="157"/>
      <c r="L112" s="153"/>
      <c r="M112" s="158"/>
      <c r="T112" s="159"/>
      <c r="AT112" s="154" t="s">
        <v>262</v>
      </c>
      <c r="AU112" s="154" t="s">
        <v>21</v>
      </c>
      <c r="AV112" s="12" t="s">
        <v>21</v>
      </c>
      <c r="AW112" s="12" t="s">
        <v>36</v>
      </c>
      <c r="AX112" s="12" t="s">
        <v>83</v>
      </c>
      <c r="AY112" s="154" t="s">
        <v>244</v>
      </c>
    </row>
    <row r="113" spans="2:65" s="1" customFormat="1" ht="21.75" customHeight="1">
      <c r="B113" s="34"/>
      <c r="C113" s="134" t="s">
        <v>279</v>
      </c>
      <c r="D113" s="134" t="s">
        <v>246</v>
      </c>
      <c r="E113" s="135" t="s">
        <v>1372</v>
      </c>
      <c r="F113" s="136" t="s">
        <v>1373</v>
      </c>
      <c r="G113" s="137" t="s">
        <v>274</v>
      </c>
      <c r="H113" s="138">
        <v>17</v>
      </c>
      <c r="I113" s="139"/>
      <c r="J113" s="140">
        <f>ROUND(I113*H113,2)</f>
        <v>0</v>
      </c>
      <c r="K113" s="136" t="s">
        <v>250</v>
      </c>
      <c r="L113" s="34"/>
      <c r="M113" s="141" t="s">
        <v>29</v>
      </c>
      <c r="N113" s="142" t="s">
        <v>46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251</v>
      </c>
      <c r="AT113" s="145" t="s">
        <v>246</v>
      </c>
      <c r="AU113" s="145" t="s">
        <v>21</v>
      </c>
      <c r="AY113" s="18" t="s">
        <v>244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83</v>
      </c>
      <c r="BK113" s="146">
        <f>ROUND(I113*H113,2)</f>
        <v>0</v>
      </c>
      <c r="BL113" s="18" t="s">
        <v>251</v>
      </c>
      <c r="BM113" s="145" t="s">
        <v>5062</v>
      </c>
    </row>
    <row r="114" spans="2:65" s="1" customFormat="1" ht="19.5">
      <c r="B114" s="34"/>
      <c r="D114" s="147" t="s">
        <v>253</v>
      </c>
      <c r="F114" s="148" t="s">
        <v>1375</v>
      </c>
      <c r="I114" s="149"/>
      <c r="L114" s="34"/>
      <c r="M114" s="150"/>
      <c r="T114" s="55"/>
      <c r="AT114" s="18" t="s">
        <v>253</v>
      </c>
      <c r="AU114" s="18" t="s">
        <v>21</v>
      </c>
    </row>
    <row r="115" spans="2:65" s="1" customFormat="1">
      <c r="B115" s="34"/>
      <c r="D115" s="151" t="s">
        <v>255</v>
      </c>
      <c r="F115" s="152" t="s">
        <v>1376</v>
      </c>
      <c r="I115" s="149"/>
      <c r="L115" s="34"/>
      <c r="M115" s="150"/>
      <c r="T115" s="55"/>
      <c r="AT115" s="18" t="s">
        <v>255</v>
      </c>
      <c r="AU115" s="18" t="s">
        <v>21</v>
      </c>
    </row>
    <row r="116" spans="2:65" s="1" customFormat="1" ht="19.5">
      <c r="B116" s="34"/>
      <c r="D116" s="147" t="s">
        <v>284</v>
      </c>
      <c r="F116" s="167" t="s">
        <v>5063</v>
      </c>
      <c r="I116" s="149"/>
      <c r="L116" s="34"/>
      <c r="M116" s="150"/>
      <c r="T116" s="55"/>
      <c r="AT116" s="18" t="s">
        <v>284</v>
      </c>
      <c r="AU116" s="18" t="s">
        <v>21</v>
      </c>
    </row>
    <row r="117" spans="2:65" s="12" customFormat="1">
      <c r="B117" s="153"/>
      <c r="D117" s="147" t="s">
        <v>262</v>
      </c>
      <c r="E117" s="154" t="s">
        <v>29</v>
      </c>
      <c r="F117" s="155" t="s">
        <v>5064</v>
      </c>
      <c r="H117" s="156">
        <v>17</v>
      </c>
      <c r="I117" s="157"/>
      <c r="L117" s="153"/>
      <c r="M117" s="158"/>
      <c r="T117" s="159"/>
      <c r="AT117" s="154" t="s">
        <v>262</v>
      </c>
      <c r="AU117" s="154" t="s">
        <v>21</v>
      </c>
      <c r="AV117" s="12" t="s">
        <v>21</v>
      </c>
      <c r="AW117" s="12" t="s">
        <v>36</v>
      </c>
      <c r="AX117" s="12" t="s">
        <v>83</v>
      </c>
      <c r="AY117" s="154" t="s">
        <v>244</v>
      </c>
    </row>
    <row r="118" spans="2:65" s="1" customFormat="1" ht="16.5" customHeight="1">
      <c r="B118" s="34"/>
      <c r="C118" s="134" t="s">
        <v>286</v>
      </c>
      <c r="D118" s="134" t="s">
        <v>246</v>
      </c>
      <c r="E118" s="135" t="s">
        <v>4818</v>
      </c>
      <c r="F118" s="136" t="s">
        <v>4819</v>
      </c>
      <c r="G118" s="137" t="s">
        <v>249</v>
      </c>
      <c r="H118" s="138">
        <v>20.399999999999999</v>
      </c>
      <c r="I118" s="139"/>
      <c r="J118" s="140">
        <f>ROUND(I118*H118,2)</f>
        <v>0</v>
      </c>
      <c r="K118" s="136" t="s">
        <v>250</v>
      </c>
      <c r="L118" s="34"/>
      <c r="M118" s="141" t="s">
        <v>29</v>
      </c>
      <c r="N118" s="142" t="s">
        <v>46</v>
      </c>
      <c r="P118" s="143">
        <f>O118*H118</f>
        <v>0</v>
      </c>
      <c r="Q118" s="143">
        <v>5.9000000000000003E-4</v>
      </c>
      <c r="R118" s="143">
        <f>Q118*H118</f>
        <v>1.2036E-2</v>
      </c>
      <c r="S118" s="143">
        <v>0</v>
      </c>
      <c r="T118" s="144">
        <f>S118*H118</f>
        <v>0</v>
      </c>
      <c r="AR118" s="145" t="s">
        <v>251</v>
      </c>
      <c r="AT118" s="145" t="s">
        <v>246</v>
      </c>
      <c r="AU118" s="145" t="s">
        <v>21</v>
      </c>
      <c r="AY118" s="18" t="s">
        <v>244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83</v>
      </c>
      <c r="BK118" s="146">
        <f>ROUND(I118*H118,2)</f>
        <v>0</v>
      </c>
      <c r="BL118" s="18" t="s">
        <v>251</v>
      </c>
      <c r="BM118" s="145" t="s">
        <v>5065</v>
      </c>
    </row>
    <row r="119" spans="2:65" s="1" customFormat="1">
      <c r="B119" s="34"/>
      <c r="D119" s="147" t="s">
        <v>253</v>
      </c>
      <c r="F119" s="148" t="s">
        <v>4821</v>
      </c>
      <c r="I119" s="149"/>
      <c r="L119" s="34"/>
      <c r="M119" s="150"/>
      <c r="T119" s="55"/>
      <c r="AT119" s="18" t="s">
        <v>253</v>
      </c>
      <c r="AU119" s="18" t="s">
        <v>21</v>
      </c>
    </row>
    <row r="120" spans="2:65" s="1" customFormat="1">
      <c r="B120" s="34"/>
      <c r="D120" s="151" t="s">
        <v>255</v>
      </c>
      <c r="F120" s="152" t="s">
        <v>4822</v>
      </c>
      <c r="I120" s="149"/>
      <c r="L120" s="34"/>
      <c r="M120" s="150"/>
      <c r="T120" s="55"/>
      <c r="AT120" s="18" t="s">
        <v>255</v>
      </c>
      <c r="AU120" s="18" t="s">
        <v>21</v>
      </c>
    </row>
    <row r="121" spans="2:65" s="1" customFormat="1" ht="19.5">
      <c r="B121" s="34"/>
      <c r="D121" s="147" t="s">
        <v>284</v>
      </c>
      <c r="F121" s="167" t="s">
        <v>4823</v>
      </c>
      <c r="I121" s="149"/>
      <c r="L121" s="34"/>
      <c r="M121" s="150"/>
      <c r="T121" s="55"/>
      <c r="AT121" s="18" t="s">
        <v>284</v>
      </c>
      <c r="AU121" s="18" t="s">
        <v>21</v>
      </c>
    </row>
    <row r="122" spans="2:65" s="12" customFormat="1">
      <c r="B122" s="153"/>
      <c r="D122" s="147" t="s">
        <v>262</v>
      </c>
      <c r="E122" s="154" t="s">
        <v>29</v>
      </c>
      <c r="F122" s="155" t="s">
        <v>5066</v>
      </c>
      <c r="H122" s="156">
        <v>20.399999999999999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83</v>
      </c>
      <c r="AY122" s="154" t="s">
        <v>244</v>
      </c>
    </row>
    <row r="123" spans="2:65" s="1" customFormat="1" ht="16.5" customHeight="1">
      <c r="B123" s="34"/>
      <c r="C123" s="134" t="s">
        <v>293</v>
      </c>
      <c r="D123" s="134" t="s">
        <v>246</v>
      </c>
      <c r="E123" s="135" t="s">
        <v>4825</v>
      </c>
      <c r="F123" s="136" t="s">
        <v>4826</v>
      </c>
      <c r="G123" s="137" t="s">
        <v>249</v>
      </c>
      <c r="H123" s="138">
        <v>20.399999999999999</v>
      </c>
      <c r="I123" s="139"/>
      <c r="J123" s="140">
        <f>ROUND(I123*H123,2)</f>
        <v>0</v>
      </c>
      <c r="K123" s="136" t="s">
        <v>250</v>
      </c>
      <c r="L123" s="34"/>
      <c r="M123" s="141" t="s">
        <v>29</v>
      </c>
      <c r="N123" s="142" t="s">
        <v>46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251</v>
      </c>
      <c r="AT123" s="145" t="s">
        <v>246</v>
      </c>
      <c r="AU123" s="145" t="s">
        <v>21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251</v>
      </c>
      <c r="BM123" s="145" t="s">
        <v>5067</v>
      </c>
    </row>
    <row r="124" spans="2:65" s="1" customFormat="1">
      <c r="B124" s="34"/>
      <c r="D124" s="147" t="s">
        <v>253</v>
      </c>
      <c r="F124" s="148" t="s">
        <v>4828</v>
      </c>
      <c r="I124" s="149"/>
      <c r="L124" s="34"/>
      <c r="M124" s="150"/>
      <c r="T124" s="55"/>
      <c r="AT124" s="18" t="s">
        <v>253</v>
      </c>
      <c r="AU124" s="18" t="s">
        <v>21</v>
      </c>
    </row>
    <row r="125" spans="2:65" s="1" customFormat="1">
      <c r="B125" s="34"/>
      <c r="D125" s="151" t="s">
        <v>255</v>
      </c>
      <c r="F125" s="152" t="s">
        <v>4829</v>
      </c>
      <c r="I125" s="149"/>
      <c r="L125" s="34"/>
      <c r="M125" s="150"/>
      <c r="T125" s="55"/>
      <c r="AT125" s="18" t="s">
        <v>255</v>
      </c>
      <c r="AU125" s="18" t="s">
        <v>21</v>
      </c>
    </row>
    <row r="126" spans="2:65" s="1" customFormat="1" ht="21.75" customHeight="1">
      <c r="B126" s="34"/>
      <c r="C126" s="134" t="s">
        <v>300</v>
      </c>
      <c r="D126" s="134" t="s">
        <v>246</v>
      </c>
      <c r="E126" s="135" t="s">
        <v>4830</v>
      </c>
      <c r="F126" s="136" t="s">
        <v>4831</v>
      </c>
      <c r="G126" s="137" t="s">
        <v>274</v>
      </c>
      <c r="H126" s="138">
        <v>81</v>
      </c>
      <c r="I126" s="139"/>
      <c r="J126" s="140">
        <f>ROUND(I126*H126,2)</f>
        <v>0</v>
      </c>
      <c r="K126" s="136" t="s">
        <v>250</v>
      </c>
      <c r="L126" s="34"/>
      <c r="M126" s="141" t="s">
        <v>29</v>
      </c>
      <c r="N126" s="142" t="s">
        <v>46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251</v>
      </c>
      <c r="AT126" s="145" t="s">
        <v>246</v>
      </c>
      <c r="AU126" s="145" t="s">
        <v>21</v>
      </c>
      <c r="AY126" s="18" t="s">
        <v>244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83</v>
      </c>
      <c r="BK126" s="146">
        <f>ROUND(I126*H126,2)</f>
        <v>0</v>
      </c>
      <c r="BL126" s="18" t="s">
        <v>251</v>
      </c>
      <c r="BM126" s="145" t="s">
        <v>5068</v>
      </c>
    </row>
    <row r="127" spans="2:65" s="1" customFormat="1" ht="19.5">
      <c r="B127" s="34"/>
      <c r="D127" s="147" t="s">
        <v>253</v>
      </c>
      <c r="F127" s="148" t="s">
        <v>4833</v>
      </c>
      <c r="I127" s="149"/>
      <c r="L127" s="34"/>
      <c r="M127" s="150"/>
      <c r="T127" s="55"/>
      <c r="AT127" s="18" t="s">
        <v>253</v>
      </c>
      <c r="AU127" s="18" t="s">
        <v>21</v>
      </c>
    </row>
    <row r="128" spans="2:65" s="1" customFormat="1">
      <c r="B128" s="34"/>
      <c r="D128" s="151" t="s">
        <v>255</v>
      </c>
      <c r="F128" s="152" t="s">
        <v>4834</v>
      </c>
      <c r="I128" s="149"/>
      <c r="L128" s="34"/>
      <c r="M128" s="150"/>
      <c r="T128" s="55"/>
      <c r="AT128" s="18" t="s">
        <v>255</v>
      </c>
      <c r="AU128" s="18" t="s">
        <v>21</v>
      </c>
    </row>
    <row r="129" spans="2:65" s="12" customFormat="1">
      <c r="B129" s="153"/>
      <c r="D129" s="147" t="s">
        <v>262</v>
      </c>
      <c r="E129" s="154" t="s">
        <v>29</v>
      </c>
      <c r="F129" s="155" t="s">
        <v>5069</v>
      </c>
      <c r="H129" s="156">
        <v>40.5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75</v>
      </c>
      <c r="AY129" s="154" t="s">
        <v>244</v>
      </c>
    </row>
    <row r="130" spans="2:65" s="14" customFormat="1">
      <c r="B130" s="168"/>
      <c r="D130" s="147" t="s">
        <v>262</v>
      </c>
      <c r="E130" s="169" t="s">
        <v>29</v>
      </c>
      <c r="F130" s="170" t="s">
        <v>321</v>
      </c>
      <c r="H130" s="171">
        <v>40.5</v>
      </c>
      <c r="I130" s="172"/>
      <c r="L130" s="168"/>
      <c r="M130" s="173"/>
      <c r="T130" s="174"/>
      <c r="AT130" s="169" t="s">
        <v>262</v>
      </c>
      <c r="AU130" s="169" t="s">
        <v>21</v>
      </c>
      <c r="AV130" s="14" t="s">
        <v>264</v>
      </c>
      <c r="AW130" s="14" t="s">
        <v>36</v>
      </c>
      <c r="AX130" s="14" t="s">
        <v>75</v>
      </c>
      <c r="AY130" s="169" t="s">
        <v>244</v>
      </c>
    </row>
    <row r="131" spans="2:65" s="12" customFormat="1">
      <c r="B131" s="153"/>
      <c r="D131" s="147" t="s">
        <v>262</v>
      </c>
      <c r="E131" s="154" t="s">
        <v>29</v>
      </c>
      <c r="F131" s="155" t="s">
        <v>5070</v>
      </c>
      <c r="H131" s="156">
        <v>40.5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75</v>
      </c>
      <c r="AY131" s="154" t="s">
        <v>244</v>
      </c>
    </row>
    <row r="132" spans="2:65" s="14" customFormat="1">
      <c r="B132" s="168"/>
      <c r="D132" s="147" t="s">
        <v>262</v>
      </c>
      <c r="E132" s="169" t="s">
        <v>4785</v>
      </c>
      <c r="F132" s="170" t="s">
        <v>321</v>
      </c>
      <c r="H132" s="171">
        <v>40.5</v>
      </c>
      <c r="I132" s="172"/>
      <c r="L132" s="168"/>
      <c r="M132" s="173"/>
      <c r="T132" s="174"/>
      <c r="AT132" s="169" t="s">
        <v>262</v>
      </c>
      <c r="AU132" s="169" t="s">
        <v>21</v>
      </c>
      <c r="AV132" s="14" t="s">
        <v>264</v>
      </c>
      <c r="AW132" s="14" t="s">
        <v>36</v>
      </c>
      <c r="AX132" s="14" t="s">
        <v>75</v>
      </c>
      <c r="AY132" s="169" t="s">
        <v>244</v>
      </c>
    </row>
    <row r="133" spans="2:65" s="13" customFormat="1">
      <c r="B133" s="160"/>
      <c r="D133" s="147" t="s">
        <v>262</v>
      </c>
      <c r="E133" s="161" t="s">
        <v>29</v>
      </c>
      <c r="F133" s="162" t="s">
        <v>271</v>
      </c>
      <c r="H133" s="163">
        <v>81</v>
      </c>
      <c r="I133" s="164"/>
      <c r="L133" s="160"/>
      <c r="M133" s="165"/>
      <c r="T133" s="166"/>
      <c r="AT133" s="161" t="s">
        <v>262</v>
      </c>
      <c r="AU133" s="161" t="s">
        <v>21</v>
      </c>
      <c r="AV133" s="13" t="s">
        <v>251</v>
      </c>
      <c r="AW133" s="13" t="s">
        <v>36</v>
      </c>
      <c r="AX133" s="13" t="s">
        <v>83</v>
      </c>
      <c r="AY133" s="161" t="s">
        <v>244</v>
      </c>
    </row>
    <row r="134" spans="2:65" s="1" customFormat="1" ht="21.75" customHeight="1">
      <c r="B134" s="34"/>
      <c r="C134" s="134" t="s">
        <v>307</v>
      </c>
      <c r="D134" s="134" t="s">
        <v>246</v>
      </c>
      <c r="E134" s="135" t="s">
        <v>315</v>
      </c>
      <c r="F134" s="136" t="s">
        <v>316</v>
      </c>
      <c r="G134" s="137" t="s">
        <v>274</v>
      </c>
      <c r="H134" s="138">
        <v>135.6</v>
      </c>
      <c r="I134" s="139"/>
      <c r="J134" s="140">
        <f>ROUND(I134*H134,2)</f>
        <v>0</v>
      </c>
      <c r="K134" s="136" t="s">
        <v>250</v>
      </c>
      <c r="L134" s="34"/>
      <c r="M134" s="141" t="s">
        <v>29</v>
      </c>
      <c r="N134" s="142" t="s">
        <v>46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251</v>
      </c>
      <c r="AT134" s="145" t="s">
        <v>246</v>
      </c>
      <c r="AU134" s="145" t="s">
        <v>21</v>
      </c>
      <c r="AY134" s="18" t="s">
        <v>244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83</v>
      </c>
      <c r="BK134" s="146">
        <f>ROUND(I134*H134,2)</f>
        <v>0</v>
      </c>
      <c r="BL134" s="18" t="s">
        <v>251</v>
      </c>
      <c r="BM134" s="145" t="s">
        <v>5071</v>
      </c>
    </row>
    <row r="135" spans="2:65" s="1" customFormat="1" ht="19.5">
      <c r="B135" s="34"/>
      <c r="D135" s="147" t="s">
        <v>253</v>
      </c>
      <c r="F135" s="148" t="s">
        <v>318</v>
      </c>
      <c r="I135" s="149"/>
      <c r="L135" s="34"/>
      <c r="M135" s="150"/>
      <c r="T135" s="55"/>
      <c r="AT135" s="18" t="s">
        <v>253</v>
      </c>
      <c r="AU135" s="18" t="s">
        <v>21</v>
      </c>
    </row>
    <row r="136" spans="2:65" s="1" customFormat="1">
      <c r="B136" s="34"/>
      <c r="D136" s="151" t="s">
        <v>255</v>
      </c>
      <c r="F136" s="152" t="s">
        <v>319</v>
      </c>
      <c r="I136" s="149"/>
      <c r="L136" s="34"/>
      <c r="M136" s="150"/>
      <c r="T136" s="55"/>
      <c r="AT136" s="18" t="s">
        <v>255</v>
      </c>
      <c r="AU136" s="18" t="s">
        <v>21</v>
      </c>
    </row>
    <row r="137" spans="2:65" s="12" customFormat="1">
      <c r="B137" s="153"/>
      <c r="D137" s="147" t="s">
        <v>262</v>
      </c>
      <c r="E137" s="154" t="s">
        <v>29</v>
      </c>
      <c r="F137" s="155" t="s">
        <v>5072</v>
      </c>
      <c r="H137" s="156">
        <v>89.2</v>
      </c>
      <c r="I137" s="157"/>
      <c r="L137" s="153"/>
      <c r="M137" s="158"/>
      <c r="T137" s="159"/>
      <c r="AT137" s="154" t="s">
        <v>262</v>
      </c>
      <c r="AU137" s="154" t="s">
        <v>21</v>
      </c>
      <c r="AV137" s="12" t="s">
        <v>21</v>
      </c>
      <c r="AW137" s="12" t="s">
        <v>36</v>
      </c>
      <c r="AX137" s="12" t="s">
        <v>75</v>
      </c>
      <c r="AY137" s="154" t="s">
        <v>244</v>
      </c>
    </row>
    <row r="138" spans="2:65" s="12" customFormat="1">
      <c r="B138" s="153"/>
      <c r="D138" s="147" t="s">
        <v>262</v>
      </c>
      <c r="E138" s="154" t="s">
        <v>29</v>
      </c>
      <c r="F138" s="155" t="s">
        <v>5073</v>
      </c>
      <c r="H138" s="156">
        <v>44.4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75</v>
      </c>
      <c r="AY138" s="154" t="s">
        <v>244</v>
      </c>
    </row>
    <row r="139" spans="2:65" s="14" customFormat="1">
      <c r="B139" s="168"/>
      <c r="D139" s="147" t="s">
        <v>262</v>
      </c>
      <c r="E139" s="169" t="s">
        <v>29</v>
      </c>
      <c r="F139" s="170" t="s">
        <v>321</v>
      </c>
      <c r="H139" s="171">
        <v>133.6</v>
      </c>
      <c r="I139" s="172"/>
      <c r="L139" s="168"/>
      <c r="M139" s="173"/>
      <c r="T139" s="174"/>
      <c r="AT139" s="169" t="s">
        <v>262</v>
      </c>
      <c r="AU139" s="169" t="s">
        <v>21</v>
      </c>
      <c r="AV139" s="14" t="s">
        <v>264</v>
      </c>
      <c r="AW139" s="14" t="s">
        <v>36</v>
      </c>
      <c r="AX139" s="14" t="s">
        <v>75</v>
      </c>
      <c r="AY139" s="169" t="s">
        <v>244</v>
      </c>
    </row>
    <row r="140" spans="2:65" s="12" customFormat="1">
      <c r="B140" s="153"/>
      <c r="D140" s="147" t="s">
        <v>262</v>
      </c>
      <c r="E140" s="154" t="s">
        <v>29</v>
      </c>
      <c r="F140" s="155" t="s">
        <v>5074</v>
      </c>
      <c r="H140" s="156">
        <v>2</v>
      </c>
      <c r="I140" s="157"/>
      <c r="L140" s="153"/>
      <c r="M140" s="158"/>
      <c r="T140" s="159"/>
      <c r="AT140" s="154" t="s">
        <v>262</v>
      </c>
      <c r="AU140" s="154" t="s">
        <v>21</v>
      </c>
      <c r="AV140" s="12" t="s">
        <v>21</v>
      </c>
      <c r="AW140" s="12" t="s">
        <v>36</v>
      </c>
      <c r="AX140" s="12" t="s">
        <v>75</v>
      </c>
      <c r="AY140" s="154" t="s">
        <v>244</v>
      </c>
    </row>
    <row r="141" spans="2:65" s="14" customFormat="1">
      <c r="B141" s="168"/>
      <c r="D141" s="147" t="s">
        <v>262</v>
      </c>
      <c r="E141" s="169" t="s">
        <v>5052</v>
      </c>
      <c r="F141" s="170" t="s">
        <v>321</v>
      </c>
      <c r="H141" s="171">
        <v>2</v>
      </c>
      <c r="I141" s="172"/>
      <c r="L141" s="168"/>
      <c r="M141" s="173"/>
      <c r="T141" s="174"/>
      <c r="AT141" s="169" t="s">
        <v>262</v>
      </c>
      <c r="AU141" s="169" t="s">
        <v>21</v>
      </c>
      <c r="AV141" s="14" t="s">
        <v>264</v>
      </c>
      <c r="AW141" s="14" t="s">
        <v>36</v>
      </c>
      <c r="AX141" s="14" t="s">
        <v>75</v>
      </c>
      <c r="AY141" s="169" t="s">
        <v>244</v>
      </c>
    </row>
    <row r="142" spans="2:65" s="13" customFormat="1">
      <c r="B142" s="160"/>
      <c r="D142" s="147" t="s">
        <v>262</v>
      </c>
      <c r="E142" s="161" t="s">
        <v>29</v>
      </c>
      <c r="F142" s="162" t="s">
        <v>271</v>
      </c>
      <c r="H142" s="163">
        <v>135.6</v>
      </c>
      <c r="I142" s="164"/>
      <c r="L142" s="160"/>
      <c r="M142" s="165"/>
      <c r="T142" s="166"/>
      <c r="AT142" s="161" t="s">
        <v>262</v>
      </c>
      <c r="AU142" s="161" t="s">
        <v>21</v>
      </c>
      <c r="AV142" s="13" t="s">
        <v>251</v>
      </c>
      <c r="AW142" s="13" t="s">
        <v>36</v>
      </c>
      <c r="AX142" s="13" t="s">
        <v>83</v>
      </c>
      <c r="AY142" s="161" t="s">
        <v>244</v>
      </c>
    </row>
    <row r="143" spans="2:65" s="1" customFormat="1" ht="21.75" customHeight="1">
      <c r="B143" s="34"/>
      <c r="C143" s="134" t="s">
        <v>314</v>
      </c>
      <c r="D143" s="134" t="s">
        <v>246</v>
      </c>
      <c r="E143" s="135" t="s">
        <v>392</v>
      </c>
      <c r="F143" s="136" t="s">
        <v>393</v>
      </c>
      <c r="G143" s="137" t="s">
        <v>274</v>
      </c>
      <c r="H143" s="138">
        <v>45</v>
      </c>
      <c r="I143" s="139"/>
      <c r="J143" s="140">
        <f>ROUND(I143*H143,2)</f>
        <v>0</v>
      </c>
      <c r="K143" s="136" t="s">
        <v>2724</v>
      </c>
      <c r="L143" s="34"/>
      <c r="M143" s="141" t="s">
        <v>29</v>
      </c>
      <c r="N143" s="142" t="s">
        <v>46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251</v>
      </c>
      <c r="AT143" s="145" t="s">
        <v>246</v>
      </c>
      <c r="AU143" s="145" t="s">
        <v>21</v>
      </c>
      <c r="AY143" s="18" t="s">
        <v>244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83</v>
      </c>
      <c r="BK143" s="146">
        <f>ROUND(I143*H143,2)</f>
        <v>0</v>
      </c>
      <c r="BL143" s="18" t="s">
        <v>251</v>
      </c>
      <c r="BM143" s="145" t="s">
        <v>5075</v>
      </c>
    </row>
    <row r="144" spans="2:65" s="1" customFormat="1" ht="19.5">
      <c r="B144" s="34"/>
      <c r="D144" s="147" t="s">
        <v>253</v>
      </c>
      <c r="F144" s="148" t="s">
        <v>395</v>
      </c>
      <c r="I144" s="149"/>
      <c r="L144" s="34"/>
      <c r="M144" s="150"/>
      <c r="T144" s="55"/>
      <c r="AT144" s="18" t="s">
        <v>253</v>
      </c>
      <c r="AU144" s="18" t="s">
        <v>21</v>
      </c>
    </row>
    <row r="145" spans="2:65" s="1" customFormat="1">
      <c r="B145" s="34"/>
      <c r="D145" s="151" t="s">
        <v>255</v>
      </c>
      <c r="F145" s="152" t="s">
        <v>2726</v>
      </c>
      <c r="I145" s="149"/>
      <c r="L145" s="34"/>
      <c r="M145" s="150"/>
      <c r="T145" s="55"/>
      <c r="AT145" s="18" t="s">
        <v>255</v>
      </c>
      <c r="AU145" s="18" t="s">
        <v>21</v>
      </c>
    </row>
    <row r="146" spans="2:65" s="12" customFormat="1">
      <c r="B146" s="153"/>
      <c r="D146" s="147" t="s">
        <v>262</v>
      </c>
      <c r="E146" s="154" t="s">
        <v>29</v>
      </c>
      <c r="F146" s="155" t="s">
        <v>5076</v>
      </c>
      <c r="H146" s="156">
        <v>45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83</v>
      </c>
      <c r="AY146" s="154" t="s">
        <v>244</v>
      </c>
    </row>
    <row r="147" spans="2:65" s="1" customFormat="1" ht="24.2" customHeight="1">
      <c r="B147" s="34"/>
      <c r="C147" s="134" t="s">
        <v>324</v>
      </c>
      <c r="D147" s="134" t="s">
        <v>246</v>
      </c>
      <c r="E147" s="135" t="s">
        <v>400</v>
      </c>
      <c r="F147" s="136" t="s">
        <v>401</v>
      </c>
      <c r="G147" s="137" t="s">
        <v>274</v>
      </c>
      <c r="H147" s="138">
        <v>450</v>
      </c>
      <c r="I147" s="139"/>
      <c r="J147" s="140">
        <f>ROUND(I147*H147,2)</f>
        <v>0</v>
      </c>
      <c r="K147" s="136" t="s">
        <v>2724</v>
      </c>
      <c r="L147" s="34"/>
      <c r="M147" s="141" t="s">
        <v>29</v>
      </c>
      <c r="N147" s="142" t="s">
        <v>46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251</v>
      </c>
      <c r="AT147" s="145" t="s">
        <v>246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251</v>
      </c>
      <c r="BM147" s="145" t="s">
        <v>5077</v>
      </c>
    </row>
    <row r="148" spans="2:65" s="1" customFormat="1" ht="19.5">
      <c r="B148" s="34"/>
      <c r="D148" s="147" t="s">
        <v>253</v>
      </c>
      <c r="F148" s="148" t="s">
        <v>403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" customFormat="1">
      <c r="B149" s="34"/>
      <c r="D149" s="151" t="s">
        <v>255</v>
      </c>
      <c r="F149" s="152" t="s">
        <v>2729</v>
      </c>
      <c r="I149" s="149"/>
      <c r="L149" s="34"/>
      <c r="M149" s="150"/>
      <c r="T149" s="55"/>
      <c r="AT149" s="18" t="s">
        <v>255</v>
      </c>
      <c r="AU149" s="18" t="s">
        <v>21</v>
      </c>
    </row>
    <row r="150" spans="2:65" s="12" customFormat="1">
      <c r="B150" s="153"/>
      <c r="D150" s="147" t="s">
        <v>262</v>
      </c>
      <c r="E150" s="154" t="s">
        <v>29</v>
      </c>
      <c r="F150" s="155" t="s">
        <v>5078</v>
      </c>
      <c r="H150" s="156">
        <v>450</v>
      </c>
      <c r="I150" s="157"/>
      <c r="L150" s="153"/>
      <c r="M150" s="158"/>
      <c r="T150" s="159"/>
      <c r="AT150" s="154" t="s">
        <v>262</v>
      </c>
      <c r="AU150" s="154" t="s">
        <v>21</v>
      </c>
      <c r="AV150" s="12" t="s">
        <v>21</v>
      </c>
      <c r="AW150" s="12" t="s">
        <v>36</v>
      </c>
      <c r="AX150" s="12" t="s">
        <v>83</v>
      </c>
      <c r="AY150" s="154" t="s">
        <v>244</v>
      </c>
    </row>
    <row r="151" spans="2:65" s="1" customFormat="1" ht="16.5" customHeight="1">
      <c r="B151" s="34"/>
      <c r="C151" s="134" t="s">
        <v>336</v>
      </c>
      <c r="D151" s="134" t="s">
        <v>246</v>
      </c>
      <c r="E151" s="135" t="s">
        <v>341</v>
      </c>
      <c r="F151" s="136" t="s">
        <v>342</v>
      </c>
      <c r="G151" s="137" t="s">
        <v>274</v>
      </c>
      <c r="H151" s="138">
        <v>87.5</v>
      </c>
      <c r="I151" s="139"/>
      <c r="J151" s="140">
        <f>ROUND(I151*H151,2)</f>
        <v>0</v>
      </c>
      <c r="K151" s="136" t="s">
        <v>250</v>
      </c>
      <c r="L151" s="34"/>
      <c r="M151" s="141" t="s">
        <v>29</v>
      </c>
      <c r="N151" s="142" t="s">
        <v>46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251</v>
      </c>
      <c r="AT151" s="145" t="s">
        <v>246</v>
      </c>
      <c r="AU151" s="145" t="s">
        <v>21</v>
      </c>
      <c r="AY151" s="18" t="s">
        <v>244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83</v>
      </c>
      <c r="BK151" s="146">
        <f>ROUND(I151*H151,2)</f>
        <v>0</v>
      </c>
      <c r="BL151" s="18" t="s">
        <v>251</v>
      </c>
      <c r="BM151" s="145" t="s">
        <v>5079</v>
      </c>
    </row>
    <row r="152" spans="2:65" s="1" customFormat="1" ht="19.5">
      <c r="B152" s="34"/>
      <c r="D152" s="147" t="s">
        <v>253</v>
      </c>
      <c r="F152" s="148" t="s">
        <v>344</v>
      </c>
      <c r="I152" s="149"/>
      <c r="L152" s="34"/>
      <c r="M152" s="150"/>
      <c r="T152" s="55"/>
      <c r="AT152" s="18" t="s">
        <v>253</v>
      </c>
      <c r="AU152" s="18" t="s">
        <v>21</v>
      </c>
    </row>
    <row r="153" spans="2:65" s="1" customFormat="1">
      <c r="B153" s="34"/>
      <c r="D153" s="151" t="s">
        <v>255</v>
      </c>
      <c r="F153" s="152" t="s">
        <v>345</v>
      </c>
      <c r="I153" s="149"/>
      <c r="L153" s="34"/>
      <c r="M153" s="150"/>
      <c r="T153" s="55"/>
      <c r="AT153" s="18" t="s">
        <v>255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5080</v>
      </c>
      <c r="H154" s="156">
        <v>42.5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75</v>
      </c>
      <c r="AY154" s="154" t="s">
        <v>244</v>
      </c>
    </row>
    <row r="155" spans="2:65" s="12" customFormat="1">
      <c r="B155" s="153"/>
      <c r="D155" s="147" t="s">
        <v>262</v>
      </c>
      <c r="E155" s="154" t="s">
        <v>29</v>
      </c>
      <c r="F155" s="155" t="s">
        <v>5081</v>
      </c>
      <c r="H155" s="156">
        <v>45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75</v>
      </c>
      <c r="AY155" s="154" t="s">
        <v>244</v>
      </c>
    </row>
    <row r="156" spans="2:65" s="13" customFormat="1">
      <c r="B156" s="160"/>
      <c r="D156" s="147" t="s">
        <v>262</v>
      </c>
      <c r="E156" s="161" t="s">
        <v>29</v>
      </c>
      <c r="F156" s="162" t="s">
        <v>271</v>
      </c>
      <c r="H156" s="163">
        <v>87.5</v>
      </c>
      <c r="I156" s="164"/>
      <c r="L156" s="160"/>
      <c r="M156" s="165"/>
      <c r="T156" s="166"/>
      <c r="AT156" s="161" t="s">
        <v>262</v>
      </c>
      <c r="AU156" s="161" t="s">
        <v>21</v>
      </c>
      <c r="AV156" s="13" t="s">
        <v>251</v>
      </c>
      <c r="AW156" s="13" t="s">
        <v>36</v>
      </c>
      <c r="AX156" s="13" t="s">
        <v>83</v>
      </c>
      <c r="AY156" s="161" t="s">
        <v>244</v>
      </c>
    </row>
    <row r="157" spans="2:65" s="1" customFormat="1" ht="16.5" customHeight="1">
      <c r="B157" s="34"/>
      <c r="C157" s="134" t="s">
        <v>340</v>
      </c>
      <c r="D157" s="134" t="s">
        <v>246</v>
      </c>
      <c r="E157" s="135" t="s">
        <v>414</v>
      </c>
      <c r="F157" s="136" t="s">
        <v>415</v>
      </c>
      <c r="G157" s="137" t="s">
        <v>416</v>
      </c>
      <c r="H157" s="138">
        <v>90</v>
      </c>
      <c r="I157" s="139"/>
      <c r="J157" s="140">
        <f>ROUND(I157*H157,2)</f>
        <v>0</v>
      </c>
      <c r="K157" s="136" t="s">
        <v>29</v>
      </c>
      <c r="L157" s="34"/>
      <c r="M157" s="141" t="s">
        <v>29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251</v>
      </c>
      <c r="AT157" s="145" t="s">
        <v>246</v>
      </c>
      <c r="AU157" s="145" t="s">
        <v>21</v>
      </c>
      <c r="AY157" s="18" t="s">
        <v>244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83</v>
      </c>
      <c r="BK157" s="146">
        <f>ROUND(I157*H157,2)</f>
        <v>0</v>
      </c>
      <c r="BL157" s="18" t="s">
        <v>251</v>
      </c>
      <c r="BM157" s="145" t="s">
        <v>5082</v>
      </c>
    </row>
    <row r="158" spans="2:65" s="1" customFormat="1" ht="19.5">
      <c r="B158" s="34"/>
      <c r="D158" s="147" t="s">
        <v>253</v>
      </c>
      <c r="F158" s="148" t="s">
        <v>418</v>
      </c>
      <c r="I158" s="149"/>
      <c r="L158" s="34"/>
      <c r="M158" s="150"/>
      <c r="T158" s="55"/>
      <c r="AT158" s="18" t="s">
        <v>253</v>
      </c>
      <c r="AU158" s="18" t="s">
        <v>21</v>
      </c>
    </row>
    <row r="159" spans="2:65" s="12" customFormat="1">
      <c r="B159" s="153"/>
      <c r="D159" s="147" t="s">
        <v>262</v>
      </c>
      <c r="E159" s="154" t="s">
        <v>29</v>
      </c>
      <c r="F159" s="155" t="s">
        <v>5083</v>
      </c>
      <c r="H159" s="156">
        <v>90</v>
      </c>
      <c r="I159" s="157"/>
      <c r="L159" s="153"/>
      <c r="M159" s="158"/>
      <c r="T159" s="159"/>
      <c r="AT159" s="154" t="s">
        <v>262</v>
      </c>
      <c r="AU159" s="154" t="s">
        <v>21</v>
      </c>
      <c r="AV159" s="12" t="s">
        <v>21</v>
      </c>
      <c r="AW159" s="12" t="s">
        <v>36</v>
      </c>
      <c r="AX159" s="12" t="s">
        <v>83</v>
      </c>
      <c r="AY159" s="154" t="s">
        <v>244</v>
      </c>
    </row>
    <row r="160" spans="2:65" s="1" customFormat="1" ht="16.5" customHeight="1">
      <c r="B160" s="34"/>
      <c r="C160" s="134" t="s">
        <v>346</v>
      </c>
      <c r="D160" s="134" t="s">
        <v>246</v>
      </c>
      <c r="E160" s="135" t="s">
        <v>428</v>
      </c>
      <c r="F160" s="136" t="s">
        <v>429</v>
      </c>
      <c r="G160" s="137" t="s">
        <v>274</v>
      </c>
      <c r="H160" s="138">
        <v>62.2</v>
      </c>
      <c r="I160" s="139"/>
      <c r="J160" s="140">
        <f>ROUND(I160*H160,2)</f>
        <v>0</v>
      </c>
      <c r="K160" s="136" t="s">
        <v>250</v>
      </c>
      <c r="L160" s="34"/>
      <c r="M160" s="141" t="s">
        <v>29</v>
      </c>
      <c r="N160" s="142" t="s">
        <v>46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251</v>
      </c>
      <c r="AT160" s="145" t="s">
        <v>246</v>
      </c>
      <c r="AU160" s="145" t="s">
        <v>21</v>
      </c>
      <c r="AY160" s="18" t="s">
        <v>244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83</v>
      </c>
      <c r="BK160" s="146">
        <f>ROUND(I160*H160,2)</f>
        <v>0</v>
      </c>
      <c r="BL160" s="18" t="s">
        <v>251</v>
      </c>
      <c r="BM160" s="145" t="s">
        <v>5084</v>
      </c>
    </row>
    <row r="161" spans="2:65" s="1" customFormat="1">
      <c r="B161" s="34"/>
      <c r="D161" s="147" t="s">
        <v>253</v>
      </c>
      <c r="F161" s="148" t="s">
        <v>431</v>
      </c>
      <c r="I161" s="149"/>
      <c r="L161" s="34"/>
      <c r="M161" s="150"/>
      <c r="T161" s="55"/>
      <c r="AT161" s="18" t="s">
        <v>253</v>
      </c>
      <c r="AU161" s="18" t="s">
        <v>21</v>
      </c>
    </row>
    <row r="162" spans="2:65" s="1" customFormat="1">
      <c r="B162" s="34"/>
      <c r="D162" s="151" t="s">
        <v>255</v>
      </c>
      <c r="F162" s="152" t="s">
        <v>432</v>
      </c>
      <c r="I162" s="149"/>
      <c r="L162" s="34"/>
      <c r="M162" s="150"/>
      <c r="T162" s="55"/>
      <c r="AT162" s="18" t="s">
        <v>255</v>
      </c>
      <c r="AU162" s="18" t="s">
        <v>21</v>
      </c>
    </row>
    <row r="163" spans="2:65" s="1" customFormat="1" ht="19.5">
      <c r="B163" s="34"/>
      <c r="D163" s="147" t="s">
        <v>284</v>
      </c>
      <c r="F163" s="167" t="s">
        <v>4848</v>
      </c>
      <c r="I163" s="149"/>
      <c r="L163" s="34"/>
      <c r="M163" s="150"/>
      <c r="T163" s="55"/>
      <c r="AT163" s="18" t="s">
        <v>284</v>
      </c>
      <c r="AU163" s="18" t="s">
        <v>21</v>
      </c>
    </row>
    <row r="164" spans="2:65" s="12" customFormat="1">
      <c r="B164" s="153"/>
      <c r="D164" s="147" t="s">
        <v>262</v>
      </c>
      <c r="E164" s="154" t="s">
        <v>29</v>
      </c>
      <c r="F164" s="155" t="s">
        <v>5085</v>
      </c>
      <c r="H164" s="156">
        <v>17.8</v>
      </c>
      <c r="I164" s="157"/>
      <c r="L164" s="153"/>
      <c r="M164" s="158"/>
      <c r="T164" s="159"/>
      <c r="AT164" s="154" t="s">
        <v>262</v>
      </c>
      <c r="AU164" s="154" t="s">
        <v>21</v>
      </c>
      <c r="AV164" s="12" t="s">
        <v>21</v>
      </c>
      <c r="AW164" s="12" t="s">
        <v>36</v>
      </c>
      <c r="AX164" s="12" t="s">
        <v>75</v>
      </c>
      <c r="AY164" s="154" t="s">
        <v>244</v>
      </c>
    </row>
    <row r="165" spans="2:65" s="12" customFormat="1">
      <c r="B165" s="153"/>
      <c r="D165" s="147" t="s">
        <v>262</v>
      </c>
      <c r="E165" s="154" t="s">
        <v>29</v>
      </c>
      <c r="F165" s="155" t="s">
        <v>5073</v>
      </c>
      <c r="H165" s="156">
        <v>44.4</v>
      </c>
      <c r="I165" s="157"/>
      <c r="L165" s="153"/>
      <c r="M165" s="158"/>
      <c r="T165" s="159"/>
      <c r="AT165" s="154" t="s">
        <v>262</v>
      </c>
      <c r="AU165" s="154" t="s">
        <v>21</v>
      </c>
      <c r="AV165" s="12" t="s">
        <v>21</v>
      </c>
      <c r="AW165" s="12" t="s">
        <v>36</v>
      </c>
      <c r="AX165" s="12" t="s">
        <v>75</v>
      </c>
      <c r="AY165" s="154" t="s">
        <v>244</v>
      </c>
    </row>
    <row r="166" spans="2:65" s="13" customFormat="1">
      <c r="B166" s="160"/>
      <c r="D166" s="147" t="s">
        <v>262</v>
      </c>
      <c r="E166" s="161" t="s">
        <v>29</v>
      </c>
      <c r="F166" s="162" t="s">
        <v>271</v>
      </c>
      <c r="H166" s="163">
        <v>62.2</v>
      </c>
      <c r="I166" s="164"/>
      <c r="L166" s="160"/>
      <c r="M166" s="165"/>
      <c r="T166" s="166"/>
      <c r="AT166" s="161" t="s">
        <v>262</v>
      </c>
      <c r="AU166" s="161" t="s">
        <v>21</v>
      </c>
      <c r="AV166" s="13" t="s">
        <v>251</v>
      </c>
      <c r="AW166" s="13" t="s">
        <v>36</v>
      </c>
      <c r="AX166" s="13" t="s">
        <v>83</v>
      </c>
      <c r="AY166" s="161" t="s">
        <v>244</v>
      </c>
    </row>
    <row r="167" spans="2:65" s="1" customFormat="1" ht="16.5" customHeight="1">
      <c r="B167" s="34"/>
      <c r="C167" s="134" t="s">
        <v>8</v>
      </c>
      <c r="D167" s="134" t="s">
        <v>246</v>
      </c>
      <c r="E167" s="135" t="s">
        <v>353</v>
      </c>
      <c r="F167" s="136" t="s">
        <v>354</v>
      </c>
      <c r="G167" s="137" t="s">
        <v>274</v>
      </c>
      <c r="H167" s="138">
        <v>40.5</v>
      </c>
      <c r="I167" s="139"/>
      <c r="J167" s="140">
        <f>ROUND(I167*H167,2)</f>
        <v>0</v>
      </c>
      <c r="K167" s="136" t="s">
        <v>250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251</v>
      </c>
      <c r="AT167" s="145" t="s">
        <v>246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5086</v>
      </c>
    </row>
    <row r="168" spans="2:65" s="1" customFormat="1" ht="19.5">
      <c r="B168" s="34"/>
      <c r="D168" s="147" t="s">
        <v>253</v>
      </c>
      <c r="F168" s="148" t="s">
        <v>356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>
      <c r="B169" s="34"/>
      <c r="D169" s="151" t="s">
        <v>255</v>
      </c>
      <c r="F169" s="152" t="s">
        <v>357</v>
      </c>
      <c r="I169" s="149"/>
      <c r="L169" s="34"/>
      <c r="M169" s="150"/>
      <c r="T169" s="55"/>
      <c r="AT169" s="18" t="s">
        <v>255</v>
      </c>
      <c r="AU169" s="18" t="s">
        <v>21</v>
      </c>
    </row>
    <row r="170" spans="2:65" s="1" customFormat="1" ht="19.5">
      <c r="B170" s="34"/>
      <c r="D170" s="147" t="s">
        <v>284</v>
      </c>
      <c r="F170" s="167" t="s">
        <v>4851</v>
      </c>
      <c r="I170" s="149"/>
      <c r="L170" s="34"/>
      <c r="M170" s="150"/>
      <c r="T170" s="55"/>
      <c r="AT170" s="18" t="s">
        <v>284</v>
      </c>
      <c r="AU170" s="18" t="s">
        <v>21</v>
      </c>
    </row>
    <row r="171" spans="2:65" s="12" customFormat="1">
      <c r="B171" s="153"/>
      <c r="D171" s="147" t="s">
        <v>262</v>
      </c>
      <c r="E171" s="154" t="s">
        <v>29</v>
      </c>
      <c r="F171" s="155" t="s">
        <v>5087</v>
      </c>
      <c r="H171" s="156">
        <v>40.5</v>
      </c>
      <c r="I171" s="157"/>
      <c r="L171" s="153"/>
      <c r="M171" s="158"/>
      <c r="T171" s="159"/>
      <c r="AT171" s="154" t="s">
        <v>262</v>
      </c>
      <c r="AU171" s="154" t="s">
        <v>21</v>
      </c>
      <c r="AV171" s="12" t="s">
        <v>21</v>
      </c>
      <c r="AW171" s="12" t="s">
        <v>36</v>
      </c>
      <c r="AX171" s="12" t="s">
        <v>83</v>
      </c>
      <c r="AY171" s="154" t="s">
        <v>244</v>
      </c>
    </row>
    <row r="172" spans="2:65" s="1" customFormat="1" ht="16.5" customHeight="1">
      <c r="B172" s="34"/>
      <c r="C172" s="134" t="s">
        <v>359</v>
      </c>
      <c r="D172" s="134" t="s">
        <v>246</v>
      </c>
      <c r="E172" s="135" t="s">
        <v>1518</v>
      </c>
      <c r="F172" s="136" t="s">
        <v>1519</v>
      </c>
      <c r="G172" s="137" t="s">
        <v>274</v>
      </c>
      <c r="H172" s="138">
        <v>6.3</v>
      </c>
      <c r="I172" s="139"/>
      <c r="J172" s="140">
        <f>ROUND(I172*H172,2)</f>
        <v>0</v>
      </c>
      <c r="K172" s="136" t="s">
        <v>250</v>
      </c>
      <c r="L172" s="34"/>
      <c r="M172" s="141" t="s">
        <v>29</v>
      </c>
      <c r="N172" s="142" t="s">
        <v>46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251</v>
      </c>
      <c r="AT172" s="145" t="s">
        <v>246</v>
      </c>
      <c r="AU172" s="145" t="s">
        <v>21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251</v>
      </c>
      <c r="BM172" s="145" t="s">
        <v>5088</v>
      </c>
    </row>
    <row r="173" spans="2:65" s="1" customFormat="1" ht="19.5">
      <c r="B173" s="34"/>
      <c r="D173" s="147" t="s">
        <v>253</v>
      </c>
      <c r="F173" s="148" t="s">
        <v>1521</v>
      </c>
      <c r="I173" s="149"/>
      <c r="L173" s="34"/>
      <c r="M173" s="150"/>
      <c r="T173" s="55"/>
      <c r="AT173" s="18" t="s">
        <v>253</v>
      </c>
      <c r="AU173" s="18" t="s">
        <v>21</v>
      </c>
    </row>
    <row r="174" spans="2:65" s="1" customFormat="1">
      <c r="B174" s="34"/>
      <c r="D174" s="151" t="s">
        <v>255</v>
      </c>
      <c r="F174" s="152" t="s">
        <v>1522</v>
      </c>
      <c r="I174" s="149"/>
      <c r="L174" s="34"/>
      <c r="M174" s="150"/>
      <c r="T174" s="55"/>
      <c r="AT174" s="18" t="s">
        <v>255</v>
      </c>
      <c r="AU174" s="18" t="s">
        <v>21</v>
      </c>
    </row>
    <row r="175" spans="2:65" s="1" customFormat="1" ht="19.5">
      <c r="B175" s="34"/>
      <c r="D175" s="147" t="s">
        <v>284</v>
      </c>
      <c r="F175" s="167" t="s">
        <v>4854</v>
      </c>
      <c r="I175" s="149"/>
      <c r="L175" s="34"/>
      <c r="M175" s="150"/>
      <c r="T175" s="55"/>
      <c r="AT175" s="18" t="s">
        <v>284</v>
      </c>
      <c r="AU175" s="18" t="s">
        <v>21</v>
      </c>
    </row>
    <row r="176" spans="2:65" s="12" customFormat="1">
      <c r="B176" s="153"/>
      <c r="D176" s="147" t="s">
        <v>262</v>
      </c>
      <c r="E176" s="154" t="s">
        <v>29</v>
      </c>
      <c r="F176" s="155" t="s">
        <v>5089</v>
      </c>
      <c r="H176" s="156">
        <v>6.3</v>
      </c>
      <c r="I176" s="157"/>
      <c r="L176" s="153"/>
      <c r="M176" s="158"/>
      <c r="T176" s="159"/>
      <c r="AT176" s="154" t="s">
        <v>262</v>
      </c>
      <c r="AU176" s="154" t="s">
        <v>21</v>
      </c>
      <c r="AV176" s="12" t="s">
        <v>21</v>
      </c>
      <c r="AW176" s="12" t="s">
        <v>36</v>
      </c>
      <c r="AX176" s="12" t="s">
        <v>83</v>
      </c>
      <c r="AY176" s="154" t="s">
        <v>244</v>
      </c>
    </row>
    <row r="177" spans="2:65" s="1" customFormat="1" ht="16.5" customHeight="1">
      <c r="B177" s="34"/>
      <c r="C177" s="175" t="s">
        <v>366</v>
      </c>
      <c r="D177" s="175" t="s">
        <v>373</v>
      </c>
      <c r="E177" s="176" t="s">
        <v>4483</v>
      </c>
      <c r="F177" s="177" t="s">
        <v>4484</v>
      </c>
      <c r="G177" s="178" t="s">
        <v>416</v>
      </c>
      <c r="H177" s="179">
        <v>12.6</v>
      </c>
      <c r="I177" s="180"/>
      <c r="J177" s="181">
        <f>ROUND(I177*H177,2)</f>
        <v>0</v>
      </c>
      <c r="K177" s="177" t="s">
        <v>250</v>
      </c>
      <c r="L177" s="182"/>
      <c r="M177" s="183" t="s">
        <v>29</v>
      </c>
      <c r="N177" s="184" t="s">
        <v>46</v>
      </c>
      <c r="P177" s="143">
        <f>O177*H177</f>
        <v>0</v>
      </c>
      <c r="Q177" s="143">
        <v>1</v>
      </c>
      <c r="R177" s="143">
        <f>Q177*H177</f>
        <v>12.6</v>
      </c>
      <c r="S177" s="143">
        <v>0</v>
      </c>
      <c r="T177" s="144">
        <f>S177*H177</f>
        <v>0</v>
      </c>
      <c r="AR177" s="145" t="s">
        <v>300</v>
      </c>
      <c r="AT177" s="145" t="s">
        <v>373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5090</v>
      </c>
    </row>
    <row r="178" spans="2:65" s="1" customFormat="1">
      <c r="B178" s="34"/>
      <c r="D178" s="147" t="s">
        <v>253</v>
      </c>
      <c r="F178" s="148" t="s">
        <v>4484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2" customFormat="1">
      <c r="B179" s="153"/>
      <c r="D179" s="147" t="s">
        <v>262</v>
      </c>
      <c r="F179" s="155" t="s">
        <v>5091</v>
      </c>
      <c r="H179" s="156">
        <v>12.6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4</v>
      </c>
      <c r="AX179" s="12" t="s">
        <v>83</v>
      </c>
      <c r="AY179" s="154" t="s">
        <v>244</v>
      </c>
    </row>
    <row r="180" spans="2:65" s="1" customFormat="1" ht="21.75" customHeight="1">
      <c r="B180" s="34"/>
      <c r="C180" s="134" t="s">
        <v>372</v>
      </c>
      <c r="D180" s="134" t="s">
        <v>246</v>
      </c>
      <c r="E180" s="135" t="s">
        <v>4957</v>
      </c>
      <c r="F180" s="136" t="s">
        <v>4958</v>
      </c>
      <c r="G180" s="137" t="s">
        <v>249</v>
      </c>
      <c r="H180" s="138">
        <v>10</v>
      </c>
      <c r="I180" s="139"/>
      <c r="J180" s="140">
        <f>ROUND(I180*H180,2)</f>
        <v>0</v>
      </c>
      <c r="K180" s="136" t="s">
        <v>250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251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5092</v>
      </c>
    </row>
    <row r="181" spans="2:65" s="1" customFormat="1" ht="19.5">
      <c r="B181" s="34"/>
      <c r="D181" s="147" t="s">
        <v>253</v>
      </c>
      <c r="F181" s="148" t="s">
        <v>4960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>
      <c r="B182" s="34"/>
      <c r="D182" s="151" t="s">
        <v>255</v>
      </c>
      <c r="F182" s="152" t="s">
        <v>4961</v>
      </c>
      <c r="I182" s="149"/>
      <c r="L182" s="34"/>
      <c r="M182" s="150"/>
      <c r="T182" s="55"/>
      <c r="AT182" s="18" t="s">
        <v>255</v>
      </c>
      <c r="AU182" s="18" t="s">
        <v>21</v>
      </c>
    </row>
    <row r="183" spans="2:65" s="12" customFormat="1">
      <c r="B183" s="153"/>
      <c r="D183" s="147" t="s">
        <v>262</v>
      </c>
      <c r="E183" s="154" t="s">
        <v>29</v>
      </c>
      <c r="F183" s="155" t="s">
        <v>5093</v>
      </c>
      <c r="H183" s="156">
        <v>10</v>
      </c>
      <c r="I183" s="157"/>
      <c r="L183" s="153"/>
      <c r="M183" s="158"/>
      <c r="T183" s="159"/>
      <c r="AT183" s="154" t="s">
        <v>262</v>
      </c>
      <c r="AU183" s="154" t="s">
        <v>21</v>
      </c>
      <c r="AV183" s="12" t="s">
        <v>21</v>
      </c>
      <c r="AW183" s="12" t="s">
        <v>36</v>
      </c>
      <c r="AX183" s="12" t="s">
        <v>83</v>
      </c>
      <c r="AY183" s="154" t="s">
        <v>244</v>
      </c>
    </row>
    <row r="184" spans="2:65" s="1" customFormat="1" ht="16.5" customHeight="1">
      <c r="B184" s="34"/>
      <c r="C184" s="134" t="s">
        <v>378</v>
      </c>
      <c r="D184" s="134" t="s">
        <v>246</v>
      </c>
      <c r="E184" s="135" t="s">
        <v>4963</v>
      </c>
      <c r="F184" s="136" t="s">
        <v>4964</v>
      </c>
      <c r="G184" s="137" t="s">
        <v>249</v>
      </c>
      <c r="H184" s="138">
        <v>10</v>
      </c>
      <c r="I184" s="139"/>
      <c r="J184" s="140">
        <f>ROUND(I184*H184,2)</f>
        <v>0</v>
      </c>
      <c r="K184" s="136" t="s">
        <v>250</v>
      </c>
      <c r="L184" s="34"/>
      <c r="M184" s="141" t="s">
        <v>29</v>
      </c>
      <c r="N184" s="142" t="s">
        <v>46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251</v>
      </c>
      <c r="AT184" s="145" t="s">
        <v>246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5094</v>
      </c>
    </row>
    <row r="185" spans="2:65" s="1" customFormat="1">
      <c r="B185" s="34"/>
      <c r="D185" s="147" t="s">
        <v>253</v>
      </c>
      <c r="F185" s="148" t="s">
        <v>4966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" customFormat="1">
      <c r="B186" s="34"/>
      <c r="D186" s="151" t="s">
        <v>255</v>
      </c>
      <c r="F186" s="152" t="s">
        <v>4967</v>
      </c>
      <c r="I186" s="149"/>
      <c r="L186" s="34"/>
      <c r="M186" s="150"/>
      <c r="T186" s="55"/>
      <c r="AT186" s="18" t="s">
        <v>255</v>
      </c>
      <c r="AU186" s="18" t="s">
        <v>21</v>
      </c>
    </row>
    <row r="187" spans="2:65" s="12" customFormat="1">
      <c r="B187" s="153"/>
      <c r="D187" s="147" t="s">
        <v>262</v>
      </c>
      <c r="E187" s="154" t="s">
        <v>29</v>
      </c>
      <c r="F187" s="155" t="s">
        <v>314</v>
      </c>
      <c r="H187" s="156">
        <v>10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83</v>
      </c>
      <c r="AY187" s="154" t="s">
        <v>244</v>
      </c>
    </row>
    <row r="188" spans="2:65" s="1" customFormat="1" ht="16.5" customHeight="1">
      <c r="B188" s="34"/>
      <c r="C188" s="175" t="s">
        <v>385</v>
      </c>
      <c r="D188" s="175" t="s">
        <v>373</v>
      </c>
      <c r="E188" s="176" t="s">
        <v>462</v>
      </c>
      <c r="F188" s="177" t="s">
        <v>463</v>
      </c>
      <c r="G188" s="178" t="s">
        <v>464</v>
      </c>
      <c r="H188" s="179">
        <v>0.2</v>
      </c>
      <c r="I188" s="180"/>
      <c r="J188" s="181">
        <f>ROUND(I188*H188,2)</f>
        <v>0</v>
      </c>
      <c r="K188" s="177" t="s">
        <v>250</v>
      </c>
      <c r="L188" s="182"/>
      <c r="M188" s="183" t="s">
        <v>29</v>
      </c>
      <c r="N188" s="184" t="s">
        <v>46</v>
      </c>
      <c r="P188" s="143">
        <f>O188*H188</f>
        <v>0</v>
      </c>
      <c r="Q188" s="143">
        <v>1E-3</v>
      </c>
      <c r="R188" s="143">
        <f>Q188*H188</f>
        <v>2.0000000000000001E-4</v>
      </c>
      <c r="S188" s="143">
        <v>0</v>
      </c>
      <c r="T188" s="144">
        <f>S188*H188</f>
        <v>0</v>
      </c>
      <c r="AR188" s="145" t="s">
        <v>300</v>
      </c>
      <c r="AT188" s="145" t="s">
        <v>373</v>
      </c>
      <c r="AU188" s="145" t="s">
        <v>21</v>
      </c>
      <c r="AY188" s="18" t="s">
        <v>244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83</v>
      </c>
      <c r="BK188" s="146">
        <f>ROUND(I188*H188,2)</f>
        <v>0</v>
      </c>
      <c r="BL188" s="18" t="s">
        <v>251</v>
      </c>
      <c r="BM188" s="145" t="s">
        <v>5095</v>
      </c>
    </row>
    <row r="189" spans="2:65" s="1" customFormat="1">
      <c r="B189" s="34"/>
      <c r="D189" s="147" t="s">
        <v>253</v>
      </c>
      <c r="F189" s="148" t="s">
        <v>463</v>
      </c>
      <c r="I189" s="149"/>
      <c r="L189" s="34"/>
      <c r="M189" s="150"/>
      <c r="T189" s="55"/>
      <c r="AT189" s="18" t="s">
        <v>253</v>
      </c>
      <c r="AU189" s="18" t="s">
        <v>21</v>
      </c>
    </row>
    <row r="190" spans="2:65" s="12" customFormat="1">
      <c r="B190" s="153"/>
      <c r="D190" s="147" t="s">
        <v>262</v>
      </c>
      <c r="F190" s="155" t="s">
        <v>5096</v>
      </c>
      <c r="H190" s="156">
        <v>0.2</v>
      </c>
      <c r="I190" s="157"/>
      <c r="L190" s="153"/>
      <c r="M190" s="158"/>
      <c r="T190" s="159"/>
      <c r="AT190" s="154" t="s">
        <v>262</v>
      </c>
      <c r="AU190" s="154" t="s">
        <v>21</v>
      </c>
      <c r="AV190" s="12" t="s">
        <v>21</v>
      </c>
      <c r="AW190" s="12" t="s">
        <v>4</v>
      </c>
      <c r="AX190" s="12" t="s">
        <v>83</v>
      </c>
      <c r="AY190" s="154" t="s">
        <v>244</v>
      </c>
    </row>
    <row r="191" spans="2:65" s="1" customFormat="1" ht="16.5" customHeight="1">
      <c r="B191" s="34"/>
      <c r="C191" s="134" t="s">
        <v>7</v>
      </c>
      <c r="D191" s="134" t="s">
        <v>246</v>
      </c>
      <c r="E191" s="135" t="s">
        <v>469</v>
      </c>
      <c r="F191" s="136" t="s">
        <v>470</v>
      </c>
      <c r="G191" s="137" t="s">
        <v>249</v>
      </c>
      <c r="H191" s="138">
        <v>10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5097</v>
      </c>
    </row>
    <row r="192" spans="2:65" s="1" customFormat="1">
      <c r="B192" s="34"/>
      <c r="D192" s="147" t="s">
        <v>253</v>
      </c>
      <c r="F192" s="148" t="s">
        <v>472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>
      <c r="B193" s="34"/>
      <c r="D193" s="151" t="s">
        <v>255</v>
      </c>
      <c r="F193" s="152" t="s">
        <v>473</v>
      </c>
      <c r="I193" s="149"/>
      <c r="L193" s="34"/>
      <c r="M193" s="150"/>
      <c r="T193" s="55"/>
      <c r="AT193" s="18" t="s">
        <v>255</v>
      </c>
      <c r="AU193" s="18" t="s">
        <v>21</v>
      </c>
    </row>
    <row r="194" spans="2:65" s="1" customFormat="1" ht="16.5" customHeight="1">
      <c r="B194" s="34"/>
      <c r="C194" s="134" t="s">
        <v>399</v>
      </c>
      <c r="D194" s="134" t="s">
        <v>246</v>
      </c>
      <c r="E194" s="135" t="s">
        <v>477</v>
      </c>
      <c r="F194" s="136" t="s">
        <v>478</v>
      </c>
      <c r="G194" s="137" t="s">
        <v>274</v>
      </c>
      <c r="H194" s="138">
        <v>0.2</v>
      </c>
      <c r="I194" s="139"/>
      <c r="J194" s="140">
        <f>ROUND(I194*H194,2)</f>
        <v>0</v>
      </c>
      <c r="K194" s="136" t="s">
        <v>250</v>
      </c>
      <c r="L194" s="34"/>
      <c r="M194" s="141" t="s">
        <v>29</v>
      </c>
      <c r="N194" s="142" t="s">
        <v>46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251</v>
      </c>
      <c r="AT194" s="145" t="s">
        <v>246</v>
      </c>
      <c r="AU194" s="145" t="s">
        <v>21</v>
      </c>
      <c r="AY194" s="18" t="s">
        <v>244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83</v>
      </c>
      <c r="BK194" s="146">
        <f>ROUND(I194*H194,2)</f>
        <v>0</v>
      </c>
      <c r="BL194" s="18" t="s">
        <v>251</v>
      </c>
      <c r="BM194" s="145" t="s">
        <v>5098</v>
      </c>
    </row>
    <row r="195" spans="2:65" s="1" customFormat="1">
      <c r="B195" s="34"/>
      <c r="D195" s="147" t="s">
        <v>253</v>
      </c>
      <c r="F195" s="148" t="s">
        <v>480</v>
      </c>
      <c r="I195" s="149"/>
      <c r="L195" s="34"/>
      <c r="M195" s="150"/>
      <c r="T195" s="55"/>
      <c r="AT195" s="18" t="s">
        <v>253</v>
      </c>
      <c r="AU195" s="18" t="s">
        <v>21</v>
      </c>
    </row>
    <row r="196" spans="2:65" s="1" customFormat="1">
      <c r="B196" s="34"/>
      <c r="D196" s="151" t="s">
        <v>255</v>
      </c>
      <c r="F196" s="152" t="s">
        <v>481</v>
      </c>
      <c r="I196" s="149"/>
      <c r="L196" s="34"/>
      <c r="M196" s="150"/>
      <c r="T196" s="55"/>
      <c r="AT196" s="18" t="s">
        <v>255</v>
      </c>
      <c r="AU196" s="18" t="s">
        <v>21</v>
      </c>
    </row>
    <row r="197" spans="2:65" s="11" customFormat="1" ht="22.9" customHeight="1">
      <c r="B197" s="122"/>
      <c r="D197" s="123" t="s">
        <v>74</v>
      </c>
      <c r="E197" s="132" t="s">
        <v>21</v>
      </c>
      <c r="F197" s="132" t="s">
        <v>482</v>
      </c>
      <c r="I197" s="125"/>
      <c r="J197" s="133">
        <f>BK197</f>
        <v>0</v>
      </c>
      <c r="L197" s="122"/>
      <c r="M197" s="127"/>
      <c r="P197" s="128">
        <f>SUM(P198:P201)</f>
        <v>0</v>
      </c>
      <c r="R197" s="128">
        <f>SUM(R198:R201)</f>
        <v>2.9913259999999999</v>
      </c>
      <c r="T197" s="129">
        <f>SUM(T198:T201)</f>
        <v>0</v>
      </c>
      <c r="AR197" s="123" t="s">
        <v>83</v>
      </c>
      <c r="AT197" s="130" t="s">
        <v>74</v>
      </c>
      <c r="AU197" s="130" t="s">
        <v>83</v>
      </c>
      <c r="AY197" s="123" t="s">
        <v>244</v>
      </c>
      <c r="BK197" s="131">
        <f>SUM(BK198:BK201)</f>
        <v>0</v>
      </c>
    </row>
    <row r="198" spans="2:65" s="1" customFormat="1" ht="16.5" customHeight="1">
      <c r="B198" s="34"/>
      <c r="C198" s="134" t="s">
        <v>406</v>
      </c>
      <c r="D198" s="134" t="s">
        <v>246</v>
      </c>
      <c r="E198" s="135" t="s">
        <v>484</v>
      </c>
      <c r="F198" s="136" t="s">
        <v>485</v>
      </c>
      <c r="G198" s="137" t="s">
        <v>274</v>
      </c>
      <c r="H198" s="138">
        <v>1.3</v>
      </c>
      <c r="I198" s="139"/>
      <c r="J198" s="140">
        <f>ROUND(I198*H198,2)</f>
        <v>0</v>
      </c>
      <c r="K198" s="136" t="s">
        <v>250</v>
      </c>
      <c r="L198" s="34"/>
      <c r="M198" s="141" t="s">
        <v>29</v>
      </c>
      <c r="N198" s="142" t="s">
        <v>46</v>
      </c>
      <c r="P198" s="143">
        <f>O198*H198</f>
        <v>0</v>
      </c>
      <c r="Q198" s="143">
        <v>2.3010199999999998</v>
      </c>
      <c r="R198" s="143">
        <f>Q198*H198</f>
        <v>2.9913259999999999</v>
      </c>
      <c r="S198" s="143">
        <v>0</v>
      </c>
      <c r="T198" s="144">
        <f>S198*H198</f>
        <v>0</v>
      </c>
      <c r="AR198" s="145" t="s">
        <v>251</v>
      </c>
      <c r="AT198" s="145" t="s">
        <v>246</v>
      </c>
      <c r="AU198" s="145" t="s">
        <v>21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251</v>
      </c>
      <c r="BM198" s="145" t="s">
        <v>5099</v>
      </c>
    </row>
    <row r="199" spans="2:65" s="1" customFormat="1">
      <c r="B199" s="34"/>
      <c r="D199" s="147" t="s">
        <v>253</v>
      </c>
      <c r="F199" s="148" t="s">
        <v>487</v>
      </c>
      <c r="I199" s="149"/>
      <c r="L199" s="34"/>
      <c r="M199" s="150"/>
      <c r="T199" s="55"/>
      <c r="AT199" s="18" t="s">
        <v>253</v>
      </c>
      <c r="AU199" s="18" t="s">
        <v>21</v>
      </c>
    </row>
    <row r="200" spans="2:65" s="1" customFormat="1">
      <c r="B200" s="34"/>
      <c r="D200" s="151" t="s">
        <v>255</v>
      </c>
      <c r="F200" s="152" t="s">
        <v>488</v>
      </c>
      <c r="I200" s="149"/>
      <c r="L200" s="34"/>
      <c r="M200" s="150"/>
      <c r="T200" s="55"/>
      <c r="AT200" s="18" t="s">
        <v>255</v>
      </c>
      <c r="AU200" s="18" t="s">
        <v>21</v>
      </c>
    </row>
    <row r="201" spans="2:65" s="12" customFormat="1">
      <c r="B201" s="153"/>
      <c r="D201" s="147" t="s">
        <v>262</v>
      </c>
      <c r="E201" s="154" t="s">
        <v>29</v>
      </c>
      <c r="F201" s="155" t="s">
        <v>5100</v>
      </c>
      <c r="H201" s="156">
        <v>1.3</v>
      </c>
      <c r="I201" s="157"/>
      <c r="L201" s="153"/>
      <c r="M201" s="158"/>
      <c r="T201" s="159"/>
      <c r="AT201" s="154" t="s">
        <v>262</v>
      </c>
      <c r="AU201" s="154" t="s">
        <v>21</v>
      </c>
      <c r="AV201" s="12" t="s">
        <v>21</v>
      </c>
      <c r="AW201" s="12" t="s">
        <v>36</v>
      </c>
      <c r="AX201" s="12" t="s">
        <v>83</v>
      </c>
      <c r="AY201" s="154" t="s">
        <v>244</v>
      </c>
    </row>
    <row r="202" spans="2:65" s="11" customFormat="1" ht="22.9" customHeight="1">
      <c r="B202" s="122"/>
      <c r="D202" s="123" t="s">
        <v>74</v>
      </c>
      <c r="E202" s="132" t="s">
        <v>264</v>
      </c>
      <c r="F202" s="132" t="s">
        <v>510</v>
      </c>
      <c r="I202" s="125"/>
      <c r="J202" s="133">
        <f>BK202</f>
        <v>0</v>
      </c>
      <c r="L202" s="122"/>
      <c r="M202" s="127"/>
      <c r="P202" s="128">
        <f>SUM(P203:P230)</f>
        <v>0</v>
      </c>
      <c r="R202" s="128">
        <f>SUM(R203:R230)</f>
        <v>0.41178543000000001</v>
      </c>
      <c r="T202" s="129">
        <f>SUM(T203:T230)</f>
        <v>0</v>
      </c>
      <c r="AR202" s="123" t="s">
        <v>83</v>
      </c>
      <c r="AT202" s="130" t="s">
        <v>74</v>
      </c>
      <c r="AU202" s="130" t="s">
        <v>83</v>
      </c>
      <c r="AY202" s="123" t="s">
        <v>244</v>
      </c>
      <c r="BK202" s="131">
        <f>SUM(BK203:BK230)</f>
        <v>0</v>
      </c>
    </row>
    <row r="203" spans="2:65" s="1" customFormat="1" ht="16.5" customHeight="1">
      <c r="B203" s="34"/>
      <c r="C203" s="134" t="s">
        <v>413</v>
      </c>
      <c r="D203" s="134" t="s">
        <v>246</v>
      </c>
      <c r="E203" s="135" t="s">
        <v>544</v>
      </c>
      <c r="F203" s="136" t="s">
        <v>545</v>
      </c>
      <c r="G203" s="137" t="s">
        <v>274</v>
      </c>
      <c r="H203" s="138">
        <v>2.77</v>
      </c>
      <c r="I203" s="139"/>
      <c r="J203" s="140">
        <f>ROUND(I203*H203,2)</f>
        <v>0</v>
      </c>
      <c r="K203" s="136" t="s">
        <v>250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251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251</v>
      </c>
      <c r="BM203" s="145" t="s">
        <v>5101</v>
      </c>
    </row>
    <row r="204" spans="2:65" s="1" customFormat="1" ht="19.5">
      <c r="B204" s="34"/>
      <c r="D204" s="147" t="s">
        <v>253</v>
      </c>
      <c r="F204" s="148" t="s">
        <v>547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>
      <c r="B205" s="34"/>
      <c r="D205" s="151" t="s">
        <v>255</v>
      </c>
      <c r="F205" s="152" t="s">
        <v>548</v>
      </c>
      <c r="I205" s="149"/>
      <c r="L205" s="34"/>
      <c r="M205" s="150"/>
      <c r="T205" s="55"/>
      <c r="AT205" s="18" t="s">
        <v>255</v>
      </c>
      <c r="AU205" s="18" t="s">
        <v>21</v>
      </c>
    </row>
    <row r="206" spans="2:65" s="1" customFormat="1" ht="19.5">
      <c r="B206" s="34"/>
      <c r="D206" s="147" t="s">
        <v>284</v>
      </c>
      <c r="F206" s="167" t="s">
        <v>4861</v>
      </c>
      <c r="I206" s="149"/>
      <c r="L206" s="34"/>
      <c r="M206" s="150"/>
      <c r="T206" s="55"/>
      <c r="AT206" s="18" t="s">
        <v>284</v>
      </c>
      <c r="AU206" s="18" t="s">
        <v>21</v>
      </c>
    </row>
    <row r="207" spans="2:65" s="12" customFormat="1">
      <c r="B207" s="153"/>
      <c r="D207" s="147" t="s">
        <v>262</v>
      </c>
      <c r="E207" s="154" t="s">
        <v>29</v>
      </c>
      <c r="F207" s="155" t="s">
        <v>5102</v>
      </c>
      <c r="H207" s="156">
        <v>2.77</v>
      </c>
      <c r="I207" s="157"/>
      <c r="L207" s="153"/>
      <c r="M207" s="158"/>
      <c r="T207" s="159"/>
      <c r="AT207" s="154" t="s">
        <v>262</v>
      </c>
      <c r="AU207" s="154" t="s">
        <v>21</v>
      </c>
      <c r="AV207" s="12" t="s">
        <v>21</v>
      </c>
      <c r="AW207" s="12" t="s">
        <v>36</v>
      </c>
      <c r="AX207" s="12" t="s">
        <v>83</v>
      </c>
      <c r="AY207" s="154" t="s">
        <v>244</v>
      </c>
    </row>
    <row r="208" spans="2:65" s="1" customFormat="1" ht="16.5" customHeight="1">
      <c r="B208" s="34"/>
      <c r="C208" s="134" t="s">
        <v>421</v>
      </c>
      <c r="D208" s="134" t="s">
        <v>246</v>
      </c>
      <c r="E208" s="135" t="s">
        <v>551</v>
      </c>
      <c r="F208" s="136" t="s">
        <v>552</v>
      </c>
      <c r="G208" s="137" t="s">
        <v>249</v>
      </c>
      <c r="H208" s="138">
        <v>26.18</v>
      </c>
      <c r="I208" s="139"/>
      <c r="J208" s="140">
        <f>ROUND(I208*H208,2)</f>
        <v>0</v>
      </c>
      <c r="K208" s="136" t="s">
        <v>250</v>
      </c>
      <c r="L208" s="34"/>
      <c r="M208" s="141" t="s">
        <v>29</v>
      </c>
      <c r="N208" s="142" t="s">
        <v>46</v>
      </c>
      <c r="P208" s="143">
        <f>O208*H208</f>
        <v>0</v>
      </c>
      <c r="Q208" s="143">
        <v>8.6499999999999997E-3</v>
      </c>
      <c r="R208" s="143">
        <f>Q208*H208</f>
        <v>0.22645699999999999</v>
      </c>
      <c r="S208" s="143">
        <v>0</v>
      </c>
      <c r="T208" s="144">
        <f>S208*H208</f>
        <v>0</v>
      </c>
      <c r="AR208" s="145" t="s">
        <v>251</v>
      </c>
      <c r="AT208" s="145" t="s">
        <v>246</v>
      </c>
      <c r="AU208" s="145" t="s">
        <v>21</v>
      </c>
      <c r="AY208" s="18" t="s">
        <v>244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83</v>
      </c>
      <c r="BK208" s="146">
        <f>ROUND(I208*H208,2)</f>
        <v>0</v>
      </c>
      <c r="BL208" s="18" t="s">
        <v>251</v>
      </c>
      <c r="BM208" s="145" t="s">
        <v>5103</v>
      </c>
    </row>
    <row r="209" spans="2:65" s="1" customFormat="1" ht="29.25">
      <c r="B209" s="34"/>
      <c r="D209" s="147" t="s">
        <v>253</v>
      </c>
      <c r="F209" s="148" t="s">
        <v>554</v>
      </c>
      <c r="I209" s="149"/>
      <c r="L209" s="34"/>
      <c r="M209" s="150"/>
      <c r="T209" s="55"/>
      <c r="AT209" s="18" t="s">
        <v>253</v>
      </c>
      <c r="AU209" s="18" t="s">
        <v>21</v>
      </c>
    </row>
    <row r="210" spans="2:65" s="1" customFormat="1">
      <c r="B210" s="34"/>
      <c r="D210" s="151" t="s">
        <v>255</v>
      </c>
      <c r="F210" s="152" t="s">
        <v>555</v>
      </c>
      <c r="I210" s="149"/>
      <c r="L210" s="34"/>
      <c r="M210" s="150"/>
      <c r="T210" s="55"/>
      <c r="AT210" s="18" t="s">
        <v>255</v>
      </c>
      <c r="AU210" s="18" t="s">
        <v>21</v>
      </c>
    </row>
    <row r="211" spans="2:65" s="1" customFormat="1" ht="19.5">
      <c r="B211" s="34"/>
      <c r="D211" s="147" t="s">
        <v>284</v>
      </c>
      <c r="F211" s="167" t="s">
        <v>4864</v>
      </c>
      <c r="I211" s="149"/>
      <c r="L211" s="34"/>
      <c r="M211" s="150"/>
      <c r="T211" s="55"/>
      <c r="AT211" s="18" t="s">
        <v>284</v>
      </c>
      <c r="AU211" s="18" t="s">
        <v>21</v>
      </c>
    </row>
    <row r="212" spans="2:65" s="12" customFormat="1">
      <c r="B212" s="153"/>
      <c r="D212" s="147" t="s">
        <v>262</v>
      </c>
      <c r="E212" s="154" t="s">
        <v>29</v>
      </c>
      <c r="F212" s="155" t="s">
        <v>5104</v>
      </c>
      <c r="H212" s="156">
        <v>26.18</v>
      </c>
      <c r="I212" s="157"/>
      <c r="L212" s="153"/>
      <c r="M212" s="158"/>
      <c r="T212" s="159"/>
      <c r="AT212" s="154" t="s">
        <v>262</v>
      </c>
      <c r="AU212" s="154" t="s">
        <v>21</v>
      </c>
      <c r="AV212" s="12" t="s">
        <v>21</v>
      </c>
      <c r="AW212" s="12" t="s">
        <v>36</v>
      </c>
      <c r="AX212" s="12" t="s">
        <v>83</v>
      </c>
      <c r="AY212" s="154" t="s">
        <v>244</v>
      </c>
    </row>
    <row r="213" spans="2:65" s="1" customFormat="1" ht="16.5" customHeight="1">
      <c r="B213" s="34"/>
      <c r="C213" s="134" t="s">
        <v>427</v>
      </c>
      <c r="D213" s="134" t="s">
        <v>246</v>
      </c>
      <c r="E213" s="135" t="s">
        <v>1616</v>
      </c>
      <c r="F213" s="136" t="s">
        <v>1617</v>
      </c>
      <c r="G213" s="137" t="s">
        <v>249</v>
      </c>
      <c r="H213" s="138">
        <v>0.44</v>
      </c>
      <c r="I213" s="139"/>
      <c r="J213" s="140">
        <f>ROUND(I213*H213,2)</f>
        <v>0</v>
      </c>
      <c r="K213" s="136" t="s">
        <v>250</v>
      </c>
      <c r="L213" s="34"/>
      <c r="M213" s="141" t="s">
        <v>29</v>
      </c>
      <c r="N213" s="142" t="s">
        <v>46</v>
      </c>
      <c r="P213" s="143">
        <f>O213*H213</f>
        <v>0</v>
      </c>
      <c r="Q213" s="143">
        <v>9.7599999999999996E-3</v>
      </c>
      <c r="R213" s="143">
        <f>Q213*H213</f>
        <v>4.2943999999999994E-3</v>
      </c>
      <c r="S213" s="143">
        <v>0</v>
      </c>
      <c r="T213" s="144">
        <f>S213*H213</f>
        <v>0</v>
      </c>
      <c r="AR213" s="145" t="s">
        <v>251</v>
      </c>
      <c r="AT213" s="145" t="s">
        <v>246</v>
      </c>
      <c r="AU213" s="145" t="s">
        <v>21</v>
      </c>
      <c r="AY213" s="18" t="s">
        <v>244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83</v>
      </c>
      <c r="BK213" s="146">
        <f>ROUND(I213*H213,2)</f>
        <v>0</v>
      </c>
      <c r="BL213" s="18" t="s">
        <v>251</v>
      </c>
      <c r="BM213" s="145" t="s">
        <v>5105</v>
      </c>
    </row>
    <row r="214" spans="2:65" s="1" customFormat="1" ht="29.25">
      <c r="B214" s="34"/>
      <c r="D214" s="147" t="s">
        <v>253</v>
      </c>
      <c r="F214" s="148" t="s">
        <v>1619</v>
      </c>
      <c r="I214" s="149"/>
      <c r="L214" s="34"/>
      <c r="M214" s="150"/>
      <c r="T214" s="55"/>
      <c r="AT214" s="18" t="s">
        <v>253</v>
      </c>
      <c r="AU214" s="18" t="s">
        <v>21</v>
      </c>
    </row>
    <row r="215" spans="2:65" s="1" customFormat="1">
      <c r="B215" s="34"/>
      <c r="D215" s="151" t="s">
        <v>255</v>
      </c>
      <c r="F215" s="152" t="s">
        <v>1620</v>
      </c>
      <c r="I215" s="149"/>
      <c r="L215" s="34"/>
      <c r="M215" s="150"/>
      <c r="T215" s="55"/>
      <c r="AT215" s="18" t="s">
        <v>255</v>
      </c>
      <c r="AU215" s="18" t="s">
        <v>21</v>
      </c>
    </row>
    <row r="216" spans="2:65" s="12" customFormat="1">
      <c r="B216" s="153"/>
      <c r="D216" s="147" t="s">
        <v>262</v>
      </c>
      <c r="E216" s="154" t="s">
        <v>29</v>
      </c>
      <c r="F216" s="155" t="s">
        <v>4979</v>
      </c>
      <c r="H216" s="156">
        <v>0.44</v>
      </c>
      <c r="I216" s="157"/>
      <c r="L216" s="153"/>
      <c r="M216" s="158"/>
      <c r="T216" s="159"/>
      <c r="AT216" s="154" t="s">
        <v>262</v>
      </c>
      <c r="AU216" s="154" t="s">
        <v>21</v>
      </c>
      <c r="AV216" s="12" t="s">
        <v>21</v>
      </c>
      <c r="AW216" s="12" t="s">
        <v>36</v>
      </c>
      <c r="AX216" s="12" t="s">
        <v>83</v>
      </c>
      <c r="AY216" s="154" t="s">
        <v>244</v>
      </c>
    </row>
    <row r="217" spans="2:65" s="1" customFormat="1" ht="16.5" customHeight="1">
      <c r="B217" s="34"/>
      <c r="C217" s="134" t="s">
        <v>434</v>
      </c>
      <c r="D217" s="134" t="s">
        <v>246</v>
      </c>
      <c r="E217" s="135" t="s">
        <v>558</v>
      </c>
      <c r="F217" s="136" t="s">
        <v>559</v>
      </c>
      <c r="G217" s="137" t="s">
        <v>249</v>
      </c>
      <c r="H217" s="138">
        <v>26.18</v>
      </c>
      <c r="I217" s="139"/>
      <c r="J217" s="140">
        <f>ROUND(I217*H217,2)</f>
        <v>0</v>
      </c>
      <c r="K217" s="136" t="s">
        <v>250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251</v>
      </c>
      <c r="AT217" s="145" t="s">
        <v>246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251</v>
      </c>
      <c r="BM217" s="145" t="s">
        <v>5106</v>
      </c>
    </row>
    <row r="218" spans="2:65" s="1" customFormat="1" ht="29.25">
      <c r="B218" s="34"/>
      <c r="D218" s="147" t="s">
        <v>253</v>
      </c>
      <c r="F218" s="148" t="s">
        <v>561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>
      <c r="B219" s="34"/>
      <c r="D219" s="151" t="s">
        <v>255</v>
      </c>
      <c r="F219" s="152" t="s">
        <v>562</v>
      </c>
      <c r="I219" s="149"/>
      <c r="L219" s="34"/>
      <c r="M219" s="150"/>
      <c r="T219" s="55"/>
      <c r="AT219" s="18" t="s">
        <v>255</v>
      </c>
      <c r="AU219" s="18" t="s">
        <v>21</v>
      </c>
    </row>
    <row r="220" spans="2:65" s="1" customFormat="1" ht="16.5" customHeight="1">
      <c r="B220" s="34"/>
      <c r="C220" s="134" t="s">
        <v>441</v>
      </c>
      <c r="D220" s="134" t="s">
        <v>246</v>
      </c>
      <c r="E220" s="135" t="s">
        <v>1626</v>
      </c>
      <c r="F220" s="136" t="s">
        <v>1627</v>
      </c>
      <c r="G220" s="137" t="s">
        <v>249</v>
      </c>
      <c r="H220" s="138">
        <v>0.44</v>
      </c>
      <c r="I220" s="139"/>
      <c r="J220" s="140">
        <f>ROUND(I220*H220,2)</f>
        <v>0</v>
      </c>
      <c r="K220" s="136" t="s">
        <v>250</v>
      </c>
      <c r="L220" s="34"/>
      <c r="M220" s="141" t="s">
        <v>29</v>
      </c>
      <c r="N220" s="142" t="s">
        <v>46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251</v>
      </c>
      <c r="AT220" s="145" t="s">
        <v>246</v>
      </c>
      <c r="AU220" s="145" t="s">
        <v>21</v>
      </c>
      <c r="AY220" s="18" t="s">
        <v>244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83</v>
      </c>
      <c r="BK220" s="146">
        <f>ROUND(I220*H220,2)</f>
        <v>0</v>
      </c>
      <c r="BL220" s="18" t="s">
        <v>251</v>
      </c>
      <c r="BM220" s="145" t="s">
        <v>5107</v>
      </c>
    </row>
    <row r="221" spans="2:65" s="1" customFormat="1" ht="29.25">
      <c r="B221" s="34"/>
      <c r="D221" s="147" t="s">
        <v>253</v>
      </c>
      <c r="F221" s="148" t="s">
        <v>1629</v>
      </c>
      <c r="I221" s="149"/>
      <c r="L221" s="34"/>
      <c r="M221" s="150"/>
      <c r="T221" s="55"/>
      <c r="AT221" s="18" t="s">
        <v>253</v>
      </c>
      <c r="AU221" s="18" t="s">
        <v>21</v>
      </c>
    </row>
    <row r="222" spans="2:65" s="1" customFormat="1">
      <c r="B222" s="34"/>
      <c r="D222" s="151" t="s">
        <v>255</v>
      </c>
      <c r="F222" s="152" t="s">
        <v>1630</v>
      </c>
      <c r="I222" s="149"/>
      <c r="L222" s="34"/>
      <c r="M222" s="150"/>
      <c r="T222" s="55"/>
      <c r="AT222" s="18" t="s">
        <v>255</v>
      </c>
      <c r="AU222" s="18" t="s">
        <v>21</v>
      </c>
    </row>
    <row r="223" spans="2:65" s="1" customFormat="1" ht="16.5" customHeight="1">
      <c r="B223" s="34"/>
      <c r="C223" s="134" t="s">
        <v>448</v>
      </c>
      <c r="D223" s="134" t="s">
        <v>246</v>
      </c>
      <c r="E223" s="135" t="s">
        <v>564</v>
      </c>
      <c r="F223" s="136" t="s">
        <v>565</v>
      </c>
      <c r="G223" s="137" t="s">
        <v>416</v>
      </c>
      <c r="H223" s="138">
        <v>9.6000000000000002E-2</v>
      </c>
      <c r="I223" s="139"/>
      <c r="J223" s="140">
        <f>ROUND(I223*H223,2)</f>
        <v>0</v>
      </c>
      <c r="K223" s="136" t="s">
        <v>250</v>
      </c>
      <c r="L223" s="34"/>
      <c r="M223" s="141" t="s">
        <v>29</v>
      </c>
      <c r="N223" s="142" t="s">
        <v>46</v>
      </c>
      <c r="P223" s="143">
        <f>O223*H223</f>
        <v>0</v>
      </c>
      <c r="Q223" s="143">
        <v>1.09528</v>
      </c>
      <c r="R223" s="143">
        <f>Q223*H223</f>
        <v>0.10514688000000001</v>
      </c>
      <c r="S223" s="143">
        <v>0</v>
      </c>
      <c r="T223" s="144">
        <f>S223*H223</f>
        <v>0</v>
      </c>
      <c r="AR223" s="145" t="s">
        <v>251</v>
      </c>
      <c r="AT223" s="145" t="s">
        <v>246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251</v>
      </c>
      <c r="BM223" s="145" t="s">
        <v>5108</v>
      </c>
    </row>
    <row r="224" spans="2:65" s="1" customFormat="1" ht="29.25">
      <c r="B224" s="34"/>
      <c r="D224" s="147" t="s">
        <v>253</v>
      </c>
      <c r="F224" s="148" t="s">
        <v>567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65" s="1" customFormat="1">
      <c r="B225" s="34"/>
      <c r="D225" s="151" t="s">
        <v>255</v>
      </c>
      <c r="F225" s="152" t="s">
        <v>568</v>
      </c>
      <c r="I225" s="149"/>
      <c r="L225" s="34"/>
      <c r="M225" s="150"/>
      <c r="T225" s="55"/>
      <c r="AT225" s="18" t="s">
        <v>255</v>
      </c>
      <c r="AU225" s="18" t="s">
        <v>21</v>
      </c>
    </row>
    <row r="226" spans="2:65" s="12" customFormat="1">
      <c r="B226" s="153"/>
      <c r="D226" s="147" t="s">
        <v>262</v>
      </c>
      <c r="E226" s="154" t="s">
        <v>29</v>
      </c>
      <c r="F226" s="155" t="s">
        <v>4983</v>
      </c>
      <c r="H226" s="156">
        <v>9.6000000000000002E-2</v>
      </c>
      <c r="I226" s="157"/>
      <c r="L226" s="153"/>
      <c r="M226" s="158"/>
      <c r="T226" s="159"/>
      <c r="AT226" s="154" t="s">
        <v>262</v>
      </c>
      <c r="AU226" s="154" t="s">
        <v>21</v>
      </c>
      <c r="AV226" s="12" t="s">
        <v>21</v>
      </c>
      <c r="AW226" s="12" t="s">
        <v>36</v>
      </c>
      <c r="AX226" s="12" t="s">
        <v>83</v>
      </c>
      <c r="AY226" s="154" t="s">
        <v>244</v>
      </c>
    </row>
    <row r="227" spans="2:65" s="1" customFormat="1" ht="16.5" customHeight="1">
      <c r="B227" s="34"/>
      <c r="C227" s="134" t="s">
        <v>455</v>
      </c>
      <c r="D227" s="134" t="s">
        <v>246</v>
      </c>
      <c r="E227" s="135" t="s">
        <v>571</v>
      </c>
      <c r="F227" s="136" t="s">
        <v>572</v>
      </c>
      <c r="G227" s="137" t="s">
        <v>416</v>
      </c>
      <c r="H227" s="138">
        <v>7.2999999999999995E-2</v>
      </c>
      <c r="I227" s="139"/>
      <c r="J227" s="140">
        <f>ROUND(I227*H227,2)</f>
        <v>0</v>
      </c>
      <c r="K227" s="136" t="s">
        <v>250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1.03955</v>
      </c>
      <c r="R227" s="143">
        <f>Q227*H227</f>
        <v>7.5887149999999987E-2</v>
      </c>
      <c r="S227" s="143">
        <v>0</v>
      </c>
      <c r="T227" s="144">
        <f>S227*H227</f>
        <v>0</v>
      </c>
      <c r="AR227" s="145" t="s">
        <v>251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5109</v>
      </c>
    </row>
    <row r="228" spans="2:65" s="1" customFormat="1" ht="29.25">
      <c r="B228" s="34"/>
      <c r="D228" s="147" t="s">
        <v>253</v>
      </c>
      <c r="F228" s="148" t="s">
        <v>574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>
      <c r="B229" s="34"/>
      <c r="D229" s="151" t="s">
        <v>255</v>
      </c>
      <c r="F229" s="152" t="s">
        <v>575</v>
      </c>
      <c r="I229" s="149"/>
      <c r="L229" s="34"/>
      <c r="M229" s="150"/>
      <c r="T229" s="55"/>
      <c r="AT229" s="18" t="s">
        <v>255</v>
      </c>
      <c r="AU229" s="18" t="s">
        <v>21</v>
      </c>
    </row>
    <row r="230" spans="2:65" s="1" customFormat="1" ht="19.5">
      <c r="B230" s="34"/>
      <c r="D230" s="147" t="s">
        <v>284</v>
      </c>
      <c r="F230" s="167" t="s">
        <v>4873</v>
      </c>
      <c r="I230" s="149"/>
      <c r="L230" s="34"/>
      <c r="M230" s="150"/>
      <c r="T230" s="55"/>
      <c r="AT230" s="18" t="s">
        <v>284</v>
      </c>
      <c r="AU230" s="18" t="s">
        <v>21</v>
      </c>
    </row>
    <row r="231" spans="2:65" s="11" customFormat="1" ht="22.9" customHeight="1">
      <c r="B231" s="122"/>
      <c r="D231" s="123" t="s">
        <v>74</v>
      </c>
      <c r="E231" s="132" t="s">
        <v>251</v>
      </c>
      <c r="F231" s="132" t="s">
        <v>587</v>
      </c>
      <c r="I231" s="125"/>
      <c r="J231" s="133">
        <f>BK231</f>
        <v>0</v>
      </c>
      <c r="L231" s="122"/>
      <c r="M231" s="127"/>
      <c r="P231" s="128">
        <f>SUM(P232:P239)</f>
        <v>0</v>
      </c>
      <c r="R231" s="128">
        <f>SUM(R232:R239)</f>
        <v>5.2177553999999997</v>
      </c>
      <c r="T231" s="129">
        <f>SUM(T232:T239)</f>
        <v>0</v>
      </c>
      <c r="AR231" s="123" t="s">
        <v>83</v>
      </c>
      <c r="AT231" s="130" t="s">
        <v>74</v>
      </c>
      <c r="AU231" s="130" t="s">
        <v>83</v>
      </c>
      <c r="AY231" s="123" t="s">
        <v>244</v>
      </c>
      <c r="BK231" s="131">
        <f>SUM(BK232:BK239)</f>
        <v>0</v>
      </c>
    </row>
    <row r="232" spans="2:65" s="1" customFormat="1" ht="21.75" customHeight="1">
      <c r="B232" s="34"/>
      <c r="C232" s="134" t="s">
        <v>461</v>
      </c>
      <c r="D232" s="134" t="s">
        <v>246</v>
      </c>
      <c r="E232" s="135" t="s">
        <v>4874</v>
      </c>
      <c r="F232" s="136" t="s">
        <v>4875</v>
      </c>
      <c r="G232" s="137" t="s">
        <v>249</v>
      </c>
      <c r="H232" s="138">
        <v>7.02</v>
      </c>
      <c r="I232" s="139"/>
      <c r="J232" s="140">
        <f>ROUND(I232*H232,2)</f>
        <v>0</v>
      </c>
      <c r="K232" s="136" t="s">
        <v>250</v>
      </c>
      <c r="L232" s="34"/>
      <c r="M232" s="141" t="s">
        <v>29</v>
      </c>
      <c r="N232" s="142" t="s">
        <v>46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251</v>
      </c>
      <c r="AT232" s="145" t="s">
        <v>246</v>
      </c>
      <c r="AU232" s="145" t="s">
        <v>21</v>
      </c>
      <c r="AY232" s="18" t="s">
        <v>244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83</v>
      </c>
      <c r="BK232" s="146">
        <f>ROUND(I232*H232,2)</f>
        <v>0</v>
      </c>
      <c r="BL232" s="18" t="s">
        <v>251</v>
      </c>
      <c r="BM232" s="145" t="s">
        <v>5110</v>
      </c>
    </row>
    <row r="233" spans="2:65" s="1" customFormat="1">
      <c r="B233" s="34"/>
      <c r="D233" s="147" t="s">
        <v>253</v>
      </c>
      <c r="F233" s="148" t="s">
        <v>4877</v>
      </c>
      <c r="I233" s="149"/>
      <c r="L233" s="34"/>
      <c r="M233" s="150"/>
      <c r="T233" s="55"/>
      <c r="AT233" s="18" t="s">
        <v>253</v>
      </c>
      <c r="AU233" s="18" t="s">
        <v>21</v>
      </c>
    </row>
    <row r="234" spans="2:65" s="1" customFormat="1">
      <c r="B234" s="34"/>
      <c r="D234" s="151" t="s">
        <v>255</v>
      </c>
      <c r="F234" s="152" t="s">
        <v>4878</v>
      </c>
      <c r="I234" s="149"/>
      <c r="L234" s="34"/>
      <c r="M234" s="150"/>
      <c r="T234" s="55"/>
      <c r="AT234" s="18" t="s">
        <v>255</v>
      </c>
      <c r="AU234" s="18" t="s">
        <v>21</v>
      </c>
    </row>
    <row r="235" spans="2:65" s="1" customFormat="1" ht="16.5" customHeight="1">
      <c r="B235" s="34"/>
      <c r="C235" s="134" t="s">
        <v>468</v>
      </c>
      <c r="D235" s="134" t="s">
        <v>246</v>
      </c>
      <c r="E235" s="135" t="s">
        <v>2969</v>
      </c>
      <c r="F235" s="136" t="s">
        <v>2970</v>
      </c>
      <c r="G235" s="137" t="s">
        <v>249</v>
      </c>
      <c r="H235" s="138">
        <v>7.02</v>
      </c>
      <c r="I235" s="139"/>
      <c r="J235" s="140">
        <f>ROUND(I235*H235,2)</f>
        <v>0</v>
      </c>
      <c r="K235" s="136" t="s">
        <v>250</v>
      </c>
      <c r="L235" s="34"/>
      <c r="M235" s="141" t="s">
        <v>29</v>
      </c>
      <c r="N235" s="142" t="s">
        <v>46</v>
      </c>
      <c r="P235" s="143">
        <f>O235*H235</f>
        <v>0</v>
      </c>
      <c r="Q235" s="143">
        <v>0.74326999999999999</v>
      </c>
      <c r="R235" s="143">
        <f>Q235*H235</f>
        <v>5.2177553999999997</v>
      </c>
      <c r="S235" s="143">
        <v>0</v>
      </c>
      <c r="T235" s="144">
        <f>S235*H235</f>
        <v>0</v>
      </c>
      <c r="AR235" s="145" t="s">
        <v>251</v>
      </c>
      <c r="AT235" s="145" t="s">
        <v>246</v>
      </c>
      <c r="AU235" s="145" t="s">
        <v>21</v>
      </c>
      <c r="AY235" s="18" t="s">
        <v>244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83</v>
      </c>
      <c r="BK235" s="146">
        <f>ROUND(I235*H235,2)</f>
        <v>0</v>
      </c>
      <c r="BL235" s="18" t="s">
        <v>251</v>
      </c>
      <c r="BM235" s="145" t="s">
        <v>5111</v>
      </c>
    </row>
    <row r="236" spans="2:65" s="1" customFormat="1">
      <c r="B236" s="34"/>
      <c r="D236" s="147" t="s">
        <v>253</v>
      </c>
      <c r="F236" s="148" t="s">
        <v>2972</v>
      </c>
      <c r="I236" s="149"/>
      <c r="L236" s="34"/>
      <c r="M236" s="150"/>
      <c r="T236" s="55"/>
      <c r="AT236" s="18" t="s">
        <v>253</v>
      </c>
      <c r="AU236" s="18" t="s">
        <v>21</v>
      </c>
    </row>
    <row r="237" spans="2:65" s="1" customFormat="1">
      <c r="B237" s="34"/>
      <c r="D237" s="151" t="s">
        <v>255</v>
      </c>
      <c r="F237" s="152" t="s">
        <v>2973</v>
      </c>
      <c r="I237" s="149"/>
      <c r="L237" s="34"/>
      <c r="M237" s="150"/>
      <c r="T237" s="55"/>
      <c r="AT237" s="18" t="s">
        <v>255</v>
      </c>
      <c r="AU237" s="18" t="s">
        <v>21</v>
      </c>
    </row>
    <row r="238" spans="2:65" s="1" customFormat="1" ht="19.5">
      <c r="B238" s="34"/>
      <c r="D238" s="147" t="s">
        <v>284</v>
      </c>
      <c r="F238" s="167" t="s">
        <v>4880</v>
      </c>
      <c r="I238" s="149"/>
      <c r="L238" s="34"/>
      <c r="M238" s="150"/>
      <c r="T238" s="55"/>
      <c r="AT238" s="18" t="s">
        <v>284</v>
      </c>
      <c r="AU238" s="18" t="s">
        <v>21</v>
      </c>
    </row>
    <row r="239" spans="2:65" s="12" customFormat="1">
      <c r="B239" s="153"/>
      <c r="D239" s="147" t="s">
        <v>262</v>
      </c>
      <c r="E239" s="154" t="s">
        <v>29</v>
      </c>
      <c r="F239" s="155" t="s">
        <v>5112</v>
      </c>
      <c r="H239" s="156">
        <v>7.02</v>
      </c>
      <c r="I239" s="157"/>
      <c r="L239" s="153"/>
      <c r="M239" s="158"/>
      <c r="T239" s="159"/>
      <c r="AT239" s="154" t="s">
        <v>262</v>
      </c>
      <c r="AU239" s="154" t="s">
        <v>21</v>
      </c>
      <c r="AV239" s="12" t="s">
        <v>21</v>
      </c>
      <c r="AW239" s="12" t="s">
        <v>36</v>
      </c>
      <c r="AX239" s="12" t="s">
        <v>83</v>
      </c>
      <c r="AY239" s="154" t="s">
        <v>244</v>
      </c>
    </row>
    <row r="240" spans="2:65" s="11" customFormat="1" ht="22.9" customHeight="1">
      <c r="B240" s="122"/>
      <c r="D240" s="123" t="s">
        <v>74</v>
      </c>
      <c r="E240" s="132" t="s">
        <v>300</v>
      </c>
      <c r="F240" s="132" t="s">
        <v>1672</v>
      </c>
      <c r="I240" s="125"/>
      <c r="J240" s="133">
        <f>BK240</f>
        <v>0</v>
      </c>
      <c r="L240" s="122"/>
      <c r="M240" s="127"/>
      <c r="P240" s="128">
        <f>SUM(P241:P268)</f>
        <v>0</v>
      </c>
      <c r="R240" s="128">
        <f>SUM(R241:R268)</f>
        <v>4.3905968000000009</v>
      </c>
      <c r="T240" s="129">
        <f>SUM(T241:T268)</f>
        <v>0</v>
      </c>
      <c r="AR240" s="123" t="s">
        <v>83</v>
      </c>
      <c r="AT240" s="130" t="s">
        <v>74</v>
      </c>
      <c r="AU240" s="130" t="s">
        <v>83</v>
      </c>
      <c r="AY240" s="123" t="s">
        <v>244</v>
      </c>
      <c r="BK240" s="131">
        <f>SUM(BK241:BK268)</f>
        <v>0</v>
      </c>
    </row>
    <row r="241" spans="2:65" s="1" customFormat="1" ht="16.5" customHeight="1">
      <c r="B241" s="34"/>
      <c r="C241" s="134" t="s">
        <v>476</v>
      </c>
      <c r="D241" s="134" t="s">
        <v>246</v>
      </c>
      <c r="E241" s="135" t="s">
        <v>4992</v>
      </c>
      <c r="F241" s="136" t="s">
        <v>4993</v>
      </c>
      <c r="G241" s="137" t="s">
        <v>591</v>
      </c>
      <c r="H241" s="138">
        <v>6.3</v>
      </c>
      <c r="I241" s="139"/>
      <c r="J241" s="140">
        <f>ROUND(I241*H241,2)</f>
        <v>0</v>
      </c>
      <c r="K241" s="136" t="s">
        <v>250</v>
      </c>
      <c r="L241" s="34"/>
      <c r="M241" s="141" t="s">
        <v>29</v>
      </c>
      <c r="N241" s="142" t="s">
        <v>46</v>
      </c>
      <c r="P241" s="143">
        <f>O241*H241</f>
        <v>0</v>
      </c>
      <c r="Q241" s="143">
        <v>4.0000000000000003E-5</v>
      </c>
      <c r="R241" s="143">
        <f>Q241*H241</f>
        <v>2.52E-4</v>
      </c>
      <c r="S241" s="143">
        <v>0</v>
      </c>
      <c r="T241" s="144">
        <f>S241*H241</f>
        <v>0</v>
      </c>
      <c r="AR241" s="145" t="s">
        <v>251</v>
      </c>
      <c r="AT241" s="145" t="s">
        <v>246</v>
      </c>
      <c r="AU241" s="145" t="s">
        <v>21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251</v>
      </c>
      <c r="BM241" s="145" t="s">
        <v>5113</v>
      </c>
    </row>
    <row r="242" spans="2:65" s="1" customFormat="1">
      <c r="B242" s="34"/>
      <c r="D242" s="147" t="s">
        <v>253</v>
      </c>
      <c r="F242" s="148" t="s">
        <v>4995</v>
      </c>
      <c r="I242" s="149"/>
      <c r="L242" s="34"/>
      <c r="M242" s="150"/>
      <c r="T242" s="55"/>
      <c r="AT242" s="18" t="s">
        <v>253</v>
      </c>
      <c r="AU242" s="18" t="s">
        <v>21</v>
      </c>
    </row>
    <row r="243" spans="2:65" s="1" customFormat="1">
      <c r="B243" s="34"/>
      <c r="D243" s="151" t="s">
        <v>255</v>
      </c>
      <c r="F243" s="152" t="s">
        <v>4996</v>
      </c>
      <c r="I243" s="149"/>
      <c r="L243" s="34"/>
      <c r="M243" s="150"/>
      <c r="T243" s="55"/>
      <c r="AT243" s="18" t="s">
        <v>255</v>
      </c>
      <c r="AU243" s="18" t="s">
        <v>21</v>
      </c>
    </row>
    <row r="244" spans="2:65" s="12" customFormat="1">
      <c r="B244" s="153"/>
      <c r="D244" s="147" t="s">
        <v>262</v>
      </c>
      <c r="E244" s="154" t="s">
        <v>29</v>
      </c>
      <c r="F244" s="155" t="s">
        <v>5114</v>
      </c>
      <c r="H244" s="156">
        <v>6.3</v>
      </c>
      <c r="I244" s="157"/>
      <c r="L244" s="153"/>
      <c r="M244" s="158"/>
      <c r="T244" s="159"/>
      <c r="AT244" s="154" t="s">
        <v>262</v>
      </c>
      <c r="AU244" s="154" t="s">
        <v>21</v>
      </c>
      <c r="AV244" s="12" t="s">
        <v>21</v>
      </c>
      <c r="AW244" s="12" t="s">
        <v>36</v>
      </c>
      <c r="AX244" s="12" t="s">
        <v>83</v>
      </c>
      <c r="AY244" s="154" t="s">
        <v>244</v>
      </c>
    </row>
    <row r="245" spans="2:65" s="1" customFormat="1" ht="16.5" customHeight="1">
      <c r="B245" s="34"/>
      <c r="C245" s="175" t="s">
        <v>483</v>
      </c>
      <c r="D245" s="175" t="s">
        <v>373</v>
      </c>
      <c r="E245" s="176" t="s">
        <v>4998</v>
      </c>
      <c r="F245" s="177" t="s">
        <v>4999</v>
      </c>
      <c r="G245" s="178" t="s">
        <v>591</v>
      </c>
      <c r="H245" s="179">
        <v>6.3949999999999996</v>
      </c>
      <c r="I245" s="180"/>
      <c r="J245" s="181">
        <f>ROUND(I245*H245,2)</f>
        <v>0</v>
      </c>
      <c r="K245" s="177" t="s">
        <v>250</v>
      </c>
      <c r="L245" s="182"/>
      <c r="M245" s="183" t="s">
        <v>29</v>
      </c>
      <c r="N245" s="184" t="s">
        <v>46</v>
      </c>
      <c r="P245" s="143">
        <f>O245*H245</f>
        <v>0</v>
      </c>
      <c r="Q245" s="143">
        <v>2.0240000000000001E-2</v>
      </c>
      <c r="R245" s="143">
        <f>Q245*H245</f>
        <v>0.12943479999999999</v>
      </c>
      <c r="S245" s="143">
        <v>0</v>
      </c>
      <c r="T245" s="144">
        <f>S245*H245</f>
        <v>0</v>
      </c>
      <c r="AR245" s="145" t="s">
        <v>300</v>
      </c>
      <c r="AT245" s="145" t="s">
        <v>373</v>
      </c>
      <c r="AU245" s="145" t="s">
        <v>21</v>
      </c>
      <c r="AY245" s="18" t="s">
        <v>244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83</v>
      </c>
      <c r="BK245" s="146">
        <f>ROUND(I245*H245,2)</f>
        <v>0</v>
      </c>
      <c r="BL245" s="18" t="s">
        <v>251</v>
      </c>
      <c r="BM245" s="145" t="s">
        <v>5115</v>
      </c>
    </row>
    <row r="246" spans="2:65" s="1" customFormat="1">
      <c r="B246" s="34"/>
      <c r="D246" s="147" t="s">
        <v>253</v>
      </c>
      <c r="F246" s="148" t="s">
        <v>4999</v>
      </c>
      <c r="I246" s="149"/>
      <c r="L246" s="34"/>
      <c r="M246" s="150"/>
      <c r="T246" s="55"/>
      <c r="AT246" s="18" t="s">
        <v>253</v>
      </c>
      <c r="AU246" s="18" t="s">
        <v>21</v>
      </c>
    </row>
    <row r="247" spans="2:65" s="12" customFormat="1">
      <c r="B247" s="153"/>
      <c r="D247" s="147" t="s">
        <v>262</v>
      </c>
      <c r="F247" s="155" t="s">
        <v>5116</v>
      </c>
      <c r="H247" s="156">
        <v>6.3949999999999996</v>
      </c>
      <c r="I247" s="157"/>
      <c r="L247" s="153"/>
      <c r="M247" s="158"/>
      <c r="T247" s="159"/>
      <c r="AT247" s="154" t="s">
        <v>262</v>
      </c>
      <c r="AU247" s="154" t="s">
        <v>21</v>
      </c>
      <c r="AV247" s="12" t="s">
        <v>21</v>
      </c>
      <c r="AW247" s="12" t="s">
        <v>4</v>
      </c>
      <c r="AX247" s="12" t="s">
        <v>83</v>
      </c>
      <c r="AY247" s="154" t="s">
        <v>244</v>
      </c>
    </row>
    <row r="248" spans="2:65" s="1" customFormat="1" ht="16.5" customHeight="1">
      <c r="B248" s="34"/>
      <c r="C248" s="134" t="s">
        <v>490</v>
      </c>
      <c r="D248" s="134" t="s">
        <v>246</v>
      </c>
      <c r="E248" s="135" t="s">
        <v>5002</v>
      </c>
      <c r="F248" s="136" t="s">
        <v>5003</v>
      </c>
      <c r="G248" s="137" t="s">
        <v>507</v>
      </c>
      <c r="H248" s="138">
        <v>1</v>
      </c>
      <c r="I248" s="139"/>
      <c r="J248" s="140">
        <f>ROUND(I248*H248,2)</f>
        <v>0</v>
      </c>
      <c r="K248" s="136" t="s">
        <v>250</v>
      </c>
      <c r="L248" s="34"/>
      <c r="M248" s="141" t="s">
        <v>29</v>
      </c>
      <c r="N248" s="142" t="s">
        <v>46</v>
      </c>
      <c r="P248" s="143">
        <f>O248*H248</f>
        <v>0</v>
      </c>
      <c r="Q248" s="143">
        <v>1.1E-4</v>
      </c>
      <c r="R248" s="143">
        <f>Q248*H248</f>
        <v>1.1E-4</v>
      </c>
      <c r="S248" s="143">
        <v>0</v>
      </c>
      <c r="T248" s="144">
        <f>S248*H248</f>
        <v>0</v>
      </c>
      <c r="AR248" s="145" t="s">
        <v>251</v>
      </c>
      <c r="AT248" s="145" t="s">
        <v>246</v>
      </c>
      <c r="AU248" s="145" t="s">
        <v>21</v>
      </c>
      <c r="AY248" s="18" t="s">
        <v>244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83</v>
      </c>
      <c r="BK248" s="146">
        <f>ROUND(I248*H248,2)</f>
        <v>0</v>
      </c>
      <c r="BL248" s="18" t="s">
        <v>251</v>
      </c>
      <c r="BM248" s="145" t="s">
        <v>5117</v>
      </c>
    </row>
    <row r="249" spans="2:65" s="1" customFormat="1">
      <c r="B249" s="34"/>
      <c r="D249" s="147" t="s">
        <v>253</v>
      </c>
      <c r="F249" s="148" t="s">
        <v>5005</v>
      </c>
      <c r="I249" s="149"/>
      <c r="L249" s="34"/>
      <c r="M249" s="150"/>
      <c r="T249" s="55"/>
      <c r="AT249" s="18" t="s">
        <v>253</v>
      </c>
      <c r="AU249" s="18" t="s">
        <v>21</v>
      </c>
    </row>
    <row r="250" spans="2:65" s="1" customFormat="1">
      <c r="B250" s="34"/>
      <c r="D250" s="151" t="s">
        <v>255</v>
      </c>
      <c r="F250" s="152" t="s">
        <v>5006</v>
      </c>
      <c r="I250" s="149"/>
      <c r="L250" s="34"/>
      <c r="M250" s="150"/>
      <c r="T250" s="55"/>
      <c r="AT250" s="18" t="s">
        <v>255</v>
      </c>
      <c r="AU250" s="18" t="s">
        <v>21</v>
      </c>
    </row>
    <row r="251" spans="2:65" s="1" customFormat="1" ht="19.5">
      <c r="B251" s="34"/>
      <c r="D251" s="147" t="s">
        <v>284</v>
      </c>
      <c r="F251" s="167" t="s">
        <v>1678</v>
      </c>
      <c r="I251" s="149"/>
      <c r="L251" s="34"/>
      <c r="M251" s="150"/>
      <c r="T251" s="55"/>
      <c r="AT251" s="18" t="s">
        <v>284</v>
      </c>
      <c r="AU251" s="18" t="s">
        <v>21</v>
      </c>
    </row>
    <row r="252" spans="2:65" s="1" customFormat="1" ht="16.5" customHeight="1">
      <c r="B252" s="34"/>
      <c r="C252" s="175" t="s">
        <v>497</v>
      </c>
      <c r="D252" s="175" t="s">
        <v>373</v>
      </c>
      <c r="E252" s="176" t="s">
        <v>5007</v>
      </c>
      <c r="F252" s="177" t="s">
        <v>5008</v>
      </c>
      <c r="G252" s="178" t="s">
        <v>507</v>
      </c>
      <c r="H252" s="179">
        <v>1</v>
      </c>
      <c r="I252" s="180"/>
      <c r="J252" s="181">
        <f>ROUND(I252*H252,2)</f>
        <v>0</v>
      </c>
      <c r="K252" s="177" t="s">
        <v>250</v>
      </c>
      <c r="L252" s="182"/>
      <c r="M252" s="183" t="s">
        <v>29</v>
      </c>
      <c r="N252" s="184" t="s">
        <v>46</v>
      </c>
      <c r="P252" s="143">
        <f>O252*H252</f>
        <v>0</v>
      </c>
      <c r="Q252" s="143">
        <v>4.7999999999999996E-3</v>
      </c>
      <c r="R252" s="143">
        <f>Q252*H252</f>
        <v>4.7999999999999996E-3</v>
      </c>
      <c r="S252" s="143">
        <v>0</v>
      </c>
      <c r="T252" s="144">
        <f>S252*H252</f>
        <v>0</v>
      </c>
      <c r="AR252" s="145" t="s">
        <v>300</v>
      </c>
      <c r="AT252" s="145" t="s">
        <v>373</v>
      </c>
      <c r="AU252" s="145" t="s">
        <v>21</v>
      </c>
      <c r="AY252" s="18" t="s">
        <v>244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83</v>
      </c>
      <c r="BK252" s="146">
        <f>ROUND(I252*H252,2)</f>
        <v>0</v>
      </c>
      <c r="BL252" s="18" t="s">
        <v>251</v>
      </c>
      <c r="BM252" s="145" t="s">
        <v>5118</v>
      </c>
    </row>
    <row r="253" spans="2:65" s="1" customFormat="1">
      <c r="B253" s="34"/>
      <c r="D253" s="147" t="s">
        <v>253</v>
      </c>
      <c r="F253" s="148" t="s">
        <v>5008</v>
      </c>
      <c r="I253" s="149"/>
      <c r="L253" s="34"/>
      <c r="M253" s="150"/>
      <c r="T253" s="55"/>
      <c r="AT253" s="18" t="s">
        <v>253</v>
      </c>
      <c r="AU253" s="18" t="s">
        <v>21</v>
      </c>
    </row>
    <row r="254" spans="2:65" s="1" customFormat="1" ht="19.5">
      <c r="B254" s="34"/>
      <c r="D254" s="147" t="s">
        <v>284</v>
      </c>
      <c r="F254" s="167" t="s">
        <v>1678</v>
      </c>
      <c r="I254" s="149"/>
      <c r="L254" s="34"/>
      <c r="M254" s="150"/>
      <c r="T254" s="55"/>
      <c r="AT254" s="18" t="s">
        <v>284</v>
      </c>
      <c r="AU254" s="18" t="s">
        <v>21</v>
      </c>
    </row>
    <row r="255" spans="2:65" s="1" customFormat="1" ht="16.5" customHeight="1">
      <c r="B255" s="34"/>
      <c r="C255" s="134" t="s">
        <v>504</v>
      </c>
      <c r="D255" s="134" t="s">
        <v>246</v>
      </c>
      <c r="E255" s="135" t="s">
        <v>5010</v>
      </c>
      <c r="F255" s="136" t="s">
        <v>5011</v>
      </c>
      <c r="G255" s="137" t="s">
        <v>507</v>
      </c>
      <c r="H255" s="138">
        <v>1</v>
      </c>
      <c r="I255" s="139"/>
      <c r="J255" s="140">
        <f>ROUND(I255*H255,2)</f>
        <v>0</v>
      </c>
      <c r="K255" s="136" t="s">
        <v>250</v>
      </c>
      <c r="L255" s="34"/>
      <c r="M255" s="141" t="s">
        <v>29</v>
      </c>
      <c r="N255" s="142" t="s">
        <v>46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251</v>
      </c>
      <c r="AT255" s="145" t="s">
        <v>246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5119</v>
      </c>
    </row>
    <row r="256" spans="2:65" s="1" customFormat="1">
      <c r="B256" s="34"/>
      <c r="D256" s="147" t="s">
        <v>253</v>
      </c>
      <c r="F256" s="148" t="s">
        <v>5013</v>
      </c>
      <c r="I256" s="149"/>
      <c r="L256" s="34"/>
      <c r="M256" s="150"/>
      <c r="T256" s="55"/>
      <c r="AT256" s="18" t="s">
        <v>253</v>
      </c>
      <c r="AU256" s="18" t="s">
        <v>21</v>
      </c>
    </row>
    <row r="257" spans="2:65" s="1" customFormat="1">
      <c r="B257" s="34"/>
      <c r="D257" s="151" t="s">
        <v>255</v>
      </c>
      <c r="F257" s="152" t="s">
        <v>5014</v>
      </c>
      <c r="I257" s="149"/>
      <c r="L257" s="34"/>
      <c r="M257" s="150"/>
      <c r="T257" s="55"/>
      <c r="AT257" s="18" t="s">
        <v>255</v>
      </c>
      <c r="AU257" s="18" t="s">
        <v>21</v>
      </c>
    </row>
    <row r="258" spans="2:65" s="1" customFormat="1" ht="19.5">
      <c r="B258" s="34"/>
      <c r="D258" s="147" t="s">
        <v>284</v>
      </c>
      <c r="F258" s="167" t="s">
        <v>5015</v>
      </c>
      <c r="I258" s="149"/>
      <c r="L258" s="34"/>
      <c r="M258" s="150"/>
      <c r="T258" s="55"/>
      <c r="AT258" s="18" t="s">
        <v>284</v>
      </c>
      <c r="AU258" s="18" t="s">
        <v>21</v>
      </c>
    </row>
    <row r="259" spans="2:65" s="1" customFormat="1" ht="16.5" customHeight="1">
      <c r="B259" s="34"/>
      <c r="C259" s="175" t="s">
        <v>511</v>
      </c>
      <c r="D259" s="175" t="s">
        <v>373</v>
      </c>
      <c r="E259" s="176" t="s">
        <v>5016</v>
      </c>
      <c r="F259" s="177" t="s">
        <v>5017</v>
      </c>
      <c r="G259" s="178" t="s">
        <v>507</v>
      </c>
      <c r="H259" s="179">
        <v>1</v>
      </c>
      <c r="I259" s="180"/>
      <c r="J259" s="181">
        <f>ROUND(I259*H259,2)</f>
        <v>0</v>
      </c>
      <c r="K259" s="177" t="s">
        <v>250</v>
      </c>
      <c r="L259" s="182"/>
      <c r="M259" s="183" t="s">
        <v>29</v>
      </c>
      <c r="N259" s="184" t="s">
        <v>46</v>
      </c>
      <c r="P259" s="143">
        <f>O259*H259</f>
        <v>0</v>
      </c>
      <c r="Q259" s="143">
        <v>2.5999999999999999E-2</v>
      </c>
      <c r="R259" s="143">
        <f>Q259*H259</f>
        <v>2.5999999999999999E-2</v>
      </c>
      <c r="S259" s="143">
        <v>0</v>
      </c>
      <c r="T259" s="144">
        <f>S259*H259</f>
        <v>0</v>
      </c>
      <c r="AR259" s="145" t="s">
        <v>300</v>
      </c>
      <c r="AT259" s="145" t="s">
        <v>373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5120</v>
      </c>
    </row>
    <row r="260" spans="2:65" s="1" customFormat="1">
      <c r="B260" s="34"/>
      <c r="D260" s="147" t="s">
        <v>253</v>
      </c>
      <c r="F260" s="148" t="s">
        <v>5017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 ht="19.5">
      <c r="B261" s="34"/>
      <c r="D261" s="147" t="s">
        <v>284</v>
      </c>
      <c r="F261" s="167" t="s">
        <v>5015</v>
      </c>
      <c r="I261" s="149"/>
      <c r="L261" s="34"/>
      <c r="M261" s="150"/>
      <c r="T261" s="55"/>
      <c r="AT261" s="18" t="s">
        <v>284</v>
      </c>
      <c r="AU261" s="18" t="s">
        <v>21</v>
      </c>
    </row>
    <row r="262" spans="2:65" s="1" customFormat="1" ht="21.75" customHeight="1">
      <c r="B262" s="34"/>
      <c r="C262" s="134" t="s">
        <v>518</v>
      </c>
      <c r="D262" s="134" t="s">
        <v>246</v>
      </c>
      <c r="E262" s="135" t="s">
        <v>4910</v>
      </c>
      <c r="F262" s="136" t="s">
        <v>4911</v>
      </c>
      <c r="G262" s="137" t="s">
        <v>507</v>
      </c>
      <c r="H262" s="138">
        <v>1</v>
      </c>
      <c r="I262" s="139"/>
      <c r="J262" s="140">
        <f>ROUND(I262*H262,2)</f>
        <v>0</v>
      </c>
      <c r="K262" s="136" t="s">
        <v>29</v>
      </c>
      <c r="L262" s="34"/>
      <c r="M262" s="141" t="s">
        <v>29</v>
      </c>
      <c r="N262" s="142" t="s">
        <v>46</v>
      </c>
      <c r="P262" s="143">
        <f>O262*H262</f>
        <v>0</v>
      </c>
      <c r="Q262" s="143">
        <v>4.2300000000000004</v>
      </c>
      <c r="R262" s="143">
        <f>Q262*H262</f>
        <v>4.2300000000000004</v>
      </c>
      <c r="S262" s="143">
        <v>0</v>
      </c>
      <c r="T262" s="144">
        <f>S262*H262</f>
        <v>0</v>
      </c>
      <c r="AR262" s="145" t="s">
        <v>251</v>
      </c>
      <c r="AT262" s="145" t="s">
        <v>246</v>
      </c>
      <c r="AU262" s="145" t="s">
        <v>21</v>
      </c>
      <c r="AY262" s="18" t="s">
        <v>244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83</v>
      </c>
      <c r="BK262" s="146">
        <f>ROUND(I262*H262,2)</f>
        <v>0</v>
      </c>
      <c r="BL262" s="18" t="s">
        <v>251</v>
      </c>
      <c r="BM262" s="145" t="s">
        <v>5121</v>
      </c>
    </row>
    <row r="263" spans="2:65" s="1" customFormat="1" ht="19.5">
      <c r="B263" s="34"/>
      <c r="D263" s="147" t="s">
        <v>284</v>
      </c>
      <c r="F263" s="167" t="s">
        <v>4913</v>
      </c>
      <c r="I263" s="149"/>
      <c r="L263" s="34"/>
      <c r="M263" s="150"/>
      <c r="T263" s="55"/>
      <c r="AT263" s="18" t="s">
        <v>284</v>
      </c>
      <c r="AU263" s="18" t="s">
        <v>21</v>
      </c>
    </row>
    <row r="264" spans="2:65" s="1" customFormat="1" ht="16.5" customHeight="1">
      <c r="B264" s="34"/>
      <c r="C264" s="134" t="s">
        <v>522</v>
      </c>
      <c r="D264" s="134" t="s">
        <v>246</v>
      </c>
      <c r="E264" s="135" t="s">
        <v>4914</v>
      </c>
      <c r="F264" s="136" t="s">
        <v>4915</v>
      </c>
      <c r="G264" s="137" t="s">
        <v>274</v>
      </c>
      <c r="H264" s="138">
        <v>0.44</v>
      </c>
      <c r="I264" s="139"/>
      <c r="J264" s="140">
        <f>ROUND(I264*H264,2)</f>
        <v>0</v>
      </c>
      <c r="K264" s="136" t="s">
        <v>250</v>
      </c>
      <c r="L264" s="34"/>
      <c r="M264" s="141" t="s">
        <v>29</v>
      </c>
      <c r="N264" s="142" t="s">
        <v>46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251</v>
      </c>
      <c r="AT264" s="145" t="s">
        <v>246</v>
      </c>
      <c r="AU264" s="145" t="s">
        <v>21</v>
      </c>
      <c r="AY264" s="18" t="s">
        <v>244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83</v>
      </c>
      <c r="BK264" s="146">
        <f>ROUND(I264*H264,2)</f>
        <v>0</v>
      </c>
      <c r="BL264" s="18" t="s">
        <v>251</v>
      </c>
      <c r="BM264" s="145" t="s">
        <v>5122</v>
      </c>
    </row>
    <row r="265" spans="2:65" s="1" customFormat="1">
      <c r="B265" s="34"/>
      <c r="D265" s="147" t="s">
        <v>253</v>
      </c>
      <c r="F265" s="148" t="s">
        <v>4917</v>
      </c>
      <c r="I265" s="149"/>
      <c r="L265" s="34"/>
      <c r="M265" s="150"/>
      <c r="T265" s="55"/>
      <c r="AT265" s="18" t="s">
        <v>253</v>
      </c>
      <c r="AU265" s="18" t="s">
        <v>21</v>
      </c>
    </row>
    <row r="266" spans="2:65" s="1" customFormat="1">
      <c r="B266" s="34"/>
      <c r="D266" s="151" t="s">
        <v>255</v>
      </c>
      <c r="F266" s="152" t="s">
        <v>4918</v>
      </c>
      <c r="I266" s="149"/>
      <c r="L266" s="34"/>
      <c r="M266" s="150"/>
      <c r="T266" s="55"/>
      <c r="AT266" s="18" t="s">
        <v>255</v>
      </c>
      <c r="AU266" s="18" t="s">
        <v>21</v>
      </c>
    </row>
    <row r="267" spans="2:65" s="1" customFormat="1" ht="19.5">
      <c r="B267" s="34"/>
      <c r="D267" s="147" t="s">
        <v>284</v>
      </c>
      <c r="F267" s="167" t="s">
        <v>4919</v>
      </c>
      <c r="I267" s="149"/>
      <c r="L267" s="34"/>
      <c r="M267" s="150"/>
      <c r="T267" s="55"/>
      <c r="AT267" s="18" t="s">
        <v>284</v>
      </c>
      <c r="AU267" s="18" t="s">
        <v>21</v>
      </c>
    </row>
    <row r="268" spans="2:65" s="12" customFormat="1">
      <c r="B268" s="153"/>
      <c r="D268" s="147" t="s">
        <v>262</v>
      </c>
      <c r="E268" s="154" t="s">
        <v>29</v>
      </c>
      <c r="F268" s="155" t="s">
        <v>5123</v>
      </c>
      <c r="H268" s="156">
        <v>0.44</v>
      </c>
      <c r="I268" s="157"/>
      <c r="L268" s="153"/>
      <c r="M268" s="158"/>
      <c r="T268" s="159"/>
      <c r="AT268" s="154" t="s">
        <v>262</v>
      </c>
      <c r="AU268" s="154" t="s">
        <v>21</v>
      </c>
      <c r="AV268" s="12" t="s">
        <v>21</v>
      </c>
      <c r="AW268" s="12" t="s">
        <v>36</v>
      </c>
      <c r="AX268" s="12" t="s">
        <v>83</v>
      </c>
      <c r="AY268" s="154" t="s">
        <v>244</v>
      </c>
    </row>
    <row r="269" spans="2:65" s="11" customFormat="1" ht="22.9" customHeight="1">
      <c r="B269" s="122"/>
      <c r="D269" s="123" t="s">
        <v>74</v>
      </c>
      <c r="E269" s="132" t="s">
        <v>775</v>
      </c>
      <c r="F269" s="132" t="s">
        <v>776</v>
      </c>
      <c r="I269" s="125"/>
      <c r="J269" s="133">
        <f>BK269</f>
        <v>0</v>
      </c>
      <c r="L269" s="122"/>
      <c r="M269" s="127"/>
      <c r="P269" s="128">
        <f>SUM(P270:P272)</f>
        <v>0</v>
      </c>
      <c r="R269" s="128">
        <f>SUM(R270:R272)</f>
        <v>0</v>
      </c>
      <c r="T269" s="129">
        <f>SUM(T270:T272)</f>
        <v>0</v>
      </c>
      <c r="AR269" s="123" t="s">
        <v>83</v>
      </c>
      <c r="AT269" s="130" t="s">
        <v>74</v>
      </c>
      <c r="AU269" s="130" t="s">
        <v>83</v>
      </c>
      <c r="AY269" s="123" t="s">
        <v>244</v>
      </c>
      <c r="BK269" s="131">
        <f>SUM(BK270:BK272)</f>
        <v>0</v>
      </c>
    </row>
    <row r="270" spans="2:65" s="1" customFormat="1" ht="16.5" customHeight="1">
      <c r="B270" s="34"/>
      <c r="C270" s="134" t="s">
        <v>531</v>
      </c>
      <c r="D270" s="134" t="s">
        <v>246</v>
      </c>
      <c r="E270" s="135" t="s">
        <v>778</v>
      </c>
      <c r="F270" s="136" t="s">
        <v>779</v>
      </c>
      <c r="G270" s="137" t="s">
        <v>416</v>
      </c>
      <c r="H270" s="138">
        <v>25.623999999999999</v>
      </c>
      <c r="I270" s="139"/>
      <c r="J270" s="140">
        <f>ROUND(I270*H270,2)</f>
        <v>0</v>
      </c>
      <c r="K270" s="136" t="s">
        <v>250</v>
      </c>
      <c r="L270" s="34"/>
      <c r="M270" s="141" t="s">
        <v>29</v>
      </c>
      <c r="N270" s="142" t="s">
        <v>46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251</v>
      </c>
      <c r="AT270" s="145" t="s">
        <v>246</v>
      </c>
      <c r="AU270" s="145" t="s">
        <v>21</v>
      </c>
      <c r="AY270" s="18" t="s">
        <v>244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83</v>
      </c>
      <c r="BK270" s="146">
        <f>ROUND(I270*H270,2)</f>
        <v>0</v>
      </c>
      <c r="BL270" s="18" t="s">
        <v>251</v>
      </c>
      <c r="BM270" s="145" t="s">
        <v>5124</v>
      </c>
    </row>
    <row r="271" spans="2:65" s="1" customFormat="1">
      <c r="B271" s="34"/>
      <c r="D271" s="147" t="s">
        <v>253</v>
      </c>
      <c r="F271" s="148" t="s">
        <v>781</v>
      </c>
      <c r="I271" s="149"/>
      <c r="L271" s="34"/>
      <c r="M271" s="150"/>
      <c r="T271" s="55"/>
      <c r="AT271" s="18" t="s">
        <v>253</v>
      </c>
      <c r="AU271" s="18" t="s">
        <v>21</v>
      </c>
    </row>
    <row r="272" spans="2:65" s="1" customFormat="1">
      <c r="B272" s="34"/>
      <c r="D272" s="151" t="s">
        <v>255</v>
      </c>
      <c r="F272" s="152" t="s">
        <v>782</v>
      </c>
      <c r="I272" s="149"/>
      <c r="L272" s="34"/>
      <c r="M272" s="185"/>
      <c r="N272" s="186"/>
      <c r="O272" s="186"/>
      <c r="P272" s="186"/>
      <c r="Q272" s="186"/>
      <c r="R272" s="186"/>
      <c r="S272" s="186"/>
      <c r="T272" s="187"/>
      <c r="AT272" s="18" t="s">
        <v>255</v>
      </c>
      <c r="AU272" s="18" t="s">
        <v>21</v>
      </c>
    </row>
    <row r="273" spans="2:12" s="1" customFormat="1" ht="6.95" customHeight="1">
      <c r="B273" s="43"/>
      <c r="C273" s="44"/>
      <c r="D273" s="44"/>
      <c r="E273" s="44"/>
      <c r="F273" s="44"/>
      <c r="G273" s="44"/>
      <c r="H273" s="44"/>
      <c r="I273" s="44"/>
      <c r="J273" s="44"/>
      <c r="K273" s="44"/>
      <c r="L273" s="34"/>
    </row>
  </sheetData>
  <sheetProtection algorithmName="SHA-512" hashValue="TqisBFr3bxJyFzrGQFZVY2JUI8B/76iI5JfK1Op4P7I6zZNs783RLOhMDx9ZOXOeRlL7AyBrFDou5onC+BQ6+A==" saltValue="PfchhSGzKpTRRTlh3AYpb5JwUYVl/m47haFeIkKQECuyp/053aNg3Nx5gduhC0Pg1u/HPVQcaI+u+vDOHNc2+A==" spinCount="100000" sheet="1" objects="1" scenarios="1" formatColumns="0" formatRows="0" autoFilter="0"/>
  <autoFilter ref="C91:K272" xr:uid="{00000000-0009-0000-0000-000016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1600-000000000000}"/>
    <hyperlink ref="F101" r:id="rId2" xr:uid="{00000000-0004-0000-1600-000001000000}"/>
    <hyperlink ref="F104" r:id="rId3" xr:uid="{00000000-0004-0000-1600-000002000000}"/>
    <hyperlink ref="F110" r:id="rId4" xr:uid="{00000000-0004-0000-1600-000003000000}"/>
    <hyperlink ref="F115" r:id="rId5" xr:uid="{00000000-0004-0000-1600-000004000000}"/>
    <hyperlink ref="F120" r:id="rId6" xr:uid="{00000000-0004-0000-1600-000005000000}"/>
    <hyperlink ref="F125" r:id="rId7" xr:uid="{00000000-0004-0000-1600-000006000000}"/>
    <hyperlink ref="F128" r:id="rId8" xr:uid="{00000000-0004-0000-1600-000007000000}"/>
    <hyperlink ref="F136" r:id="rId9" xr:uid="{00000000-0004-0000-1600-000008000000}"/>
    <hyperlink ref="F145" r:id="rId10" xr:uid="{00000000-0004-0000-1600-000009000000}"/>
    <hyperlink ref="F149" r:id="rId11" xr:uid="{00000000-0004-0000-1600-00000A000000}"/>
    <hyperlink ref="F153" r:id="rId12" xr:uid="{00000000-0004-0000-1600-00000B000000}"/>
    <hyperlink ref="F162" r:id="rId13" xr:uid="{00000000-0004-0000-1600-00000C000000}"/>
    <hyperlink ref="F169" r:id="rId14" xr:uid="{00000000-0004-0000-1600-00000D000000}"/>
    <hyperlink ref="F174" r:id="rId15" xr:uid="{00000000-0004-0000-1600-00000E000000}"/>
    <hyperlink ref="F182" r:id="rId16" xr:uid="{00000000-0004-0000-1600-00000F000000}"/>
    <hyperlink ref="F186" r:id="rId17" xr:uid="{00000000-0004-0000-1600-000010000000}"/>
    <hyperlink ref="F193" r:id="rId18" xr:uid="{00000000-0004-0000-1600-000011000000}"/>
    <hyperlink ref="F196" r:id="rId19" xr:uid="{00000000-0004-0000-1600-000012000000}"/>
    <hyperlink ref="F200" r:id="rId20" xr:uid="{00000000-0004-0000-1600-000013000000}"/>
    <hyperlink ref="F205" r:id="rId21" xr:uid="{00000000-0004-0000-1600-000014000000}"/>
    <hyperlink ref="F210" r:id="rId22" xr:uid="{00000000-0004-0000-1600-000015000000}"/>
    <hyperlink ref="F215" r:id="rId23" xr:uid="{00000000-0004-0000-1600-000016000000}"/>
    <hyperlink ref="F219" r:id="rId24" xr:uid="{00000000-0004-0000-1600-000017000000}"/>
    <hyperlink ref="F222" r:id="rId25" xr:uid="{00000000-0004-0000-1600-000018000000}"/>
    <hyperlink ref="F225" r:id="rId26" xr:uid="{00000000-0004-0000-1600-000019000000}"/>
    <hyperlink ref="F229" r:id="rId27" xr:uid="{00000000-0004-0000-1600-00001A000000}"/>
    <hyperlink ref="F234" r:id="rId28" xr:uid="{00000000-0004-0000-1600-00001B000000}"/>
    <hyperlink ref="F237" r:id="rId29" xr:uid="{00000000-0004-0000-1600-00001C000000}"/>
    <hyperlink ref="F243" r:id="rId30" xr:uid="{00000000-0004-0000-1600-00001D000000}"/>
    <hyperlink ref="F250" r:id="rId31" xr:uid="{00000000-0004-0000-1600-00001E000000}"/>
    <hyperlink ref="F257" r:id="rId32" xr:uid="{00000000-0004-0000-1600-00001F000000}"/>
    <hyperlink ref="F266" r:id="rId33" xr:uid="{00000000-0004-0000-1600-000020000000}"/>
    <hyperlink ref="F272" r:id="rId34" xr:uid="{00000000-0004-0000-16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154</v>
      </c>
      <c r="AZ2" s="92" t="s">
        <v>5052</v>
      </c>
      <c r="BA2" s="92" t="s">
        <v>29</v>
      </c>
      <c r="BB2" s="92" t="s">
        <v>29</v>
      </c>
      <c r="BC2" s="92" t="s">
        <v>21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4785</v>
      </c>
      <c r="BA3" s="92" t="s">
        <v>29</v>
      </c>
      <c r="BB3" s="92" t="s">
        <v>29</v>
      </c>
      <c r="BC3" s="92" t="s">
        <v>5125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ht="12" customHeight="1">
      <c r="B8" s="21"/>
      <c r="D8" s="28" t="s">
        <v>210</v>
      </c>
      <c r="L8" s="21"/>
    </row>
    <row r="9" spans="2:56" s="1" customFormat="1" ht="16.5" customHeight="1">
      <c r="B9" s="34"/>
      <c r="E9" s="336" t="s">
        <v>4787</v>
      </c>
      <c r="F9" s="335"/>
      <c r="G9" s="335"/>
      <c r="H9" s="335"/>
      <c r="L9" s="34"/>
    </row>
    <row r="10" spans="2:56" s="1" customFormat="1" ht="12" customHeight="1">
      <c r="B10" s="34"/>
      <c r="D10" s="28" t="s">
        <v>2412</v>
      </c>
      <c r="L10" s="34"/>
    </row>
    <row r="11" spans="2:56" s="1" customFormat="1" ht="16.5" customHeight="1">
      <c r="B11" s="34"/>
      <c r="E11" s="310" t="s">
        <v>5126</v>
      </c>
      <c r="F11" s="335"/>
      <c r="G11" s="335"/>
      <c r="H11" s="335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ROUND(J92,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ROUND((SUM(BE92:BE281)),  2)</f>
        <v>0</v>
      </c>
      <c r="I35" s="96">
        <v>0.21</v>
      </c>
      <c r="J35" s="85">
        <f>ROUND(((SUM(BE92:BE281))*I35),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ROUND((SUM(BF92:BF281)),  2)</f>
        <v>0</v>
      </c>
      <c r="I36" s="96">
        <v>0.15</v>
      </c>
      <c r="J36" s="85">
        <f>ROUND(((SUM(BF92:BF281))*I36),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ROUND((SUM(BG92:BG281)),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ROUND((SUM(BH92:BH281)),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ROUND((SUM(BI92:BI281)),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4787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SO 040.42.8 - Vyústění vnitřních vod zprava v km 0,001 95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J92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J93</f>
        <v>0</v>
      </c>
      <c r="L64" s="106"/>
    </row>
    <row r="65" spans="2:12" s="9" customFormat="1" ht="19.899999999999999" customHeight="1">
      <c r="B65" s="110"/>
      <c r="D65" s="111" t="s">
        <v>217</v>
      </c>
      <c r="E65" s="112"/>
      <c r="F65" s="112"/>
      <c r="G65" s="112"/>
      <c r="H65" s="112"/>
      <c r="I65" s="112"/>
      <c r="J65" s="113">
        <f>J94</f>
        <v>0</v>
      </c>
      <c r="L65" s="110"/>
    </row>
    <row r="66" spans="2:12" s="9" customFormat="1" ht="19.899999999999999" customHeight="1">
      <c r="B66" s="110"/>
      <c r="D66" s="111" t="s">
        <v>218</v>
      </c>
      <c r="E66" s="112"/>
      <c r="F66" s="112"/>
      <c r="G66" s="112"/>
      <c r="H66" s="112"/>
      <c r="I66" s="112"/>
      <c r="J66" s="113">
        <f>J207</f>
        <v>0</v>
      </c>
      <c r="L66" s="110"/>
    </row>
    <row r="67" spans="2:12" s="9" customFormat="1" ht="19.899999999999999" customHeight="1">
      <c r="B67" s="110"/>
      <c r="D67" s="111" t="s">
        <v>219</v>
      </c>
      <c r="E67" s="112"/>
      <c r="F67" s="112"/>
      <c r="G67" s="112"/>
      <c r="H67" s="112"/>
      <c r="I67" s="112"/>
      <c r="J67" s="113">
        <f>J212</f>
        <v>0</v>
      </c>
      <c r="L67" s="110"/>
    </row>
    <row r="68" spans="2:12" s="9" customFormat="1" ht="19.899999999999999" customHeight="1">
      <c r="B68" s="110"/>
      <c r="D68" s="111" t="s">
        <v>220</v>
      </c>
      <c r="E68" s="112"/>
      <c r="F68" s="112"/>
      <c r="G68" s="112"/>
      <c r="H68" s="112"/>
      <c r="I68" s="112"/>
      <c r="J68" s="113">
        <f>J241</f>
        <v>0</v>
      </c>
      <c r="L68" s="110"/>
    </row>
    <row r="69" spans="2:12" s="9" customFormat="1" ht="19.899999999999999" customHeight="1">
      <c r="B69" s="110"/>
      <c r="D69" s="111" t="s">
        <v>1345</v>
      </c>
      <c r="E69" s="112"/>
      <c r="F69" s="112"/>
      <c r="G69" s="112"/>
      <c r="H69" s="112"/>
      <c r="I69" s="112"/>
      <c r="J69" s="113">
        <f>J250</f>
        <v>0</v>
      </c>
      <c r="L69" s="110"/>
    </row>
    <row r="70" spans="2:12" s="9" customFormat="1" ht="19.899999999999999" customHeight="1">
      <c r="B70" s="110"/>
      <c r="D70" s="111" t="s">
        <v>224</v>
      </c>
      <c r="E70" s="112"/>
      <c r="F70" s="112"/>
      <c r="G70" s="112"/>
      <c r="H70" s="112"/>
      <c r="I70" s="112"/>
      <c r="J70" s="113">
        <f>J278</f>
        <v>0</v>
      </c>
      <c r="L70" s="110"/>
    </row>
    <row r="71" spans="2:12" s="1" customFormat="1" ht="21.75" customHeight="1">
      <c r="B71" s="34"/>
      <c r="L71" s="34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4"/>
    </row>
    <row r="76" spans="2:12" s="1" customFormat="1" ht="6.9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4"/>
    </row>
    <row r="77" spans="2:12" s="1" customFormat="1" ht="24.95" customHeight="1">
      <c r="B77" s="34"/>
      <c r="C77" s="22" t="s">
        <v>229</v>
      </c>
      <c r="L77" s="34"/>
    </row>
    <row r="78" spans="2:12" s="1" customFormat="1" ht="6.95" customHeight="1">
      <c r="B78" s="34"/>
      <c r="L78" s="34"/>
    </row>
    <row r="79" spans="2:12" s="1" customFormat="1" ht="12" customHeight="1">
      <c r="B79" s="34"/>
      <c r="C79" s="28" t="s">
        <v>16</v>
      </c>
      <c r="L79" s="34"/>
    </row>
    <row r="80" spans="2:12" s="1" customFormat="1" ht="16.5" customHeight="1">
      <c r="B80" s="34"/>
      <c r="E80" s="336" t="str">
        <f>E7</f>
        <v>Opatření Zátor-Loučky, OHO, Dílčí stavba 02.040 Opatření v úseku Zátor - Loučky</v>
      </c>
      <c r="F80" s="337"/>
      <c r="G80" s="337"/>
      <c r="H80" s="337"/>
      <c r="L80" s="34"/>
    </row>
    <row r="81" spans="2:65" ht="12" customHeight="1">
      <c r="B81" s="21"/>
      <c r="C81" s="28" t="s">
        <v>210</v>
      </c>
      <c r="L81" s="21"/>
    </row>
    <row r="82" spans="2:65" s="1" customFormat="1" ht="16.5" customHeight="1">
      <c r="B82" s="34"/>
      <c r="E82" s="336" t="s">
        <v>4787</v>
      </c>
      <c r="F82" s="335"/>
      <c r="G82" s="335"/>
      <c r="H82" s="335"/>
      <c r="L82" s="34"/>
    </row>
    <row r="83" spans="2:65" s="1" customFormat="1" ht="12" customHeight="1">
      <c r="B83" s="34"/>
      <c r="C83" s="28" t="s">
        <v>2412</v>
      </c>
      <c r="L83" s="34"/>
    </row>
    <row r="84" spans="2:65" s="1" customFormat="1" ht="16.5" customHeight="1">
      <c r="B84" s="34"/>
      <c r="E84" s="310" t="str">
        <f>E11</f>
        <v>SO 040.42.8 - Vyústění vnitřních vod zprava v km 0,001 95</v>
      </c>
      <c r="F84" s="335"/>
      <c r="G84" s="335"/>
      <c r="H84" s="335"/>
      <c r="L84" s="34"/>
    </row>
    <row r="85" spans="2:65" s="1" customFormat="1" ht="6.95" customHeight="1">
      <c r="B85" s="34"/>
      <c r="L85" s="34"/>
    </row>
    <row r="86" spans="2:65" s="1" customFormat="1" ht="12" customHeight="1">
      <c r="B86" s="34"/>
      <c r="C86" s="28" t="s">
        <v>22</v>
      </c>
      <c r="F86" s="26" t="str">
        <f>F14</f>
        <v>Zátor</v>
      </c>
      <c r="I86" s="28" t="s">
        <v>24</v>
      </c>
      <c r="J86" s="51">
        <f>IF(J14="","",J14)</f>
        <v>45897</v>
      </c>
      <c r="L86" s="34"/>
    </row>
    <row r="87" spans="2:65" s="1" customFormat="1" ht="6.95" customHeight="1">
      <c r="B87" s="34"/>
      <c r="L87" s="34"/>
    </row>
    <row r="88" spans="2:65" s="1" customFormat="1" ht="15.2" customHeight="1">
      <c r="B88" s="34"/>
      <c r="C88" s="28" t="s">
        <v>27</v>
      </c>
      <c r="F88" s="26" t="str">
        <f>E17</f>
        <v>Povodí Odry, státní podnik</v>
      </c>
      <c r="I88" s="28" t="s">
        <v>34</v>
      </c>
      <c r="J88" s="32" t="str">
        <f>E23</f>
        <v>AQUATIS, a.s.</v>
      </c>
      <c r="L88" s="34"/>
    </row>
    <row r="89" spans="2:65" s="1" customFormat="1" ht="25.7" customHeight="1">
      <c r="B89" s="34"/>
      <c r="C89" s="28" t="s">
        <v>32</v>
      </c>
      <c r="F89" s="26" t="str">
        <f>IF(E20="","",E20)</f>
        <v>Vyplň údaj</v>
      </c>
      <c r="I89" s="28" t="s">
        <v>37</v>
      </c>
      <c r="J89" s="32" t="str">
        <f>E26</f>
        <v>Ing. Michal Jendruščák</v>
      </c>
      <c r="L89" s="34"/>
    </row>
    <row r="90" spans="2:65" s="1" customFormat="1" ht="10.35" customHeight="1">
      <c r="B90" s="34"/>
      <c r="L90" s="34"/>
    </row>
    <row r="91" spans="2:65" s="10" customFormat="1" ht="29.25" customHeight="1">
      <c r="B91" s="114"/>
      <c r="C91" s="115" t="s">
        <v>230</v>
      </c>
      <c r="D91" s="116" t="s">
        <v>60</v>
      </c>
      <c r="E91" s="116" t="s">
        <v>56</v>
      </c>
      <c r="F91" s="116" t="s">
        <v>57</v>
      </c>
      <c r="G91" s="116" t="s">
        <v>231</v>
      </c>
      <c r="H91" s="116" t="s">
        <v>232</v>
      </c>
      <c r="I91" s="116" t="s">
        <v>233</v>
      </c>
      <c r="J91" s="116" t="s">
        <v>214</v>
      </c>
      <c r="K91" s="117" t="s">
        <v>234</v>
      </c>
      <c r="L91" s="114"/>
      <c r="M91" s="58" t="s">
        <v>29</v>
      </c>
      <c r="N91" s="59" t="s">
        <v>45</v>
      </c>
      <c r="O91" s="59" t="s">
        <v>235</v>
      </c>
      <c r="P91" s="59" t="s">
        <v>236</v>
      </c>
      <c r="Q91" s="59" t="s">
        <v>237</v>
      </c>
      <c r="R91" s="59" t="s">
        <v>238</v>
      </c>
      <c r="S91" s="59" t="s">
        <v>239</v>
      </c>
      <c r="T91" s="60" t="s">
        <v>240</v>
      </c>
    </row>
    <row r="92" spans="2:65" s="1" customFormat="1" ht="22.9" customHeight="1">
      <c r="B92" s="34"/>
      <c r="C92" s="63" t="s">
        <v>241</v>
      </c>
      <c r="J92" s="118">
        <f>BK92</f>
        <v>0</v>
      </c>
      <c r="L92" s="34"/>
      <c r="M92" s="61"/>
      <c r="N92" s="52"/>
      <c r="O92" s="52"/>
      <c r="P92" s="119">
        <f>P93</f>
        <v>0</v>
      </c>
      <c r="Q92" s="52"/>
      <c r="R92" s="119">
        <f>R93</f>
        <v>21.034911010000002</v>
      </c>
      <c r="S92" s="52"/>
      <c r="T92" s="120">
        <f>T93</f>
        <v>0</v>
      </c>
      <c r="AT92" s="18" t="s">
        <v>74</v>
      </c>
      <c r="AU92" s="18" t="s">
        <v>215</v>
      </c>
      <c r="BK92" s="121">
        <f>BK93</f>
        <v>0</v>
      </c>
    </row>
    <row r="93" spans="2:65" s="11" customFormat="1" ht="25.9" customHeight="1">
      <c r="B93" s="122"/>
      <c r="D93" s="123" t="s">
        <v>74</v>
      </c>
      <c r="E93" s="124" t="s">
        <v>242</v>
      </c>
      <c r="F93" s="124" t="s">
        <v>243</v>
      </c>
      <c r="I93" s="125"/>
      <c r="J93" s="126">
        <f>BK93</f>
        <v>0</v>
      </c>
      <c r="L93" s="122"/>
      <c r="M93" s="127"/>
      <c r="P93" s="128">
        <f>P94+P207+P212+P241+P250+P278</f>
        <v>0</v>
      </c>
      <c r="R93" s="128">
        <f>R94+R207+R212+R241+R250+R278</f>
        <v>21.034911010000002</v>
      </c>
      <c r="T93" s="129">
        <f>T94+T207+T212+T241+T250+T278</f>
        <v>0</v>
      </c>
      <c r="AR93" s="123" t="s">
        <v>83</v>
      </c>
      <c r="AT93" s="130" t="s">
        <v>74</v>
      </c>
      <c r="AU93" s="130" t="s">
        <v>75</v>
      </c>
      <c r="AY93" s="123" t="s">
        <v>244</v>
      </c>
      <c r="BK93" s="131">
        <f>BK94+BK207+BK212+BK241+BK250+BK278</f>
        <v>0</v>
      </c>
    </row>
    <row r="94" spans="2:65" s="11" customFormat="1" ht="22.9" customHeight="1">
      <c r="B94" s="122"/>
      <c r="D94" s="123" t="s">
        <v>74</v>
      </c>
      <c r="E94" s="132" t="s">
        <v>83</v>
      </c>
      <c r="F94" s="132" t="s">
        <v>245</v>
      </c>
      <c r="I94" s="125"/>
      <c r="J94" s="133">
        <f>BK94</f>
        <v>0</v>
      </c>
      <c r="L94" s="122"/>
      <c r="M94" s="127"/>
      <c r="P94" s="128">
        <f>SUM(P95:P206)</f>
        <v>0</v>
      </c>
      <c r="R94" s="128">
        <f>SUM(R95:R206)</f>
        <v>7.8180560000000003</v>
      </c>
      <c r="T94" s="129">
        <f>SUM(T95:T206)</f>
        <v>0</v>
      </c>
      <c r="AR94" s="123" t="s">
        <v>83</v>
      </c>
      <c r="AT94" s="130" t="s">
        <v>74</v>
      </c>
      <c r="AU94" s="130" t="s">
        <v>83</v>
      </c>
      <c r="AY94" s="123" t="s">
        <v>244</v>
      </c>
      <c r="BK94" s="131">
        <f>SUM(BK95:BK206)</f>
        <v>0</v>
      </c>
    </row>
    <row r="95" spans="2:65" s="1" customFormat="1" ht="16.5" customHeight="1">
      <c r="B95" s="34"/>
      <c r="C95" s="134" t="s">
        <v>83</v>
      </c>
      <c r="D95" s="134" t="s">
        <v>246</v>
      </c>
      <c r="E95" s="135" t="s">
        <v>1349</v>
      </c>
      <c r="F95" s="136" t="s">
        <v>1350</v>
      </c>
      <c r="G95" s="137" t="s">
        <v>1351</v>
      </c>
      <c r="H95" s="138">
        <v>20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3.0000000000000001E-5</v>
      </c>
      <c r="R95" s="143">
        <f>Q95*H95</f>
        <v>6.0000000000000006E-4</v>
      </c>
      <c r="S95" s="143">
        <v>0</v>
      </c>
      <c r="T95" s="144">
        <f>S95*H95</f>
        <v>0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5127</v>
      </c>
    </row>
    <row r="96" spans="2:65" s="1" customFormat="1">
      <c r="B96" s="34"/>
      <c r="D96" s="147" t="s">
        <v>253</v>
      </c>
      <c r="F96" s="148" t="s">
        <v>1353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1354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29</v>
      </c>
      <c r="F98" s="155" t="s">
        <v>4790</v>
      </c>
      <c r="H98" s="156">
        <v>20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16.5" customHeight="1">
      <c r="B99" s="34"/>
      <c r="C99" s="134" t="s">
        <v>21</v>
      </c>
      <c r="D99" s="134" t="s">
        <v>246</v>
      </c>
      <c r="E99" s="135" t="s">
        <v>1356</v>
      </c>
      <c r="F99" s="136" t="s">
        <v>1357</v>
      </c>
      <c r="G99" s="137" t="s">
        <v>1358</v>
      </c>
      <c r="H99" s="138">
        <v>4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5128</v>
      </c>
    </row>
    <row r="100" spans="2:65" s="1" customFormat="1">
      <c r="B100" s="34"/>
      <c r="D100" s="147" t="s">
        <v>253</v>
      </c>
      <c r="F100" s="148" t="s">
        <v>1360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1361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" customFormat="1" ht="16.5" customHeight="1">
      <c r="B102" s="34"/>
      <c r="C102" s="134" t="s">
        <v>264</v>
      </c>
      <c r="D102" s="134" t="s">
        <v>246</v>
      </c>
      <c r="E102" s="135" t="s">
        <v>4044</v>
      </c>
      <c r="F102" s="136" t="s">
        <v>4045</v>
      </c>
      <c r="G102" s="137" t="s">
        <v>249</v>
      </c>
      <c r="H102" s="138">
        <v>91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5129</v>
      </c>
    </row>
    <row r="103" spans="2:65" s="1" customFormat="1">
      <c r="B103" s="34"/>
      <c r="D103" s="147" t="s">
        <v>253</v>
      </c>
      <c r="F103" s="148" t="s">
        <v>4047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4048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" customFormat="1" ht="19.5">
      <c r="B105" s="34"/>
      <c r="D105" s="147" t="s">
        <v>284</v>
      </c>
      <c r="F105" s="167" t="s">
        <v>4793</v>
      </c>
      <c r="I105" s="149"/>
      <c r="L105" s="34"/>
      <c r="M105" s="150"/>
      <c r="T105" s="55"/>
      <c r="AT105" s="18" t="s">
        <v>284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5130</v>
      </c>
      <c r="H106" s="156">
        <v>91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3" customFormat="1">
      <c r="B107" s="160"/>
      <c r="D107" s="147" t="s">
        <v>262</v>
      </c>
      <c r="E107" s="161" t="s">
        <v>29</v>
      </c>
      <c r="F107" s="162" t="s">
        <v>271</v>
      </c>
      <c r="H107" s="163">
        <v>91</v>
      </c>
      <c r="I107" s="164"/>
      <c r="L107" s="160"/>
      <c r="M107" s="165"/>
      <c r="T107" s="166"/>
      <c r="AT107" s="161" t="s">
        <v>262</v>
      </c>
      <c r="AU107" s="161" t="s">
        <v>21</v>
      </c>
      <c r="AV107" s="13" t="s">
        <v>251</v>
      </c>
      <c r="AW107" s="13" t="s">
        <v>36</v>
      </c>
      <c r="AX107" s="13" t="s">
        <v>83</v>
      </c>
      <c r="AY107" s="161" t="s">
        <v>244</v>
      </c>
    </row>
    <row r="108" spans="2:65" s="1" customFormat="1" ht="16.5" customHeight="1">
      <c r="B108" s="34"/>
      <c r="C108" s="134" t="s">
        <v>251</v>
      </c>
      <c r="D108" s="134" t="s">
        <v>246</v>
      </c>
      <c r="E108" s="135" t="s">
        <v>1365</v>
      </c>
      <c r="F108" s="136" t="s">
        <v>1366</v>
      </c>
      <c r="G108" s="137" t="s">
        <v>274</v>
      </c>
      <c r="H108" s="138">
        <v>82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5131</v>
      </c>
    </row>
    <row r="109" spans="2:65" s="1" customFormat="1">
      <c r="B109" s="34"/>
      <c r="D109" s="147" t="s">
        <v>253</v>
      </c>
      <c r="F109" s="148" t="s">
        <v>1368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1369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" customFormat="1" ht="19.5">
      <c r="B111" s="34"/>
      <c r="D111" s="147" t="s">
        <v>284</v>
      </c>
      <c r="F111" s="167" t="s">
        <v>5060</v>
      </c>
      <c r="I111" s="149"/>
      <c r="L111" s="34"/>
      <c r="M111" s="150"/>
      <c r="T111" s="55"/>
      <c r="AT111" s="18" t="s">
        <v>284</v>
      </c>
      <c r="AU111" s="18" t="s">
        <v>21</v>
      </c>
    </row>
    <row r="112" spans="2:65" s="12" customFormat="1">
      <c r="B112" s="153"/>
      <c r="D112" s="147" t="s">
        <v>262</v>
      </c>
      <c r="E112" s="154" t="s">
        <v>29</v>
      </c>
      <c r="F112" s="155" t="s">
        <v>5132</v>
      </c>
      <c r="H112" s="156">
        <v>82</v>
      </c>
      <c r="I112" s="157"/>
      <c r="L112" s="153"/>
      <c r="M112" s="158"/>
      <c r="T112" s="159"/>
      <c r="AT112" s="154" t="s">
        <v>262</v>
      </c>
      <c r="AU112" s="154" t="s">
        <v>21</v>
      </c>
      <c r="AV112" s="12" t="s">
        <v>21</v>
      </c>
      <c r="AW112" s="12" t="s">
        <v>36</v>
      </c>
      <c r="AX112" s="12" t="s">
        <v>83</v>
      </c>
      <c r="AY112" s="154" t="s">
        <v>244</v>
      </c>
    </row>
    <row r="113" spans="2:65" s="1" customFormat="1" ht="21.75" customHeight="1">
      <c r="B113" s="34"/>
      <c r="C113" s="134" t="s">
        <v>279</v>
      </c>
      <c r="D113" s="134" t="s">
        <v>246</v>
      </c>
      <c r="E113" s="135" t="s">
        <v>1372</v>
      </c>
      <c r="F113" s="136" t="s">
        <v>1373</v>
      </c>
      <c r="G113" s="137" t="s">
        <v>274</v>
      </c>
      <c r="H113" s="138">
        <v>21</v>
      </c>
      <c r="I113" s="139"/>
      <c r="J113" s="140">
        <f>ROUND(I113*H113,2)</f>
        <v>0</v>
      </c>
      <c r="K113" s="136" t="s">
        <v>250</v>
      </c>
      <c r="L113" s="34"/>
      <c r="M113" s="141" t="s">
        <v>29</v>
      </c>
      <c r="N113" s="142" t="s">
        <v>46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251</v>
      </c>
      <c r="AT113" s="145" t="s">
        <v>246</v>
      </c>
      <c r="AU113" s="145" t="s">
        <v>21</v>
      </c>
      <c r="AY113" s="18" t="s">
        <v>244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83</v>
      </c>
      <c r="BK113" s="146">
        <f>ROUND(I113*H113,2)</f>
        <v>0</v>
      </c>
      <c r="BL113" s="18" t="s">
        <v>251</v>
      </c>
      <c r="BM113" s="145" t="s">
        <v>5133</v>
      </c>
    </row>
    <row r="114" spans="2:65" s="1" customFormat="1" ht="19.5">
      <c r="B114" s="34"/>
      <c r="D114" s="147" t="s">
        <v>253</v>
      </c>
      <c r="F114" s="148" t="s">
        <v>1375</v>
      </c>
      <c r="I114" s="149"/>
      <c r="L114" s="34"/>
      <c r="M114" s="150"/>
      <c r="T114" s="55"/>
      <c r="AT114" s="18" t="s">
        <v>253</v>
      </c>
      <c r="AU114" s="18" t="s">
        <v>21</v>
      </c>
    </row>
    <row r="115" spans="2:65" s="1" customFormat="1">
      <c r="B115" s="34"/>
      <c r="D115" s="151" t="s">
        <v>255</v>
      </c>
      <c r="F115" s="152" t="s">
        <v>1376</v>
      </c>
      <c r="I115" s="149"/>
      <c r="L115" s="34"/>
      <c r="M115" s="150"/>
      <c r="T115" s="55"/>
      <c r="AT115" s="18" t="s">
        <v>255</v>
      </c>
      <c r="AU115" s="18" t="s">
        <v>21</v>
      </c>
    </row>
    <row r="116" spans="2:65" s="1" customFormat="1" ht="19.5">
      <c r="B116" s="34"/>
      <c r="D116" s="147" t="s">
        <v>284</v>
      </c>
      <c r="F116" s="167" t="s">
        <v>5063</v>
      </c>
      <c r="I116" s="149"/>
      <c r="L116" s="34"/>
      <c r="M116" s="150"/>
      <c r="T116" s="55"/>
      <c r="AT116" s="18" t="s">
        <v>284</v>
      </c>
      <c r="AU116" s="18" t="s">
        <v>21</v>
      </c>
    </row>
    <row r="117" spans="2:65" s="12" customFormat="1">
      <c r="B117" s="153"/>
      <c r="D117" s="147" t="s">
        <v>262</v>
      </c>
      <c r="E117" s="154" t="s">
        <v>29</v>
      </c>
      <c r="F117" s="155" t="s">
        <v>5134</v>
      </c>
      <c r="H117" s="156">
        <v>21</v>
      </c>
      <c r="I117" s="157"/>
      <c r="L117" s="153"/>
      <c r="M117" s="158"/>
      <c r="T117" s="159"/>
      <c r="AT117" s="154" t="s">
        <v>262</v>
      </c>
      <c r="AU117" s="154" t="s">
        <v>21</v>
      </c>
      <c r="AV117" s="12" t="s">
        <v>21</v>
      </c>
      <c r="AW117" s="12" t="s">
        <v>36</v>
      </c>
      <c r="AX117" s="12" t="s">
        <v>83</v>
      </c>
      <c r="AY117" s="154" t="s">
        <v>244</v>
      </c>
    </row>
    <row r="118" spans="2:65" s="1" customFormat="1" ht="16.5" customHeight="1">
      <c r="B118" s="34"/>
      <c r="C118" s="134" t="s">
        <v>286</v>
      </c>
      <c r="D118" s="134" t="s">
        <v>246</v>
      </c>
      <c r="E118" s="135" t="s">
        <v>4807</v>
      </c>
      <c r="F118" s="136" t="s">
        <v>4808</v>
      </c>
      <c r="G118" s="137" t="s">
        <v>249</v>
      </c>
      <c r="H118" s="138">
        <v>8.3000000000000007</v>
      </c>
      <c r="I118" s="139"/>
      <c r="J118" s="140">
        <f>ROUND(I118*H118,2)</f>
        <v>0</v>
      </c>
      <c r="K118" s="136" t="s">
        <v>250</v>
      </c>
      <c r="L118" s="34"/>
      <c r="M118" s="141" t="s">
        <v>29</v>
      </c>
      <c r="N118" s="142" t="s">
        <v>46</v>
      </c>
      <c r="P118" s="143">
        <f>O118*H118</f>
        <v>0</v>
      </c>
      <c r="Q118" s="143">
        <v>6.9999999999999999E-4</v>
      </c>
      <c r="R118" s="143">
        <f>Q118*H118</f>
        <v>5.8100000000000001E-3</v>
      </c>
      <c r="S118" s="143">
        <v>0</v>
      </c>
      <c r="T118" s="144">
        <f>S118*H118</f>
        <v>0</v>
      </c>
      <c r="AR118" s="145" t="s">
        <v>251</v>
      </c>
      <c r="AT118" s="145" t="s">
        <v>246</v>
      </c>
      <c r="AU118" s="145" t="s">
        <v>21</v>
      </c>
      <c r="AY118" s="18" t="s">
        <v>244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83</v>
      </c>
      <c r="BK118" s="146">
        <f>ROUND(I118*H118,2)</f>
        <v>0</v>
      </c>
      <c r="BL118" s="18" t="s">
        <v>251</v>
      </c>
      <c r="BM118" s="145" t="s">
        <v>5135</v>
      </c>
    </row>
    <row r="119" spans="2:65" s="1" customFormat="1">
      <c r="B119" s="34"/>
      <c r="D119" s="147" t="s">
        <v>253</v>
      </c>
      <c r="F119" s="148" t="s">
        <v>4810</v>
      </c>
      <c r="I119" s="149"/>
      <c r="L119" s="34"/>
      <c r="M119" s="150"/>
      <c r="T119" s="55"/>
      <c r="AT119" s="18" t="s">
        <v>253</v>
      </c>
      <c r="AU119" s="18" t="s">
        <v>21</v>
      </c>
    </row>
    <row r="120" spans="2:65" s="1" customFormat="1">
      <c r="B120" s="34"/>
      <c r="D120" s="151" t="s">
        <v>255</v>
      </c>
      <c r="F120" s="152" t="s">
        <v>4811</v>
      </c>
      <c r="I120" s="149"/>
      <c r="L120" s="34"/>
      <c r="M120" s="150"/>
      <c r="T120" s="55"/>
      <c r="AT120" s="18" t="s">
        <v>255</v>
      </c>
      <c r="AU120" s="18" t="s">
        <v>21</v>
      </c>
    </row>
    <row r="121" spans="2:65" s="12" customFormat="1">
      <c r="B121" s="153"/>
      <c r="D121" s="147" t="s">
        <v>262</v>
      </c>
      <c r="E121" s="154" t="s">
        <v>29</v>
      </c>
      <c r="F121" s="155" t="s">
        <v>5136</v>
      </c>
      <c r="H121" s="156">
        <v>8.3000000000000007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83</v>
      </c>
      <c r="AY121" s="154" t="s">
        <v>244</v>
      </c>
    </row>
    <row r="122" spans="2:65" s="1" customFormat="1" ht="16.5" customHeight="1">
      <c r="B122" s="34"/>
      <c r="C122" s="134" t="s">
        <v>293</v>
      </c>
      <c r="D122" s="134" t="s">
        <v>246</v>
      </c>
      <c r="E122" s="135" t="s">
        <v>4813</v>
      </c>
      <c r="F122" s="136" t="s">
        <v>4814</v>
      </c>
      <c r="G122" s="137" t="s">
        <v>249</v>
      </c>
      <c r="H122" s="138">
        <v>8.3000000000000007</v>
      </c>
      <c r="I122" s="139"/>
      <c r="J122" s="140">
        <f>ROUND(I122*H122,2)</f>
        <v>0</v>
      </c>
      <c r="K122" s="136" t="s">
        <v>250</v>
      </c>
      <c r="L122" s="34"/>
      <c r="M122" s="141" t="s">
        <v>29</v>
      </c>
      <c r="N122" s="142" t="s">
        <v>46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251</v>
      </c>
      <c r="AT122" s="145" t="s">
        <v>246</v>
      </c>
      <c r="AU122" s="145" t="s">
        <v>21</v>
      </c>
      <c r="AY122" s="18" t="s">
        <v>244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83</v>
      </c>
      <c r="BK122" s="146">
        <f>ROUND(I122*H122,2)</f>
        <v>0</v>
      </c>
      <c r="BL122" s="18" t="s">
        <v>251</v>
      </c>
      <c r="BM122" s="145" t="s">
        <v>5137</v>
      </c>
    </row>
    <row r="123" spans="2:65" s="1" customFormat="1" ht="19.5">
      <c r="B123" s="34"/>
      <c r="D123" s="147" t="s">
        <v>253</v>
      </c>
      <c r="F123" s="148" t="s">
        <v>4816</v>
      </c>
      <c r="I123" s="149"/>
      <c r="L123" s="34"/>
      <c r="M123" s="150"/>
      <c r="T123" s="55"/>
      <c r="AT123" s="18" t="s">
        <v>253</v>
      </c>
      <c r="AU123" s="18" t="s">
        <v>21</v>
      </c>
    </row>
    <row r="124" spans="2:65" s="1" customFormat="1">
      <c r="B124" s="34"/>
      <c r="D124" s="151" t="s">
        <v>255</v>
      </c>
      <c r="F124" s="152" t="s">
        <v>4817</v>
      </c>
      <c r="I124" s="149"/>
      <c r="L124" s="34"/>
      <c r="M124" s="150"/>
      <c r="T124" s="55"/>
      <c r="AT124" s="18" t="s">
        <v>255</v>
      </c>
      <c r="AU124" s="18" t="s">
        <v>21</v>
      </c>
    </row>
    <row r="125" spans="2:65" s="1" customFormat="1" ht="16.5" customHeight="1">
      <c r="B125" s="34"/>
      <c r="C125" s="134" t="s">
        <v>300</v>
      </c>
      <c r="D125" s="134" t="s">
        <v>246</v>
      </c>
      <c r="E125" s="135" t="s">
        <v>4818</v>
      </c>
      <c r="F125" s="136" t="s">
        <v>4819</v>
      </c>
      <c r="G125" s="137" t="s">
        <v>249</v>
      </c>
      <c r="H125" s="138">
        <v>19.399999999999999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5.9000000000000003E-4</v>
      </c>
      <c r="R125" s="143">
        <f>Q125*H125</f>
        <v>1.1446E-2</v>
      </c>
      <c r="S125" s="143">
        <v>0</v>
      </c>
      <c r="T125" s="144">
        <f>S125*H125</f>
        <v>0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5138</v>
      </c>
    </row>
    <row r="126" spans="2:65" s="1" customFormat="1">
      <c r="B126" s="34"/>
      <c r="D126" s="147" t="s">
        <v>253</v>
      </c>
      <c r="F126" s="148" t="s">
        <v>4821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4822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" customFormat="1" ht="19.5">
      <c r="B128" s="34"/>
      <c r="D128" s="147" t="s">
        <v>284</v>
      </c>
      <c r="F128" s="167" t="s">
        <v>4823</v>
      </c>
      <c r="I128" s="149"/>
      <c r="L128" s="34"/>
      <c r="M128" s="150"/>
      <c r="T128" s="55"/>
      <c r="AT128" s="18" t="s">
        <v>284</v>
      </c>
      <c r="AU128" s="18" t="s">
        <v>21</v>
      </c>
    </row>
    <row r="129" spans="2:65" s="12" customFormat="1">
      <c r="B129" s="153"/>
      <c r="D129" s="147" t="s">
        <v>262</v>
      </c>
      <c r="E129" s="154" t="s">
        <v>29</v>
      </c>
      <c r="F129" s="155" t="s">
        <v>5139</v>
      </c>
      <c r="H129" s="156">
        <v>19.399999999999999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83</v>
      </c>
      <c r="AY129" s="154" t="s">
        <v>244</v>
      </c>
    </row>
    <row r="130" spans="2:65" s="1" customFormat="1" ht="16.5" customHeight="1">
      <c r="B130" s="34"/>
      <c r="C130" s="134" t="s">
        <v>307</v>
      </c>
      <c r="D130" s="134" t="s">
        <v>246</v>
      </c>
      <c r="E130" s="135" t="s">
        <v>4825</v>
      </c>
      <c r="F130" s="136" t="s">
        <v>4826</v>
      </c>
      <c r="G130" s="137" t="s">
        <v>249</v>
      </c>
      <c r="H130" s="138">
        <v>19.399999999999999</v>
      </c>
      <c r="I130" s="139"/>
      <c r="J130" s="140">
        <f>ROUND(I130*H130,2)</f>
        <v>0</v>
      </c>
      <c r="K130" s="136" t="s">
        <v>250</v>
      </c>
      <c r="L130" s="34"/>
      <c r="M130" s="141" t="s">
        <v>29</v>
      </c>
      <c r="N130" s="142" t="s">
        <v>46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251</v>
      </c>
      <c r="AT130" s="145" t="s">
        <v>246</v>
      </c>
      <c r="AU130" s="145" t="s">
        <v>21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251</v>
      </c>
      <c r="BM130" s="145" t="s">
        <v>5140</v>
      </c>
    </row>
    <row r="131" spans="2:65" s="1" customFormat="1">
      <c r="B131" s="34"/>
      <c r="D131" s="147" t="s">
        <v>253</v>
      </c>
      <c r="F131" s="148" t="s">
        <v>4828</v>
      </c>
      <c r="I131" s="149"/>
      <c r="L131" s="34"/>
      <c r="M131" s="150"/>
      <c r="T131" s="55"/>
      <c r="AT131" s="18" t="s">
        <v>253</v>
      </c>
      <c r="AU131" s="18" t="s">
        <v>21</v>
      </c>
    </row>
    <row r="132" spans="2:65" s="1" customFormat="1">
      <c r="B132" s="34"/>
      <c r="D132" s="151" t="s">
        <v>255</v>
      </c>
      <c r="F132" s="152" t="s">
        <v>4829</v>
      </c>
      <c r="I132" s="149"/>
      <c r="L132" s="34"/>
      <c r="M132" s="150"/>
      <c r="T132" s="55"/>
      <c r="AT132" s="18" t="s">
        <v>255</v>
      </c>
      <c r="AU132" s="18" t="s">
        <v>21</v>
      </c>
    </row>
    <row r="133" spans="2:65" s="1" customFormat="1" ht="21.75" customHeight="1">
      <c r="B133" s="34"/>
      <c r="C133" s="134" t="s">
        <v>314</v>
      </c>
      <c r="D133" s="134" t="s">
        <v>246</v>
      </c>
      <c r="E133" s="135" t="s">
        <v>4830</v>
      </c>
      <c r="F133" s="136" t="s">
        <v>4831</v>
      </c>
      <c r="G133" s="137" t="s">
        <v>274</v>
      </c>
      <c r="H133" s="138">
        <v>101.2</v>
      </c>
      <c r="I133" s="139"/>
      <c r="J133" s="140">
        <f>ROUND(I133*H133,2)</f>
        <v>0</v>
      </c>
      <c r="K133" s="136" t="s">
        <v>250</v>
      </c>
      <c r="L133" s="34"/>
      <c r="M133" s="141" t="s">
        <v>29</v>
      </c>
      <c r="N133" s="142" t="s">
        <v>46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251</v>
      </c>
      <c r="AT133" s="145" t="s">
        <v>246</v>
      </c>
      <c r="AU133" s="145" t="s">
        <v>21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251</v>
      </c>
      <c r="BM133" s="145" t="s">
        <v>5141</v>
      </c>
    </row>
    <row r="134" spans="2:65" s="1" customFormat="1" ht="19.5">
      <c r="B134" s="34"/>
      <c r="D134" s="147" t="s">
        <v>253</v>
      </c>
      <c r="F134" s="148" t="s">
        <v>4833</v>
      </c>
      <c r="I134" s="149"/>
      <c r="L134" s="34"/>
      <c r="M134" s="150"/>
      <c r="T134" s="55"/>
      <c r="AT134" s="18" t="s">
        <v>253</v>
      </c>
      <c r="AU134" s="18" t="s">
        <v>21</v>
      </c>
    </row>
    <row r="135" spans="2:65" s="1" customFormat="1">
      <c r="B135" s="34"/>
      <c r="D135" s="151" t="s">
        <v>255</v>
      </c>
      <c r="F135" s="152" t="s">
        <v>4834</v>
      </c>
      <c r="I135" s="149"/>
      <c r="L135" s="34"/>
      <c r="M135" s="150"/>
      <c r="T135" s="55"/>
      <c r="AT135" s="18" t="s">
        <v>255</v>
      </c>
      <c r="AU135" s="18" t="s">
        <v>21</v>
      </c>
    </row>
    <row r="136" spans="2:65" s="12" customFormat="1">
      <c r="B136" s="153"/>
      <c r="D136" s="147" t="s">
        <v>262</v>
      </c>
      <c r="E136" s="154" t="s">
        <v>29</v>
      </c>
      <c r="F136" s="155" t="s">
        <v>5142</v>
      </c>
      <c r="H136" s="156">
        <v>50.6</v>
      </c>
      <c r="I136" s="157"/>
      <c r="L136" s="153"/>
      <c r="M136" s="158"/>
      <c r="T136" s="159"/>
      <c r="AT136" s="154" t="s">
        <v>262</v>
      </c>
      <c r="AU136" s="154" t="s">
        <v>21</v>
      </c>
      <c r="AV136" s="12" t="s">
        <v>21</v>
      </c>
      <c r="AW136" s="12" t="s">
        <v>36</v>
      </c>
      <c r="AX136" s="12" t="s">
        <v>75</v>
      </c>
      <c r="AY136" s="154" t="s">
        <v>244</v>
      </c>
    </row>
    <row r="137" spans="2:65" s="14" customFormat="1">
      <c r="B137" s="168"/>
      <c r="D137" s="147" t="s">
        <v>262</v>
      </c>
      <c r="E137" s="169" t="s">
        <v>29</v>
      </c>
      <c r="F137" s="170" t="s">
        <v>321</v>
      </c>
      <c r="H137" s="171">
        <v>50.6</v>
      </c>
      <c r="I137" s="172"/>
      <c r="L137" s="168"/>
      <c r="M137" s="173"/>
      <c r="T137" s="174"/>
      <c r="AT137" s="169" t="s">
        <v>262</v>
      </c>
      <c r="AU137" s="169" t="s">
        <v>21</v>
      </c>
      <c r="AV137" s="14" t="s">
        <v>264</v>
      </c>
      <c r="AW137" s="14" t="s">
        <v>36</v>
      </c>
      <c r="AX137" s="14" t="s">
        <v>75</v>
      </c>
      <c r="AY137" s="169" t="s">
        <v>244</v>
      </c>
    </row>
    <row r="138" spans="2:65" s="12" customFormat="1">
      <c r="B138" s="153"/>
      <c r="D138" s="147" t="s">
        <v>262</v>
      </c>
      <c r="E138" s="154" t="s">
        <v>29</v>
      </c>
      <c r="F138" s="155" t="s">
        <v>5143</v>
      </c>
      <c r="H138" s="156">
        <v>50.6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75</v>
      </c>
      <c r="AY138" s="154" t="s">
        <v>244</v>
      </c>
    </row>
    <row r="139" spans="2:65" s="14" customFormat="1">
      <c r="B139" s="168"/>
      <c r="D139" s="147" t="s">
        <v>262</v>
      </c>
      <c r="E139" s="169" t="s">
        <v>4785</v>
      </c>
      <c r="F139" s="170" t="s">
        <v>321</v>
      </c>
      <c r="H139" s="171">
        <v>50.6</v>
      </c>
      <c r="I139" s="172"/>
      <c r="L139" s="168"/>
      <c r="M139" s="173"/>
      <c r="T139" s="174"/>
      <c r="AT139" s="169" t="s">
        <v>262</v>
      </c>
      <c r="AU139" s="169" t="s">
        <v>21</v>
      </c>
      <c r="AV139" s="14" t="s">
        <v>264</v>
      </c>
      <c r="AW139" s="14" t="s">
        <v>36</v>
      </c>
      <c r="AX139" s="14" t="s">
        <v>75</v>
      </c>
      <c r="AY139" s="169" t="s">
        <v>244</v>
      </c>
    </row>
    <row r="140" spans="2:65" s="13" customFormat="1">
      <c r="B140" s="160"/>
      <c r="D140" s="147" t="s">
        <v>262</v>
      </c>
      <c r="E140" s="161" t="s">
        <v>29</v>
      </c>
      <c r="F140" s="162" t="s">
        <v>271</v>
      </c>
      <c r="H140" s="163">
        <v>101.2</v>
      </c>
      <c r="I140" s="164"/>
      <c r="L140" s="160"/>
      <c r="M140" s="165"/>
      <c r="T140" s="166"/>
      <c r="AT140" s="161" t="s">
        <v>262</v>
      </c>
      <c r="AU140" s="161" t="s">
        <v>21</v>
      </c>
      <c r="AV140" s="13" t="s">
        <v>251</v>
      </c>
      <c r="AW140" s="13" t="s">
        <v>36</v>
      </c>
      <c r="AX140" s="13" t="s">
        <v>83</v>
      </c>
      <c r="AY140" s="161" t="s">
        <v>244</v>
      </c>
    </row>
    <row r="141" spans="2:65" s="1" customFormat="1" ht="21.75" customHeight="1">
      <c r="B141" s="34"/>
      <c r="C141" s="134" t="s">
        <v>324</v>
      </c>
      <c r="D141" s="134" t="s">
        <v>246</v>
      </c>
      <c r="E141" s="135" t="s">
        <v>315</v>
      </c>
      <c r="F141" s="136" t="s">
        <v>316</v>
      </c>
      <c r="G141" s="137" t="s">
        <v>274</v>
      </c>
      <c r="H141" s="138">
        <v>20.2</v>
      </c>
      <c r="I141" s="139"/>
      <c r="J141" s="140">
        <f>ROUND(I141*H141,2)</f>
        <v>0</v>
      </c>
      <c r="K141" s="136" t="s">
        <v>250</v>
      </c>
      <c r="L141" s="34"/>
      <c r="M141" s="141" t="s">
        <v>29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251</v>
      </c>
      <c r="AT141" s="145" t="s">
        <v>246</v>
      </c>
      <c r="AU141" s="145" t="s">
        <v>21</v>
      </c>
      <c r="AY141" s="18" t="s">
        <v>244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83</v>
      </c>
      <c r="BK141" s="146">
        <f>ROUND(I141*H141,2)</f>
        <v>0</v>
      </c>
      <c r="BL141" s="18" t="s">
        <v>251</v>
      </c>
      <c r="BM141" s="145" t="s">
        <v>5144</v>
      </c>
    </row>
    <row r="142" spans="2:65" s="1" customFormat="1" ht="19.5">
      <c r="B142" s="34"/>
      <c r="D142" s="147" t="s">
        <v>253</v>
      </c>
      <c r="F142" s="148" t="s">
        <v>318</v>
      </c>
      <c r="I142" s="149"/>
      <c r="L142" s="34"/>
      <c r="M142" s="150"/>
      <c r="T142" s="55"/>
      <c r="AT142" s="18" t="s">
        <v>253</v>
      </c>
      <c r="AU142" s="18" t="s">
        <v>21</v>
      </c>
    </row>
    <row r="143" spans="2:65" s="1" customFormat="1">
      <c r="B143" s="34"/>
      <c r="D143" s="151" t="s">
        <v>255</v>
      </c>
      <c r="F143" s="152" t="s">
        <v>319</v>
      </c>
      <c r="I143" s="149"/>
      <c r="L143" s="34"/>
      <c r="M143" s="150"/>
      <c r="T143" s="55"/>
      <c r="AT143" s="18" t="s">
        <v>255</v>
      </c>
      <c r="AU143" s="18" t="s">
        <v>21</v>
      </c>
    </row>
    <row r="144" spans="2:65" s="12" customFormat="1">
      <c r="B144" s="153"/>
      <c r="D144" s="147" t="s">
        <v>262</v>
      </c>
      <c r="E144" s="154" t="s">
        <v>29</v>
      </c>
      <c r="F144" s="155" t="s">
        <v>5145</v>
      </c>
      <c r="H144" s="156">
        <v>18.2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75</v>
      </c>
      <c r="AY144" s="154" t="s">
        <v>244</v>
      </c>
    </row>
    <row r="145" spans="2:65" s="14" customFormat="1">
      <c r="B145" s="168"/>
      <c r="D145" s="147" t="s">
        <v>262</v>
      </c>
      <c r="E145" s="169" t="s">
        <v>29</v>
      </c>
      <c r="F145" s="170" t="s">
        <v>321</v>
      </c>
      <c r="H145" s="171">
        <v>18.2</v>
      </c>
      <c r="I145" s="172"/>
      <c r="L145" s="168"/>
      <c r="M145" s="173"/>
      <c r="T145" s="174"/>
      <c r="AT145" s="169" t="s">
        <v>262</v>
      </c>
      <c r="AU145" s="169" t="s">
        <v>21</v>
      </c>
      <c r="AV145" s="14" t="s">
        <v>264</v>
      </c>
      <c r="AW145" s="14" t="s">
        <v>36</v>
      </c>
      <c r="AX145" s="14" t="s">
        <v>75</v>
      </c>
      <c r="AY145" s="169" t="s">
        <v>244</v>
      </c>
    </row>
    <row r="146" spans="2:65" s="12" customFormat="1">
      <c r="B146" s="153"/>
      <c r="D146" s="147" t="s">
        <v>262</v>
      </c>
      <c r="E146" s="154" t="s">
        <v>29</v>
      </c>
      <c r="F146" s="155" t="s">
        <v>5074</v>
      </c>
      <c r="H146" s="156">
        <v>2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75</v>
      </c>
      <c r="AY146" s="154" t="s">
        <v>244</v>
      </c>
    </row>
    <row r="147" spans="2:65" s="14" customFormat="1">
      <c r="B147" s="168"/>
      <c r="D147" s="147" t="s">
        <v>262</v>
      </c>
      <c r="E147" s="169" t="s">
        <v>5052</v>
      </c>
      <c r="F147" s="170" t="s">
        <v>321</v>
      </c>
      <c r="H147" s="171">
        <v>2</v>
      </c>
      <c r="I147" s="172"/>
      <c r="L147" s="168"/>
      <c r="M147" s="173"/>
      <c r="T147" s="174"/>
      <c r="AT147" s="169" t="s">
        <v>262</v>
      </c>
      <c r="AU147" s="169" t="s">
        <v>21</v>
      </c>
      <c r="AV147" s="14" t="s">
        <v>264</v>
      </c>
      <c r="AW147" s="14" t="s">
        <v>36</v>
      </c>
      <c r="AX147" s="14" t="s">
        <v>75</v>
      </c>
      <c r="AY147" s="169" t="s">
        <v>244</v>
      </c>
    </row>
    <row r="148" spans="2:65" s="13" customFormat="1">
      <c r="B148" s="160"/>
      <c r="D148" s="147" t="s">
        <v>262</v>
      </c>
      <c r="E148" s="161" t="s">
        <v>29</v>
      </c>
      <c r="F148" s="162" t="s">
        <v>271</v>
      </c>
      <c r="H148" s="163">
        <v>20.2</v>
      </c>
      <c r="I148" s="164"/>
      <c r="L148" s="160"/>
      <c r="M148" s="165"/>
      <c r="T148" s="166"/>
      <c r="AT148" s="161" t="s">
        <v>262</v>
      </c>
      <c r="AU148" s="161" t="s">
        <v>21</v>
      </c>
      <c r="AV148" s="13" t="s">
        <v>251</v>
      </c>
      <c r="AW148" s="13" t="s">
        <v>36</v>
      </c>
      <c r="AX148" s="13" t="s">
        <v>83</v>
      </c>
      <c r="AY148" s="161" t="s">
        <v>244</v>
      </c>
    </row>
    <row r="149" spans="2:65" s="1" customFormat="1" ht="21.75" customHeight="1">
      <c r="B149" s="34"/>
      <c r="C149" s="134" t="s">
        <v>336</v>
      </c>
      <c r="D149" s="134" t="s">
        <v>246</v>
      </c>
      <c r="E149" s="135" t="s">
        <v>392</v>
      </c>
      <c r="F149" s="136" t="s">
        <v>393</v>
      </c>
      <c r="G149" s="137" t="s">
        <v>274</v>
      </c>
      <c r="H149" s="138">
        <v>52</v>
      </c>
      <c r="I149" s="139"/>
      <c r="J149" s="140">
        <f>ROUND(I149*H149,2)</f>
        <v>0</v>
      </c>
      <c r="K149" s="136" t="s">
        <v>2724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251</v>
      </c>
      <c r="AT149" s="145" t="s">
        <v>246</v>
      </c>
      <c r="AU149" s="145" t="s">
        <v>21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251</v>
      </c>
      <c r="BM149" s="145" t="s">
        <v>5146</v>
      </c>
    </row>
    <row r="150" spans="2:65" s="1" customFormat="1" ht="19.5">
      <c r="B150" s="34"/>
      <c r="D150" s="147" t="s">
        <v>253</v>
      </c>
      <c r="F150" s="148" t="s">
        <v>395</v>
      </c>
      <c r="I150" s="149"/>
      <c r="L150" s="34"/>
      <c r="M150" s="150"/>
      <c r="T150" s="55"/>
      <c r="AT150" s="18" t="s">
        <v>253</v>
      </c>
      <c r="AU150" s="18" t="s">
        <v>21</v>
      </c>
    </row>
    <row r="151" spans="2:65" s="1" customFormat="1">
      <c r="B151" s="34"/>
      <c r="D151" s="151" t="s">
        <v>255</v>
      </c>
      <c r="F151" s="152" t="s">
        <v>2726</v>
      </c>
      <c r="I151" s="149"/>
      <c r="L151" s="34"/>
      <c r="M151" s="150"/>
      <c r="T151" s="55"/>
      <c r="AT151" s="18" t="s">
        <v>255</v>
      </c>
      <c r="AU151" s="18" t="s">
        <v>21</v>
      </c>
    </row>
    <row r="152" spans="2:65" s="12" customFormat="1">
      <c r="B152" s="153"/>
      <c r="D152" s="147" t="s">
        <v>262</v>
      </c>
      <c r="E152" s="154" t="s">
        <v>29</v>
      </c>
      <c r="F152" s="155" t="s">
        <v>5147</v>
      </c>
      <c r="H152" s="156">
        <v>52</v>
      </c>
      <c r="I152" s="157"/>
      <c r="L152" s="153"/>
      <c r="M152" s="158"/>
      <c r="T152" s="159"/>
      <c r="AT152" s="154" t="s">
        <v>262</v>
      </c>
      <c r="AU152" s="154" t="s">
        <v>21</v>
      </c>
      <c r="AV152" s="12" t="s">
        <v>21</v>
      </c>
      <c r="AW152" s="12" t="s">
        <v>36</v>
      </c>
      <c r="AX152" s="12" t="s">
        <v>83</v>
      </c>
      <c r="AY152" s="154" t="s">
        <v>244</v>
      </c>
    </row>
    <row r="153" spans="2:65" s="1" customFormat="1" ht="24.2" customHeight="1">
      <c r="B153" s="34"/>
      <c r="C153" s="134" t="s">
        <v>340</v>
      </c>
      <c r="D153" s="134" t="s">
        <v>246</v>
      </c>
      <c r="E153" s="135" t="s">
        <v>400</v>
      </c>
      <c r="F153" s="136" t="s">
        <v>401</v>
      </c>
      <c r="G153" s="137" t="s">
        <v>274</v>
      </c>
      <c r="H153" s="138">
        <v>520</v>
      </c>
      <c r="I153" s="139"/>
      <c r="J153" s="140">
        <f>ROUND(I153*H153,2)</f>
        <v>0</v>
      </c>
      <c r="K153" s="136" t="s">
        <v>2724</v>
      </c>
      <c r="L153" s="34"/>
      <c r="M153" s="141" t="s">
        <v>29</v>
      </c>
      <c r="N153" s="142" t="s">
        <v>46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251</v>
      </c>
      <c r="AT153" s="145" t="s">
        <v>246</v>
      </c>
      <c r="AU153" s="145" t="s">
        <v>21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251</v>
      </c>
      <c r="BM153" s="145" t="s">
        <v>5148</v>
      </c>
    </row>
    <row r="154" spans="2:65" s="1" customFormat="1" ht="19.5">
      <c r="B154" s="34"/>
      <c r="D154" s="147" t="s">
        <v>253</v>
      </c>
      <c r="F154" s="148" t="s">
        <v>403</v>
      </c>
      <c r="I154" s="149"/>
      <c r="L154" s="34"/>
      <c r="M154" s="150"/>
      <c r="T154" s="55"/>
      <c r="AT154" s="18" t="s">
        <v>253</v>
      </c>
      <c r="AU154" s="18" t="s">
        <v>21</v>
      </c>
    </row>
    <row r="155" spans="2:65" s="1" customFormat="1">
      <c r="B155" s="34"/>
      <c r="D155" s="151" t="s">
        <v>255</v>
      </c>
      <c r="F155" s="152" t="s">
        <v>2729</v>
      </c>
      <c r="I155" s="149"/>
      <c r="L155" s="34"/>
      <c r="M155" s="150"/>
      <c r="T155" s="55"/>
      <c r="AT155" s="18" t="s">
        <v>255</v>
      </c>
      <c r="AU155" s="18" t="s">
        <v>21</v>
      </c>
    </row>
    <row r="156" spans="2:65" s="12" customFormat="1">
      <c r="B156" s="153"/>
      <c r="D156" s="147" t="s">
        <v>262</v>
      </c>
      <c r="E156" s="154" t="s">
        <v>29</v>
      </c>
      <c r="F156" s="155" t="s">
        <v>5149</v>
      </c>
      <c r="H156" s="156">
        <v>520</v>
      </c>
      <c r="I156" s="157"/>
      <c r="L156" s="153"/>
      <c r="M156" s="158"/>
      <c r="T156" s="159"/>
      <c r="AT156" s="154" t="s">
        <v>262</v>
      </c>
      <c r="AU156" s="154" t="s">
        <v>21</v>
      </c>
      <c r="AV156" s="12" t="s">
        <v>21</v>
      </c>
      <c r="AW156" s="12" t="s">
        <v>36</v>
      </c>
      <c r="AX156" s="12" t="s">
        <v>83</v>
      </c>
      <c r="AY156" s="154" t="s">
        <v>244</v>
      </c>
    </row>
    <row r="157" spans="2:65" s="1" customFormat="1" ht="16.5" customHeight="1">
      <c r="B157" s="34"/>
      <c r="C157" s="134" t="s">
        <v>346</v>
      </c>
      <c r="D157" s="134" t="s">
        <v>246</v>
      </c>
      <c r="E157" s="135" t="s">
        <v>341</v>
      </c>
      <c r="F157" s="136" t="s">
        <v>342</v>
      </c>
      <c r="G157" s="137" t="s">
        <v>274</v>
      </c>
      <c r="H157" s="138">
        <v>104.6</v>
      </c>
      <c r="I157" s="139"/>
      <c r="J157" s="140">
        <f>ROUND(I157*H157,2)</f>
        <v>0</v>
      </c>
      <c r="K157" s="136" t="s">
        <v>250</v>
      </c>
      <c r="L157" s="34"/>
      <c r="M157" s="141" t="s">
        <v>29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251</v>
      </c>
      <c r="AT157" s="145" t="s">
        <v>246</v>
      </c>
      <c r="AU157" s="145" t="s">
        <v>21</v>
      </c>
      <c r="AY157" s="18" t="s">
        <v>244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83</v>
      </c>
      <c r="BK157" s="146">
        <f>ROUND(I157*H157,2)</f>
        <v>0</v>
      </c>
      <c r="BL157" s="18" t="s">
        <v>251</v>
      </c>
      <c r="BM157" s="145" t="s">
        <v>5150</v>
      </c>
    </row>
    <row r="158" spans="2:65" s="1" customFormat="1" ht="19.5">
      <c r="B158" s="34"/>
      <c r="D158" s="147" t="s">
        <v>253</v>
      </c>
      <c r="F158" s="148" t="s">
        <v>344</v>
      </c>
      <c r="I158" s="149"/>
      <c r="L158" s="34"/>
      <c r="M158" s="150"/>
      <c r="T158" s="55"/>
      <c r="AT158" s="18" t="s">
        <v>253</v>
      </c>
      <c r="AU158" s="18" t="s">
        <v>21</v>
      </c>
    </row>
    <row r="159" spans="2:65" s="1" customFormat="1">
      <c r="B159" s="34"/>
      <c r="D159" s="151" t="s">
        <v>255</v>
      </c>
      <c r="F159" s="152" t="s">
        <v>345</v>
      </c>
      <c r="I159" s="149"/>
      <c r="L159" s="34"/>
      <c r="M159" s="150"/>
      <c r="T159" s="55"/>
      <c r="AT159" s="18" t="s">
        <v>255</v>
      </c>
      <c r="AU159" s="18" t="s">
        <v>21</v>
      </c>
    </row>
    <row r="160" spans="2:65" s="12" customFormat="1">
      <c r="B160" s="153"/>
      <c r="D160" s="147" t="s">
        <v>262</v>
      </c>
      <c r="E160" s="154" t="s">
        <v>29</v>
      </c>
      <c r="F160" s="155" t="s">
        <v>5080</v>
      </c>
      <c r="H160" s="156">
        <v>52.6</v>
      </c>
      <c r="I160" s="157"/>
      <c r="L160" s="153"/>
      <c r="M160" s="158"/>
      <c r="T160" s="159"/>
      <c r="AT160" s="154" t="s">
        <v>262</v>
      </c>
      <c r="AU160" s="154" t="s">
        <v>21</v>
      </c>
      <c r="AV160" s="12" t="s">
        <v>21</v>
      </c>
      <c r="AW160" s="12" t="s">
        <v>36</v>
      </c>
      <c r="AX160" s="12" t="s">
        <v>75</v>
      </c>
      <c r="AY160" s="154" t="s">
        <v>244</v>
      </c>
    </row>
    <row r="161" spans="2:65" s="12" customFormat="1">
      <c r="B161" s="153"/>
      <c r="D161" s="147" t="s">
        <v>262</v>
      </c>
      <c r="E161" s="154" t="s">
        <v>29</v>
      </c>
      <c r="F161" s="155" t="s">
        <v>5147</v>
      </c>
      <c r="H161" s="156">
        <v>52</v>
      </c>
      <c r="I161" s="157"/>
      <c r="L161" s="153"/>
      <c r="M161" s="158"/>
      <c r="T161" s="159"/>
      <c r="AT161" s="154" t="s">
        <v>262</v>
      </c>
      <c r="AU161" s="154" t="s">
        <v>21</v>
      </c>
      <c r="AV161" s="12" t="s">
        <v>21</v>
      </c>
      <c r="AW161" s="12" t="s">
        <v>36</v>
      </c>
      <c r="AX161" s="12" t="s">
        <v>75</v>
      </c>
      <c r="AY161" s="154" t="s">
        <v>244</v>
      </c>
    </row>
    <row r="162" spans="2:65" s="13" customFormat="1">
      <c r="B162" s="160"/>
      <c r="D162" s="147" t="s">
        <v>262</v>
      </c>
      <c r="E162" s="161" t="s">
        <v>29</v>
      </c>
      <c r="F162" s="162" t="s">
        <v>271</v>
      </c>
      <c r="H162" s="163">
        <v>104.6</v>
      </c>
      <c r="I162" s="164"/>
      <c r="L162" s="160"/>
      <c r="M162" s="165"/>
      <c r="T162" s="166"/>
      <c r="AT162" s="161" t="s">
        <v>262</v>
      </c>
      <c r="AU162" s="161" t="s">
        <v>21</v>
      </c>
      <c r="AV162" s="13" t="s">
        <v>251</v>
      </c>
      <c r="AW162" s="13" t="s">
        <v>36</v>
      </c>
      <c r="AX162" s="13" t="s">
        <v>83</v>
      </c>
      <c r="AY162" s="161" t="s">
        <v>244</v>
      </c>
    </row>
    <row r="163" spans="2:65" s="1" customFormat="1" ht="16.5" customHeight="1">
      <c r="B163" s="34"/>
      <c r="C163" s="134" t="s">
        <v>8</v>
      </c>
      <c r="D163" s="134" t="s">
        <v>246</v>
      </c>
      <c r="E163" s="135" t="s">
        <v>414</v>
      </c>
      <c r="F163" s="136" t="s">
        <v>415</v>
      </c>
      <c r="G163" s="137" t="s">
        <v>416</v>
      </c>
      <c r="H163" s="138">
        <v>104</v>
      </c>
      <c r="I163" s="139"/>
      <c r="J163" s="140">
        <f>ROUND(I163*H163,2)</f>
        <v>0</v>
      </c>
      <c r="K163" s="136" t="s">
        <v>29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5151</v>
      </c>
    </row>
    <row r="164" spans="2:65" s="1" customFormat="1" ht="19.5">
      <c r="B164" s="34"/>
      <c r="D164" s="147" t="s">
        <v>253</v>
      </c>
      <c r="F164" s="148" t="s">
        <v>418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2" customFormat="1">
      <c r="B165" s="153"/>
      <c r="D165" s="147" t="s">
        <v>262</v>
      </c>
      <c r="E165" s="154" t="s">
        <v>29</v>
      </c>
      <c r="F165" s="155" t="s">
        <v>5152</v>
      </c>
      <c r="H165" s="156">
        <v>104</v>
      </c>
      <c r="I165" s="157"/>
      <c r="L165" s="153"/>
      <c r="M165" s="158"/>
      <c r="T165" s="159"/>
      <c r="AT165" s="154" t="s">
        <v>262</v>
      </c>
      <c r="AU165" s="154" t="s">
        <v>21</v>
      </c>
      <c r="AV165" s="12" t="s">
        <v>21</v>
      </c>
      <c r="AW165" s="12" t="s">
        <v>36</v>
      </c>
      <c r="AX165" s="12" t="s">
        <v>83</v>
      </c>
      <c r="AY165" s="154" t="s">
        <v>244</v>
      </c>
    </row>
    <row r="166" spans="2:65" s="1" customFormat="1" ht="16.5" customHeight="1">
      <c r="B166" s="34"/>
      <c r="C166" s="134" t="s">
        <v>359</v>
      </c>
      <c r="D166" s="134" t="s">
        <v>246</v>
      </c>
      <c r="E166" s="135" t="s">
        <v>428</v>
      </c>
      <c r="F166" s="136" t="s">
        <v>429</v>
      </c>
      <c r="G166" s="137" t="s">
        <v>274</v>
      </c>
      <c r="H166" s="138">
        <v>435.5</v>
      </c>
      <c r="I166" s="139"/>
      <c r="J166" s="140">
        <f>ROUND(I166*H166,2)</f>
        <v>0</v>
      </c>
      <c r="K166" s="136" t="s">
        <v>250</v>
      </c>
      <c r="L166" s="34"/>
      <c r="M166" s="141" t="s">
        <v>29</v>
      </c>
      <c r="N166" s="142" t="s">
        <v>46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251</v>
      </c>
      <c r="AT166" s="145" t="s">
        <v>246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251</v>
      </c>
      <c r="BM166" s="145" t="s">
        <v>5153</v>
      </c>
    </row>
    <row r="167" spans="2:65" s="1" customFormat="1">
      <c r="B167" s="34"/>
      <c r="D167" s="147" t="s">
        <v>253</v>
      </c>
      <c r="F167" s="148" t="s">
        <v>431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" customFormat="1">
      <c r="B168" s="34"/>
      <c r="D168" s="151" t="s">
        <v>255</v>
      </c>
      <c r="F168" s="152" t="s">
        <v>432</v>
      </c>
      <c r="I168" s="149"/>
      <c r="L168" s="34"/>
      <c r="M168" s="150"/>
      <c r="T168" s="55"/>
      <c r="AT168" s="18" t="s">
        <v>255</v>
      </c>
      <c r="AU168" s="18" t="s">
        <v>21</v>
      </c>
    </row>
    <row r="169" spans="2:65" s="1" customFormat="1" ht="19.5">
      <c r="B169" s="34"/>
      <c r="D169" s="147" t="s">
        <v>284</v>
      </c>
      <c r="F169" s="167" t="s">
        <v>4848</v>
      </c>
      <c r="I169" s="149"/>
      <c r="L169" s="34"/>
      <c r="M169" s="150"/>
      <c r="T169" s="55"/>
      <c r="AT169" s="18" t="s">
        <v>284</v>
      </c>
      <c r="AU169" s="18" t="s">
        <v>21</v>
      </c>
    </row>
    <row r="170" spans="2:65" s="12" customFormat="1">
      <c r="B170" s="153"/>
      <c r="D170" s="147" t="s">
        <v>262</v>
      </c>
      <c r="E170" s="154" t="s">
        <v>29</v>
      </c>
      <c r="F170" s="155" t="s">
        <v>5154</v>
      </c>
      <c r="H170" s="156">
        <v>96.4</v>
      </c>
      <c r="I170" s="157"/>
      <c r="L170" s="153"/>
      <c r="M170" s="158"/>
      <c r="T170" s="159"/>
      <c r="AT170" s="154" t="s">
        <v>262</v>
      </c>
      <c r="AU170" s="154" t="s">
        <v>21</v>
      </c>
      <c r="AV170" s="12" t="s">
        <v>21</v>
      </c>
      <c r="AW170" s="12" t="s">
        <v>36</v>
      </c>
      <c r="AX170" s="12" t="s">
        <v>75</v>
      </c>
      <c r="AY170" s="154" t="s">
        <v>244</v>
      </c>
    </row>
    <row r="171" spans="2:65" s="12" customFormat="1">
      <c r="B171" s="153"/>
      <c r="D171" s="147" t="s">
        <v>262</v>
      </c>
      <c r="E171" s="154" t="s">
        <v>29</v>
      </c>
      <c r="F171" s="155" t="s">
        <v>5155</v>
      </c>
      <c r="H171" s="156">
        <v>46.7</v>
      </c>
      <c r="I171" s="157"/>
      <c r="L171" s="153"/>
      <c r="M171" s="158"/>
      <c r="T171" s="159"/>
      <c r="AT171" s="154" t="s">
        <v>262</v>
      </c>
      <c r="AU171" s="154" t="s">
        <v>21</v>
      </c>
      <c r="AV171" s="12" t="s">
        <v>21</v>
      </c>
      <c r="AW171" s="12" t="s">
        <v>36</v>
      </c>
      <c r="AX171" s="12" t="s">
        <v>75</v>
      </c>
      <c r="AY171" s="154" t="s">
        <v>244</v>
      </c>
    </row>
    <row r="172" spans="2:65" s="12" customFormat="1">
      <c r="B172" s="153"/>
      <c r="D172" s="147" t="s">
        <v>262</v>
      </c>
      <c r="E172" s="154" t="s">
        <v>29</v>
      </c>
      <c r="F172" s="155" t="s">
        <v>5156</v>
      </c>
      <c r="H172" s="156">
        <v>146.19999999999999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75</v>
      </c>
      <c r="AY172" s="154" t="s">
        <v>244</v>
      </c>
    </row>
    <row r="173" spans="2:65" s="12" customFormat="1">
      <c r="B173" s="153"/>
      <c r="D173" s="147" t="s">
        <v>262</v>
      </c>
      <c r="E173" s="154" t="s">
        <v>29</v>
      </c>
      <c r="F173" s="155" t="s">
        <v>5157</v>
      </c>
      <c r="H173" s="156">
        <v>14.6</v>
      </c>
      <c r="I173" s="157"/>
      <c r="L173" s="153"/>
      <c r="M173" s="158"/>
      <c r="T173" s="159"/>
      <c r="AT173" s="154" t="s">
        <v>262</v>
      </c>
      <c r="AU173" s="154" t="s">
        <v>21</v>
      </c>
      <c r="AV173" s="12" t="s">
        <v>21</v>
      </c>
      <c r="AW173" s="12" t="s">
        <v>36</v>
      </c>
      <c r="AX173" s="12" t="s">
        <v>75</v>
      </c>
      <c r="AY173" s="154" t="s">
        <v>244</v>
      </c>
    </row>
    <row r="174" spans="2:65" s="12" customFormat="1">
      <c r="B174" s="153"/>
      <c r="D174" s="147" t="s">
        <v>262</v>
      </c>
      <c r="E174" s="154" t="s">
        <v>29</v>
      </c>
      <c r="F174" s="155" t="s">
        <v>5158</v>
      </c>
      <c r="H174" s="156">
        <v>79</v>
      </c>
      <c r="I174" s="157"/>
      <c r="L174" s="153"/>
      <c r="M174" s="158"/>
      <c r="T174" s="159"/>
      <c r="AT174" s="154" t="s">
        <v>262</v>
      </c>
      <c r="AU174" s="154" t="s">
        <v>21</v>
      </c>
      <c r="AV174" s="12" t="s">
        <v>21</v>
      </c>
      <c r="AW174" s="12" t="s">
        <v>36</v>
      </c>
      <c r="AX174" s="12" t="s">
        <v>75</v>
      </c>
      <c r="AY174" s="154" t="s">
        <v>244</v>
      </c>
    </row>
    <row r="175" spans="2:65" s="12" customFormat="1">
      <c r="B175" s="153"/>
      <c r="D175" s="147" t="s">
        <v>262</v>
      </c>
      <c r="E175" s="154" t="s">
        <v>29</v>
      </c>
      <c r="F175" s="155" t="s">
        <v>5159</v>
      </c>
      <c r="H175" s="156">
        <v>52.6</v>
      </c>
      <c r="I175" s="157"/>
      <c r="L175" s="153"/>
      <c r="M175" s="158"/>
      <c r="T175" s="159"/>
      <c r="AT175" s="154" t="s">
        <v>262</v>
      </c>
      <c r="AU175" s="154" t="s">
        <v>21</v>
      </c>
      <c r="AV175" s="12" t="s">
        <v>21</v>
      </c>
      <c r="AW175" s="12" t="s">
        <v>36</v>
      </c>
      <c r="AX175" s="12" t="s">
        <v>75</v>
      </c>
      <c r="AY175" s="154" t="s">
        <v>244</v>
      </c>
    </row>
    <row r="176" spans="2:65" s="13" customFormat="1">
      <c r="B176" s="160"/>
      <c r="D176" s="147" t="s">
        <v>262</v>
      </c>
      <c r="E176" s="161" t="s">
        <v>29</v>
      </c>
      <c r="F176" s="162" t="s">
        <v>271</v>
      </c>
      <c r="H176" s="163">
        <v>435.5</v>
      </c>
      <c r="I176" s="164"/>
      <c r="L176" s="160"/>
      <c r="M176" s="165"/>
      <c r="T176" s="166"/>
      <c r="AT176" s="161" t="s">
        <v>262</v>
      </c>
      <c r="AU176" s="161" t="s">
        <v>21</v>
      </c>
      <c r="AV176" s="13" t="s">
        <v>251</v>
      </c>
      <c r="AW176" s="13" t="s">
        <v>36</v>
      </c>
      <c r="AX176" s="13" t="s">
        <v>83</v>
      </c>
      <c r="AY176" s="161" t="s">
        <v>244</v>
      </c>
    </row>
    <row r="177" spans="2:65" s="1" customFormat="1" ht="16.5" customHeight="1">
      <c r="B177" s="34"/>
      <c r="C177" s="134" t="s">
        <v>366</v>
      </c>
      <c r="D177" s="134" t="s">
        <v>246</v>
      </c>
      <c r="E177" s="135" t="s">
        <v>353</v>
      </c>
      <c r="F177" s="136" t="s">
        <v>354</v>
      </c>
      <c r="G177" s="137" t="s">
        <v>274</v>
      </c>
      <c r="H177" s="138">
        <v>50.6</v>
      </c>
      <c r="I177" s="139"/>
      <c r="J177" s="140">
        <f>ROUND(I177*H177,2)</f>
        <v>0</v>
      </c>
      <c r="K177" s="136" t="s">
        <v>250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5160</v>
      </c>
    </row>
    <row r="178" spans="2:65" s="1" customFormat="1" ht="19.5">
      <c r="B178" s="34"/>
      <c r="D178" s="147" t="s">
        <v>253</v>
      </c>
      <c r="F178" s="148" t="s">
        <v>356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>
      <c r="B179" s="34"/>
      <c r="D179" s="151" t="s">
        <v>255</v>
      </c>
      <c r="F179" s="152" t="s">
        <v>357</v>
      </c>
      <c r="I179" s="149"/>
      <c r="L179" s="34"/>
      <c r="M179" s="150"/>
      <c r="T179" s="55"/>
      <c r="AT179" s="18" t="s">
        <v>255</v>
      </c>
      <c r="AU179" s="18" t="s">
        <v>21</v>
      </c>
    </row>
    <row r="180" spans="2:65" s="1" customFormat="1" ht="19.5">
      <c r="B180" s="34"/>
      <c r="D180" s="147" t="s">
        <v>284</v>
      </c>
      <c r="F180" s="167" t="s">
        <v>4851</v>
      </c>
      <c r="I180" s="149"/>
      <c r="L180" s="34"/>
      <c r="M180" s="150"/>
      <c r="T180" s="55"/>
      <c r="AT180" s="18" t="s">
        <v>284</v>
      </c>
      <c r="AU180" s="18" t="s">
        <v>21</v>
      </c>
    </row>
    <row r="181" spans="2:65" s="12" customFormat="1">
      <c r="B181" s="153"/>
      <c r="D181" s="147" t="s">
        <v>262</v>
      </c>
      <c r="E181" s="154" t="s">
        <v>29</v>
      </c>
      <c r="F181" s="155" t="s">
        <v>5161</v>
      </c>
      <c r="H181" s="156">
        <v>50.6</v>
      </c>
      <c r="I181" s="157"/>
      <c r="L181" s="153"/>
      <c r="M181" s="158"/>
      <c r="T181" s="159"/>
      <c r="AT181" s="154" t="s">
        <v>262</v>
      </c>
      <c r="AU181" s="154" t="s">
        <v>21</v>
      </c>
      <c r="AV181" s="12" t="s">
        <v>21</v>
      </c>
      <c r="AW181" s="12" t="s">
        <v>36</v>
      </c>
      <c r="AX181" s="12" t="s">
        <v>83</v>
      </c>
      <c r="AY181" s="154" t="s">
        <v>244</v>
      </c>
    </row>
    <row r="182" spans="2:65" s="1" customFormat="1" ht="16.5" customHeight="1">
      <c r="B182" s="34"/>
      <c r="C182" s="134" t="s">
        <v>372</v>
      </c>
      <c r="D182" s="134" t="s">
        <v>246</v>
      </c>
      <c r="E182" s="135" t="s">
        <v>1518</v>
      </c>
      <c r="F182" s="136" t="s">
        <v>1519</v>
      </c>
      <c r="G182" s="137" t="s">
        <v>274</v>
      </c>
      <c r="H182" s="138">
        <v>3.9</v>
      </c>
      <c r="I182" s="139"/>
      <c r="J182" s="140">
        <f>ROUND(I182*H182,2)</f>
        <v>0</v>
      </c>
      <c r="K182" s="136" t="s">
        <v>250</v>
      </c>
      <c r="L182" s="34"/>
      <c r="M182" s="141" t="s">
        <v>29</v>
      </c>
      <c r="N182" s="142" t="s">
        <v>46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251</v>
      </c>
      <c r="AT182" s="145" t="s">
        <v>246</v>
      </c>
      <c r="AU182" s="145" t="s">
        <v>21</v>
      </c>
      <c r="AY182" s="18" t="s">
        <v>244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83</v>
      </c>
      <c r="BK182" s="146">
        <f>ROUND(I182*H182,2)</f>
        <v>0</v>
      </c>
      <c r="BL182" s="18" t="s">
        <v>251</v>
      </c>
      <c r="BM182" s="145" t="s">
        <v>5162</v>
      </c>
    </row>
    <row r="183" spans="2:65" s="1" customFormat="1" ht="19.5">
      <c r="B183" s="34"/>
      <c r="D183" s="147" t="s">
        <v>253</v>
      </c>
      <c r="F183" s="148" t="s">
        <v>1521</v>
      </c>
      <c r="I183" s="149"/>
      <c r="L183" s="34"/>
      <c r="M183" s="150"/>
      <c r="T183" s="55"/>
      <c r="AT183" s="18" t="s">
        <v>253</v>
      </c>
      <c r="AU183" s="18" t="s">
        <v>21</v>
      </c>
    </row>
    <row r="184" spans="2:65" s="1" customFormat="1">
      <c r="B184" s="34"/>
      <c r="D184" s="151" t="s">
        <v>255</v>
      </c>
      <c r="F184" s="152" t="s">
        <v>1522</v>
      </c>
      <c r="I184" s="149"/>
      <c r="L184" s="34"/>
      <c r="M184" s="150"/>
      <c r="T184" s="55"/>
      <c r="AT184" s="18" t="s">
        <v>255</v>
      </c>
      <c r="AU184" s="18" t="s">
        <v>21</v>
      </c>
    </row>
    <row r="185" spans="2:65" s="1" customFormat="1" ht="19.5">
      <c r="B185" s="34"/>
      <c r="D185" s="147" t="s">
        <v>284</v>
      </c>
      <c r="F185" s="167" t="s">
        <v>4854</v>
      </c>
      <c r="I185" s="149"/>
      <c r="L185" s="34"/>
      <c r="M185" s="150"/>
      <c r="T185" s="55"/>
      <c r="AT185" s="18" t="s">
        <v>284</v>
      </c>
      <c r="AU185" s="18" t="s">
        <v>21</v>
      </c>
    </row>
    <row r="186" spans="2:65" s="12" customFormat="1">
      <c r="B186" s="153"/>
      <c r="D186" s="147" t="s">
        <v>262</v>
      </c>
      <c r="E186" s="154" t="s">
        <v>29</v>
      </c>
      <c r="F186" s="155" t="s">
        <v>5163</v>
      </c>
      <c r="H186" s="156">
        <v>3.9</v>
      </c>
      <c r="I186" s="157"/>
      <c r="L186" s="153"/>
      <c r="M186" s="158"/>
      <c r="T186" s="159"/>
      <c r="AT186" s="154" t="s">
        <v>262</v>
      </c>
      <c r="AU186" s="154" t="s">
        <v>21</v>
      </c>
      <c r="AV186" s="12" t="s">
        <v>21</v>
      </c>
      <c r="AW186" s="12" t="s">
        <v>36</v>
      </c>
      <c r="AX186" s="12" t="s">
        <v>83</v>
      </c>
      <c r="AY186" s="154" t="s">
        <v>244</v>
      </c>
    </row>
    <row r="187" spans="2:65" s="1" customFormat="1" ht="16.5" customHeight="1">
      <c r="B187" s="34"/>
      <c r="C187" s="175" t="s">
        <v>378</v>
      </c>
      <c r="D187" s="175" t="s">
        <v>373</v>
      </c>
      <c r="E187" s="176" t="s">
        <v>4483</v>
      </c>
      <c r="F187" s="177" t="s">
        <v>4484</v>
      </c>
      <c r="G187" s="178" t="s">
        <v>416</v>
      </c>
      <c r="H187" s="179">
        <v>7.8</v>
      </c>
      <c r="I187" s="180"/>
      <c r="J187" s="181">
        <f>ROUND(I187*H187,2)</f>
        <v>0</v>
      </c>
      <c r="K187" s="177" t="s">
        <v>250</v>
      </c>
      <c r="L187" s="182"/>
      <c r="M187" s="183" t="s">
        <v>29</v>
      </c>
      <c r="N187" s="184" t="s">
        <v>46</v>
      </c>
      <c r="P187" s="143">
        <f>O187*H187</f>
        <v>0</v>
      </c>
      <c r="Q187" s="143">
        <v>1</v>
      </c>
      <c r="R187" s="143">
        <f>Q187*H187</f>
        <v>7.8</v>
      </c>
      <c r="S187" s="143">
        <v>0</v>
      </c>
      <c r="T187" s="144">
        <f>S187*H187</f>
        <v>0</v>
      </c>
      <c r="AR187" s="145" t="s">
        <v>300</v>
      </c>
      <c r="AT187" s="145" t="s">
        <v>373</v>
      </c>
      <c r="AU187" s="145" t="s">
        <v>21</v>
      </c>
      <c r="AY187" s="18" t="s">
        <v>244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83</v>
      </c>
      <c r="BK187" s="146">
        <f>ROUND(I187*H187,2)</f>
        <v>0</v>
      </c>
      <c r="BL187" s="18" t="s">
        <v>251</v>
      </c>
      <c r="BM187" s="145" t="s">
        <v>5164</v>
      </c>
    </row>
    <row r="188" spans="2:65" s="1" customFormat="1">
      <c r="B188" s="34"/>
      <c r="D188" s="147" t="s">
        <v>253</v>
      </c>
      <c r="F188" s="148" t="s">
        <v>4484</v>
      </c>
      <c r="I188" s="149"/>
      <c r="L188" s="34"/>
      <c r="M188" s="150"/>
      <c r="T188" s="55"/>
      <c r="AT188" s="18" t="s">
        <v>253</v>
      </c>
      <c r="AU188" s="18" t="s">
        <v>21</v>
      </c>
    </row>
    <row r="189" spans="2:65" s="12" customFormat="1">
      <c r="B189" s="153"/>
      <c r="D189" s="147" t="s">
        <v>262</v>
      </c>
      <c r="F189" s="155" t="s">
        <v>5165</v>
      </c>
      <c r="H189" s="156">
        <v>7.8</v>
      </c>
      <c r="I189" s="157"/>
      <c r="L189" s="153"/>
      <c r="M189" s="158"/>
      <c r="T189" s="159"/>
      <c r="AT189" s="154" t="s">
        <v>262</v>
      </c>
      <c r="AU189" s="154" t="s">
        <v>21</v>
      </c>
      <c r="AV189" s="12" t="s">
        <v>21</v>
      </c>
      <c r="AW189" s="12" t="s">
        <v>4</v>
      </c>
      <c r="AX189" s="12" t="s">
        <v>83</v>
      </c>
      <c r="AY189" s="154" t="s">
        <v>244</v>
      </c>
    </row>
    <row r="190" spans="2:65" s="1" customFormat="1" ht="21.75" customHeight="1">
      <c r="B190" s="34"/>
      <c r="C190" s="134" t="s">
        <v>385</v>
      </c>
      <c r="D190" s="134" t="s">
        <v>246</v>
      </c>
      <c r="E190" s="135" t="s">
        <v>4957</v>
      </c>
      <c r="F190" s="136" t="s">
        <v>4958</v>
      </c>
      <c r="G190" s="137" t="s">
        <v>249</v>
      </c>
      <c r="H190" s="138">
        <v>10</v>
      </c>
      <c r="I190" s="139"/>
      <c r="J190" s="140">
        <f>ROUND(I190*H190,2)</f>
        <v>0</v>
      </c>
      <c r="K190" s="136" t="s">
        <v>250</v>
      </c>
      <c r="L190" s="34"/>
      <c r="M190" s="141" t="s">
        <v>29</v>
      </c>
      <c r="N190" s="142" t="s">
        <v>46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251</v>
      </c>
      <c r="AT190" s="145" t="s">
        <v>246</v>
      </c>
      <c r="AU190" s="145" t="s">
        <v>21</v>
      </c>
      <c r="AY190" s="18" t="s">
        <v>244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83</v>
      </c>
      <c r="BK190" s="146">
        <f>ROUND(I190*H190,2)</f>
        <v>0</v>
      </c>
      <c r="BL190" s="18" t="s">
        <v>251</v>
      </c>
      <c r="BM190" s="145" t="s">
        <v>5166</v>
      </c>
    </row>
    <row r="191" spans="2:65" s="1" customFormat="1" ht="19.5">
      <c r="B191" s="34"/>
      <c r="D191" s="147" t="s">
        <v>253</v>
      </c>
      <c r="F191" s="148" t="s">
        <v>4960</v>
      </c>
      <c r="I191" s="149"/>
      <c r="L191" s="34"/>
      <c r="M191" s="150"/>
      <c r="T191" s="55"/>
      <c r="AT191" s="18" t="s">
        <v>253</v>
      </c>
      <c r="AU191" s="18" t="s">
        <v>21</v>
      </c>
    </row>
    <row r="192" spans="2:65" s="1" customFormat="1">
      <c r="B192" s="34"/>
      <c r="D192" s="151" t="s">
        <v>255</v>
      </c>
      <c r="F192" s="152" t="s">
        <v>4961</v>
      </c>
      <c r="I192" s="149"/>
      <c r="L192" s="34"/>
      <c r="M192" s="150"/>
      <c r="T192" s="55"/>
      <c r="AT192" s="18" t="s">
        <v>255</v>
      </c>
      <c r="AU192" s="18" t="s">
        <v>21</v>
      </c>
    </row>
    <row r="193" spans="2:65" s="12" customFormat="1">
      <c r="B193" s="153"/>
      <c r="D193" s="147" t="s">
        <v>262</v>
      </c>
      <c r="E193" s="154" t="s">
        <v>29</v>
      </c>
      <c r="F193" s="155" t="s">
        <v>5093</v>
      </c>
      <c r="H193" s="156">
        <v>10</v>
      </c>
      <c r="I193" s="157"/>
      <c r="L193" s="153"/>
      <c r="M193" s="158"/>
      <c r="T193" s="159"/>
      <c r="AT193" s="154" t="s">
        <v>262</v>
      </c>
      <c r="AU193" s="154" t="s">
        <v>21</v>
      </c>
      <c r="AV193" s="12" t="s">
        <v>21</v>
      </c>
      <c r="AW193" s="12" t="s">
        <v>36</v>
      </c>
      <c r="AX193" s="12" t="s">
        <v>83</v>
      </c>
      <c r="AY193" s="154" t="s">
        <v>244</v>
      </c>
    </row>
    <row r="194" spans="2:65" s="1" customFormat="1" ht="16.5" customHeight="1">
      <c r="B194" s="34"/>
      <c r="C194" s="134" t="s">
        <v>7</v>
      </c>
      <c r="D194" s="134" t="s">
        <v>246</v>
      </c>
      <c r="E194" s="135" t="s">
        <v>4963</v>
      </c>
      <c r="F194" s="136" t="s">
        <v>4964</v>
      </c>
      <c r="G194" s="137" t="s">
        <v>249</v>
      </c>
      <c r="H194" s="138">
        <v>10</v>
      </c>
      <c r="I194" s="139"/>
      <c r="J194" s="140">
        <f>ROUND(I194*H194,2)</f>
        <v>0</v>
      </c>
      <c r="K194" s="136" t="s">
        <v>250</v>
      </c>
      <c r="L194" s="34"/>
      <c r="M194" s="141" t="s">
        <v>29</v>
      </c>
      <c r="N194" s="142" t="s">
        <v>46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251</v>
      </c>
      <c r="AT194" s="145" t="s">
        <v>246</v>
      </c>
      <c r="AU194" s="145" t="s">
        <v>21</v>
      </c>
      <c r="AY194" s="18" t="s">
        <v>244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83</v>
      </c>
      <c r="BK194" s="146">
        <f>ROUND(I194*H194,2)</f>
        <v>0</v>
      </c>
      <c r="BL194" s="18" t="s">
        <v>251</v>
      </c>
      <c r="BM194" s="145" t="s">
        <v>5167</v>
      </c>
    </row>
    <row r="195" spans="2:65" s="1" customFormat="1">
      <c r="B195" s="34"/>
      <c r="D195" s="147" t="s">
        <v>253</v>
      </c>
      <c r="F195" s="148" t="s">
        <v>4966</v>
      </c>
      <c r="I195" s="149"/>
      <c r="L195" s="34"/>
      <c r="M195" s="150"/>
      <c r="T195" s="55"/>
      <c r="AT195" s="18" t="s">
        <v>253</v>
      </c>
      <c r="AU195" s="18" t="s">
        <v>21</v>
      </c>
    </row>
    <row r="196" spans="2:65" s="1" customFormat="1">
      <c r="B196" s="34"/>
      <c r="D196" s="151" t="s">
        <v>255</v>
      </c>
      <c r="F196" s="152" t="s">
        <v>4967</v>
      </c>
      <c r="I196" s="149"/>
      <c r="L196" s="34"/>
      <c r="M196" s="150"/>
      <c r="T196" s="55"/>
      <c r="AT196" s="18" t="s">
        <v>255</v>
      </c>
      <c r="AU196" s="18" t="s">
        <v>21</v>
      </c>
    </row>
    <row r="197" spans="2:65" s="12" customFormat="1">
      <c r="B197" s="153"/>
      <c r="D197" s="147" t="s">
        <v>262</v>
      </c>
      <c r="E197" s="154" t="s">
        <v>29</v>
      </c>
      <c r="F197" s="155" t="s">
        <v>314</v>
      </c>
      <c r="H197" s="156">
        <v>10</v>
      </c>
      <c r="I197" s="157"/>
      <c r="L197" s="153"/>
      <c r="M197" s="158"/>
      <c r="T197" s="159"/>
      <c r="AT197" s="154" t="s">
        <v>262</v>
      </c>
      <c r="AU197" s="154" t="s">
        <v>21</v>
      </c>
      <c r="AV197" s="12" t="s">
        <v>21</v>
      </c>
      <c r="AW197" s="12" t="s">
        <v>36</v>
      </c>
      <c r="AX197" s="12" t="s">
        <v>83</v>
      </c>
      <c r="AY197" s="154" t="s">
        <v>244</v>
      </c>
    </row>
    <row r="198" spans="2:65" s="1" customFormat="1" ht="16.5" customHeight="1">
      <c r="B198" s="34"/>
      <c r="C198" s="175" t="s">
        <v>399</v>
      </c>
      <c r="D198" s="175" t="s">
        <v>373</v>
      </c>
      <c r="E198" s="176" t="s">
        <v>462</v>
      </c>
      <c r="F198" s="177" t="s">
        <v>463</v>
      </c>
      <c r="G198" s="178" t="s">
        <v>464</v>
      </c>
      <c r="H198" s="179">
        <v>0.2</v>
      </c>
      <c r="I198" s="180"/>
      <c r="J198" s="181">
        <f>ROUND(I198*H198,2)</f>
        <v>0</v>
      </c>
      <c r="K198" s="177" t="s">
        <v>250</v>
      </c>
      <c r="L198" s="182"/>
      <c r="M198" s="183" t="s">
        <v>29</v>
      </c>
      <c r="N198" s="184" t="s">
        <v>46</v>
      </c>
      <c r="P198" s="143">
        <f>O198*H198</f>
        <v>0</v>
      </c>
      <c r="Q198" s="143">
        <v>1E-3</v>
      </c>
      <c r="R198" s="143">
        <f>Q198*H198</f>
        <v>2.0000000000000001E-4</v>
      </c>
      <c r="S198" s="143">
        <v>0</v>
      </c>
      <c r="T198" s="144">
        <f>S198*H198</f>
        <v>0</v>
      </c>
      <c r="AR198" s="145" t="s">
        <v>300</v>
      </c>
      <c r="AT198" s="145" t="s">
        <v>373</v>
      </c>
      <c r="AU198" s="145" t="s">
        <v>21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251</v>
      </c>
      <c r="BM198" s="145" t="s">
        <v>5168</v>
      </c>
    </row>
    <row r="199" spans="2:65" s="1" customFormat="1">
      <c r="B199" s="34"/>
      <c r="D199" s="147" t="s">
        <v>253</v>
      </c>
      <c r="F199" s="148" t="s">
        <v>463</v>
      </c>
      <c r="I199" s="149"/>
      <c r="L199" s="34"/>
      <c r="M199" s="150"/>
      <c r="T199" s="55"/>
      <c r="AT199" s="18" t="s">
        <v>253</v>
      </c>
      <c r="AU199" s="18" t="s">
        <v>21</v>
      </c>
    </row>
    <row r="200" spans="2:65" s="12" customFormat="1">
      <c r="B200" s="153"/>
      <c r="D200" s="147" t="s">
        <v>262</v>
      </c>
      <c r="F200" s="155" t="s">
        <v>5096</v>
      </c>
      <c r="H200" s="156">
        <v>0.2</v>
      </c>
      <c r="I200" s="157"/>
      <c r="L200" s="153"/>
      <c r="M200" s="158"/>
      <c r="T200" s="159"/>
      <c r="AT200" s="154" t="s">
        <v>262</v>
      </c>
      <c r="AU200" s="154" t="s">
        <v>21</v>
      </c>
      <c r="AV200" s="12" t="s">
        <v>21</v>
      </c>
      <c r="AW200" s="12" t="s">
        <v>4</v>
      </c>
      <c r="AX200" s="12" t="s">
        <v>83</v>
      </c>
      <c r="AY200" s="154" t="s">
        <v>244</v>
      </c>
    </row>
    <row r="201" spans="2:65" s="1" customFormat="1" ht="16.5" customHeight="1">
      <c r="B201" s="34"/>
      <c r="C201" s="134" t="s">
        <v>406</v>
      </c>
      <c r="D201" s="134" t="s">
        <v>246</v>
      </c>
      <c r="E201" s="135" t="s">
        <v>469</v>
      </c>
      <c r="F201" s="136" t="s">
        <v>470</v>
      </c>
      <c r="G201" s="137" t="s">
        <v>249</v>
      </c>
      <c r="H201" s="138">
        <v>10</v>
      </c>
      <c r="I201" s="139"/>
      <c r="J201" s="140">
        <f>ROUND(I201*H201,2)</f>
        <v>0</v>
      </c>
      <c r="K201" s="136" t="s">
        <v>250</v>
      </c>
      <c r="L201" s="34"/>
      <c r="M201" s="141" t="s">
        <v>29</v>
      </c>
      <c r="N201" s="142" t="s">
        <v>46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251</v>
      </c>
      <c r="AT201" s="145" t="s">
        <v>246</v>
      </c>
      <c r="AU201" s="145" t="s">
        <v>21</v>
      </c>
      <c r="AY201" s="18" t="s">
        <v>244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83</v>
      </c>
      <c r="BK201" s="146">
        <f>ROUND(I201*H201,2)</f>
        <v>0</v>
      </c>
      <c r="BL201" s="18" t="s">
        <v>251</v>
      </c>
      <c r="BM201" s="145" t="s">
        <v>5169</v>
      </c>
    </row>
    <row r="202" spans="2:65" s="1" customFormat="1">
      <c r="B202" s="34"/>
      <c r="D202" s="147" t="s">
        <v>253</v>
      </c>
      <c r="F202" s="148" t="s">
        <v>472</v>
      </c>
      <c r="I202" s="149"/>
      <c r="L202" s="34"/>
      <c r="M202" s="150"/>
      <c r="T202" s="55"/>
      <c r="AT202" s="18" t="s">
        <v>253</v>
      </c>
      <c r="AU202" s="18" t="s">
        <v>21</v>
      </c>
    </row>
    <row r="203" spans="2:65" s="1" customFormat="1">
      <c r="B203" s="34"/>
      <c r="D203" s="151" t="s">
        <v>255</v>
      </c>
      <c r="F203" s="152" t="s">
        <v>473</v>
      </c>
      <c r="I203" s="149"/>
      <c r="L203" s="34"/>
      <c r="M203" s="150"/>
      <c r="T203" s="55"/>
      <c r="AT203" s="18" t="s">
        <v>255</v>
      </c>
      <c r="AU203" s="18" t="s">
        <v>21</v>
      </c>
    </row>
    <row r="204" spans="2:65" s="1" customFormat="1" ht="16.5" customHeight="1">
      <c r="B204" s="34"/>
      <c r="C204" s="134" t="s">
        <v>413</v>
      </c>
      <c r="D204" s="134" t="s">
        <v>246</v>
      </c>
      <c r="E204" s="135" t="s">
        <v>477</v>
      </c>
      <c r="F204" s="136" t="s">
        <v>478</v>
      </c>
      <c r="G204" s="137" t="s">
        <v>274</v>
      </c>
      <c r="H204" s="138">
        <v>0.2</v>
      </c>
      <c r="I204" s="139"/>
      <c r="J204" s="140">
        <f>ROUND(I204*H204,2)</f>
        <v>0</v>
      </c>
      <c r="K204" s="136" t="s">
        <v>250</v>
      </c>
      <c r="L204" s="34"/>
      <c r="M204" s="141" t="s">
        <v>29</v>
      </c>
      <c r="N204" s="142" t="s">
        <v>46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251</v>
      </c>
      <c r="AT204" s="145" t="s">
        <v>246</v>
      </c>
      <c r="AU204" s="145" t="s">
        <v>21</v>
      </c>
      <c r="AY204" s="18" t="s">
        <v>244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83</v>
      </c>
      <c r="BK204" s="146">
        <f>ROUND(I204*H204,2)</f>
        <v>0</v>
      </c>
      <c r="BL204" s="18" t="s">
        <v>251</v>
      </c>
      <c r="BM204" s="145" t="s">
        <v>5170</v>
      </c>
    </row>
    <row r="205" spans="2:65" s="1" customFormat="1">
      <c r="B205" s="34"/>
      <c r="D205" s="147" t="s">
        <v>253</v>
      </c>
      <c r="F205" s="148" t="s">
        <v>480</v>
      </c>
      <c r="I205" s="149"/>
      <c r="L205" s="34"/>
      <c r="M205" s="150"/>
      <c r="T205" s="55"/>
      <c r="AT205" s="18" t="s">
        <v>253</v>
      </c>
      <c r="AU205" s="18" t="s">
        <v>21</v>
      </c>
    </row>
    <row r="206" spans="2:65" s="1" customFormat="1">
      <c r="B206" s="34"/>
      <c r="D206" s="151" t="s">
        <v>255</v>
      </c>
      <c r="F206" s="152" t="s">
        <v>481</v>
      </c>
      <c r="I206" s="149"/>
      <c r="L206" s="34"/>
      <c r="M206" s="150"/>
      <c r="T206" s="55"/>
      <c r="AT206" s="18" t="s">
        <v>255</v>
      </c>
      <c r="AU206" s="18" t="s">
        <v>21</v>
      </c>
    </row>
    <row r="207" spans="2:65" s="11" customFormat="1" ht="22.9" customHeight="1">
      <c r="B207" s="122"/>
      <c r="D207" s="123" t="s">
        <v>74</v>
      </c>
      <c r="E207" s="132" t="s">
        <v>21</v>
      </c>
      <c r="F207" s="132" t="s">
        <v>482</v>
      </c>
      <c r="I207" s="125"/>
      <c r="J207" s="133">
        <f>BK207</f>
        <v>0</v>
      </c>
      <c r="L207" s="122"/>
      <c r="M207" s="127"/>
      <c r="P207" s="128">
        <f>SUM(P208:P211)</f>
        <v>0</v>
      </c>
      <c r="R207" s="128">
        <f>SUM(R208:R211)</f>
        <v>1.1044896</v>
      </c>
      <c r="T207" s="129">
        <f>SUM(T208:T211)</f>
        <v>0</v>
      </c>
      <c r="AR207" s="123" t="s">
        <v>83</v>
      </c>
      <c r="AT207" s="130" t="s">
        <v>74</v>
      </c>
      <c r="AU207" s="130" t="s">
        <v>83</v>
      </c>
      <c r="AY207" s="123" t="s">
        <v>244</v>
      </c>
      <c r="BK207" s="131">
        <f>SUM(BK208:BK211)</f>
        <v>0</v>
      </c>
    </row>
    <row r="208" spans="2:65" s="1" customFormat="1" ht="16.5" customHeight="1">
      <c r="B208" s="34"/>
      <c r="C208" s="134" t="s">
        <v>421</v>
      </c>
      <c r="D208" s="134" t="s">
        <v>246</v>
      </c>
      <c r="E208" s="135" t="s">
        <v>484</v>
      </c>
      <c r="F208" s="136" t="s">
        <v>485</v>
      </c>
      <c r="G208" s="137" t="s">
        <v>274</v>
      </c>
      <c r="H208" s="138">
        <v>0.48</v>
      </c>
      <c r="I208" s="139"/>
      <c r="J208" s="140">
        <f>ROUND(I208*H208,2)</f>
        <v>0</v>
      </c>
      <c r="K208" s="136" t="s">
        <v>250</v>
      </c>
      <c r="L208" s="34"/>
      <c r="M208" s="141" t="s">
        <v>29</v>
      </c>
      <c r="N208" s="142" t="s">
        <v>46</v>
      </c>
      <c r="P208" s="143">
        <f>O208*H208</f>
        <v>0</v>
      </c>
      <c r="Q208" s="143">
        <v>2.3010199999999998</v>
      </c>
      <c r="R208" s="143">
        <f>Q208*H208</f>
        <v>1.1044896</v>
      </c>
      <c r="S208" s="143">
        <v>0</v>
      </c>
      <c r="T208" s="144">
        <f>S208*H208</f>
        <v>0</v>
      </c>
      <c r="AR208" s="145" t="s">
        <v>251</v>
      </c>
      <c r="AT208" s="145" t="s">
        <v>246</v>
      </c>
      <c r="AU208" s="145" t="s">
        <v>21</v>
      </c>
      <c r="AY208" s="18" t="s">
        <v>244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83</v>
      </c>
      <c r="BK208" s="146">
        <f>ROUND(I208*H208,2)</f>
        <v>0</v>
      </c>
      <c r="BL208" s="18" t="s">
        <v>251</v>
      </c>
      <c r="BM208" s="145" t="s">
        <v>5171</v>
      </c>
    </row>
    <row r="209" spans="2:65" s="1" customFormat="1">
      <c r="B209" s="34"/>
      <c r="D209" s="147" t="s">
        <v>253</v>
      </c>
      <c r="F209" s="148" t="s">
        <v>487</v>
      </c>
      <c r="I209" s="149"/>
      <c r="L209" s="34"/>
      <c r="M209" s="150"/>
      <c r="T209" s="55"/>
      <c r="AT209" s="18" t="s">
        <v>253</v>
      </c>
      <c r="AU209" s="18" t="s">
        <v>21</v>
      </c>
    </row>
    <row r="210" spans="2:65" s="1" customFormat="1">
      <c r="B210" s="34"/>
      <c r="D210" s="151" t="s">
        <v>255</v>
      </c>
      <c r="F210" s="152" t="s">
        <v>488</v>
      </c>
      <c r="I210" s="149"/>
      <c r="L210" s="34"/>
      <c r="M210" s="150"/>
      <c r="T210" s="55"/>
      <c r="AT210" s="18" t="s">
        <v>255</v>
      </c>
      <c r="AU210" s="18" t="s">
        <v>21</v>
      </c>
    </row>
    <row r="211" spans="2:65" s="12" customFormat="1">
      <c r="B211" s="153"/>
      <c r="D211" s="147" t="s">
        <v>262</v>
      </c>
      <c r="E211" s="154" t="s">
        <v>29</v>
      </c>
      <c r="F211" s="155" t="s">
        <v>5172</v>
      </c>
      <c r="H211" s="156">
        <v>0.48</v>
      </c>
      <c r="I211" s="157"/>
      <c r="L211" s="153"/>
      <c r="M211" s="158"/>
      <c r="T211" s="159"/>
      <c r="AT211" s="154" t="s">
        <v>262</v>
      </c>
      <c r="AU211" s="154" t="s">
        <v>21</v>
      </c>
      <c r="AV211" s="12" t="s">
        <v>21</v>
      </c>
      <c r="AW211" s="12" t="s">
        <v>36</v>
      </c>
      <c r="AX211" s="12" t="s">
        <v>83</v>
      </c>
      <c r="AY211" s="154" t="s">
        <v>244</v>
      </c>
    </row>
    <row r="212" spans="2:65" s="11" customFormat="1" ht="22.9" customHeight="1">
      <c r="B212" s="122"/>
      <c r="D212" s="123" t="s">
        <v>74</v>
      </c>
      <c r="E212" s="132" t="s">
        <v>264</v>
      </c>
      <c r="F212" s="132" t="s">
        <v>510</v>
      </c>
      <c r="I212" s="125"/>
      <c r="J212" s="133">
        <f>BK212</f>
        <v>0</v>
      </c>
      <c r="L212" s="122"/>
      <c r="M212" s="127"/>
      <c r="P212" s="128">
        <f>SUM(P213:P240)</f>
        <v>0</v>
      </c>
      <c r="R212" s="128">
        <f>SUM(R213:R240)</f>
        <v>0.29236291000000003</v>
      </c>
      <c r="T212" s="129">
        <f>SUM(T213:T240)</f>
        <v>0</v>
      </c>
      <c r="AR212" s="123" t="s">
        <v>83</v>
      </c>
      <c r="AT212" s="130" t="s">
        <v>74</v>
      </c>
      <c r="AU212" s="130" t="s">
        <v>83</v>
      </c>
      <c r="AY212" s="123" t="s">
        <v>244</v>
      </c>
      <c r="BK212" s="131">
        <f>SUM(BK213:BK240)</f>
        <v>0</v>
      </c>
    </row>
    <row r="213" spans="2:65" s="1" customFormat="1" ht="16.5" customHeight="1">
      <c r="B213" s="34"/>
      <c r="C213" s="134" t="s">
        <v>427</v>
      </c>
      <c r="D213" s="134" t="s">
        <v>246</v>
      </c>
      <c r="E213" s="135" t="s">
        <v>544</v>
      </c>
      <c r="F213" s="136" t="s">
        <v>545</v>
      </c>
      <c r="G213" s="137" t="s">
        <v>274</v>
      </c>
      <c r="H213" s="138">
        <v>1.36</v>
      </c>
      <c r="I213" s="139"/>
      <c r="J213" s="140">
        <f>ROUND(I213*H213,2)</f>
        <v>0</v>
      </c>
      <c r="K213" s="136" t="s">
        <v>250</v>
      </c>
      <c r="L213" s="34"/>
      <c r="M213" s="141" t="s">
        <v>29</v>
      </c>
      <c r="N213" s="142" t="s">
        <v>46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251</v>
      </c>
      <c r="AT213" s="145" t="s">
        <v>246</v>
      </c>
      <c r="AU213" s="145" t="s">
        <v>21</v>
      </c>
      <c r="AY213" s="18" t="s">
        <v>244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83</v>
      </c>
      <c r="BK213" s="146">
        <f>ROUND(I213*H213,2)</f>
        <v>0</v>
      </c>
      <c r="BL213" s="18" t="s">
        <v>251</v>
      </c>
      <c r="BM213" s="145" t="s">
        <v>5173</v>
      </c>
    </row>
    <row r="214" spans="2:65" s="1" customFormat="1" ht="19.5">
      <c r="B214" s="34"/>
      <c r="D214" s="147" t="s">
        <v>253</v>
      </c>
      <c r="F214" s="148" t="s">
        <v>547</v>
      </c>
      <c r="I214" s="149"/>
      <c r="L214" s="34"/>
      <c r="M214" s="150"/>
      <c r="T214" s="55"/>
      <c r="AT214" s="18" t="s">
        <v>253</v>
      </c>
      <c r="AU214" s="18" t="s">
        <v>21</v>
      </c>
    </row>
    <row r="215" spans="2:65" s="1" customFormat="1">
      <c r="B215" s="34"/>
      <c r="D215" s="151" t="s">
        <v>255</v>
      </c>
      <c r="F215" s="152" t="s">
        <v>548</v>
      </c>
      <c r="I215" s="149"/>
      <c r="L215" s="34"/>
      <c r="M215" s="150"/>
      <c r="T215" s="55"/>
      <c r="AT215" s="18" t="s">
        <v>255</v>
      </c>
      <c r="AU215" s="18" t="s">
        <v>21</v>
      </c>
    </row>
    <row r="216" spans="2:65" s="1" customFormat="1" ht="19.5">
      <c r="B216" s="34"/>
      <c r="D216" s="147" t="s">
        <v>284</v>
      </c>
      <c r="F216" s="167" t="s">
        <v>4861</v>
      </c>
      <c r="I216" s="149"/>
      <c r="L216" s="34"/>
      <c r="M216" s="150"/>
      <c r="T216" s="55"/>
      <c r="AT216" s="18" t="s">
        <v>284</v>
      </c>
      <c r="AU216" s="18" t="s">
        <v>21</v>
      </c>
    </row>
    <row r="217" spans="2:65" s="12" customFormat="1">
      <c r="B217" s="153"/>
      <c r="D217" s="147" t="s">
        <v>262</v>
      </c>
      <c r="E217" s="154" t="s">
        <v>29</v>
      </c>
      <c r="F217" s="155" t="s">
        <v>5174</v>
      </c>
      <c r="H217" s="156">
        <v>1.36</v>
      </c>
      <c r="I217" s="157"/>
      <c r="L217" s="153"/>
      <c r="M217" s="158"/>
      <c r="T217" s="159"/>
      <c r="AT217" s="154" t="s">
        <v>262</v>
      </c>
      <c r="AU217" s="154" t="s">
        <v>21</v>
      </c>
      <c r="AV217" s="12" t="s">
        <v>21</v>
      </c>
      <c r="AW217" s="12" t="s">
        <v>36</v>
      </c>
      <c r="AX217" s="12" t="s">
        <v>83</v>
      </c>
      <c r="AY217" s="154" t="s">
        <v>244</v>
      </c>
    </row>
    <row r="218" spans="2:65" s="1" customFormat="1" ht="16.5" customHeight="1">
      <c r="B218" s="34"/>
      <c r="C218" s="134" t="s">
        <v>434</v>
      </c>
      <c r="D218" s="134" t="s">
        <v>246</v>
      </c>
      <c r="E218" s="135" t="s">
        <v>551</v>
      </c>
      <c r="F218" s="136" t="s">
        <v>552</v>
      </c>
      <c r="G218" s="137" t="s">
        <v>249</v>
      </c>
      <c r="H218" s="138">
        <v>20.64</v>
      </c>
      <c r="I218" s="139"/>
      <c r="J218" s="140">
        <f>ROUND(I218*H218,2)</f>
        <v>0</v>
      </c>
      <c r="K218" s="136" t="s">
        <v>250</v>
      </c>
      <c r="L218" s="34"/>
      <c r="M218" s="141" t="s">
        <v>29</v>
      </c>
      <c r="N218" s="142" t="s">
        <v>46</v>
      </c>
      <c r="P218" s="143">
        <f>O218*H218</f>
        <v>0</v>
      </c>
      <c r="Q218" s="143">
        <v>8.6499999999999997E-3</v>
      </c>
      <c r="R218" s="143">
        <f>Q218*H218</f>
        <v>0.178536</v>
      </c>
      <c r="S218" s="143">
        <v>0</v>
      </c>
      <c r="T218" s="144">
        <f>S218*H218</f>
        <v>0</v>
      </c>
      <c r="AR218" s="145" t="s">
        <v>251</v>
      </c>
      <c r="AT218" s="145" t="s">
        <v>246</v>
      </c>
      <c r="AU218" s="145" t="s">
        <v>21</v>
      </c>
      <c r="AY218" s="18" t="s">
        <v>244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83</v>
      </c>
      <c r="BK218" s="146">
        <f>ROUND(I218*H218,2)</f>
        <v>0</v>
      </c>
      <c r="BL218" s="18" t="s">
        <v>251</v>
      </c>
      <c r="BM218" s="145" t="s">
        <v>5175</v>
      </c>
    </row>
    <row r="219" spans="2:65" s="1" customFormat="1" ht="29.25">
      <c r="B219" s="34"/>
      <c r="D219" s="147" t="s">
        <v>253</v>
      </c>
      <c r="F219" s="148" t="s">
        <v>554</v>
      </c>
      <c r="I219" s="149"/>
      <c r="L219" s="34"/>
      <c r="M219" s="150"/>
      <c r="T219" s="55"/>
      <c r="AT219" s="18" t="s">
        <v>253</v>
      </c>
      <c r="AU219" s="18" t="s">
        <v>21</v>
      </c>
    </row>
    <row r="220" spans="2:65" s="1" customFormat="1">
      <c r="B220" s="34"/>
      <c r="D220" s="151" t="s">
        <v>255</v>
      </c>
      <c r="F220" s="152" t="s">
        <v>555</v>
      </c>
      <c r="I220" s="149"/>
      <c r="L220" s="34"/>
      <c r="M220" s="150"/>
      <c r="T220" s="55"/>
      <c r="AT220" s="18" t="s">
        <v>255</v>
      </c>
      <c r="AU220" s="18" t="s">
        <v>21</v>
      </c>
    </row>
    <row r="221" spans="2:65" s="1" customFormat="1" ht="19.5">
      <c r="B221" s="34"/>
      <c r="D221" s="147" t="s">
        <v>284</v>
      </c>
      <c r="F221" s="167" t="s">
        <v>4864</v>
      </c>
      <c r="I221" s="149"/>
      <c r="L221" s="34"/>
      <c r="M221" s="150"/>
      <c r="T221" s="55"/>
      <c r="AT221" s="18" t="s">
        <v>284</v>
      </c>
      <c r="AU221" s="18" t="s">
        <v>21</v>
      </c>
    </row>
    <row r="222" spans="2:65" s="12" customFormat="1">
      <c r="B222" s="153"/>
      <c r="D222" s="147" t="s">
        <v>262</v>
      </c>
      <c r="E222" s="154" t="s">
        <v>29</v>
      </c>
      <c r="F222" s="155" t="s">
        <v>4865</v>
      </c>
      <c r="H222" s="156">
        <v>20.64</v>
      </c>
      <c r="I222" s="157"/>
      <c r="L222" s="153"/>
      <c r="M222" s="158"/>
      <c r="T222" s="159"/>
      <c r="AT222" s="154" t="s">
        <v>262</v>
      </c>
      <c r="AU222" s="154" t="s">
        <v>21</v>
      </c>
      <c r="AV222" s="12" t="s">
        <v>21</v>
      </c>
      <c r="AW222" s="12" t="s">
        <v>36</v>
      </c>
      <c r="AX222" s="12" t="s">
        <v>83</v>
      </c>
      <c r="AY222" s="154" t="s">
        <v>244</v>
      </c>
    </row>
    <row r="223" spans="2:65" s="1" customFormat="1" ht="16.5" customHeight="1">
      <c r="B223" s="34"/>
      <c r="C223" s="134" t="s">
        <v>441</v>
      </c>
      <c r="D223" s="134" t="s">
        <v>246</v>
      </c>
      <c r="E223" s="135" t="s">
        <v>1616</v>
      </c>
      <c r="F223" s="136" t="s">
        <v>1617</v>
      </c>
      <c r="G223" s="137" t="s">
        <v>249</v>
      </c>
      <c r="H223" s="138">
        <v>1.19</v>
      </c>
      <c r="I223" s="139"/>
      <c r="J223" s="140">
        <f>ROUND(I223*H223,2)</f>
        <v>0</v>
      </c>
      <c r="K223" s="136" t="s">
        <v>250</v>
      </c>
      <c r="L223" s="34"/>
      <c r="M223" s="141" t="s">
        <v>29</v>
      </c>
      <c r="N223" s="142" t="s">
        <v>46</v>
      </c>
      <c r="P223" s="143">
        <f>O223*H223</f>
        <v>0</v>
      </c>
      <c r="Q223" s="143">
        <v>9.7599999999999996E-3</v>
      </c>
      <c r="R223" s="143">
        <f>Q223*H223</f>
        <v>1.1614399999999999E-2</v>
      </c>
      <c r="S223" s="143">
        <v>0</v>
      </c>
      <c r="T223" s="144">
        <f>S223*H223</f>
        <v>0</v>
      </c>
      <c r="AR223" s="145" t="s">
        <v>251</v>
      </c>
      <c r="AT223" s="145" t="s">
        <v>246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251</v>
      </c>
      <c r="BM223" s="145" t="s">
        <v>5176</v>
      </c>
    </row>
    <row r="224" spans="2:65" s="1" customFormat="1" ht="29.25">
      <c r="B224" s="34"/>
      <c r="D224" s="147" t="s">
        <v>253</v>
      </c>
      <c r="F224" s="148" t="s">
        <v>1619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65" s="1" customFormat="1">
      <c r="B225" s="34"/>
      <c r="D225" s="151" t="s">
        <v>255</v>
      </c>
      <c r="F225" s="152" t="s">
        <v>1620</v>
      </c>
      <c r="I225" s="149"/>
      <c r="L225" s="34"/>
      <c r="M225" s="150"/>
      <c r="T225" s="55"/>
      <c r="AT225" s="18" t="s">
        <v>255</v>
      </c>
      <c r="AU225" s="18" t="s">
        <v>21</v>
      </c>
    </row>
    <row r="226" spans="2:65" s="12" customFormat="1">
      <c r="B226" s="153"/>
      <c r="D226" s="147" t="s">
        <v>262</v>
      </c>
      <c r="E226" s="154" t="s">
        <v>29</v>
      </c>
      <c r="F226" s="155" t="s">
        <v>5177</v>
      </c>
      <c r="H226" s="156">
        <v>1.19</v>
      </c>
      <c r="I226" s="157"/>
      <c r="L226" s="153"/>
      <c r="M226" s="158"/>
      <c r="T226" s="159"/>
      <c r="AT226" s="154" t="s">
        <v>262</v>
      </c>
      <c r="AU226" s="154" t="s">
        <v>21</v>
      </c>
      <c r="AV226" s="12" t="s">
        <v>21</v>
      </c>
      <c r="AW226" s="12" t="s">
        <v>36</v>
      </c>
      <c r="AX226" s="12" t="s">
        <v>83</v>
      </c>
      <c r="AY226" s="154" t="s">
        <v>244</v>
      </c>
    </row>
    <row r="227" spans="2:65" s="1" customFormat="1" ht="16.5" customHeight="1">
      <c r="B227" s="34"/>
      <c r="C227" s="134" t="s">
        <v>448</v>
      </c>
      <c r="D227" s="134" t="s">
        <v>246</v>
      </c>
      <c r="E227" s="135" t="s">
        <v>558</v>
      </c>
      <c r="F227" s="136" t="s">
        <v>559</v>
      </c>
      <c r="G227" s="137" t="s">
        <v>249</v>
      </c>
      <c r="H227" s="138">
        <v>20.64</v>
      </c>
      <c r="I227" s="139"/>
      <c r="J227" s="140">
        <f>ROUND(I227*H227,2)</f>
        <v>0</v>
      </c>
      <c r="K227" s="136" t="s">
        <v>250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251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5178</v>
      </c>
    </row>
    <row r="228" spans="2:65" s="1" customFormat="1" ht="29.25">
      <c r="B228" s="34"/>
      <c r="D228" s="147" t="s">
        <v>253</v>
      </c>
      <c r="F228" s="148" t="s">
        <v>561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>
      <c r="B229" s="34"/>
      <c r="D229" s="151" t="s">
        <v>255</v>
      </c>
      <c r="F229" s="152" t="s">
        <v>562</v>
      </c>
      <c r="I229" s="149"/>
      <c r="L229" s="34"/>
      <c r="M229" s="150"/>
      <c r="T229" s="55"/>
      <c r="AT229" s="18" t="s">
        <v>255</v>
      </c>
      <c r="AU229" s="18" t="s">
        <v>21</v>
      </c>
    </row>
    <row r="230" spans="2:65" s="1" customFormat="1" ht="16.5" customHeight="1">
      <c r="B230" s="34"/>
      <c r="C230" s="134" t="s">
        <v>455</v>
      </c>
      <c r="D230" s="134" t="s">
        <v>246</v>
      </c>
      <c r="E230" s="135" t="s">
        <v>1626</v>
      </c>
      <c r="F230" s="136" t="s">
        <v>1627</v>
      </c>
      <c r="G230" s="137" t="s">
        <v>249</v>
      </c>
      <c r="H230" s="138">
        <v>1.19</v>
      </c>
      <c r="I230" s="139"/>
      <c r="J230" s="140">
        <f>ROUND(I230*H230,2)</f>
        <v>0</v>
      </c>
      <c r="K230" s="136" t="s">
        <v>250</v>
      </c>
      <c r="L230" s="34"/>
      <c r="M230" s="141" t="s">
        <v>29</v>
      </c>
      <c r="N230" s="142" t="s">
        <v>46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251</v>
      </c>
      <c r="AT230" s="145" t="s">
        <v>246</v>
      </c>
      <c r="AU230" s="145" t="s">
        <v>21</v>
      </c>
      <c r="AY230" s="18" t="s">
        <v>244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83</v>
      </c>
      <c r="BK230" s="146">
        <f>ROUND(I230*H230,2)</f>
        <v>0</v>
      </c>
      <c r="BL230" s="18" t="s">
        <v>251</v>
      </c>
      <c r="BM230" s="145" t="s">
        <v>5179</v>
      </c>
    </row>
    <row r="231" spans="2:65" s="1" customFormat="1" ht="29.25">
      <c r="B231" s="34"/>
      <c r="D231" s="147" t="s">
        <v>253</v>
      </c>
      <c r="F231" s="148" t="s">
        <v>1629</v>
      </c>
      <c r="I231" s="149"/>
      <c r="L231" s="34"/>
      <c r="M231" s="150"/>
      <c r="T231" s="55"/>
      <c r="AT231" s="18" t="s">
        <v>253</v>
      </c>
      <c r="AU231" s="18" t="s">
        <v>21</v>
      </c>
    </row>
    <row r="232" spans="2:65" s="1" customFormat="1">
      <c r="B232" s="34"/>
      <c r="D232" s="151" t="s">
        <v>255</v>
      </c>
      <c r="F232" s="152" t="s">
        <v>1630</v>
      </c>
      <c r="I232" s="149"/>
      <c r="L232" s="34"/>
      <c r="M232" s="150"/>
      <c r="T232" s="55"/>
      <c r="AT232" s="18" t="s">
        <v>255</v>
      </c>
      <c r="AU232" s="18" t="s">
        <v>21</v>
      </c>
    </row>
    <row r="233" spans="2:65" s="1" customFormat="1" ht="16.5" customHeight="1">
      <c r="B233" s="34"/>
      <c r="C233" s="134" t="s">
        <v>461</v>
      </c>
      <c r="D233" s="134" t="s">
        <v>246</v>
      </c>
      <c r="E233" s="135" t="s">
        <v>564</v>
      </c>
      <c r="F233" s="136" t="s">
        <v>565</v>
      </c>
      <c r="G233" s="137" t="s">
        <v>416</v>
      </c>
      <c r="H233" s="138">
        <v>6.2E-2</v>
      </c>
      <c r="I233" s="139"/>
      <c r="J233" s="140">
        <f>ROUND(I233*H233,2)</f>
        <v>0</v>
      </c>
      <c r="K233" s="136" t="s">
        <v>250</v>
      </c>
      <c r="L233" s="34"/>
      <c r="M233" s="141" t="s">
        <v>29</v>
      </c>
      <c r="N233" s="142" t="s">
        <v>46</v>
      </c>
      <c r="P233" s="143">
        <f>O233*H233</f>
        <v>0</v>
      </c>
      <c r="Q233" s="143">
        <v>1.09528</v>
      </c>
      <c r="R233" s="143">
        <f>Q233*H233</f>
        <v>6.790736E-2</v>
      </c>
      <c r="S233" s="143">
        <v>0</v>
      </c>
      <c r="T233" s="144">
        <f>S233*H233</f>
        <v>0</v>
      </c>
      <c r="AR233" s="145" t="s">
        <v>251</v>
      </c>
      <c r="AT233" s="145" t="s">
        <v>246</v>
      </c>
      <c r="AU233" s="145" t="s">
        <v>21</v>
      </c>
      <c r="AY233" s="18" t="s">
        <v>244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83</v>
      </c>
      <c r="BK233" s="146">
        <f>ROUND(I233*H233,2)</f>
        <v>0</v>
      </c>
      <c r="BL233" s="18" t="s">
        <v>251</v>
      </c>
      <c r="BM233" s="145" t="s">
        <v>5180</v>
      </c>
    </row>
    <row r="234" spans="2:65" s="1" customFormat="1" ht="29.25">
      <c r="B234" s="34"/>
      <c r="D234" s="147" t="s">
        <v>253</v>
      </c>
      <c r="F234" s="148" t="s">
        <v>567</v>
      </c>
      <c r="I234" s="149"/>
      <c r="L234" s="34"/>
      <c r="M234" s="150"/>
      <c r="T234" s="55"/>
      <c r="AT234" s="18" t="s">
        <v>253</v>
      </c>
      <c r="AU234" s="18" t="s">
        <v>21</v>
      </c>
    </row>
    <row r="235" spans="2:65" s="1" customFormat="1">
      <c r="B235" s="34"/>
      <c r="D235" s="151" t="s">
        <v>255</v>
      </c>
      <c r="F235" s="152" t="s">
        <v>568</v>
      </c>
      <c r="I235" s="149"/>
      <c r="L235" s="34"/>
      <c r="M235" s="150"/>
      <c r="T235" s="55"/>
      <c r="AT235" s="18" t="s">
        <v>255</v>
      </c>
      <c r="AU235" s="18" t="s">
        <v>21</v>
      </c>
    </row>
    <row r="236" spans="2:65" s="12" customFormat="1">
      <c r="B236" s="153"/>
      <c r="D236" s="147" t="s">
        <v>262</v>
      </c>
      <c r="E236" s="154" t="s">
        <v>29</v>
      </c>
      <c r="F236" s="155" t="s">
        <v>5181</v>
      </c>
      <c r="H236" s="156">
        <v>6.2E-2</v>
      </c>
      <c r="I236" s="157"/>
      <c r="L236" s="153"/>
      <c r="M236" s="158"/>
      <c r="T236" s="159"/>
      <c r="AT236" s="154" t="s">
        <v>262</v>
      </c>
      <c r="AU236" s="154" t="s">
        <v>21</v>
      </c>
      <c r="AV236" s="12" t="s">
        <v>21</v>
      </c>
      <c r="AW236" s="12" t="s">
        <v>36</v>
      </c>
      <c r="AX236" s="12" t="s">
        <v>83</v>
      </c>
      <c r="AY236" s="154" t="s">
        <v>244</v>
      </c>
    </row>
    <row r="237" spans="2:65" s="1" customFormat="1" ht="16.5" customHeight="1">
      <c r="B237" s="34"/>
      <c r="C237" s="134" t="s">
        <v>468</v>
      </c>
      <c r="D237" s="134" t="s">
        <v>246</v>
      </c>
      <c r="E237" s="135" t="s">
        <v>571</v>
      </c>
      <c r="F237" s="136" t="s">
        <v>572</v>
      </c>
      <c r="G237" s="137" t="s">
        <v>416</v>
      </c>
      <c r="H237" s="138">
        <v>3.3000000000000002E-2</v>
      </c>
      <c r="I237" s="139"/>
      <c r="J237" s="140">
        <f>ROUND(I237*H237,2)</f>
        <v>0</v>
      </c>
      <c r="K237" s="136" t="s">
        <v>250</v>
      </c>
      <c r="L237" s="34"/>
      <c r="M237" s="141" t="s">
        <v>29</v>
      </c>
      <c r="N237" s="142" t="s">
        <v>46</v>
      </c>
      <c r="P237" s="143">
        <f>O237*H237</f>
        <v>0</v>
      </c>
      <c r="Q237" s="143">
        <v>1.03955</v>
      </c>
      <c r="R237" s="143">
        <f>Q237*H237</f>
        <v>3.430515E-2</v>
      </c>
      <c r="S237" s="143">
        <v>0</v>
      </c>
      <c r="T237" s="144">
        <f>S237*H237</f>
        <v>0</v>
      </c>
      <c r="AR237" s="145" t="s">
        <v>251</v>
      </c>
      <c r="AT237" s="145" t="s">
        <v>246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251</v>
      </c>
      <c r="BM237" s="145" t="s">
        <v>5182</v>
      </c>
    </row>
    <row r="238" spans="2:65" s="1" customFormat="1" ht="29.25">
      <c r="B238" s="34"/>
      <c r="D238" s="147" t="s">
        <v>253</v>
      </c>
      <c r="F238" s="148" t="s">
        <v>574</v>
      </c>
      <c r="I238" s="149"/>
      <c r="L238" s="34"/>
      <c r="M238" s="150"/>
      <c r="T238" s="55"/>
      <c r="AT238" s="18" t="s">
        <v>253</v>
      </c>
      <c r="AU238" s="18" t="s">
        <v>21</v>
      </c>
    </row>
    <row r="239" spans="2:65" s="1" customFormat="1">
      <c r="B239" s="34"/>
      <c r="D239" s="151" t="s">
        <v>255</v>
      </c>
      <c r="F239" s="152" t="s">
        <v>575</v>
      </c>
      <c r="I239" s="149"/>
      <c r="L239" s="34"/>
      <c r="M239" s="150"/>
      <c r="T239" s="55"/>
      <c r="AT239" s="18" t="s">
        <v>255</v>
      </c>
      <c r="AU239" s="18" t="s">
        <v>21</v>
      </c>
    </row>
    <row r="240" spans="2:65" s="1" customFormat="1" ht="19.5">
      <c r="B240" s="34"/>
      <c r="D240" s="147" t="s">
        <v>284</v>
      </c>
      <c r="F240" s="167" t="s">
        <v>4873</v>
      </c>
      <c r="I240" s="149"/>
      <c r="L240" s="34"/>
      <c r="M240" s="150"/>
      <c r="T240" s="55"/>
      <c r="AT240" s="18" t="s">
        <v>284</v>
      </c>
      <c r="AU240" s="18" t="s">
        <v>21</v>
      </c>
    </row>
    <row r="241" spans="2:65" s="11" customFormat="1" ht="22.9" customHeight="1">
      <c r="B241" s="122"/>
      <c r="D241" s="123" t="s">
        <v>74</v>
      </c>
      <c r="E241" s="132" t="s">
        <v>251</v>
      </c>
      <c r="F241" s="132" t="s">
        <v>587</v>
      </c>
      <c r="I241" s="125"/>
      <c r="J241" s="133">
        <f>BK241</f>
        <v>0</v>
      </c>
      <c r="L241" s="122"/>
      <c r="M241" s="127"/>
      <c r="P241" s="128">
        <f>SUM(P242:P249)</f>
        <v>0</v>
      </c>
      <c r="R241" s="128">
        <f>SUM(R242:R249)</f>
        <v>7.3955364999999995</v>
      </c>
      <c r="T241" s="129">
        <f>SUM(T242:T249)</f>
        <v>0</v>
      </c>
      <c r="AR241" s="123" t="s">
        <v>83</v>
      </c>
      <c r="AT241" s="130" t="s">
        <v>74</v>
      </c>
      <c r="AU241" s="130" t="s">
        <v>83</v>
      </c>
      <c r="AY241" s="123" t="s">
        <v>244</v>
      </c>
      <c r="BK241" s="131">
        <f>SUM(BK242:BK249)</f>
        <v>0</v>
      </c>
    </row>
    <row r="242" spans="2:65" s="1" customFormat="1" ht="21.75" customHeight="1">
      <c r="B242" s="34"/>
      <c r="C242" s="134" t="s">
        <v>476</v>
      </c>
      <c r="D242" s="134" t="s">
        <v>246</v>
      </c>
      <c r="E242" s="135" t="s">
        <v>4874</v>
      </c>
      <c r="F242" s="136" t="s">
        <v>4875</v>
      </c>
      <c r="G242" s="137" t="s">
        <v>249</v>
      </c>
      <c r="H242" s="138">
        <v>9.9499999999999993</v>
      </c>
      <c r="I242" s="139"/>
      <c r="J242" s="140">
        <f>ROUND(I242*H242,2)</f>
        <v>0</v>
      </c>
      <c r="K242" s="136" t="s">
        <v>250</v>
      </c>
      <c r="L242" s="34"/>
      <c r="M242" s="141" t="s">
        <v>29</v>
      </c>
      <c r="N242" s="142" t="s">
        <v>46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251</v>
      </c>
      <c r="AT242" s="145" t="s">
        <v>246</v>
      </c>
      <c r="AU242" s="145" t="s">
        <v>21</v>
      </c>
      <c r="AY242" s="18" t="s">
        <v>244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83</v>
      </c>
      <c r="BK242" s="146">
        <f>ROUND(I242*H242,2)</f>
        <v>0</v>
      </c>
      <c r="BL242" s="18" t="s">
        <v>251</v>
      </c>
      <c r="BM242" s="145" t="s">
        <v>5183</v>
      </c>
    </row>
    <row r="243" spans="2:65" s="1" customFormat="1">
      <c r="B243" s="34"/>
      <c r="D243" s="147" t="s">
        <v>253</v>
      </c>
      <c r="F243" s="148" t="s">
        <v>4877</v>
      </c>
      <c r="I243" s="149"/>
      <c r="L243" s="34"/>
      <c r="M243" s="150"/>
      <c r="T243" s="55"/>
      <c r="AT243" s="18" t="s">
        <v>253</v>
      </c>
      <c r="AU243" s="18" t="s">
        <v>21</v>
      </c>
    </row>
    <row r="244" spans="2:65" s="1" customFormat="1">
      <c r="B244" s="34"/>
      <c r="D244" s="151" t="s">
        <v>255</v>
      </c>
      <c r="F244" s="152" t="s">
        <v>4878</v>
      </c>
      <c r="I244" s="149"/>
      <c r="L244" s="34"/>
      <c r="M244" s="150"/>
      <c r="T244" s="55"/>
      <c r="AT244" s="18" t="s">
        <v>255</v>
      </c>
      <c r="AU244" s="18" t="s">
        <v>21</v>
      </c>
    </row>
    <row r="245" spans="2:65" s="1" customFormat="1" ht="16.5" customHeight="1">
      <c r="B245" s="34"/>
      <c r="C245" s="134" t="s">
        <v>483</v>
      </c>
      <c r="D245" s="134" t="s">
        <v>246</v>
      </c>
      <c r="E245" s="135" t="s">
        <v>2969</v>
      </c>
      <c r="F245" s="136" t="s">
        <v>2970</v>
      </c>
      <c r="G245" s="137" t="s">
        <v>249</v>
      </c>
      <c r="H245" s="138">
        <v>9.9499999999999993</v>
      </c>
      <c r="I245" s="139"/>
      <c r="J245" s="140">
        <f>ROUND(I245*H245,2)</f>
        <v>0</v>
      </c>
      <c r="K245" s="136" t="s">
        <v>250</v>
      </c>
      <c r="L245" s="34"/>
      <c r="M245" s="141" t="s">
        <v>29</v>
      </c>
      <c r="N245" s="142" t="s">
        <v>46</v>
      </c>
      <c r="P245" s="143">
        <f>O245*H245</f>
        <v>0</v>
      </c>
      <c r="Q245" s="143">
        <v>0.74326999999999999</v>
      </c>
      <c r="R245" s="143">
        <f>Q245*H245</f>
        <v>7.3955364999999995</v>
      </c>
      <c r="S245" s="143">
        <v>0</v>
      </c>
      <c r="T245" s="144">
        <f>S245*H245</f>
        <v>0</v>
      </c>
      <c r="AR245" s="145" t="s">
        <v>251</v>
      </c>
      <c r="AT245" s="145" t="s">
        <v>246</v>
      </c>
      <c r="AU245" s="145" t="s">
        <v>21</v>
      </c>
      <c r="AY245" s="18" t="s">
        <v>244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83</v>
      </c>
      <c r="BK245" s="146">
        <f>ROUND(I245*H245,2)</f>
        <v>0</v>
      </c>
      <c r="BL245" s="18" t="s">
        <v>251</v>
      </c>
      <c r="BM245" s="145" t="s">
        <v>5184</v>
      </c>
    </row>
    <row r="246" spans="2:65" s="1" customFormat="1">
      <c r="B246" s="34"/>
      <c r="D246" s="147" t="s">
        <v>253</v>
      </c>
      <c r="F246" s="148" t="s">
        <v>2972</v>
      </c>
      <c r="I246" s="149"/>
      <c r="L246" s="34"/>
      <c r="M246" s="150"/>
      <c r="T246" s="55"/>
      <c r="AT246" s="18" t="s">
        <v>253</v>
      </c>
      <c r="AU246" s="18" t="s">
        <v>21</v>
      </c>
    </row>
    <row r="247" spans="2:65" s="1" customFormat="1">
      <c r="B247" s="34"/>
      <c r="D247" s="151" t="s">
        <v>255</v>
      </c>
      <c r="F247" s="152" t="s">
        <v>2973</v>
      </c>
      <c r="I247" s="149"/>
      <c r="L247" s="34"/>
      <c r="M247" s="150"/>
      <c r="T247" s="55"/>
      <c r="AT247" s="18" t="s">
        <v>255</v>
      </c>
      <c r="AU247" s="18" t="s">
        <v>21</v>
      </c>
    </row>
    <row r="248" spans="2:65" s="1" customFormat="1" ht="19.5">
      <c r="B248" s="34"/>
      <c r="D248" s="147" t="s">
        <v>284</v>
      </c>
      <c r="F248" s="167" t="s">
        <v>4880</v>
      </c>
      <c r="I248" s="149"/>
      <c r="L248" s="34"/>
      <c r="M248" s="150"/>
      <c r="T248" s="55"/>
      <c r="AT248" s="18" t="s">
        <v>284</v>
      </c>
      <c r="AU248" s="18" t="s">
        <v>21</v>
      </c>
    </row>
    <row r="249" spans="2:65" s="12" customFormat="1">
      <c r="B249" s="153"/>
      <c r="D249" s="147" t="s">
        <v>262</v>
      </c>
      <c r="E249" s="154" t="s">
        <v>29</v>
      </c>
      <c r="F249" s="155" t="s">
        <v>5185</v>
      </c>
      <c r="H249" s="156">
        <v>9.9499999999999993</v>
      </c>
      <c r="I249" s="157"/>
      <c r="L249" s="153"/>
      <c r="M249" s="158"/>
      <c r="T249" s="159"/>
      <c r="AT249" s="154" t="s">
        <v>262</v>
      </c>
      <c r="AU249" s="154" t="s">
        <v>21</v>
      </c>
      <c r="AV249" s="12" t="s">
        <v>21</v>
      </c>
      <c r="AW249" s="12" t="s">
        <v>36</v>
      </c>
      <c r="AX249" s="12" t="s">
        <v>83</v>
      </c>
      <c r="AY249" s="154" t="s">
        <v>244</v>
      </c>
    </row>
    <row r="250" spans="2:65" s="11" customFormat="1" ht="22.9" customHeight="1">
      <c r="B250" s="122"/>
      <c r="D250" s="123" t="s">
        <v>74</v>
      </c>
      <c r="E250" s="132" t="s">
        <v>300</v>
      </c>
      <c r="F250" s="132" t="s">
        <v>1672</v>
      </c>
      <c r="I250" s="125"/>
      <c r="J250" s="133">
        <f>BK250</f>
        <v>0</v>
      </c>
      <c r="L250" s="122"/>
      <c r="M250" s="127"/>
      <c r="P250" s="128">
        <f>SUM(P251:P277)</f>
        <v>0</v>
      </c>
      <c r="R250" s="128">
        <f>SUM(R251:R277)</f>
        <v>4.4244660000000007</v>
      </c>
      <c r="T250" s="129">
        <f>SUM(T251:T277)</f>
        <v>0</v>
      </c>
      <c r="AR250" s="123" t="s">
        <v>83</v>
      </c>
      <c r="AT250" s="130" t="s">
        <v>74</v>
      </c>
      <c r="AU250" s="130" t="s">
        <v>83</v>
      </c>
      <c r="AY250" s="123" t="s">
        <v>244</v>
      </c>
      <c r="BK250" s="131">
        <f>SUM(BK251:BK277)</f>
        <v>0</v>
      </c>
    </row>
    <row r="251" spans="2:65" s="1" customFormat="1" ht="16.5" customHeight="1">
      <c r="B251" s="34"/>
      <c r="C251" s="134" t="s">
        <v>490</v>
      </c>
      <c r="D251" s="134" t="s">
        <v>246</v>
      </c>
      <c r="E251" s="135" t="s">
        <v>4888</v>
      </c>
      <c r="F251" s="136" t="s">
        <v>4889</v>
      </c>
      <c r="G251" s="137" t="s">
        <v>591</v>
      </c>
      <c r="H251" s="138">
        <v>5.7</v>
      </c>
      <c r="I251" s="139"/>
      <c r="J251" s="140">
        <f>ROUND(I251*H251,2)</f>
        <v>0</v>
      </c>
      <c r="K251" s="136" t="s">
        <v>4890</v>
      </c>
      <c r="L251" s="34"/>
      <c r="M251" s="141" t="s">
        <v>29</v>
      </c>
      <c r="N251" s="142" t="s">
        <v>46</v>
      </c>
      <c r="P251" s="143">
        <f>O251*H251</f>
        <v>0</v>
      </c>
      <c r="Q251" s="143">
        <v>1.6420000000000001E-2</v>
      </c>
      <c r="R251" s="143">
        <f>Q251*H251</f>
        <v>9.3594000000000011E-2</v>
      </c>
      <c r="S251" s="143">
        <v>0</v>
      </c>
      <c r="T251" s="144">
        <f>S251*H251</f>
        <v>0</v>
      </c>
      <c r="AR251" s="145" t="s">
        <v>251</v>
      </c>
      <c r="AT251" s="145" t="s">
        <v>246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251</v>
      </c>
      <c r="BM251" s="145" t="s">
        <v>5186</v>
      </c>
    </row>
    <row r="252" spans="2:65" s="1" customFormat="1" ht="19.5">
      <c r="B252" s="34"/>
      <c r="D252" s="147" t="s">
        <v>253</v>
      </c>
      <c r="F252" s="148" t="s">
        <v>4892</v>
      </c>
      <c r="I252" s="149"/>
      <c r="L252" s="34"/>
      <c r="M252" s="150"/>
      <c r="T252" s="55"/>
      <c r="AT252" s="18" t="s">
        <v>253</v>
      </c>
      <c r="AU252" s="18" t="s">
        <v>21</v>
      </c>
    </row>
    <row r="253" spans="2:65" s="1" customFormat="1">
      <c r="B253" s="34"/>
      <c r="D253" s="151" t="s">
        <v>255</v>
      </c>
      <c r="F253" s="152" t="s">
        <v>4893</v>
      </c>
      <c r="I253" s="149"/>
      <c r="L253" s="34"/>
      <c r="M253" s="150"/>
      <c r="T253" s="55"/>
      <c r="AT253" s="18" t="s">
        <v>255</v>
      </c>
      <c r="AU253" s="18" t="s">
        <v>21</v>
      </c>
    </row>
    <row r="254" spans="2:65" s="12" customFormat="1">
      <c r="B254" s="153"/>
      <c r="D254" s="147" t="s">
        <v>262</v>
      </c>
      <c r="E254" s="154" t="s">
        <v>29</v>
      </c>
      <c r="F254" s="155" t="s">
        <v>5187</v>
      </c>
      <c r="H254" s="156">
        <v>5.7</v>
      </c>
      <c r="I254" s="157"/>
      <c r="L254" s="153"/>
      <c r="M254" s="158"/>
      <c r="T254" s="159"/>
      <c r="AT254" s="154" t="s">
        <v>262</v>
      </c>
      <c r="AU254" s="154" t="s">
        <v>21</v>
      </c>
      <c r="AV254" s="12" t="s">
        <v>21</v>
      </c>
      <c r="AW254" s="12" t="s">
        <v>36</v>
      </c>
      <c r="AX254" s="12" t="s">
        <v>83</v>
      </c>
      <c r="AY254" s="154" t="s">
        <v>244</v>
      </c>
    </row>
    <row r="255" spans="2:65" s="1" customFormat="1" ht="16.5" customHeight="1">
      <c r="B255" s="34"/>
      <c r="C255" s="175" t="s">
        <v>497</v>
      </c>
      <c r="D255" s="175" t="s">
        <v>373</v>
      </c>
      <c r="E255" s="176" t="s">
        <v>4895</v>
      </c>
      <c r="F255" s="177" t="s">
        <v>4896</v>
      </c>
      <c r="G255" s="178" t="s">
        <v>591</v>
      </c>
      <c r="H255" s="179">
        <v>5.7</v>
      </c>
      <c r="I255" s="180"/>
      <c r="J255" s="181">
        <f>ROUND(I255*H255,2)</f>
        <v>0</v>
      </c>
      <c r="K255" s="177" t="s">
        <v>29</v>
      </c>
      <c r="L255" s="182"/>
      <c r="M255" s="183" t="s">
        <v>29</v>
      </c>
      <c r="N255" s="184" t="s">
        <v>46</v>
      </c>
      <c r="P255" s="143">
        <f>O255*H255</f>
        <v>0</v>
      </c>
      <c r="Q255" s="143">
        <v>1.5959999999999998E-2</v>
      </c>
      <c r="R255" s="143">
        <f>Q255*H255</f>
        <v>9.0971999999999997E-2</v>
      </c>
      <c r="S255" s="143">
        <v>0</v>
      </c>
      <c r="T255" s="144">
        <f>S255*H255</f>
        <v>0</v>
      </c>
      <c r="AR255" s="145" t="s">
        <v>300</v>
      </c>
      <c r="AT255" s="145" t="s">
        <v>373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5188</v>
      </c>
    </row>
    <row r="256" spans="2:65" s="12" customFormat="1">
      <c r="B256" s="153"/>
      <c r="D256" s="147" t="s">
        <v>262</v>
      </c>
      <c r="F256" s="155" t="s">
        <v>5189</v>
      </c>
      <c r="H256" s="156">
        <v>5.7</v>
      </c>
      <c r="I256" s="157"/>
      <c r="L256" s="153"/>
      <c r="M256" s="158"/>
      <c r="T256" s="159"/>
      <c r="AT256" s="154" t="s">
        <v>262</v>
      </c>
      <c r="AU256" s="154" t="s">
        <v>21</v>
      </c>
      <c r="AV256" s="12" t="s">
        <v>21</v>
      </c>
      <c r="AW256" s="12" t="s">
        <v>4</v>
      </c>
      <c r="AX256" s="12" t="s">
        <v>83</v>
      </c>
      <c r="AY256" s="154" t="s">
        <v>244</v>
      </c>
    </row>
    <row r="257" spans="2:65" s="1" customFormat="1" ht="16.5" customHeight="1">
      <c r="B257" s="34"/>
      <c r="C257" s="134" t="s">
        <v>504</v>
      </c>
      <c r="D257" s="134" t="s">
        <v>246</v>
      </c>
      <c r="E257" s="135" t="s">
        <v>4899</v>
      </c>
      <c r="F257" s="136" t="s">
        <v>4900</v>
      </c>
      <c r="G257" s="137" t="s">
        <v>507</v>
      </c>
      <c r="H257" s="138">
        <v>1</v>
      </c>
      <c r="I257" s="139"/>
      <c r="J257" s="140">
        <f>ROUND(I257*H257,2)</f>
        <v>0</v>
      </c>
      <c r="K257" s="136" t="s">
        <v>250</v>
      </c>
      <c r="L257" s="34"/>
      <c r="M257" s="141" t="s">
        <v>29</v>
      </c>
      <c r="N257" s="142" t="s">
        <v>46</v>
      </c>
      <c r="P257" s="143">
        <f>O257*H257</f>
        <v>0</v>
      </c>
      <c r="Q257" s="143">
        <v>1E-4</v>
      </c>
      <c r="R257" s="143">
        <f>Q257*H257</f>
        <v>1E-4</v>
      </c>
      <c r="S257" s="143">
        <v>0</v>
      </c>
      <c r="T257" s="144">
        <f>S257*H257</f>
        <v>0</v>
      </c>
      <c r="AR257" s="145" t="s">
        <v>251</v>
      </c>
      <c r="AT257" s="145" t="s">
        <v>246</v>
      </c>
      <c r="AU257" s="145" t="s">
        <v>21</v>
      </c>
      <c r="AY257" s="18" t="s">
        <v>244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83</v>
      </c>
      <c r="BK257" s="146">
        <f>ROUND(I257*H257,2)</f>
        <v>0</v>
      </c>
      <c r="BL257" s="18" t="s">
        <v>251</v>
      </c>
      <c r="BM257" s="145" t="s">
        <v>5190</v>
      </c>
    </row>
    <row r="258" spans="2:65" s="1" customFormat="1">
      <c r="B258" s="34"/>
      <c r="D258" s="147" t="s">
        <v>253</v>
      </c>
      <c r="F258" s="148" t="s">
        <v>4902</v>
      </c>
      <c r="I258" s="149"/>
      <c r="L258" s="34"/>
      <c r="M258" s="150"/>
      <c r="T258" s="55"/>
      <c r="AT258" s="18" t="s">
        <v>253</v>
      </c>
      <c r="AU258" s="18" t="s">
        <v>21</v>
      </c>
    </row>
    <row r="259" spans="2:65" s="1" customFormat="1">
      <c r="B259" s="34"/>
      <c r="D259" s="151" t="s">
        <v>255</v>
      </c>
      <c r="F259" s="152" t="s">
        <v>4903</v>
      </c>
      <c r="I259" s="149"/>
      <c r="L259" s="34"/>
      <c r="M259" s="150"/>
      <c r="T259" s="55"/>
      <c r="AT259" s="18" t="s">
        <v>255</v>
      </c>
      <c r="AU259" s="18" t="s">
        <v>21</v>
      </c>
    </row>
    <row r="260" spans="2:65" s="1" customFormat="1" ht="19.5">
      <c r="B260" s="34"/>
      <c r="D260" s="147" t="s">
        <v>284</v>
      </c>
      <c r="F260" s="167" t="s">
        <v>4904</v>
      </c>
      <c r="I260" s="149"/>
      <c r="L260" s="34"/>
      <c r="M260" s="150"/>
      <c r="T260" s="55"/>
      <c r="AT260" s="18" t="s">
        <v>284</v>
      </c>
      <c r="AU260" s="18" t="s">
        <v>21</v>
      </c>
    </row>
    <row r="261" spans="2:65" s="1" customFormat="1" ht="16.5" customHeight="1">
      <c r="B261" s="34"/>
      <c r="C261" s="175" t="s">
        <v>511</v>
      </c>
      <c r="D261" s="175" t="s">
        <v>373</v>
      </c>
      <c r="E261" s="176" t="s">
        <v>4905</v>
      </c>
      <c r="F261" s="177" t="s">
        <v>4906</v>
      </c>
      <c r="G261" s="178" t="s">
        <v>507</v>
      </c>
      <c r="H261" s="179">
        <v>1</v>
      </c>
      <c r="I261" s="180"/>
      <c r="J261" s="181">
        <f>ROUND(I261*H261,2)</f>
        <v>0</v>
      </c>
      <c r="K261" s="177" t="s">
        <v>250</v>
      </c>
      <c r="L261" s="182"/>
      <c r="M261" s="183" t="s">
        <v>29</v>
      </c>
      <c r="N261" s="184" t="s">
        <v>46</v>
      </c>
      <c r="P261" s="143">
        <f>O261*H261</f>
        <v>0</v>
      </c>
      <c r="Q261" s="143">
        <v>1.8E-3</v>
      </c>
      <c r="R261" s="143">
        <f>Q261*H261</f>
        <v>1.8E-3</v>
      </c>
      <c r="S261" s="143">
        <v>0</v>
      </c>
      <c r="T261" s="144">
        <f>S261*H261</f>
        <v>0</v>
      </c>
      <c r="AR261" s="145" t="s">
        <v>300</v>
      </c>
      <c r="AT261" s="145" t="s">
        <v>373</v>
      </c>
      <c r="AU261" s="145" t="s">
        <v>21</v>
      </c>
      <c r="AY261" s="18" t="s">
        <v>244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83</v>
      </c>
      <c r="BK261" s="146">
        <f>ROUND(I261*H261,2)</f>
        <v>0</v>
      </c>
      <c r="BL261" s="18" t="s">
        <v>251</v>
      </c>
      <c r="BM261" s="145" t="s">
        <v>5191</v>
      </c>
    </row>
    <row r="262" spans="2:65" s="1" customFormat="1">
      <c r="B262" s="34"/>
      <c r="D262" s="147" t="s">
        <v>253</v>
      </c>
      <c r="F262" s="148" t="s">
        <v>4906</v>
      </c>
      <c r="I262" s="149"/>
      <c r="L262" s="34"/>
      <c r="M262" s="150"/>
      <c r="T262" s="55"/>
      <c r="AT262" s="18" t="s">
        <v>253</v>
      </c>
      <c r="AU262" s="18" t="s">
        <v>21</v>
      </c>
    </row>
    <row r="263" spans="2:65" s="1" customFormat="1" ht="19.5">
      <c r="B263" s="34"/>
      <c r="D263" s="147" t="s">
        <v>284</v>
      </c>
      <c r="F263" s="167" t="s">
        <v>4904</v>
      </c>
      <c r="I263" s="149"/>
      <c r="L263" s="34"/>
      <c r="M263" s="150"/>
      <c r="T263" s="55"/>
      <c r="AT263" s="18" t="s">
        <v>284</v>
      </c>
      <c r="AU263" s="18" t="s">
        <v>21</v>
      </c>
    </row>
    <row r="264" spans="2:65" s="1" customFormat="1" ht="16.5" customHeight="1">
      <c r="B264" s="34"/>
      <c r="C264" s="134" t="s">
        <v>518</v>
      </c>
      <c r="D264" s="134" t="s">
        <v>246</v>
      </c>
      <c r="E264" s="135" t="s">
        <v>1695</v>
      </c>
      <c r="F264" s="136" t="s">
        <v>1696</v>
      </c>
      <c r="G264" s="137" t="s">
        <v>507</v>
      </c>
      <c r="H264" s="138">
        <v>1</v>
      </c>
      <c r="I264" s="139"/>
      <c r="J264" s="140">
        <f>ROUND(I264*H264,2)</f>
        <v>0</v>
      </c>
      <c r="K264" s="136" t="s">
        <v>250</v>
      </c>
      <c r="L264" s="34"/>
      <c r="M264" s="141" t="s">
        <v>29</v>
      </c>
      <c r="N264" s="142" t="s">
        <v>46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251</v>
      </c>
      <c r="AT264" s="145" t="s">
        <v>246</v>
      </c>
      <c r="AU264" s="145" t="s">
        <v>21</v>
      </c>
      <c r="AY264" s="18" t="s">
        <v>244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83</v>
      </c>
      <c r="BK264" s="146">
        <f>ROUND(I264*H264,2)</f>
        <v>0</v>
      </c>
      <c r="BL264" s="18" t="s">
        <v>251</v>
      </c>
      <c r="BM264" s="145" t="s">
        <v>5192</v>
      </c>
    </row>
    <row r="265" spans="2:65" s="1" customFormat="1">
      <c r="B265" s="34"/>
      <c r="D265" s="147" t="s">
        <v>253</v>
      </c>
      <c r="F265" s="148" t="s">
        <v>1698</v>
      </c>
      <c r="I265" s="149"/>
      <c r="L265" s="34"/>
      <c r="M265" s="150"/>
      <c r="T265" s="55"/>
      <c r="AT265" s="18" t="s">
        <v>253</v>
      </c>
      <c r="AU265" s="18" t="s">
        <v>21</v>
      </c>
    </row>
    <row r="266" spans="2:65" s="1" customFormat="1">
      <c r="B266" s="34"/>
      <c r="D266" s="151" t="s">
        <v>255</v>
      </c>
      <c r="F266" s="152" t="s">
        <v>1699</v>
      </c>
      <c r="I266" s="149"/>
      <c r="L266" s="34"/>
      <c r="M266" s="150"/>
      <c r="T266" s="55"/>
      <c r="AT266" s="18" t="s">
        <v>255</v>
      </c>
      <c r="AU266" s="18" t="s">
        <v>21</v>
      </c>
    </row>
    <row r="267" spans="2:65" s="1" customFormat="1" ht="19.5">
      <c r="B267" s="34"/>
      <c r="D267" s="147" t="s">
        <v>284</v>
      </c>
      <c r="F267" s="167" t="s">
        <v>698</v>
      </c>
      <c r="I267" s="149"/>
      <c r="L267" s="34"/>
      <c r="M267" s="150"/>
      <c r="T267" s="55"/>
      <c r="AT267" s="18" t="s">
        <v>284</v>
      </c>
      <c r="AU267" s="18" t="s">
        <v>21</v>
      </c>
    </row>
    <row r="268" spans="2:65" s="1" customFormat="1" ht="16.5" customHeight="1">
      <c r="B268" s="34"/>
      <c r="C268" s="175" t="s">
        <v>522</v>
      </c>
      <c r="D268" s="175" t="s">
        <v>373</v>
      </c>
      <c r="E268" s="176" t="s">
        <v>1701</v>
      </c>
      <c r="F268" s="177" t="s">
        <v>1702</v>
      </c>
      <c r="G268" s="178" t="s">
        <v>507</v>
      </c>
      <c r="H268" s="179">
        <v>1</v>
      </c>
      <c r="I268" s="180"/>
      <c r="J268" s="181">
        <f>ROUND(I268*H268,2)</f>
        <v>0</v>
      </c>
      <c r="K268" s="177" t="s">
        <v>250</v>
      </c>
      <c r="L268" s="182"/>
      <c r="M268" s="183" t="s">
        <v>29</v>
      </c>
      <c r="N268" s="184" t="s">
        <v>46</v>
      </c>
      <c r="P268" s="143">
        <f>O268*H268</f>
        <v>0</v>
      </c>
      <c r="Q268" s="143">
        <v>8.0000000000000002E-3</v>
      </c>
      <c r="R268" s="143">
        <f>Q268*H268</f>
        <v>8.0000000000000002E-3</v>
      </c>
      <c r="S268" s="143">
        <v>0</v>
      </c>
      <c r="T268" s="144">
        <f>S268*H268</f>
        <v>0</v>
      </c>
      <c r="AR268" s="145" t="s">
        <v>300</v>
      </c>
      <c r="AT268" s="145" t="s">
        <v>373</v>
      </c>
      <c r="AU268" s="145" t="s">
        <v>21</v>
      </c>
      <c r="AY268" s="18" t="s">
        <v>244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83</v>
      </c>
      <c r="BK268" s="146">
        <f>ROUND(I268*H268,2)</f>
        <v>0</v>
      </c>
      <c r="BL268" s="18" t="s">
        <v>251</v>
      </c>
      <c r="BM268" s="145" t="s">
        <v>5193</v>
      </c>
    </row>
    <row r="269" spans="2:65" s="1" customFormat="1">
      <c r="B269" s="34"/>
      <c r="D269" s="147" t="s">
        <v>253</v>
      </c>
      <c r="F269" s="148" t="s">
        <v>1702</v>
      </c>
      <c r="I269" s="149"/>
      <c r="L269" s="34"/>
      <c r="M269" s="150"/>
      <c r="T269" s="55"/>
      <c r="AT269" s="18" t="s">
        <v>253</v>
      </c>
      <c r="AU269" s="18" t="s">
        <v>21</v>
      </c>
    </row>
    <row r="270" spans="2:65" s="1" customFormat="1" ht="19.5">
      <c r="B270" s="34"/>
      <c r="D270" s="147" t="s">
        <v>284</v>
      </c>
      <c r="F270" s="167" t="s">
        <v>698</v>
      </c>
      <c r="I270" s="149"/>
      <c r="L270" s="34"/>
      <c r="M270" s="150"/>
      <c r="T270" s="55"/>
      <c r="AT270" s="18" t="s">
        <v>284</v>
      </c>
      <c r="AU270" s="18" t="s">
        <v>21</v>
      </c>
    </row>
    <row r="271" spans="2:65" s="1" customFormat="1" ht="21.75" customHeight="1">
      <c r="B271" s="34"/>
      <c r="C271" s="134" t="s">
        <v>531</v>
      </c>
      <c r="D271" s="134" t="s">
        <v>246</v>
      </c>
      <c r="E271" s="135" t="s">
        <v>4910</v>
      </c>
      <c r="F271" s="136" t="s">
        <v>4911</v>
      </c>
      <c r="G271" s="137" t="s">
        <v>507</v>
      </c>
      <c r="H271" s="138">
        <v>1</v>
      </c>
      <c r="I271" s="139"/>
      <c r="J271" s="140">
        <f>ROUND(I271*H271,2)</f>
        <v>0</v>
      </c>
      <c r="K271" s="136" t="s">
        <v>29</v>
      </c>
      <c r="L271" s="34"/>
      <c r="M271" s="141" t="s">
        <v>29</v>
      </c>
      <c r="N271" s="142" t="s">
        <v>46</v>
      </c>
      <c r="P271" s="143">
        <f>O271*H271</f>
        <v>0</v>
      </c>
      <c r="Q271" s="143">
        <v>4.2300000000000004</v>
      </c>
      <c r="R271" s="143">
        <f>Q271*H271</f>
        <v>4.2300000000000004</v>
      </c>
      <c r="S271" s="143">
        <v>0</v>
      </c>
      <c r="T271" s="144">
        <f>S271*H271</f>
        <v>0</v>
      </c>
      <c r="AR271" s="145" t="s">
        <v>251</v>
      </c>
      <c r="AT271" s="145" t="s">
        <v>246</v>
      </c>
      <c r="AU271" s="145" t="s">
        <v>21</v>
      </c>
      <c r="AY271" s="18" t="s">
        <v>244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83</v>
      </c>
      <c r="BK271" s="146">
        <f>ROUND(I271*H271,2)</f>
        <v>0</v>
      </c>
      <c r="BL271" s="18" t="s">
        <v>251</v>
      </c>
      <c r="BM271" s="145" t="s">
        <v>5194</v>
      </c>
    </row>
    <row r="272" spans="2:65" s="1" customFormat="1" ht="19.5">
      <c r="B272" s="34"/>
      <c r="D272" s="147" t="s">
        <v>284</v>
      </c>
      <c r="F272" s="167" t="s">
        <v>4913</v>
      </c>
      <c r="I272" s="149"/>
      <c r="L272" s="34"/>
      <c r="M272" s="150"/>
      <c r="T272" s="55"/>
      <c r="AT272" s="18" t="s">
        <v>284</v>
      </c>
      <c r="AU272" s="18" t="s">
        <v>21</v>
      </c>
    </row>
    <row r="273" spans="2:65" s="1" customFormat="1" ht="16.5" customHeight="1">
      <c r="B273" s="34"/>
      <c r="C273" s="134" t="s">
        <v>535</v>
      </c>
      <c r="D273" s="134" t="s">
        <v>246</v>
      </c>
      <c r="E273" s="135" t="s">
        <v>4914</v>
      </c>
      <c r="F273" s="136" t="s">
        <v>4915</v>
      </c>
      <c r="G273" s="137" t="s">
        <v>274</v>
      </c>
      <c r="H273" s="138">
        <v>0.44</v>
      </c>
      <c r="I273" s="139"/>
      <c r="J273" s="140">
        <f>ROUND(I273*H273,2)</f>
        <v>0</v>
      </c>
      <c r="K273" s="136" t="s">
        <v>250</v>
      </c>
      <c r="L273" s="34"/>
      <c r="M273" s="141" t="s">
        <v>29</v>
      </c>
      <c r="N273" s="142" t="s">
        <v>46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251</v>
      </c>
      <c r="AT273" s="145" t="s">
        <v>246</v>
      </c>
      <c r="AU273" s="145" t="s">
        <v>21</v>
      </c>
      <c r="AY273" s="18" t="s">
        <v>244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83</v>
      </c>
      <c r="BK273" s="146">
        <f>ROUND(I273*H273,2)</f>
        <v>0</v>
      </c>
      <c r="BL273" s="18" t="s">
        <v>251</v>
      </c>
      <c r="BM273" s="145" t="s">
        <v>5195</v>
      </c>
    </row>
    <row r="274" spans="2:65" s="1" customFormat="1">
      <c r="B274" s="34"/>
      <c r="D274" s="147" t="s">
        <v>253</v>
      </c>
      <c r="F274" s="148" t="s">
        <v>4917</v>
      </c>
      <c r="I274" s="149"/>
      <c r="L274" s="34"/>
      <c r="M274" s="150"/>
      <c r="T274" s="55"/>
      <c r="AT274" s="18" t="s">
        <v>253</v>
      </c>
      <c r="AU274" s="18" t="s">
        <v>21</v>
      </c>
    </row>
    <row r="275" spans="2:65" s="1" customFormat="1">
      <c r="B275" s="34"/>
      <c r="D275" s="151" t="s">
        <v>255</v>
      </c>
      <c r="F275" s="152" t="s">
        <v>4918</v>
      </c>
      <c r="I275" s="149"/>
      <c r="L275" s="34"/>
      <c r="M275" s="150"/>
      <c r="T275" s="55"/>
      <c r="AT275" s="18" t="s">
        <v>255</v>
      </c>
      <c r="AU275" s="18" t="s">
        <v>21</v>
      </c>
    </row>
    <row r="276" spans="2:65" s="1" customFormat="1" ht="19.5">
      <c r="B276" s="34"/>
      <c r="D276" s="147" t="s">
        <v>284</v>
      </c>
      <c r="F276" s="167" t="s">
        <v>4919</v>
      </c>
      <c r="I276" s="149"/>
      <c r="L276" s="34"/>
      <c r="M276" s="150"/>
      <c r="T276" s="55"/>
      <c r="AT276" s="18" t="s">
        <v>284</v>
      </c>
      <c r="AU276" s="18" t="s">
        <v>21</v>
      </c>
    </row>
    <row r="277" spans="2:65" s="12" customFormat="1">
      <c r="B277" s="153"/>
      <c r="D277" s="147" t="s">
        <v>262</v>
      </c>
      <c r="E277" s="154" t="s">
        <v>29</v>
      </c>
      <c r="F277" s="155" t="s">
        <v>5123</v>
      </c>
      <c r="H277" s="156">
        <v>0.44</v>
      </c>
      <c r="I277" s="157"/>
      <c r="L277" s="153"/>
      <c r="M277" s="158"/>
      <c r="T277" s="159"/>
      <c r="AT277" s="154" t="s">
        <v>262</v>
      </c>
      <c r="AU277" s="154" t="s">
        <v>21</v>
      </c>
      <c r="AV277" s="12" t="s">
        <v>21</v>
      </c>
      <c r="AW277" s="12" t="s">
        <v>36</v>
      </c>
      <c r="AX277" s="12" t="s">
        <v>83</v>
      </c>
      <c r="AY277" s="154" t="s">
        <v>244</v>
      </c>
    </row>
    <row r="278" spans="2:65" s="11" customFormat="1" ht="22.9" customHeight="1">
      <c r="B278" s="122"/>
      <c r="D278" s="123" t="s">
        <v>74</v>
      </c>
      <c r="E278" s="132" t="s">
        <v>775</v>
      </c>
      <c r="F278" s="132" t="s">
        <v>776</v>
      </c>
      <c r="I278" s="125"/>
      <c r="J278" s="133">
        <f>BK278</f>
        <v>0</v>
      </c>
      <c r="L278" s="122"/>
      <c r="M278" s="127"/>
      <c r="P278" s="128">
        <f>SUM(P279:P281)</f>
        <v>0</v>
      </c>
      <c r="R278" s="128">
        <f>SUM(R279:R281)</f>
        <v>0</v>
      </c>
      <c r="T278" s="129">
        <f>SUM(T279:T281)</f>
        <v>0</v>
      </c>
      <c r="AR278" s="123" t="s">
        <v>83</v>
      </c>
      <c r="AT278" s="130" t="s">
        <v>74</v>
      </c>
      <c r="AU278" s="130" t="s">
        <v>83</v>
      </c>
      <c r="AY278" s="123" t="s">
        <v>244</v>
      </c>
      <c r="BK278" s="131">
        <f>SUM(BK279:BK281)</f>
        <v>0</v>
      </c>
    </row>
    <row r="279" spans="2:65" s="1" customFormat="1" ht="16.5" customHeight="1">
      <c r="B279" s="34"/>
      <c r="C279" s="134" t="s">
        <v>539</v>
      </c>
      <c r="D279" s="134" t="s">
        <v>246</v>
      </c>
      <c r="E279" s="135" t="s">
        <v>778</v>
      </c>
      <c r="F279" s="136" t="s">
        <v>779</v>
      </c>
      <c r="G279" s="137" t="s">
        <v>416</v>
      </c>
      <c r="H279" s="138">
        <v>21.035</v>
      </c>
      <c r="I279" s="139"/>
      <c r="J279" s="140">
        <f>ROUND(I279*H279,2)</f>
        <v>0</v>
      </c>
      <c r="K279" s="136" t="s">
        <v>250</v>
      </c>
      <c r="L279" s="34"/>
      <c r="M279" s="141" t="s">
        <v>29</v>
      </c>
      <c r="N279" s="142" t="s">
        <v>46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251</v>
      </c>
      <c r="AT279" s="145" t="s">
        <v>246</v>
      </c>
      <c r="AU279" s="145" t="s">
        <v>21</v>
      </c>
      <c r="AY279" s="18" t="s">
        <v>244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83</v>
      </c>
      <c r="BK279" s="146">
        <f>ROUND(I279*H279,2)</f>
        <v>0</v>
      </c>
      <c r="BL279" s="18" t="s">
        <v>251</v>
      </c>
      <c r="BM279" s="145" t="s">
        <v>5196</v>
      </c>
    </row>
    <row r="280" spans="2:65" s="1" customFormat="1">
      <c r="B280" s="34"/>
      <c r="D280" s="147" t="s">
        <v>253</v>
      </c>
      <c r="F280" s="148" t="s">
        <v>781</v>
      </c>
      <c r="I280" s="149"/>
      <c r="L280" s="34"/>
      <c r="M280" s="150"/>
      <c r="T280" s="55"/>
      <c r="AT280" s="18" t="s">
        <v>253</v>
      </c>
      <c r="AU280" s="18" t="s">
        <v>21</v>
      </c>
    </row>
    <row r="281" spans="2:65" s="1" customFormat="1">
      <c r="B281" s="34"/>
      <c r="D281" s="151" t="s">
        <v>255</v>
      </c>
      <c r="F281" s="152" t="s">
        <v>782</v>
      </c>
      <c r="I281" s="149"/>
      <c r="L281" s="34"/>
      <c r="M281" s="185"/>
      <c r="N281" s="186"/>
      <c r="O281" s="186"/>
      <c r="P281" s="186"/>
      <c r="Q281" s="186"/>
      <c r="R281" s="186"/>
      <c r="S281" s="186"/>
      <c r="T281" s="187"/>
      <c r="AT281" s="18" t="s">
        <v>255</v>
      </c>
      <c r="AU281" s="18" t="s">
        <v>21</v>
      </c>
    </row>
    <row r="282" spans="2:65" s="1" customFormat="1" ht="6.95" customHeight="1">
      <c r="B282" s="43"/>
      <c r="C282" s="44"/>
      <c r="D282" s="44"/>
      <c r="E282" s="44"/>
      <c r="F282" s="44"/>
      <c r="G282" s="44"/>
      <c r="H282" s="44"/>
      <c r="I282" s="44"/>
      <c r="J282" s="44"/>
      <c r="K282" s="44"/>
      <c r="L282" s="34"/>
    </row>
  </sheetData>
  <sheetProtection algorithmName="SHA-512" hashValue="4W9N/qbnFuXG2JdXdYeYvrJVgMGQkrGJSGWch1wDnv/CxAa1+ZgTELi12CJ4cleNdB7np3ic+0LSvqiEqdIc2g==" saltValue="Ast5N/1YhVtBbtFlPugSsRr4IdCrdPqmukiFmh0klLKH6VBR//A2H8mvcvbnn185O6FKXdxuzb+GGzFl7I0Pgg==" spinCount="100000" sheet="1" objects="1" scenarios="1" formatColumns="0" formatRows="0" autoFilter="0"/>
  <autoFilter ref="C91:K281" xr:uid="{00000000-0009-0000-0000-000017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1700-000000000000}"/>
    <hyperlink ref="F101" r:id="rId2" xr:uid="{00000000-0004-0000-1700-000001000000}"/>
    <hyperlink ref="F104" r:id="rId3" xr:uid="{00000000-0004-0000-1700-000002000000}"/>
    <hyperlink ref="F110" r:id="rId4" xr:uid="{00000000-0004-0000-1700-000003000000}"/>
    <hyperlink ref="F115" r:id="rId5" xr:uid="{00000000-0004-0000-1700-000004000000}"/>
    <hyperlink ref="F120" r:id="rId6" xr:uid="{00000000-0004-0000-1700-000005000000}"/>
    <hyperlink ref="F124" r:id="rId7" xr:uid="{00000000-0004-0000-1700-000006000000}"/>
    <hyperlink ref="F127" r:id="rId8" xr:uid="{00000000-0004-0000-1700-000007000000}"/>
    <hyperlink ref="F132" r:id="rId9" xr:uid="{00000000-0004-0000-1700-000008000000}"/>
    <hyperlink ref="F135" r:id="rId10" xr:uid="{00000000-0004-0000-1700-000009000000}"/>
    <hyperlink ref="F143" r:id="rId11" xr:uid="{00000000-0004-0000-1700-00000A000000}"/>
    <hyperlink ref="F151" r:id="rId12" xr:uid="{00000000-0004-0000-1700-00000B000000}"/>
    <hyperlink ref="F155" r:id="rId13" xr:uid="{00000000-0004-0000-1700-00000C000000}"/>
    <hyperlink ref="F159" r:id="rId14" xr:uid="{00000000-0004-0000-1700-00000D000000}"/>
    <hyperlink ref="F168" r:id="rId15" xr:uid="{00000000-0004-0000-1700-00000E000000}"/>
    <hyperlink ref="F179" r:id="rId16" xr:uid="{00000000-0004-0000-1700-00000F000000}"/>
    <hyperlink ref="F184" r:id="rId17" xr:uid="{00000000-0004-0000-1700-000010000000}"/>
    <hyperlink ref="F192" r:id="rId18" xr:uid="{00000000-0004-0000-1700-000011000000}"/>
    <hyperlink ref="F196" r:id="rId19" xr:uid="{00000000-0004-0000-1700-000012000000}"/>
    <hyperlink ref="F203" r:id="rId20" xr:uid="{00000000-0004-0000-1700-000013000000}"/>
    <hyperlink ref="F206" r:id="rId21" xr:uid="{00000000-0004-0000-1700-000014000000}"/>
    <hyperlink ref="F210" r:id="rId22" xr:uid="{00000000-0004-0000-1700-000015000000}"/>
    <hyperlink ref="F215" r:id="rId23" xr:uid="{00000000-0004-0000-1700-000016000000}"/>
    <hyperlink ref="F220" r:id="rId24" xr:uid="{00000000-0004-0000-1700-000017000000}"/>
    <hyperlink ref="F225" r:id="rId25" xr:uid="{00000000-0004-0000-1700-000018000000}"/>
    <hyperlink ref="F229" r:id="rId26" xr:uid="{00000000-0004-0000-1700-000019000000}"/>
    <hyperlink ref="F232" r:id="rId27" xr:uid="{00000000-0004-0000-1700-00001A000000}"/>
    <hyperlink ref="F235" r:id="rId28" xr:uid="{00000000-0004-0000-1700-00001B000000}"/>
    <hyperlink ref="F239" r:id="rId29" xr:uid="{00000000-0004-0000-1700-00001C000000}"/>
    <hyperlink ref="F244" r:id="rId30" xr:uid="{00000000-0004-0000-1700-00001D000000}"/>
    <hyperlink ref="F247" r:id="rId31" xr:uid="{00000000-0004-0000-1700-00001E000000}"/>
    <hyperlink ref="F253" r:id="rId32" xr:uid="{00000000-0004-0000-1700-00001F000000}"/>
    <hyperlink ref="F259" r:id="rId33" xr:uid="{00000000-0004-0000-1700-000020000000}"/>
    <hyperlink ref="F266" r:id="rId34" xr:uid="{00000000-0004-0000-1700-000021000000}"/>
    <hyperlink ref="F275" r:id="rId35" xr:uid="{00000000-0004-0000-1700-000022000000}"/>
    <hyperlink ref="F281" r:id="rId36" xr:uid="{00000000-0004-0000-17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5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157</v>
      </c>
      <c r="AZ2" s="92" t="s">
        <v>5052</v>
      </c>
      <c r="BA2" s="92" t="s">
        <v>29</v>
      </c>
      <c r="BB2" s="92" t="s">
        <v>29</v>
      </c>
      <c r="BC2" s="92" t="s">
        <v>5197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4785</v>
      </c>
      <c r="BA3" s="92" t="s">
        <v>29</v>
      </c>
      <c r="BB3" s="92" t="s">
        <v>29</v>
      </c>
      <c r="BC3" s="92" t="s">
        <v>5198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ht="12" customHeight="1">
      <c r="B8" s="21"/>
      <c r="D8" s="28" t="s">
        <v>210</v>
      </c>
      <c r="L8" s="21"/>
    </row>
    <row r="9" spans="2:56" s="1" customFormat="1" ht="16.5" customHeight="1">
      <c r="B9" s="34"/>
      <c r="E9" s="336" t="s">
        <v>4787</v>
      </c>
      <c r="F9" s="335"/>
      <c r="G9" s="335"/>
      <c r="H9" s="335"/>
      <c r="L9" s="34"/>
    </row>
    <row r="10" spans="2:56" s="1" customFormat="1" ht="12" customHeight="1">
      <c r="B10" s="34"/>
      <c r="D10" s="28" t="s">
        <v>2412</v>
      </c>
      <c r="L10" s="34"/>
    </row>
    <row r="11" spans="2:56" s="1" customFormat="1" ht="16.5" customHeight="1">
      <c r="B11" s="34"/>
      <c r="E11" s="310" t="s">
        <v>5199</v>
      </c>
      <c r="F11" s="335"/>
      <c r="G11" s="335"/>
      <c r="H11" s="335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ROUND(J92,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ROUND((SUM(BE92:BE252)),  2)</f>
        <v>0</v>
      </c>
      <c r="I35" s="96">
        <v>0.21</v>
      </c>
      <c r="J35" s="85">
        <f>ROUND(((SUM(BE92:BE252))*I35),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ROUND((SUM(BF92:BF252)),  2)</f>
        <v>0</v>
      </c>
      <c r="I36" s="96">
        <v>0.15</v>
      </c>
      <c r="J36" s="85">
        <f>ROUND(((SUM(BF92:BF252))*I36),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ROUND((SUM(BG92:BG252)),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ROUND((SUM(BH92:BH252)),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ROUND((SUM(BI92:BI252)),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4787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SO 040.42.9 - Vyústění vnitřních vod zprava v km 0,297 24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J92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J93</f>
        <v>0</v>
      </c>
      <c r="L64" s="106"/>
    </row>
    <row r="65" spans="2:12" s="9" customFormat="1" ht="19.899999999999999" customHeight="1">
      <c r="B65" s="110"/>
      <c r="D65" s="111" t="s">
        <v>217</v>
      </c>
      <c r="E65" s="112"/>
      <c r="F65" s="112"/>
      <c r="G65" s="112"/>
      <c r="H65" s="112"/>
      <c r="I65" s="112"/>
      <c r="J65" s="113">
        <f>J94</f>
        <v>0</v>
      </c>
      <c r="L65" s="110"/>
    </row>
    <row r="66" spans="2:12" s="9" customFormat="1" ht="19.899999999999999" customHeight="1">
      <c r="B66" s="110"/>
      <c r="D66" s="111" t="s">
        <v>218</v>
      </c>
      <c r="E66" s="112"/>
      <c r="F66" s="112"/>
      <c r="G66" s="112"/>
      <c r="H66" s="112"/>
      <c r="I66" s="112"/>
      <c r="J66" s="113">
        <f>J179</f>
        <v>0</v>
      </c>
      <c r="L66" s="110"/>
    </row>
    <row r="67" spans="2:12" s="9" customFormat="1" ht="19.899999999999999" customHeight="1">
      <c r="B67" s="110"/>
      <c r="D67" s="111" t="s">
        <v>219</v>
      </c>
      <c r="E67" s="112"/>
      <c r="F67" s="112"/>
      <c r="G67" s="112"/>
      <c r="H67" s="112"/>
      <c r="I67" s="112"/>
      <c r="J67" s="113">
        <f>J184</f>
        <v>0</v>
      </c>
      <c r="L67" s="110"/>
    </row>
    <row r="68" spans="2:12" s="9" customFormat="1" ht="19.899999999999999" customHeight="1">
      <c r="B68" s="110"/>
      <c r="D68" s="111" t="s">
        <v>220</v>
      </c>
      <c r="E68" s="112"/>
      <c r="F68" s="112"/>
      <c r="G68" s="112"/>
      <c r="H68" s="112"/>
      <c r="I68" s="112"/>
      <c r="J68" s="113">
        <f>J213</f>
        <v>0</v>
      </c>
      <c r="L68" s="110"/>
    </row>
    <row r="69" spans="2:12" s="9" customFormat="1" ht="19.899999999999999" customHeight="1">
      <c r="B69" s="110"/>
      <c r="D69" s="111" t="s">
        <v>1345</v>
      </c>
      <c r="E69" s="112"/>
      <c r="F69" s="112"/>
      <c r="G69" s="112"/>
      <c r="H69" s="112"/>
      <c r="I69" s="112"/>
      <c r="J69" s="113">
        <f>J222</f>
        <v>0</v>
      </c>
      <c r="L69" s="110"/>
    </row>
    <row r="70" spans="2:12" s="9" customFormat="1" ht="19.899999999999999" customHeight="1">
      <c r="B70" s="110"/>
      <c r="D70" s="111" t="s">
        <v>224</v>
      </c>
      <c r="E70" s="112"/>
      <c r="F70" s="112"/>
      <c r="G70" s="112"/>
      <c r="H70" s="112"/>
      <c r="I70" s="112"/>
      <c r="J70" s="113">
        <f>J249</f>
        <v>0</v>
      </c>
      <c r="L70" s="110"/>
    </row>
    <row r="71" spans="2:12" s="1" customFormat="1" ht="21.75" customHeight="1">
      <c r="B71" s="34"/>
      <c r="L71" s="34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4"/>
    </row>
    <row r="76" spans="2:12" s="1" customFormat="1" ht="6.9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4"/>
    </row>
    <row r="77" spans="2:12" s="1" customFormat="1" ht="24.95" customHeight="1">
      <c r="B77" s="34"/>
      <c r="C77" s="22" t="s">
        <v>229</v>
      </c>
      <c r="L77" s="34"/>
    </row>
    <row r="78" spans="2:12" s="1" customFormat="1" ht="6.95" customHeight="1">
      <c r="B78" s="34"/>
      <c r="L78" s="34"/>
    </row>
    <row r="79" spans="2:12" s="1" customFormat="1" ht="12" customHeight="1">
      <c r="B79" s="34"/>
      <c r="C79" s="28" t="s">
        <v>16</v>
      </c>
      <c r="L79" s="34"/>
    </row>
    <row r="80" spans="2:12" s="1" customFormat="1" ht="16.5" customHeight="1">
      <c r="B80" s="34"/>
      <c r="E80" s="336" t="str">
        <f>E7</f>
        <v>Opatření Zátor-Loučky, OHO, Dílčí stavba 02.040 Opatření v úseku Zátor - Loučky</v>
      </c>
      <c r="F80" s="337"/>
      <c r="G80" s="337"/>
      <c r="H80" s="337"/>
      <c r="L80" s="34"/>
    </row>
    <row r="81" spans="2:65" ht="12" customHeight="1">
      <c r="B81" s="21"/>
      <c r="C81" s="28" t="s">
        <v>210</v>
      </c>
      <c r="L81" s="21"/>
    </row>
    <row r="82" spans="2:65" s="1" customFormat="1" ht="16.5" customHeight="1">
      <c r="B82" s="34"/>
      <c r="E82" s="336" t="s">
        <v>4787</v>
      </c>
      <c r="F82" s="335"/>
      <c r="G82" s="335"/>
      <c r="H82" s="335"/>
      <c r="L82" s="34"/>
    </row>
    <row r="83" spans="2:65" s="1" customFormat="1" ht="12" customHeight="1">
      <c r="B83" s="34"/>
      <c r="C83" s="28" t="s">
        <v>2412</v>
      </c>
      <c r="L83" s="34"/>
    </row>
    <row r="84" spans="2:65" s="1" customFormat="1" ht="16.5" customHeight="1">
      <c r="B84" s="34"/>
      <c r="E84" s="310" t="str">
        <f>E11</f>
        <v>SO 040.42.9 - Vyústění vnitřních vod zprava v km 0,297 24</v>
      </c>
      <c r="F84" s="335"/>
      <c r="G84" s="335"/>
      <c r="H84" s="335"/>
      <c r="L84" s="34"/>
    </row>
    <row r="85" spans="2:65" s="1" customFormat="1" ht="6.95" customHeight="1">
      <c r="B85" s="34"/>
      <c r="L85" s="34"/>
    </row>
    <row r="86" spans="2:65" s="1" customFormat="1" ht="12" customHeight="1">
      <c r="B86" s="34"/>
      <c r="C86" s="28" t="s">
        <v>22</v>
      </c>
      <c r="F86" s="26" t="str">
        <f>F14</f>
        <v>Zátor</v>
      </c>
      <c r="I86" s="28" t="s">
        <v>24</v>
      </c>
      <c r="J86" s="51">
        <f>IF(J14="","",J14)</f>
        <v>45897</v>
      </c>
      <c r="L86" s="34"/>
    </row>
    <row r="87" spans="2:65" s="1" customFormat="1" ht="6.95" customHeight="1">
      <c r="B87" s="34"/>
      <c r="L87" s="34"/>
    </row>
    <row r="88" spans="2:65" s="1" customFormat="1" ht="15.2" customHeight="1">
      <c r="B88" s="34"/>
      <c r="C88" s="28" t="s">
        <v>27</v>
      </c>
      <c r="F88" s="26" t="str">
        <f>E17</f>
        <v>Povodí Odry, státní podnik</v>
      </c>
      <c r="I88" s="28" t="s">
        <v>34</v>
      </c>
      <c r="J88" s="32" t="str">
        <f>E23</f>
        <v>AQUATIS, a.s.</v>
      </c>
      <c r="L88" s="34"/>
    </row>
    <row r="89" spans="2:65" s="1" customFormat="1" ht="25.7" customHeight="1">
      <c r="B89" s="34"/>
      <c r="C89" s="28" t="s">
        <v>32</v>
      </c>
      <c r="F89" s="26" t="str">
        <f>IF(E20="","",E20)</f>
        <v>Vyplň údaj</v>
      </c>
      <c r="I89" s="28" t="s">
        <v>37</v>
      </c>
      <c r="J89" s="32" t="str">
        <f>E26</f>
        <v>Ing. Michal Jendruščák</v>
      </c>
      <c r="L89" s="34"/>
    </row>
    <row r="90" spans="2:65" s="1" customFormat="1" ht="10.35" customHeight="1">
      <c r="B90" s="34"/>
      <c r="L90" s="34"/>
    </row>
    <row r="91" spans="2:65" s="10" customFormat="1" ht="29.25" customHeight="1">
      <c r="B91" s="114"/>
      <c r="C91" s="115" t="s">
        <v>230</v>
      </c>
      <c r="D91" s="116" t="s">
        <v>60</v>
      </c>
      <c r="E91" s="116" t="s">
        <v>56</v>
      </c>
      <c r="F91" s="116" t="s">
        <v>57</v>
      </c>
      <c r="G91" s="116" t="s">
        <v>231</v>
      </c>
      <c r="H91" s="116" t="s">
        <v>232</v>
      </c>
      <c r="I91" s="116" t="s">
        <v>233</v>
      </c>
      <c r="J91" s="116" t="s">
        <v>214</v>
      </c>
      <c r="K91" s="117" t="s">
        <v>234</v>
      </c>
      <c r="L91" s="114"/>
      <c r="M91" s="58" t="s">
        <v>29</v>
      </c>
      <c r="N91" s="59" t="s">
        <v>45</v>
      </c>
      <c r="O91" s="59" t="s">
        <v>235</v>
      </c>
      <c r="P91" s="59" t="s">
        <v>236</v>
      </c>
      <c r="Q91" s="59" t="s">
        <v>237</v>
      </c>
      <c r="R91" s="59" t="s">
        <v>238</v>
      </c>
      <c r="S91" s="59" t="s">
        <v>239</v>
      </c>
      <c r="T91" s="60" t="s">
        <v>240</v>
      </c>
    </row>
    <row r="92" spans="2:65" s="1" customFormat="1" ht="22.9" customHeight="1">
      <c r="B92" s="34"/>
      <c r="C92" s="63" t="s">
        <v>241</v>
      </c>
      <c r="J92" s="118">
        <f>BK92</f>
        <v>0</v>
      </c>
      <c r="L92" s="34"/>
      <c r="M92" s="61"/>
      <c r="N92" s="52"/>
      <c r="O92" s="52"/>
      <c r="P92" s="119">
        <f>P93</f>
        <v>0</v>
      </c>
      <c r="Q92" s="52"/>
      <c r="R92" s="119">
        <f>R93</f>
        <v>6.0298736899999996</v>
      </c>
      <c r="S92" s="52"/>
      <c r="T92" s="120">
        <f>T93</f>
        <v>0</v>
      </c>
      <c r="AT92" s="18" t="s">
        <v>74</v>
      </c>
      <c r="AU92" s="18" t="s">
        <v>215</v>
      </c>
      <c r="BK92" s="121">
        <f>BK93</f>
        <v>0</v>
      </c>
    </row>
    <row r="93" spans="2:65" s="11" customFormat="1" ht="25.9" customHeight="1">
      <c r="B93" s="122"/>
      <c r="D93" s="123" t="s">
        <v>74</v>
      </c>
      <c r="E93" s="124" t="s">
        <v>242</v>
      </c>
      <c r="F93" s="124" t="s">
        <v>243</v>
      </c>
      <c r="I93" s="125"/>
      <c r="J93" s="126">
        <f>BK93</f>
        <v>0</v>
      </c>
      <c r="L93" s="122"/>
      <c r="M93" s="127"/>
      <c r="P93" s="128">
        <f>P94+P179+P184+P213+P222+P249</f>
        <v>0</v>
      </c>
      <c r="R93" s="128">
        <f>R94+R179+R184+R213+R222+R249</f>
        <v>6.0298736899999996</v>
      </c>
      <c r="T93" s="129">
        <f>T94+T179+T184+T213+T222+T249</f>
        <v>0</v>
      </c>
      <c r="AR93" s="123" t="s">
        <v>83</v>
      </c>
      <c r="AT93" s="130" t="s">
        <v>74</v>
      </c>
      <c r="AU93" s="130" t="s">
        <v>75</v>
      </c>
      <c r="AY93" s="123" t="s">
        <v>244</v>
      </c>
      <c r="BK93" s="131">
        <f>BK94+BK179+BK184+BK213+BK222+BK249</f>
        <v>0</v>
      </c>
    </row>
    <row r="94" spans="2:65" s="11" customFormat="1" ht="22.9" customHeight="1">
      <c r="B94" s="122"/>
      <c r="D94" s="123" t="s">
        <v>74</v>
      </c>
      <c r="E94" s="132" t="s">
        <v>83</v>
      </c>
      <c r="F94" s="132" t="s">
        <v>245</v>
      </c>
      <c r="I94" s="125"/>
      <c r="J94" s="133">
        <f>BK94</f>
        <v>0</v>
      </c>
      <c r="L94" s="122"/>
      <c r="M94" s="127"/>
      <c r="P94" s="128">
        <f>SUM(P95:P178)</f>
        <v>0</v>
      </c>
      <c r="R94" s="128">
        <f>SUM(R95:R178)</f>
        <v>8.4000000000000003E-4</v>
      </c>
      <c r="T94" s="129">
        <f>SUM(T95:T178)</f>
        <v>0</v>
      </c>
      <c r="AR94" s="123" t="s">
        <v>83</v>
      </c>
      <c r="AT94" s="130" t="s">
        <v>74</v>
      </c>
      <c r="AU94" s="130" t="s">
        <v>83</v>
      </c>
      <c r="AY94" s="123" t="s">
        <v>244</v>
      </c>
      <c r="BK94" s="131">
        <f>SUM(BK95:BK178)</f>
        <v>0</v>
      </c>
    </row>
    <row r="95" spans="2:65" s="1" customFormat="1" ht="16.5" customHeight="1">
      <c r="B95" s="34"/>
      <c r="C95" s="134" t="s">
        <v>83</v>
      </c>
      <c r="D95" s="134" t="s">
        <v>246</v>
      </c>
      <c r="E95" s="135" t="s">
        <v>1349</v>
      </c>
      <c r="F95" s="136" t="s">
        <v>1350</v>
      </c>
      <c r="G95" s="137" t="s">
        <v>1351</v>
      </c>
      <c r="H95" s="138">
        <v>20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3.0000000000000001E-5</v>
      </c>
      <c r="R95" s="143">
        <f>Q95*H95</f>
        <v>6.0000000000000006E-4</v>
      </c>
      <c r="S95" s="143">
        <v>0</v>
      </c>
      <c r="T95" s="144">
        <f>S95*H95</f>
        <v>0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5200</v>
      </c>
    </row>
    <row r="96" spans="2:65" s="1" customFormat="1">
      <c r="B96" s="34"/>
      <c r="D96" s="147" t="s">
        <v>253</v>
      </c>
      <c r="F96" s="148" t="s">
        <v>1353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1354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29</v>
      </c>
      <c r="F98" s="155" t="s">
        <v>4790</v>
      </c>
      <c r="H98" s="156">
        <v>20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16.5" customHeight="1">
      <c r="B99" s="34"/>
      <c r="C99" s="134" t="s">
        <v>21</v>
      </c>
      <c r="D99" s="134" t="s">
        <v>246</v>
      </c>
      <c r="E99" s="135" t="s">
        <v>1356</v>
      </c>
      <c r="F99" s="136" t="s">
        <v>1357</v>
      </c>
      <c r="G99" s="137" t="s">
        <v>1358</v>
      </c>
      <c r="H99" s="138">
        <v>4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5201</v>
      </c>
    </row>
    <row r="100" spans="2:65" s="1" customFormat="1">
      <c r="B100" s="34"/>
      <c r="D100" s="147" t="s">
        <v>253</v>
      </c>
      <c r="F100" s="148" t="s">
        <v>1360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1361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" customFormat="1" ht="16.5" customHeight="1">
      <c r="B102" s="34"/>
      <c r="C102" s="134" t="s">
        <v>264</v>
      </c>
      <c r="D102" s="134" t="s">
        <v>246</v>
      </c>
      <c r="E102" s="135" t="s">
        <v>4044</v>
      </c>
      <c r="F102" s="136" t="s">
        <v>4045</v>
      </c>
      <c r="G102" s="137" t="s">
        <v>249</v>
      </c>
      <c r="H102" s="138">
        <v>88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5202</v>
      </c>
    </row>
    <row r="103" spans="2:65" s="1" customFormat="1">
      <c r="B103" s="34"/>
      <c r="D103" s="147" t="s">
        <v>253</v>
      </c>
      <c r="F103" s="148" t="s">
        <v>4047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4048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" customFormat="1" ht="19.5">
      <c r="B105" s="34"/>
      <c r="D105" s="147" t="s">
        <v>284</v>
      </c>
      <c r="F105" s="167" t="s">
        <v>4793</v>
      </c>
      <c r="I105" s="149"/>
      <c r="L105" s="34"/>
      <c r="M105" s="150"/>
      <c r="T105" s="55"/>
      <c r="AT105" s="18" t="s">
        <v>284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5203</v>
      </c>
      <c r="H106" s="156">
        <v>88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3" customFormat="1">
      <c r="B107" s="160"/>
      <c r="D107" s="147" t="s">
        <v>262</v>
      </c>
      <c r="E107" s="161" t="s">
        <v>29</v>
      </c>
      <c r="F107" s="162" t="s">
        <v>271</v>
      </c>
      <c r="H107" s="163">
        <v>88</v>
      </c>
      <c r="I107" s="164"/>
      <c r="L107" s="160"/>
      <c r="M107" s="165"/>
      <c r="T107" s="166"/>
      <c r="AT107" s="161" t="s">
        <v>262</v>
      </c>
      <c r="AU107" s="161" t="s">
        <v>21</v>
      </c>
      <c r="AV107" s="13" t="s">
        <v>251</v>
      </c>
      <c r="AW107" s="13" t="s">
        <v>36</v>
      </c>
      <c r="AX107" s="13" t="s">
        <v>83</v>
      </c>
      <c r="AY107" s="161" t="s">
        <v>244</v>
      </c>
    </row>
    <row r="108" spans="2:65" s="1" customFormat="1" ht="16.5" customHeight="1">
      <c r="B108" s="34"/>
      <c r="C108" s="134" t="s">
        <v>251</v>
      </c>
      <c r="D108" s="134" t="s">
        <v>246</v>
      </c>
      <c r="E108" s="135" t="s">
        <v>4795</v>
      </c>
      <c r="F108" s="136" t="s">
        <v>4796</v>
      </c>
      <c r="G108" s="137" t="s">
        <v>274</v>
      </c>
      <c r="H108" s="138">
        <v>61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5204</v>
      </c>
    </row>
    <row r="109" spans="2:65" s="1" customFormat="1">
      <c r="B109" s="34"/>
      <c r="D109" s="147" t="s">
        <v>253</v>
      </c>
      <c r="F109" s="148" t="s">
        <v>4798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4799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2" customFormat="1">
      <c r="B111" s="153"/>
      <c r="D111" s="147" t="s">
        <v>262</v>
      </c>
      <c r="E111" s="154" t="s">
        <v>29</v>
      </c>
      <c r="F111" s="155" t="s">
        <v>5205</v>
      </c>
      <c r="H111" s="156">
        <v>61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83</v>
      </c>
      <c r="AY111" s="154" t="s">
        <v>244</v>
      </c>
    </row>
    <row r="112" spans="2:65" s="1" customFormat="1" ht="24.2" customHeight="1">
      <c r="B112" s="34"/>
      <c r="C112" s="134" t="s">
        <v>279</v>
      </c>
      <c r="D112" s="134" t="s">
        <v>246</v>
      </c>
      <c r="E112" s="135" t="s">
        <v>4801</v>
      </c>
      <c r="F112" s="136" t="s">
        <v>4802</v>
      </c>
      <c r="G112" s="137" t="s">
        <v>274</v>
      </c>
      <c r="H112" s="138">
        <v>15</v>
      </c>
      <c r="I112" s="139"/>
      <c r="J112" s="140">
        <f>ROUND(I112*H112,2)</f>
        <v>0</v>
      </c>
      <c r="K112" s="136" t="s">
        <v>250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5206</v>
      </c>
    </row>
    <row r="113" spans="2:65" s="1" customFormat="1" ht="19.5">
      <c r="B113" s="34"/>
      <c r="D113" s="147" t="s">
        <v>253</v>
      </c>
      <c r="F113" s="148" t="s">
        <v>4804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" customFormat="1">
      <c r="B114" s="34"/>
      <c r="D114" s="151" t="s">
        <v>255</v>
      </c>
      <c r="F114" s="152" t="s">
        <v>4805</v>
      </c>
      <c r="I114" s="149"/>
      <c r="L114" s="34"/>
      <c r="M114" s="150"/>
      <c r="T114" s="55"/>
      <c r="AT114" s="18" t="s">
        <v>255</v>
      </c>
      <c r="AU114" s="18" t="s">
        <v>21</v>
      </c>
    </row>
    <row r="115" spans="2:65" s="12" customFormat="1">
      <c r="B115" s="153"/>
      <c r="D115" s="147" t="s">
        <v>262</v>
      </c>
      <c r="E115" s="154" t="s">
        <v>29</v>
      </c>
      <c r="F115" s="155" t="s">
        <v>5207</v>
      </c>
      <c r="H115" s="156">
        <v>15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83</v>
      </c>
      <c r="AY115" s="154" t="s">
        <v>244</v>
      </c>
    </row>
    <row r="116" spans="2:65" s="1" customFormat="1" ht="21.75" customHeight="1">
      <c r="B116" s="34"/>
      <c r="C116" s="134" t="s">
        <v>286</v>
      </c>
      <c r="D116" s="134" t="s">
        <v>246</v>
      </c>
      <c r="E116" s="135" t="s">
        <v>4830</v>
      </c>
      <c r="F116" s="136" t="s">
        <v>4831</v>
      </c>
      <c r="G116" s="137" t="s">
        <v>274</v>
      </c>
      <c r="H116" s="138">
        <v>48.2</v>
      </c>
      <c r="I116" s="139"/>
      <c r="J116" s="140">
        <f>ROUND(I116*H116,2)</f>
        <v>0</v>
      </c>
      <c r="K116" s="136" t="s">
        <v>250</v>
      </c>
      <c r="L116" s="34"/>
      <c r="M116" s="141" t="s">
        <v>29</v>
      </c>
      <c r="N116" s="142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251</v>
      </c>
      <c r="AT116" s="145" t="s">
        <v>246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5208</v>
      </c>
    </row>
    <row r="117" spans="2:65" s="1" customFormat="1" ht="19.5">
      <c r="B117" s="34"/>
      <c r="D117" s="147" t="s">
        <v>253</v>
      </c>
      <c r="F117" s="148" t="s">
        <v>4833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>
      <c r="B118" s="34"/>
      <c r="D118" s="151" t="s">
        <v>255</v>
      </c>
      <c r="F118" s="152" t="s">
        <v>4834</v>
      </c>
      <c r="I118" s="149"/>
      <c r="L118" s="34"/>
      <c r="M118" s="150"/>
      <c r="T118" s="55"/>
      <c r="AT118" s="18" t="s">
        <v>255</v>
      </c>
      <c r="AU118" s="18" t="s">
        <v>21</v>
      </c>
    </row>
    <row r="119" spans="2:65" s="12" customFormat="1">
      <c r="B119" s="153"/>
      <c r="D119" s="147" t="s">
        <v>262</v>
      </c>
      <c r="E119" s="154" t="s">
        <v>29</v>
      </c>
      <c r="F119" s="155" t="s">
        <v>5209</v>
      </c>
      <c r="H119" s="156">
        <v>24.1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75</v>
      </c>
      <c r="AY119" s="154" t="s">
        <v>244</v>
      </c>
    </row>
    <row r="120" spans="2:65" s="14" customFormat="1">
      <c r="B120" s="168"/>
      <c r="D120" s="147" t="s">
        <v>262</v>
      </c>
      <c r="E120" s="169" t="s">
        <v>29</v>
      </c>
      <c r="F120" s="170" t="s">
        <v>321</v>
      </c>
      <c r="H120" s="171">
        <v>24.1</v>
      </c>
      <c r="I120" s="172"/>
      <c r="L120" s="168"/>
      <c r="M120" s="173"/>
      <c r="T120" s="174"/>
      <c r="AT120" s="169" t="s">
        <v>262</v>
      </c>
      <c r="AU120" s="169" t="s">
        <v>21</v>
      </c>
      <c r="AV120" s="14" t="s">
        <v>264</v>
      </c>
      <c r="AW120" s="14" t="s">
        <v>36</v>
      </c>
      <c r="AX120" s="14" t="s">
        <v>75</v>
      </c>
      <c r="AY120" s="169" t="s">
        <v>244</v>
      </c>
    </row>
    <row r="121" spans="2:65" s="12" customFormat="1">
      <c r="B121" s="153"/>
      <c r="D121" s="147" t="s">
        <v>262</v>
      </c>
      <c r="E121" s="154" t="s">
        <v>29</v>
      </c>
      <c r="F121" s="155" t="s">
        <v>5210</v>
      </c>
      <c r="H121" s="156">
        <v>24.1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75</v>
      </c>
      <c r="AY121" s="154" t="s">
        <v>244</v>
      </c>
    </row>
    <row r="122" spans="2:65" s="14" customFormat="1">
      <c r="B122" s="168"/>
      <c r="D122" s="147" t="s">
        <v>262</v>
      </c>
      <c r="E122" s="169" t="s">
        <v>4785</v>
      </c>
      <c r="F122" s="170" t="s">
        <v>321</v>
      </c>
      <c r="H122" s="171">
        <v>24.1</v>
      </c>
      <c r="I122" s="172"/>
      <c r="L122" s="168"/>
      <c r="M122" s="173"/>
      <c r="T122" s="174"/>
      <c r="AT122" s="169" t="s">
        <v>262</v>
      </c>
      <c r="AU122" s="169" t="s">
        <v>21</v>
      </c>
      <c r="AV122" s="14" t="s">
        <v>264</v>
      </c>
      <c r="AW122" s="14" t="s">
        <v>36</v>
      </c>
      <c r="AX122" s="14" t="s">
        <v>75</v>
      </c>
      <c r="AY122" s="169" t="s">
        <v>244</v>
      </c>
    </row>
    <row r="123" spans="2:65" s="13" customFormat="1">
      <c r="B123" s="160"/>
      <c r="D123" s="147" t="s">
        <v>262</v>
      </c>
      <c r="E123" s="161" t="s">
        <v>29</v>
      </c>
      <c r="F123" s="162" t="s">
        <v>271</v>
      </c>
      <c r="H123" s="163">
        <v>48.2</v>
      </c>
      <c r="I123" s="164"/>
      <c r="L123" s="160"/>
      <c r="M123" s="165"/>
      <c r="T123" s="166"/>
      <c r="AT123" s="161" t="s">
        <v>262</v>
      </c>
      <c r="AU123" s="161" t="s">
        <v>21</v>
      </c>
      <c r="AV123" s="13" t="s">
        <v>251</v>
      </c>
      <c r="AW123" s="13" t="s">
        <v>36</v>
      </c>
      <c r="AX123" s="13" t="s">
        <v>83</v>
      </c>
      <c r="AY123" s="161" t="s">
        <v>244</v>
      </c>
    </row>
    <row r="124" spans="2:65" s="1" customFormat="1" ht="21.75" customHeight="1">
      <c r="B124" s="34"/>
      <c r="C124" s="134" t="s">
        <v>293</v>
      </c>
      <c r="D124" s="134" t="s">
        <v>246</v>
      </c>
      <c r="E124" s="135" t="s">
        <v>315</v>
      </c>
      <c r="F124" s="136" t="s">
        <v>316</v>
      </c>
      <c r="G124" s="137" t="s">
        <v>274</v>
      </c>
      <c r="H124" s="138">
        <v>72.8</v>
      </c>
      <c r="I124" s="139"/>
      <c r="J124" s="140">
        <f>ROUND(I124*H124,2)</f>
        <v>0</v>
      </c>
      <c r="K124" s="136" t="s">
        <v>250</v>
      </c>
      <c r="L124" s="34"/>
      <c r="M124" s="141" t="s">
        <v>29</v>
      </c>
      <c r="N124" s="142" t="s">
        <v>46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251</v>
      </c>
      <c r="AT124" s="145" t="s">
        <v>246</v>
      </c>
      <c r="AU124" s="145" t="s">
        <v>21</v>
      </c>
      <c r="AY124" s="18" t="s">
        <v>244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83</v>
      </c>
      <c r="BK124" s="146">
        <f>ROUND(I124*H124,2)</f>
        <v>0</v>
      </c>
      <c r="BL124" s="18" t="s">
        <v>251</v>
      </c>
      <c r="BM124" s="145" t="s">
        <v>5211</v>
      </c>
    </row>
    <row r="125" spans="2:65" s="1" customFormat="1" ht="19.5">
      <c r="B125" s="34"/>
      <c r="D125" s="147" t="s">
        <v>253</v>
      </c>
      <c r="F125" s="148" t="s">
        <v>318</v>
      </c>
      <c r="I125" s="149"/>
      <c r="L125" s="34"/>
      <c r="M125" s="150"/>
      <c r="T125" s="55"/>
      <c r="AT125" s="18" t="s">
        <v>253</v>
      </c>
      <c r="AU125" s="18" t="s">
        <v>21</v>
      </c>
    </row>
    <row r="126" spans="2:65" s="1" customFormat="1">
      <c r="B126" s="34"/>
      <c r="D126" s="151" t="s">
        <v>255</v>
      </c>
      <c r="F126" s="152" t="s">
        <v>319</v>
      </c>
      <c r="I126" s="149"/>
      <c r="L126" s="34"/>
      <c r="M126" s="150"/>
      <c r="T126" s="55"/>
      <c r="AT126" s="18" t="s">
        <v>255</v>
      </c>
      <c r="AU126" s="18" t="s">
        <v>21</v>
      </c>
    </row>
    <row r="127" spans="2:65" s="12" customFormat="1">
      <c r="B127" s="153"/>
      <c r="D127" s="147" t="s">
        <v>262</v>
      </c>
      <c r="E127" s="154" t="s">
        <v>29</v>
      </c>
      <c r="F127" s="155" t="s">
        <v>5212</v>
      </c>
      <c r="H127" s="156">
        <v>17.600000000000001</v>
      </c>
      <c r="I127" s="157"/>
      <c r="L127" s="153"/>
      <c r="M127" s="158"/>
      <c r="T127" s="159"/>
      <c r="AT127" s="154" t="s">
        <v>262</v>
      </c>
      <c r="AU127" s="154" t="s">
        <v>21</v>
      </c>
      <c r="AV127" s="12" t="s">
        <v>21</v>
      </c>
      <c r="AW127" s="12" t="s">
        <v>36</v>
      </c>
      <c r="AX127" s="12" t="s">
        <v>75</v>
      </c>
      <c r="AY127" s="154" t="s">
        <v>244</v>
      </c>
    </row>
    <row r="128" spans="2:65" s="12" customFormat="1">
      <c r="B128" s="153"/>
      <c r="D128" s="147" t="s">
        <v>262</v>
      </c>
      <c r="E128" s="154" t="s">
        <v>29</v>
      </c>
      <c r="F128" s="155" t="s">
        <v>5213</v>
      </c>
      <c r="H128" s="156">
        <v>52.8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4" customFormat="1">
      <c r="B129" s="168"/>
      <c r="D129" s="147" t="s">
        <v>262</v>
      </c>
      <c r="E129" s="169" t="s">
        <v>29</v>
      </c>
      <c r="F129" s="170" t="s">
        <v>321</v>
      </c>
      <c r="H129" s="171">
        <v>70.400000000000006</v>
      </c>
      <c r="I129" s="172"/>
      <c r="L129" s="168"/>
      <c r="M129" s="173"/>
      <c r="T129" s="174"/>
      <c r="AT129" s="169" t="s">
        <v>262</v>
      </c>
      <c r="AU129" s="169" t="s">
        <v>21</v>
      </c>
      <c r="AV129" s="14" t="s">
        <v>264</v>
      </c>
      <c r="AW129" s="14" t="s">
        <v>36</v>
      </c>
      <c r="AX129" s="14" t="s">
        <v>75</v>
      </c>
      <c r="AY129" s="169" t="s">
        <v>244</v>
      </c>
    </row>
    <row r="130" spans="2:65" s="12" customFormat="1">
      <c r="B130" s="153"/>
      <c r="D130" s="147" t="s">
        <v>262</v>
      </c>
      <c r="E130" s="154" t="s">
        <v>29</v>
      </c>
      <c r="F130" s="155" t="s">
        <v>5214</v>
      </c>
      <c r="H130" s="156">
        <v>2.4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4" customFormat="1">
      <c r="B131" s="168"/>
      <c r="D131" s="147" t="s">
        <v>262</v>
      </c>
      <c r="E131" s="169" t="s">
        <v>5052</v>
      </c>
      <c r="F131" s="170" t="s">
        <v>321</v>
      </c>
      <c r="H131" s="171">
        <v>2.4</v>
      </c>
      <c r="I131" s="172"/>
      <c r="L131" s="168"/>
      <c r="M131" s="173"/>
      <c r="T131" s="174"/>
      <c r="AT131" s="169" t="s">
        <v>262</v>
      </c>
      <c r="AU131" s="169" t="s">
        <v>21</v>
      </c>
      <c r="AV131" s="14" t="s">
        <v>264</v>
      </c>
      <c r="AW131" s="14" t="s">
        <v>36</v>
      </c>
      <c r="AX131" s="14" t="s">
        <v>75</v>
      </c>
      <c r="AY131" s="169" t="s">
        <v>244</v>
      </c>
    </row>
    <row r="132" spans="2:65" s="13" customFormat="1">
      <c r="B132" s="160"/>
      <c r="D132" s="147" t="s">
        <v>262</v>
      </c>
      <c r="E132" s="161" t="s">
        <v>29</v>
      </c>
      <c r="F132" s="162" t="s">
        <v>271</v>
      </c>
      <c r="H132" s="163">
        <v>72.8</v>
      </c>
      <c r="I132" s="164"/>
      <c r="L132" s="160"/>
      <c r="M132" s="165"/>
      <c r="T132" s="166"/>
      <c r="AT132" s="161" t="s">
        <v>262</v>
      </c>
      <c r="AU132" s="161" t="s">
        <v>21</v>
      </c>
      <c r="AV132" s="13" t="s">
        <v>251</v>
      </c>
      <c r="AW132" s="13" t="s">
        <v>36</v>
      </c>
      <c r="AX132" s="13" t="s">
        <v>83</v>
      </c>
      <c r="AY132" s="161" t="s">
        <v>244</v>
      </c>
    </row>
    <row r="133" spans="2:65" s="1" customFormat="1" ht="21.75" customHeight="1">
      <c r="B133" s="34"/>
      <c r="C133" s="134" t="s">
        <v>300</v>
      </c>
      <c r="D133" s="134" t="s">
        <v>246</v>
      </c>
      <c r="E133" s="135" t="s">
        <v>392</v>
      </c>
      <c r="F133" s="136" t="s">
        <v>393</v>
      </c>
      <c r="G133" s="137" t="s">
        <v>274</v>
      </c>
      <c r="H133" s="138">
        <v>52</v>
      </c>
      <c r="I133" s="139"/>
      <c r="J133" s="140">
        <f>ROUND(I133*H133,2)</f>
        <v>0</v>
      </c>
      <c r="K133" s="136" t="s">
        <v>2724</v>
      </c>
      <c r="L133" s="34"/>
      <c r="M133" s="141" t="s">
        <v>29</v>
      </c>
      <c r="N133" s="142" t="s">
        <v>46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251</v>
      </c>
      <c r="AT133" s="145" t="s">
        <v>246</v>
      </c>
      <c r="AU133" s="145" t="s">
        <v>21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251</v>
      </c>
      <c r="BM133" s="145" t="s">
        <v>5215</v>
      </c>
    </row>
    <row r="134" spans="2:65" s="1" customFormat="1" ht="19.5">
      <c r="B134" s="34"/>
      <c r="D134" s="147" t="s">
        <v>253</v>
      </c>
      <c r="F134" s="148" t="s">
        <v>395</v>
      </c>
      <c r="I134" s="149"/>
      <c r="L134" s="34"/>
      <c r="M134" s="150"/>
      <c r="T134" s="55"/>
      <c r="AT134" s="18" t="s">
        <v>253</v>
      </c>
      <c r="AU134" s="18" t="s">
        <v>21</v>
      </c>
    </row>
    <row r="135" spans="2:65" s="1" customFormat="1">
      <c r="B135" s="34"/>
      <c r="D135" s="151" t="s">
        <v>255</v>
      </c>
      <c r="F135" s="152" t="s">
        <v>2726</v>
      </c>
      <c r="I135" s="149"/>
      <c r="L135" s="34"/>
      <c r="M135" s="150"/>
      <c r="T135" s="55"/>
      <c r="AT135" s="18" t="s">
        <v>255</v>
      </c>
      <c r="AU135" s="18" t="s">
        <v>21</v>
      </c>
    </row>
    <row r="136" spans="2:65" s="12" customFormat="1">
      <c r="B136" s="153"/>
      <c r="D136" s="147" t="s">
        <v>262</v>
      </c>
      <c r="E136" s="154" t="s">
        <v>29</v>
      </c>
      <c r="F136" s="155" t="s">
        <v>5147</v>
      </c>
      <c r="H136" s="156">
        <v>52</v>
      </c>
      <c r="I136" s="157"/>
      <c r="L136" s="153"/>
      <c r="M136" s="158"/>
      <c r="T136" s="159"/>
      <c r="AT136" s="154" t="s">
        <v>262</v>
      </c>
      <c r="AU136" s="154" t="s">
        <v>21</v>
      </c>
      <c r="AV136" s="12" t="s">
        <v>21</v>
      </c>
      <c r="AW136" s="12" t="s">
        <v>36</v>
      </c>
      <c r="AX136" s="12" t="s">
        <v>83</v>
      </c>
      <c r="AY136" s="154" t="s">
        <v>244</v>
      </c>
    </row>
    <row r="137" spans="2:65" s="1" customFormat="1" ht="24.2" customHeight="1">
      <c r="B137" s="34"/>
      <c r="C137" s="134" t="s">
        <v>307</v>
      </c>
      <c r="D137" s="134" t="s">
        <v>246</v>
      </c>
      <c r="E137" s="135" t="s">
        <v>400</v>
      </c>
      <c r="F137" s="136" t="s">
        <v>401</v>
      </c>
      <c r="G137" s="137" t="s">
        <v>274</v>
      </c>
      <c r="H137" s="138">
        <v>520</v>
      </c>
      <c r="I137" s="139"/>
      <c r="J137" s="140">
        <f>ROUND(I137*H137,2)</f>
        <v>0</v>
      </c>
      <c r="K137" s="136" t="s">
        <v>2724</v>
      </c>
      <c r="L137" s="34"/>
      <c r="M137" s="141" t="s">
        <v>29</v>
      </c>
      <c r="N137" s="142" t="s">
        <v>46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251</v>
      </c>
      <c r="AT137" s="145" t="s">
        <v>246</v>
      </c>
      <c r="AU137" s="145" t="s">
        <v>21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251</v>
      </c>
      <c r="BM137" s="145" t="s">
        <v>5216</v>
      </c>
    </row>
    <row r="138" spans="2:65" s="1" customFormat="1" ht="19.5">
      <c r="B138" s="34"/>
      <c r="D138" s="147" t="s">
        <v>253</v>
      </c>
      <c r="F138" s="148" t="s">
        <v>403</v>
      </c>
      <c r="I138" s="149"/>
      <c r="L138" s="34"/>
      <c r="M138" s="150"/>
      <c r="T138" s="55"/>
      <c r="AT138" s="18" t="s">
        <v>253</v>
      </c>
      <c r="AU138" s="18" t="s">
        <v>21</v>
      </c>
    </row>
    <row r="139" spans="2:65" s="1" customFormat="1">
      <c r="B139" s="34"/>
      <c r="D139" s="151" t="s">
        <v>255</v>
      </c>
      <c r="F139" s="152" t="s">
        <v>2729</v>
      </c>
      <c r="I139" s="149"/>
      <c r="L139" s="34"/>
      <c r="M139" s="150"/>
      <c r="T139" s="55"/>
      <c r="AT139" s="18" t="s">
        <v>255</v>
      </c>
      <c r="AU139" s="18" t="s">
        <v>21</v>
      </c>
    </row>
    <row r="140" spans="2:65" s="12" customFormat="1">
      <c r="B140" s="153"/>
      <c r="D140" s="147" t="s">
        <v>262</v>
      </c>
      <c r="E140" s="154" t="s">
        <v>29</v>
      </c>
      <c r="F140" s="155" t="s">
        <v>5149</v>
      </c>
      <c r="H140" s="156">
        <v>520</v>
      </c>
      <c r="I140" s="157"/>
      <c r="L140" s="153"/>
      <c r="M140" s="158"/>
      <c r="T140" s="159"/>
      <c r="AT140" s="154" t="s">
        <v>262</v>
      </c>
      <c r="AU140" s="154" t="s">
        <v>21</v>
      </c>
      <c r="AV140" s="12" t="s">
        <v>21</v>
      </c>
      <c r="AW140" s="12" t="s">
        <v>36</v>
      </c>
      <c r="AX140" s="12" t="s">
        <v>83</v>
      </c>
      <c r="AY140" s="154" t="s">
        <v>244</v>
      </c>
    </row>
    <row r="141" spans="2:65" s="1" customFormat="1" ht="16.5" customHeight="1">
      <c r="B141" s="34"/>
      <c r="C141" s="134" t="s">
        <v>314</v>
      </c>
      <c r="D141" s="134" t="s">
        <v>246</v>
      </c>
      <c r="E141" s="135" t="s">
        <v>341</v>
      </c>
      <c r="F141" s="136" t="s">
        <v>342</v>
      </c>
      <c r="G141" s="137" t="s">
        <v>274</v>
      </c>
      <c r="H141" s="138">
        <v>78.5</v>
      </c>
      <c r="I141" s="139"/>
      <c r="J141" s="140">
        <f>ROUND(I141*H141,2)</f>
        <v>0</v>
      </c>
      <c r="K141" s="136" t="s">
        <v>250</v>
      </c>
      <c r="L141" s="34"/>
      <c r="M141" s="141" t="s">
        <v>29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251</v>
      </c>
      <c r="AT141" s="145" t="s">
        <v>246</v>
      </c>
      <c r="AU141" s="145" t="s">
        <v>21</v>
      </c>
      <c r="AY141" s="18" t="s">
        <v>244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83</v>
      </c>
      <c r="BK141" s="146">
        <f>ROUND(I141*H141,2)</f>
        <v>0</v>
      </c>
      <c r="BL141" s="18" t="s">
        <v>251</v>
      </c>
      <c r="BM141" s="145" t="s">
        <v>5217</v>
      </c>
    </row>
    <row r="142" spans="2:65" s="1" customFormat="1" ht="19.5">
      <c r="B142" s="34"/>
      <c r="D142" s="147" t="s">
        <v>253</v>
      </c>
      <c r="F142" s="148" t="s">
        <v>344</v>
      </c>
      <c r="I142" s="149"/>
      <c r="L142" s="34"/>
      <c r="M142" s="150"/>
      <c r="T142" s="55"/>
      <c r="AT142" s="18" t="s">
        <v>253</v>
      </c>
      <c r="AU142" s="18" t="s">
        <v>21</v>
      </c>
    </row>
    <row r="143" spans="2:65" s="1" customFormat="1">
      <c r="B143" s="34"/>
      <c r="D143" s="151" t="s">
        <v>255</v>
      </c>
      <c r="F143" s="152" t="s">
        <v>345</v>
      </c>
      <c r="I143" s="149"/>
      <c r="L143" s="34"/>
      <c r="M143" s="150"/>
      <c r="T143" s="55"/>
      <c r="AT143" s="18" t="s">
        <v>255</v>
      </c>
      <c r="AU143" s="18" t="s">
        <v>21</v>
      </c>
    </row>
    <row r="144" spans="2:65" s="12" customFormat="1">
      <c r="B144" s="153"/>
      <c r="D144" s="147" t="s">
        <v>262</v>
      </c>
      <c r="E144" s="154" t="s">
        <v>29</v>
      </c>
      <c r="F144" s="155" t="s">
        <v>5080</v>
      </c>
      <c r="H144" s="156">
        <v>26.5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75</v>
      </c>
      <c r="AY144" s="154" t="s">
        <v>244</v>
      </c>
    </row>
    <row r="145" spans="2:65" s="12" customFormat="1">
      <c r="B145" s="153"/>
      <c r="D145" s="147" t="s">
        <v>262</v>
      </c>
      <c r="E145" s="154" t="s">
        <v>29</v>
      </c>
      <c r="F145" s="155" t="s">
        <v>5147</v>
      </c>
      <c r="H145" s="156">
        <v>52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75</v>
      </c>
      <c r="AY145" s="154" t="s">
        <v>244</v>
      </c>
    </row>
    <row r="146" spans="2:65" s="13" customFormat="1">
      <c r="B146" s="160"/>
      <c r="D146" s="147" t="s">
        <v>262</v>
      </c>
      <c r="E146" s="161" t="s">
        <v>29</v>
      </c>
      <c r="F146" s="162" t="s">
        <v>271</v>
      </c>
      <c r="H146" s="163">
        <v>78.5</v>
      </c>
      <c r="I146" s="164"/>
      <c r="L146" s="160"/>
      <c r="M146" s="165"/>
      <c r="T146" s="166"/>
      <c r="AT146" s="161" t="s">
        <v>262</v>
      </c>
      <c r="AU146" s="161" t="s">
        <v>21</v>
      </c>
      <c r="AV146" s="13" t="s">
        <v>251</v>
      </c>
      <c r="AW146" s="13" t="s">
        <v>36</v>
      </c>
      <c r="AX146" s="13" t="s">
        <v>83</v>
      </c>
      <c r="AY146" s="161" t="s">
        <v>244</v>
      </c>
    </row>
    <row r="147" spans="2:65" s="1" customFormat="1" ht="16.5" customHeight="1">
      <c r="B147" s="34"/>
      <c r="C147" s="134" t="s">
        <v>324</v>
      </c>
      <c r="D147" s="134" t="s">
        <v>246</v>
      </c>
      <c r="E147" s="135" t="s">
        <v>414</v>
      </c>
      <c r="F147" s="136" t="s">
        <v>415</v>
      </c>
      <c r="G147" s="137" t="s">
        <v>416</v>
      </c>
      <c r="H147" s="138">
        <v>104</v>
      </c>
      <c r="I147" s="139"/>
      <c r="J147" s="140">
        <f>ROUND(I147*H147,2)</f>
        <v>0</v>
      </c>
      <c r="K147" s="136" t="s">
        <v>29</v>
      </c>
      <c r="L147" s="34"/>
      <c r="M147" s="141" t="s">
        <v>29</v>
      </c>
      <c r="N147" s="142" t="s">
        <v>46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251</v>
      </c>
      <c r="AT147" s="145" t="s">
        <v>246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251</v>
      </c>
      <c r="BM147" s="145" t="s">
        <v>5218</v>
      </c>
    </row>
    <row r="148" spans="2:65" s="1" customFormat="1" ht="19.5">
      <c r="B148" s="34"/>
      <c r="D148" s="147" t="s">
        <v>253</v>
      </c>
      <c r="F148" s="148" t="s">
        <v>418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2" customFormat="1">
      <c r="B149" s="153"/>
      <c r="D149" s="147" t="s">
        <v>262</v>
      </c>
      <c r="E149" s="154" t="s">
        <v>29</v>
      </c>
      <c r="F149" s="155" t="s">
        <v>5152</v>
      </c>
      <c r="H149" s="156">
        <v>104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83</v>
      </c>
      <c r="AY149" s="154" t="s">
        <v>244</v>
      </c>
    </row>
    <row r="150" spans="2:65" s="1" customFormat="1" ht="16.5" customHeight="1">
      <c r="B150" s="34"/>
      <c r="C150" s="134" t="s">
        <v>336</v>
      </c>
      <c r="D150" s="134" t="s">
        <v>246</v>
      </c>
      <c r="E150" s="135" t="s">
        <v>428</v>
      </c>
      <c r="F150" s="136" t="s">
        <v>429</v>
      </c>
      <c r="G150" s="137" t="s">
        <v>274</v>
      </c>
      <c r="H150" s="138">
        <v>70.400000000000006</v>
      </c>
      <c r="I150" s="139"/>
      <c r="J150" s="140">
        <f>ROUND(I150*H150,2)</f>
        <v>0</v>
      </c>
      <c r="K150" s="136" t="s">
        <v>250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251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251</v>
      </c>
      <c r="BM150" s="145" t="s">
        <v>5219</v>
      </c>
    </row>
    <row r="151" spans="2:65" s="1" customFormat="1">
      <c r="B151" s="34"/>
      <c r="D151" s="147" t="s">
        <v>253</v>
      </c>
      <c r="F151" s="148" t="s">
        <v>431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" customFormat="1">
      <c r="B152" s="34"/>
      <c r="D152" s="151" t="s">
        <v>255</v>
      </c>
      <c r="F152" s="152" t="s">
        <v>432</v>
      </c>
      <c r="I152" s="149"/>
      <c r="L152" s="34"/>
      <c r="M152" s="150"/>
      <c r="T152" s="55"/>
      <c r="AT152" s="18" t="s">
        <v>255</v>
      </c>
      <c r="AU152" s="18" t="s">
        <v>21</v>
      </c>
    </row>
    <row r="153" spans="2:65" s="1" customFormat="1" ht="19.5">
      <c r="B153" s="34"/>
      <c r="D153" s="147" t="s">
        <v>284</v>
      </c>
      <c r="F153" s="167" t="s">
        <v>4848</v>
      </c>
      <c r="I153" s="149"/>
      <c r="L153" s="34"/>
      <c r="M153" s="150"/>
      <c r="T153" s="55"/>
      <c r="AT153" s="18" t="s">
        <v>284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5220</v>
      </c>
      <c r="H154" s="156">
        <v>17.600000000000001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75</v>
      </c>
      <c r="AY154" s="154" t="s">
        <v>244</v>
      </c>
    </row>
    <row r="155" spans="2:65" s="12" customFormat="1">
      <c r="B155" s="153"/>
      <c r="D155" s="147" t="s">
        <v>262</v>
      </c>
      <c r="E155" s="154" t="s">
        <v>29</v>
      </c>
      <c r="F155" s="155" t="s">
        <v>5213</v>
      </c>
      <c r="H155" s="156">
        <v>52.8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75</v>
      </c>
      <c r="AY155" s="154" t="s">
        <v>244</v>
      </c>
    </row>
    <row r="156" spans="2:65" s="13" customFormat="1">
      <c r="B156" s="160"/>
      <c r="D156" s="147" t="s">
        <v>262</v>
      </c>
      <c r="E156" s="161" t="s">
        <v>29</v>
      </c>
      <c r="F156" s="162" t="s">
        <v>271</v>
      </c>
      <c r="H156" s="163">
        <v>70.400000000000006</v>
      </c>
      <c r="I156" s="164"/>
      <c r="L156" s="160"/>
      <c r="M156" s="165"/>
      <c r="T156" s="166"/>
      <c r="AT156" s="161" t="s">
        <v>262</v>
      </c>
      <c r="AU156" s="161" t="s">
        <v>21</v>
      </c>
      <c r="AV156" s="13" t="s">
        <v>251</v>
      </c>
      <c r="AW156" s="13" t="s">
        <v>36</v>
      </c>
      <c r="AX156" s="13" t="s">
        <v>83</v>
      </c>
      <c r="AY156" s="161" t="s">
        <v>244</v>
      </c>
    </row>
    <row r="157" spans="2:65" s="1" customFormat="1" ht="16.5" customHeight="1">
      <c r="B157" s="34"/>
      <c r="C157" s="134" t="s">
        <v>340</v>
      </c>
      <c r="D157" s="134" t="s">
        <v>246</v>
      </c>
      <c r="E157" s="135" t="s">
        <v>353</v>
      </c>
      <c r="F157" s="136" t="s">
        <v>354</v>
      </c>
      <c r="G157" s="137" t="s">
        <v>274</v>
      </c>
      <c r="H157" s="138">
        <v>24.1</v>
      </c>
      <c r="I157" s="139"/>
      <c r="J157" s="140">
        <f>ROUND(I157*H157,2)</f>
        <v>0</v>
      </c>
      <c r="K157" s="136" t="s">
        <v>250</v>
      </c>
      <c r="L157" s="34"/>
      <c r="M157" s="141" t="s">
        <v>29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251</v>
      </c>
      <c r="AT157" s="145" t="s">
        <v>246</v>
      </c>
      <c r="AU157" s="145" t="s">
        <v>21</v>
      </c>
      <c r="AY157" s="18" t="s">
        <v>244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83</v>
      </c>
      <c r="BK157" s="146">
        <f>ROUND(I157*H157,2)</f>
        <v>0</v>
      </c>
      <c r="BL157" s="18" t="s">
        <v>251</v>
      </c>
      <c r="BM157" s="145" t="s">
        <v>5221</v>
      </c>
    </row>
    <row r="158" spans="2:65" s="1" customFormat="1" ht="19.5">
      <c r="B158" s="34"/>
      <c r="D158" s="147" t="s">
        <v>253</v>
      </c>
      <c r="F158" s="148" t="s">
        <v>356</v>
      </c>
      <c r="I158" s="149"/>
      <c r="L158" s="34"/>
      <c r="M158" s="150"/>
      <c r="T158" s="55"/>
      <c r="AT158" s="18" t="s">
        <v>253</v>
      </c>
      <c r="AU158" s="18" t="s">
        <v>21</v>
      </c>
    </row>
    <row r="159" spans="2:65" s="1" customFormat="1">
      <c r="B159" s="34"/>
      <c r="D159" s="151" t="s">
        <v>255</v>
      </c>
      <c r="F159" s="152" t="s">
        <v>357</v>
      </c>
      <c r="I159" s="149"/>
      <c r="L159" s="34"/>
      <c r="M159" s="150"/>
      <c r="T159" s="55"/>
      <c r="AT159" s="18" t="s">
        <v>255</v>
      </c>
      <c r="AU159" s="18" t="s">
        <v>21</v>
      </c>
    </row>
    <row r="160" spans="2:65" s="1" customFormat="1" ht="19.5">
      <c r="B160" s="34"/>
      <c r="D160" s="147" t="s">
        <v>284</v>
      </c>
      <c r="F160" s="167" t="s">
        <v>4851</v>
      </c>
      <c r="I160" s="149"/>
      <c r="L160" s="34"/>
      <c r="M160" s="150"/>
      <c r="T160" s="55"/>
      <c r="AT160" s="18" t="s">
        <v>284</v>
      </c>
      <c r="AU160" s="18" t="s">
        <v>21</v>
      </c>
    </row>
    <row r="161" spans="2:65" s="12" customFormat="1">
      <c r="B161" s="153"/>
      <c r="D161" s="147" t="s">
        <v>262</v>
      </c>
      <c r="E161" s="154" t="s">
        <v>29</v>
      </c>
      <c r="F161" s="155" t="s">
        <v>5222</v>
      </c>
      <c r="H161" s="156">
        <v>24.1</v>
      </c>
      <c r="I161" s="157"/>
      <c r="L161" s="153"/>
      <c r="M161" s="158"/>
      <c r="T161" s="159"/>
      <c r="AT161" s="154" t="s">
        <v>262</v>
      </c>
      <c r="AU161" s="154" t="s">
        <v>21</v>
      </c>
      <c r="AV161" s="12" t="s">
        <v>21</v>
      </c>
      <c r="AW161" s="12" t="s">
        <v>36</v>
      </c>
      <c r="AX161" s="12" t="s">
        <v>83</v>
      </c>
      <c r="AY161" s="154" t="s">
        <v>244</v>
      </c>
    </row>
    <row r="162" spans="2:65" s="1" customFormat="1" ht="21.75" customHeight="1">
      <c r="B162" s="34"/>
      <c r="C162" s="134" t="s">
        <v>346</v>
      </c>
      <c r="D162" s="134" t="s">
        <v>246</v>
      </c>
      <c r="E162" s="135" t="s">
        <v>4957</v>
      </c>
      <c r="F162" s="136" t="s">
        <v>4958</v>
      </c>
      <c r="G162" s="137" t="s">
        <v>249</v>
      </c>
      <c r="H162" s="138">
        <v>12</v>
      </c>
      <c r="I162" s="139"/>
      <c r="J162" s="140">
        <f>ROUND(I162*H162,2)</f>
        <v>0</v>
      </c>
      <c r="K162" s="136" t="s">
        <v>250</v>
      </c>
      <c r="L162" s="34"/>
      <c r="M162" s="141" t="s">
        <v>29</v>
      </c>
      <c r="N162" s="142" t="s">
        <v>46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251</v>
      </c>
      <c r="AT162" s="145" t="s">
        <v>246</v>
      </c>
      <c r="AU162" s="145" t="s">
        <v>21</v>
      </c>
      <c r="AY162" s="18" t="s">
        <v>244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83</v>
      </c>
      <c r="BK162" s="146">
        <f>ROUND(I162*H162,2)</f>
        <v>0</v>
      </c>
      <c r="BL162" s="18" t="s">
        <v>251</v>
      </c>
      <c r="BM162" s="145" t="s">
        <v>5223</v>
      </c>
    </row>
    <row r="163" spans="2:65" s="1" customFormat="1" ht="19.5">
      <c r="B163" s="34"/>
      <c r="D163" s="147" t="s">
        <v>253</v>
      </c>
      <c r="F163" s="148" t="s">
        <v>4960</v>
      </c>
      <c r="I163" s="149"/>
      <c r="L163" s="34"/>
      <c r="M163" s="150"/>
      <c r="T163" s="55"/>
      <c r="AT163" s="18" t="s">
        <v>253</v>
      </c>
      <c r="AU163" s="18" t="s">
        <v>21</v>
      </c>
    </row>
    <row r="164" spans="2:65" s="1" customFormat="1">
      <c r="B164" s="34"/>
      <c r="D164" s="151" t="s">
        <v>255</v>
      </c>
      <c r="F164" s="152" t="s">
        <v>4961</v>
      </c>
      <c r="I164" s="149"/>
      <c r="L164" s="34"/>
      <c r="M164" s="150"/>
      <c r="T164" s="55"/>
      <c r="AT164" s="18" t="s">
        <v>255</v>
      </c>
      <c r="AU164" s="18" t="s">
        <v>21</v>
      </c>
    </row>
    <row r="165" spans="2:65" s="12" customFormat="1">
      <c r="B165" s="153"/>
      <c r="D165" s="147" t="s">
        <v>262</v>
      </c>
      <c r="E165" s="154" t="s">
        <v>29</v>
      </c>
      <c r="F165" s="155" t="s">
        <v>5224</v>
      </c>
      <c r="H165" s="156">
        <v>12</v>
      </c>
      <c r="I165" s="157"/>
      <c r="L165" s="153"/>
      <c r="M165" s="158"/>
      <c r="T165" s="159"/>
      <c r="AT165" s="154" t="s">
        <v>262</v>
      </c>
      <c r="AU165" s="154" t="s">
        <v>21</v>
      </c>
      <c r="AV165" s="12" t="s">
        <v>21</v>
      </c>
      <c r="AW165" s="12" t="s">
        <v>36</v>
      </c>
      <c r="AX165" s="12" t="s">
        <v>83</v>
      </c>
      <c r="AY165" s="154" t="s">
        <v>244</v>
      </c>
    </row>
    <row r="166" spans="2:65" s="1" customFormat="1" ht="16.5" customHeight="1">
      <c r="B166" s="34"/>
      <c r="C166" s="134" t="s">
        <v>8</v>
      </c>
      <c r="D166" s="134" t="s">
        <v>246</v>
      </c>
      <c r="E166" s="135" t="s">
        <v>4963</v>
      </c>
      <c r="F166" s="136" t="s">
        <v>4964</v>
      </c>
      <c r="G166" s="137" t="s">
        <v>249</v>
      </c>
      <c r="H166" s="138">
        <v>12</v>
      </c>
      <c r="I166" s="139"/>
      <c r="J166" s="140">
        <f>ROUND(I166*H166,2)</f>
        <v>0</v>
      </c>
      <c r="K166" s="136" t="s">
        <v>250</v>
      </c>
      <c r="L166" s="34"/>
      <c r="M166" s="141" t="s">
        <v>29</v>
      </c>
      <c r="N166" s="142" t="s">
        <v>46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251</v>
      </c>
      <c r="AT166" s="145" t="s">
        <v>246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251</v>
      </c>
      <c r="BM166" s="145" t="s">
        <v>5225</v>
      </c>
    </row>
    <row r="167" spans="2:65" s="1" customFormat="1">
      <c r="B167" s="34"/>
      <c r="D167" s="147" t="s">
        <v>253</v>
      </c>
      <c r="F167" s="148" t="s">
        <v>4966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" customFormat="1">
      <c r="B168" s="34"/>
      <c r="D168" s="151" t="s">
        <v>255</v>
      </c>
      <c r="F168" s="152" t="s">
        <v>4967</v>
      </c>
      <c r="I168" s="149"/>
      <c r="L168" s="34"/>
      <c r="M168" s="150"/>
      <c r="T168" s="55"/>
      <c r="AT168" s="18" t="s">
        <v>255</v>
      </c>
      <c r="AU168" s="18" t="s">
        <v>21</v>
      </c>
    </row>
    <row r="169" spans="2:65" s="12" customFormat="1">
      <c r="B169" s="153"/>
      <c r="D169" s="147" t="s">
        <v>262</v>
      </c>
      <c r="E169" s="154" t="s">
        <v>29</v>
      </c>
      <c r="F169" s="155" t="s">
        <v>336</v>
      </c>
      <c r="H169" s="156">
        <v>12</v>
      </c>
      <c r="I169" s="157"/>
      <c r="L169" s="153"/>
      <c r="M169" s="158"/>
      <c r="T169" s="159"/>
      <c r="AT169" s="154" t="s">
        <v>262</v>
      </c>
      <c r="AU169" s="154" t="s">
        <v>21</v>
      </c>
      <c r="AV169" s="12" t="s">
        <v>21</v>
      </c>
      <c r="AW169" s="12" t="s">
        <v>36</v>
      </c>
      <c r="AX169" s="12" t="s">
        <v>83</v>
      </c>
      <c r="AY169" s="154" t="s">
        <v>244</v>
      </c>
    </row>
    <row r="170" spans="2:65" s="1" customFormat="1" ht="16.5" customHeight="1">
      <c r="B170" s="34"/>
      <c r="C170" s="175" t="s">
        <v>359</v>
      </c>
      <c r="D170" s="175" t="s">
        <v>373</v>
      </c>
      <c r="E170" s="176" t="s">
        <v>462</v>
      </c>
      <c r="F170" s="177" t="s">
        <v>463</v>
      </c>
      <c r="G170" s="178" t="s">
        <v>464</v>
      </c>
      <c r="H170" s="179">
        <v>0.24</v>
      </c>
      <c r="I170" s="180"/>
      <c r="J170" s="181">
        <f>ROUND(I170*H170,2)</f>
        <v>0</v>
      </c>
      <c r="K170" s="177" t="s">
        <v>250</v>
      </c>
      <c r="L170" s="182"/>
      <c r="M170" s="183" t="s">
        <v>29</v>
      </c>
      <c r="N170" s="184" t="s">
        <v>46</v>
      </c>
      <c r="P170" s="143">
        <f>O170*H170</f>
        <v>0</v>
      </c>
      <c r="Q170" s="143">
        <v>1E-3</v>
      </c>
      <c r="R170" s="143">
        <f>Q170*H170</f>
        <v>2.4000000000000001E-4</v>
      </c>
      <c r="S170" s="143">
        <v>0</v>
      </c>
      <c r="T170" s="144">
        <f>S170*H170</f>
        <v>0</v>
      </c>
      <c r="AR170" s="145" t="s">
        <v>300</v>
      </c>
      <c r="AT170" s="145" t="s">
        <v>373</v>
      </c>
      <c r="AU170" s="145" t="s">
        <v>21</v>
      </c>
      <c r="AY170" s="18" t="s">
        <v>244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83</v>
      </c>
      <c r="BK170" s="146">
        <f>ROUND(I170*H170,2)</f>
        <v>0</v>
      </c>
      <c r="BL170" s="18" t="s">
        <v>251</v>
      </c>
      <c r="BM170" s="145" t="s">
        <v>5226</v>
      </c>
    </row>
    <row r="171" spans="2:65" s="1" customFormat="1">
      <c r="B171" s="34"/>
      <c r="D171" s="147" t="s">
        <v>253</v>
      </c>
      <c r="F171" s="148" t="s">
        <v>463</v>
      </c>
      <c r="I171" s="149"/>
      <c r="L171" s="34"/>
      <c r="M171" s="150"/>
      <c r="T171" s="55"/>
      <c r="AT171" s="18" t="s">
        <v>253</v>
      </c>
      <c r="AU171" s="18" t="s">
        <v>21</v>
      </c>
    </row>
    <row r="172" spans="2:65" s="12" customFormat="1">
      <c r="B172" s="153"/>
      <c r="D172" s="147" t="s">
        <v>262</v>
      </c>
      <c r="F172" s="155" t="s">
        <v>5227</v>
      </c>
      <c r="H172" s="156">
        <v>0.24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4</v>
      </c>
      <c r="AX172" s="12" t="s">
        <v>83</v>
      </c>
      <c r="AY172" s="154" t="s">
        <v>244</v>
      </c>
    </row>
    <row r="173" spans="2:65" s="1" customFormat="1" ht="16.5" customHeight="1">
      <c r="B173" s="34"/>
      <c r="C173" s="134" t="s">
        <v>366</v>
      </c>
      <c r="D173" s="134" t="s">
        <v>246</v>
      </c>
      <c r="E173" s="135" t="s">
        <v>469</v>
      </c>
      <c r="F173" s="136" t="s">
        <v>470</v>
      </c>
      <c r="G173" s="137" t="s">
        <v>249</v>
      </c>
      <c r="H173" s="138">
        <v>12</v>
      </c>
      <c r="I173" s="139"/>
      <c r="J173" s="140">
        <f>ROUND(I173*H173,2)</f>
        <v>0</v>
      </c>
      <c r="K173" s="136" t="s">
        <v>250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251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251</v>
      </c>
      <c r="BM173" s="145" t="s">
        <v>5228</v>
      </c>
    </row>
    <row r="174" spans="2:65" s="1" customFormat="1">
      <c r="B174" s="34"/>
      <c r="D174" s="147" t="s">
        <v>253</v>
      </c>
      <c r="F174" s="148" t="s">
        <v>472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>
      <c r="B175" s="34"/>
      <c r="D175" s="151" t="s">
        <v>255</v>
      </c>
      <c r="F175" s="152" t="s">
        <v>473</v>
      </c>
      <c r="I175" s="149"/>
      <c r="L175" s="34"/>
      <c r="M175" s="150"/>
      <c r="T175" s="55"/>
      <c r="AT175" s="18" t="s">
        <v>255</v>
      </c>
      <c r="AU175" s="18" t="s">
        <v>21</v>
      </c>
    </row>
    <row r="176" spans="2:65" s="1" customFormat="1" ht="16.5" customHeight="1">
      <c r="B176" s="34"/>
      <c r="C176" s="134" t="s">
        <v>372</v>
      </c>
      <c r="D176" s="134" t="s">
        <v>246</v>
      </c>
      <c r="E176" s="135" t="s">
        <v>477</v>
      </c>
      <c r="F176" s="136" t="s">
        <v>478</v>
      </c>
      <c r="G176" s="137" t="s">
        <v>274</v>
      </c>
      <c r="H176" s="138">
        <v>0.24</v>
      </c>
      <c r="I176" s="139"/>
      <c r="J176" s="140">
        <f>ROUND(I176*H176,2)</f>
        <v>0</v>
      </c>
      <c r="K176" s="136" t="s">
        <v>250</v>
      </c>
      <c r="L176" s="34"/>
      <c r="M176" s="141" t="s">
        <v>29</v>
      </c>
      <c r="N176" s="142" t="s">
        <v>46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251</v>
      </c>
      <c r="AT176" s="145" t="s">
        <v>246</v>
      </c>
      <c r="AU176" s="145" t="s">
        <v>21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251</v>
      </c>
      <c r="BM176" s="145" t="s">
        <v>5229</v>
      </c>
    </row>
    <row r="177" spans="2:65" s="1" customFormat="1">
      <c r="B177" s="34"/>
      <c r="D177" s="147" t="s">
        <v>253</v>
      </c>
      <c r="F177" s="148" t="s">
        <v>480</v>
      </c>
      <c r="I177" s="149"/>
      <c r="L177" s="34"/>
      <c r="M177" s="150"/>
      <c r="T177" s="55"/>
      <c r="AT177" s="18" t="s">
        <v>253</v>
      </c>
      <c r="AU177" s="18" t="s">
        <v>21</v>
      </c>
    </row>
    <row r="178" spans="2:65" s="1" customFormat="1">
      <c r="B178" s="34"/>
      <c r="D178" s="151" t="s">
        <v>255</v>
      </c>
      <c r="F178" s="152" t="s">
        <v>481</v>
      </c>
      <c r="I178" s="149"/>
      <c r="L178" s="34"/>
      <c r="M178" s="150"/>
      <c r="T178" s="55"/>
      <c r="AT178" s="18" t="s">
        <v>255</v>
      </c>
      <c r="AU178" s="18" t="s">
        <v>21</v>
      </c>
    </row>
    <row r="179" spans="2:65" s="11" customFormat="1" ht="22.9" customHeight="1">
      <c r="B179" s="122"/>
      <c r="D179" s="123" t="s">
        <v>74</v>
      </c>
      <c r="E179" s="132" t="s">
        <v>21</v>
      </c>
      <c r="F179" s="132" t="s">
        <v>482</v>
      </c>
      <c r="I179" s="125"/>
      <c r="J179" s="133">
        <f>BK179</f>
        <v>0</v>
      </c>
      <c r="L179" s="122"/>
      <c r="M179" s="127"/>
      <c r="P179" s="128">
        <f>SUM(P180:P183)</f>
        <v>0</v>
      </c>
      <c r="R179" s="128">
        <f>SUM(R180:R183)</f>
        <v>1.7717854</v>
      </c>
      <c r="T179" s="129">
        <f>SUM(T180:T183)</f>
        <v>0</v>
      </c>
      <c r="AR179" s="123" t="s">
        <v>83</v>
      </c>
      <c r="AT179" s="130" t="s">
        <v>74</v>
      </c>
      <c r="AU179" s="130" t="s">
        <v>83</v>
      </c>
      <c r="AY179" s="123" t="s">
        <v>244</v>
      </c>
      <c r="BK179" s="131">
        <f>SUM(BK180:BK183)</f>
        <v>0</v>
      </c>
    </row>
    <row r="180" spans="2:65" s="1" customFormat="1" ht="16.5" customHeight="1">
      <c r="B180" s="34"/>
      <c r="C180" s="134" t="s">
        <v>378</v>
      </c>
      <c r="D180" s="134" t="s">
        <v>246</v>
      </c>
      <c r="E180" s="135" t="s">
        <v>484</v>
      </c>
      <c r="F180" s="136" t="s">
        <v>485</v>
      </c>
      <c r="G180" s="137" t="s">
        <v>274</v>
      </c>
      <c r="H180" s="138">
        <v>0.77</v>
      </c>
      <c r="I180" s="139"/>
      <c r="J180" s="140">
        <f>ROUND(I180*H180,2)</f>
        <v>0</v>
      </c>
      <c r="K180" s="136" t="s">
        <v>250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2.3010199999999998</v>
      </c>
      <c r="R180" s="143">
        <f>Q180*H180</f>
        <v>1.7717854</v>
      </c>
      <c r="S180" s="143">
        <v>0</v>
      </c>
      <c r="T180" s="144">
        <f>S180*H180</f>
        <v>0</v>
      </c>
      <c r="AR180" s="145" t="s">
        <v>251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5230</v>
      </c>
    </row>
    <row r="181" spans="2:65" s="1" customFormat="1">
      <c r="B181" s="34"/>
      <c r="D181" s="147" t="s">
        <v>253</v>
      </c>
      <c r="F181" s="148" t="s">
        <v>487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>
      <c r="B182" s="34"/>
      <c r="D182" s="151" t="s">
        <v>255</v>
      </c>
      <c r="F182" s="152" t="s">
        <v>488</v>
      </c>
      <c r="I182" s="149"/>
      <c r="L182" s="34"/>
      <c r="M182" s="150"/>
      <c r="T182" s="55"/>
      <c r="AT182" s="18" t="s">
        <v>255</v>
      </c>
      <c r="AU182" s="18" t="s">
        <v>21</v>
      </c>
    </row>
    <row r="183" spans="2:65" s="12" customFormat="1">
      <c r="B183" s="153"/>
      <c r="D183" s="147" t="s">
        <v>262</v>
      </c>
      <c r="E183" s="154" t="s">
        <v>29</v>
      </c>
      <c r="F183" s="155" t="s">
        <v>5231</v>
      </c>
      <c r="H183" s="156">
        <v>0.77</v>
      </c>
      <c r="I183" s="157"/>
      <c r="L183" s="153"/>
      <c r="M183" s="158"/>
      <c r="T183" s="159"/>
      <c r="AT183" s="154" t="s">
        <v>262</v>
      </c>
      <c r="AU183" s="154" t="s">
        <v>21</v>
      </c>
      <c r="AV183" s="12" t="s">
        <v>21</v>
      </c>
      <c r="AW183" s="12" t="s">
        <v>36</v>
      </c>
      <c r="AX183" s="12" t="s">
        <v>83</v>
      </c>
      <c r="AY183" s="154" t="s">
        <v>244</v>
      </c>
    </row>
    <row r="184" spans="2:65" s="11" customFormat="1" ht="22.9" customHeight="1">
      <c r="B184" s="122"/>
      <c r="D184" s="123" t="s">
        <v>74</v>
      </c>
      <c r="E184" s="132" t="s">
        <v>264</v>
      </c>
      <c r="F184" s="132" t="s">
        <v>510</v>
      </c>
      <c r="I184" s="125"/>
      <c r="J184" s="133">
        <f>BK184</f>
        <v>0</v>
      </c>
      <c r="L184" s="122"/>
      <c r="M184" s="127"/>
      <c r="P184" s="128">
        <f>SUM(P185:P212)</f>
        <v>0</v>
      </c>
      <c r="R184" s="128">
        <f>SUM(R185:R212)</f>
        <v>0.39061087000000005</v>
      </c>
      <c r="T184" s="129">
        <f>SUM(T185:T212)</f>
        <v>0</v>
      </c>
      <c r="AR184" s="123" t="s">
        <v>83</v>
      </c>
      <c r="AT184" s="130" t="s">
        <v>74</v>
      </c>
      <c r="AU184" s="130" t="s">
        <v>83</v>
      </c>
      <c r="AY184" s="123" t="s">
        <v>244</v>
      </c>
      <c r="BK184" s="131">
        <f>SUM(BK185:BK212)</f>
        <v>0</v>
      </c>
    </row>
    <row r="185" spans="2:65" s="1" customFormat="1" ht="16.5" customHeight="1">
      <c r="B185" s="34"/>
      <c r="C185" s="134" t="s">
        <v>385</v>
      </c>
      <c r="D185" s="134" t="s">
        <v>246</v>
      </c>
      <c r="E185" s="135" t="s">
        <v>544</v>
      </c>
      <c r="F185" s="136" t="s">
        <v>545</v>
      </c>
      <c r="G185" s="137" t="s">
        <v>274</v>
      </c>
      <c r="H185" s="138">
        <v>5.23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5232</v>
      </c>
    </row>
    <row r="186" spans="2:65" s="1" customFormat="1" ht="19.5">
      <c r="B186" s="34"/>
      <c r="D186" s="147" t="s">
        <v>253</v>
      </c>
      <c r="F186" s="148" t="s">
        <v>547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548</v>
      </c>
      <c r="I187" s="149"/>
      <c r="L187" s="34"/>
      <c r="M187" s="150"/>
      <c r="T187" s="55"/>
      <c r="AT187" s="18" t="s">
        <v>255</v>
      </c>
      <c r="AU187" s="18" t="s">
        <v>21</v>
      </c>
    </row>
    <row r="188" spans="2:65" s="1" customFormat="1" ht="19.5">
      <c r="B188" s="34"/>
      <c r="D188" s="147" t="s">
        <v>284</v>
      </c>
      <c r="F188" s="167" t="s">
        <v>4861</v>
      </c>
      <c r="I188" s="149"/>
      <c r="L188" s="34"/>
      <c r="M188" s="150"/>
      <c r="T188" s="55"/>
      <c r="AT188" s="18" t="s">
        <v>284</v>
      </c>
      <c r="AU188" s="18" t="s">
        <v>21</v>
      </c>
    </row>
    <row r="189" spans="2:65" s="12" customFormat="1">
      <c r="B189" s="153"/>
      <c r="D189" s="147" t="s">
        <v>262</v>
      </c>
      <c r="E189" s="154" t="s">
        <v>29</v>
      </c>
      <c r="F189" s="155" t="s">
        <v>5233</v>
      </c>
      <c r="H189" s="156">
        <v>5.23</v>
      </c>
      <c r="I189" s="157"/>
      <c r="L189" s="153"/>
      <c r="M189" s="158"/>
      <c r="T189" s="159"/>
      <c r="AT189" s="154" t="s">
        <v>262</v>
      </c>
      <c r="AU189" s="154" t="s">
        <v>21</v>
      </c>
      <c r="AV189" s="12" t="s">
        <v>21</v>
      </c>
      <c r="AW189" s="12" t="s">
        <v>36</v>
      </c>
      <c r="AX189" s="12" t="s">
        <v>83</v>
      </c>
      <c r="AY189" s="154" t="s">
        <v>244</v>
      </c>
    </row>
    <row r="190" spans="2:65" s="1" customFormat="1" ht="16.5" customHeight="1">
      <c r="B190" s="34"/>
      <c r="C190" s="134" t="s">
        <v>7</v>
      </c>
      <c r="D190" s="134" t="s">
        <v>246</v>
      </c>
      <c r="E190" s="135" t="s">
        <v>551</v>
      </c>
      <c r="F190" s="136" t="s">
        <v>552</v>
      </c>
      <c r="G190" s="137" t="s">
        <v>249</v>
      </c>
      <c r="H190" s="138">
        <v>11.48</v>
      </c>
      <c r="I190" s="139"/>
      <c r="J190" s="140">
        <f>ROUND(I190*H190,2)</f>
        <v>0</v>
      </c>
      <c r="K190" s="136" t="s">
        <v>250</v>
      </c>
      <c r="L190" s="34"/>
      <c r="M190" s="141" t="s">
        <v>29</v>
      </c>
      <c r="N190" s="142" t="s">
        <v>46</v>
      </c>
      <c r="P190" s="143">
        <f>O190*H190</f>
        <v>0</v>
      </c>
      <c r="Q190" s="143">
        <v>8.6499999999999997E-3</v>
      </c>
      <c r="R190" s="143">
        <f>Q190*H190</f>
        <v>9.9302000000000001E-2</v>
      </c>
      <c r="S190" s="143">
        <v>0</v>
      </c>
      <c r="T190" s="144">
        <f>S190*H190</f>
        <v>0</v>
      </c>
      <c r="AR190" s="145" t="s">
        <v>251</v>
      </c>
      <c r="AT190" s="145" t="s">
        <v>246</v>
      </c>
      <c r="AU190" s="145" t="s">
        <v>21</v>
      </c>
      <c r="AY190" s="18" t="s">
        <v>244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83</v>
      </c>
      <c r="BK190" s="146">
        <f>ROUND(I190*H190,2)</f>
        <v>0</v>
      </c>
      <c r="BL190" s="18" t="s">
        <v>251</v>
      </c>
      <c r="BM190" s="145" t="s">
        <v>5234</v>
      </c>
    </row>
    <row r="191" spans="2:65" s="1" customFormat="1" ht="29.25">
      <c r="B191" s="34"/>
      <c r="D191" s="147" t="s">
        <v>253</v>
      </c>
      <c r="F191" s="148" t="s">
        <v>554</v>
      </c>
      <c r="I191" s="149"/>
      <c r="L191" s="34"/>
      <c r="M191" s="150"/>
      <c r="T191" s="55"/>
      <c r="AT191" s="18" t="s">
        <v>253</v>
      </c>
      <c r="AU191" s="18" t="s">
        <v>21</v>
      </c>
    </row>
    <row r="192" spans="2:65" s="1" customFormat="1">
      <c r="B192" s="34"/>
      <c r="D192" s="151" t="s">
        <v>255</v>
      </c>
      <c r="F192" s="152" t="s">
        <v>555</v>
      </c>
      <c r="I192" s="149"/>
      <c r="L192" s="34"/>
      <c r="M192" s="150"/>
      <c r="T192" s="55"/>
      <c r="AT192" s="18" t="s">
        <v>255</v>
      </c>
      <c r="AU192" s="18" t="s">
        <v>21</v>
      </c>
    </row>
    <row r="193" spans="2:65" s="1" customFormat="1" ht="19.5">
      <c r="B193" s="34"/>
      <c r="D193" s="147" t="s">
        <v>284</v>
      </c>
      <c r="F193" s="167" t="s">
        <v>4864</v>
      </c>
      <c r="I193" s="149"/>
      <c r="L193" s="34"/>
      <c r="M193" s="150"/>
      <c r="T193" s="55"/>
      <c r="AT193" s="18" t="s">
        <v>284</v>
      </c>
      <c r="AU193" s="18" t="s">
        <v>21</v>
      </c>
    </row>
    <row r="194" spans="2:65" s="12" customFormat="1">
      <c r="B194" s="153"/>
      <c r="D194" s="147" t="s">
        <v>262</v>
      </c>
      <c r="E194" s="154" t="s">
        <v>29</v>
      </c>
      <c r="F194" s="155" t="s">
        <v>5235</v>
      </c>
      <c r="H194" s="156">
        <v>11.48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36</v>
      </c>
      <c r="AX194" s="12" t="s">
        <v>83</v>
      </c>
      <c r="AY194" s="154" t="s">
        <v>244</v>
      </c>
    </row>
    <row r="195" spans="2:65" s="1" customFormat="1" ht="16.5" customHeight="1">
      <c r="B195" s="34"/>
      <c r="C195" s="134" t="s">
        <v>399</v>
      </c>
      <c r="D195" s="134" t="s">
        <v>246</v>
      </c>
      <c r="E195" s="135" t="s">
        <v>1616</v>
      </c>
      <c r="F195" s="136" t="s">
        <v>1617</v>
      </c>
      <c r="G195" s="137" t="s">
        <v>249</v>
      </c>
      <c r="H195" s="138">
        <v>0.28999999999999998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9.7599999999999996E-3</v>
      </c>
      <c r="R195" s="143">
        <f>Q195*H195</f>
        <v>2.8303999999999998E-3</v>
      </c>
      <c r="S195" s="143">
        <v>0</v>
      </c>
      <c r="T195" s="144">
        <f>S195*H195</f>
        <v>0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5236</v>
      </c>
    </row>
    <row r="196" spans="2:65" s="1" customFormat="1" ht="29.25">
      <c r="B196" s="34"/>
      <c r="D196" s="147" t="s">
        <v>253</v>
      </c>
      <c r="F196" s="148" t="s">
        <v>1619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1620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2" customFormat="1">
      <c r="B198" s="153"/>
      <c r="D198" s="147" t="s">
        <v>262</v>
      </c>
      <c r="E198" s="154" t="s">
        <v>29</v>
      </c>
      <c r="F198" s="155" t="s">
        <v>5237</v>
      </c>
      <c r="H198" s="156">
        <v>0.28999999999999998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83</v>
      </c>
      <c r="AY198" s="154" t="s">
        <v>244</v>
      </c>
    </row>
    <row r="199" spans="2:65" s="1" customFormat="1" ht="16.5" customHeight="1">
      <c r="B199" s="34"/>
      <c r="C199" s="134" t="s">
        <v>406</v>
      </c>
      <c r="D199" s="134" t="s">
        <v>246</v>
      </c>
      <c r="E199" s="135" t="s">
        <v>558</v>
      </c>
      <c r="F199" s="136" t="s">
        <v>559</v>
      </c>
      <c r="G199" s="137" t="s">
        <v>249</v>
      </c>
      <c r="H199" s="138">
        <v>11.48</v>
      </c>
      <c r="I199" s="139"/>
      <c r="J199" s="140">
        <f>ROUND(I199*H199,2)</f>
        <v>0</v>
      </c>
      <c r="K199" s="136" t="s">
        <v>250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5238</v>
      </c>
    </row>
    <row r="200" spans="2:65" s="1" customFormat="1" ht="29.25">
      <c r="B200" s="34"/>
      <c r="D200" s="147" t="s">
        <v>253</v>
      </c>
      <c r="F200" s="148" t="s">
        <v>561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>
      <c r="B201" s="34"/>
      <c r="D201" s="151" t="s">
        <v>255</v>
      </c>
      <c r="F201" s="152" t="s">
        <v>562</v>
      </c>
      <c r="I201" s="149"/>
      <c r="L201" s="34"/>
      <c r="M201" s="150"/>
      <c r="T201" s="55"/>
      <c r="AT201" s="18" t="s">
        <v>255</v>
      </c>
      <c r="AU201" s="18" t="s">
        <v>21</v>
      </c>
    </row>
    <row r="202" spans="2:65" s="1" customFormat="1" ht="16.5" customHeight="1">
      <c r="B202" s="34"/>
      <c r="C202" s="134" t="s">
        <v>413</v>
      </c>
      <c r="D202" s="134" t="s">
        <v>246</v>
      </c>
      <c r="E202" s="135" t="s">
        <v>1626</v>
      </c>
      <c r="F202" s="136" t="s">
        <v>1627</v>
      </c>
      <c r="G202" s="137" t="s">
        <v>249</v>
      </c>
      <c r="H202" s="138">
        <v>0.28999999999999998</v>
      </c>
      <c r="I202" s="139"/>
      <c r="J202" s="140">
        <f>ROUND(I202*H202,2)</f>
        <v>0</v>
      </c>
      <c r="K202" s="136" t="s">
        <v>250</v>
      </c>
      <c r="L202" s="34"/>
      <c r="M202" s="141" t="s">
        <v>29</v>
      </c>
      <c r="N202" s="142" t="s">
        <v>46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251</v>
      </c>
      <c r="AT202" s="145" t="s">
        <v>246</v>
      </c>
      <c r="AU202" s="145" t="s">
        <v>21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251</v>
      </c>
      <c r="BM202" s="145" t="s">
        <v>5239</v>
      </c>
    </row>
    <row r="203" spans="2:65" s="1" customFormat="1" ht="29.25">
      <c r="B203" s="34"/>
      <c r="D203" s="147" t="s">
        <v>253</v>
      </c>
      <c r="F203" s="148" t="s">
        <v>1629</v>
      </c>
      <c r="I203" s="149"/>
      <c r="L203" s="34"/>
      <c r="M203" s="150"/>
      <c r="T203" s="55"/>
      <c r="AT203" s="18" t="s">
        <v>253</v>
      </c>
      <c r="AU203" s="18" t="s">
        <v>21</v>
      </c>
    </row>
    <row r="204" spans="2:65" s="1" customFormat="1">
      <c r="B204" s="34"/>
      <c r="D204" s="151" t="s">
        <v>255</v>
      </c>
      <c r="F204" s="152" t="s">
        <v>1630</v>
      </c>
      <c r="I204" s="149"/>
      <c r="L204" s="34"/>
      <c r="M204" s="150"/>
      <c r="T204" s="55"/>
      <c r="AT204" s="18" t="s">
        <v>255</v>
      </c>
      <c r="AU204" s="18" t="s">
        <v>21</v>
      </c>
    </row>
    <row r="205" spans="2:65" s="1" customFormat="1" ht="16.5" customHeight="1">
      <c r="B205" s="34"/>
      <c r="C205" s="134" t="s">
        <v>421</v>
      </c>
      <c r="D205" s="134" t="s">
        <v>246</v>
      </c>
      <c r="E205" s="135" t="s">
        <v>564</v>
      </c>
      <c r="F205" s="136" t="s">
        <v>565</v>
      </c>
      <c r="G205" s="137" t="s">
        <v>416</v>
      </c>
      <c r="H205" s="138">
        <v>8.4000000000000005E-2</v>
      </c>
      <c r="I205" s="139"/>
      <c r="J205" s="140">
        <f>ROUND(I205*H205,2)</f>
        <v>0</v>
      </c>
      <c r="K205" s="136" t="s">
        <v>250</v>
      </c>
      <c r="L205" s="34"/>
      <c r="M205" s="141" t="s">
        <v>29</v>
      </c>
      <c r="N205" s="142" t="s">
        <v>46</v>
      </c>
      <c r="P205" s="143">
        <f>O205*H205</f>
        <v>0</v>
      </c>
      <c r="Q205" s="143">
        <v>1.09528</v>
      </c>
      <c r="R205" s="143">
        <f>Q205*H205</f>
        <v>9.2003520000000005E-2</v>
      </c>
      <c r="S205" s="143">
        <v>0</v>
      </c>
      <c r="T205" s="144">
        <f>S205*H205</f>
        <v>0</v>
      </c>
      <c r="AR205" s="145" t="s">
        <v>251</v>
      </c>
      <c r="AT205" s="145" t="s">
        <v>246</v>
      </c>
      <c r="AU205" s="145" t="s">
        <v>21</v>
      </c>
      <c r="AY205" s="18" t="s">
        <v>244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83</v>
      </c>
      <c r="BK205" s="146">
        <f>ROUND(I205*H205,2)</f>
        <v>0</v>
      </c>
      <c r="BL205" s="18" t="s">
        <v>251</v>
      </c>
      <c r="BM205" s="145" t="s">
        <v>5240</v>
      </c>
    </row>
    <row r="206" spans="2:65" s="1" customFormat="1" ht="29.25">
      <c r="B206" s="34"/>
      <c r="D206" s="147" t="s">
        <v>253</v>
      </c>
      <c r="F206" s="148" t="s">
        <v>567</v>
      </c>
      <c r="I206" s="149"/>
      <c r="L206" s="34"/>
      <c r="M206" s="150"/>
      <c r="T206" s="55"/>
      <c r="AT206" s="18" t="s">
        <v>253</v>
      </c>
      <c r="AU206" s="18" t="s">
        <v>21</v>
      </c>
    </row>
    <row r="207" spans="2:65" s="1" customFormat="1">
      <c r="B207" s="34"/>
      <c r="D207" s="151" t="s">
        <v>255</v>
      </c>
      <c r="F207" s="152" t="s">
        <v>568</v>
      </c>
      <c r="I207" s="149"/>
      <c r="L207" s="34"/>
      <c r="M207" s="150"/>
      <c r="T207" s="55"/>
      <c r="AT207" s="18" t="s">
        <v>255</v>
      </c>
      <c r="AU207" s="18" t="s">
        <v>21</v>
      </c>
    </row>
    <row r="208" spans="2:65" s="12" customFormat="1">
      <c r="B208" s="153"/>
      <c r="D208" s="147" t="s">
        <v>262</v>
      </c>
      <c r="E208" s="154" t="s">
        <v>29</v>
      </c>
      <c r="F208" s="155" t="s">
        <v>5241</v>
      </c>
      <c r="H208" s="156">
        <v>8.4000000000000005E-2</v>
      </c>
      <c r="I208" s="157"/>
      <c r="L208" s="153"/>
      <c r="M208" s="158"/>
      <c r="T208" s="159"/>
      <c r="AT208" s="154" t="s">
        <v>262</v>
      </c>
      <c r="AU208" s="154" t="s">
        <v>21</v>
      </c>
      <c r="AV208" s="12" t="s">
        <v>21</v>
      </c>
      <c r="AW208" s="12" t="s">
        <v>36</v>
      </c>
      <c r="AX208" s="12" t="s">
        <v>83</v>
      </c>
      <c r="AY208" s="154" t="s">
        <v>244</v>
      </c>
    </row>
    <row r="209" spans="2:65" s="1" customFormat="1" ht="16.5" customHeight="1">
      <c r="B209" s="34"/>
      <c r="C209" s="134" t="s">
        <v>427</v>
      </c>
      <c r="D209" s="134" t="s">
        <v>246</v>
      </c>
      <c r="E209" s="135" t="s">
        <v>571</v>
      </c>
      <c r="F209" s="136" t="s">
        <v>572</v>
      </c>
      <c r="G209" s="137" t="s">
        <v>416</v>
      </c>
      <c r="H209" s="138">
        <v>0.189</v>
      </c>
      <c r="I209" s="139"/>
      <c r="J209" s="140">
        <f>ROUND(I209*H209,2)</f>
        <v>0</v>
      </c>
      <c r="K209" s="136" t="s">
        <v>250</v>
      </c>
      <c r="L209" s="34"/>
      <c r="M209" s="141" t="s">
        <v>29</v>
      </c>
      <c r="N209" s="142" t="s">
        <v>46</v>
      </c>
      <c r="P209" s="143">
        <f>O209*H209</f>
        <v>0</v>
      </c>
      <c r="Q209" s="143">
        <v>1.03955</v>
      </c>
      <c r="R209" s="143">
        <f>Q209*H209</f>
        <v>0.19647495000000001</v>
      </c>
      <c r="S209" s="143">
        <v>0</v>
      </c>
      <c r="T209" s="144">
        <f>S209*H209</f>
        <v>0</v>
      </c>
      <c r="AR209" s="145" t="s">
        <v>251</v>
      </c>
      <c r="AT209" s="145" t="s">
        <v>246</v>
      </c>
      <c r="AU209" s="145" t="s">
        <v>21</v>
      </c>
      <c r="AY209" s="18" t="s">
        <v>244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83</v>
      </c>
      <c r="BK209" s="146">
        <f>ROUND(I209*H209,2)</f>
        <v>0</v>
      </c>
      <c r="BL209" s="18" t="s">
        <v>251</v>
      </c>
      <c r="BM209" s="145" t="s">
        <v>5242</v>
      </c>
    </row>
    <row r="210" spans="2:65" s="1" customFormat="1" ht="29.25">
      <c r="B210" s="34"/>
      <c r="D210" s="147" t="s">
        <v>253</v>
      </c>
      <c r="F210" s="148" t="s">
        <v>574</v>
      </c>
      <c r="I210" s="149"/>
      <c r="L210" s="34"/>
      <c r="M210" s="150"/>
      <c r="T210" s="55"/>
      <c r="AT210" s="18" t="s">
        <v>253</v>
      </c>
      <c r="AU210" s="18" t="s">
        <v>21</v>
      </c>
    </row>
    <row r="211" spans="2:65" s="1" customFormat="1">
      <c r="B211" s="34"/>
      <c r="D211" s="151" t="s">
        <v>255</v>
      </c>
      <c r="F211" s="152" t="s">
        <v>575</v>
      </c>
      <c r="I211" s="149"/>
      <c r="L211" s="34"/>
      <c r="M211" s="150"/>
      <c r="T211" s="55"/>
      <c r="AT211" s="18" t="s">
        <v>255</v>
      </c>
      <c r="AU211" s="18" t="s">
        <v>21</v>
      </c>
    </row>
    <row r="212" spans="2:65" s="1" customFormat="1" ht="19.5">
      <c r="B212" s="34"/>
      <c r="D212" s="147" t="s">
        <v>284</v>
      </c>
      <c r="F212" s="167" t="s">
        <v>4873</v>
      </c>
      <c r="I212" s="149"/>
      <c r="L212" s="34"/>
      <c r="M212" s="150"/>
      <c r="T212" s="55"/>
      <c r="AT212" s="18" t="s">
        <v>284</v>
      </c>
      <c r="AU212" s="18" t="s">
        <v>21</v>
      </c>
    </row>
    <row r="213" spans="2:65" s="11" customFormat="1" ht="22.9" customHeight="1">
      <c r="B213" s="122"/>
      <c r="D213" s="123" t="s">
        <v>74</v>
      </c>
      <c r="E213" s="132" t="s">
        <v>251</v>
      </c>
      <c r="F213" s="132" t="s">
        <v>587</v>
      </c>
      <c r="I213" s="125"/>
      <c r="J213" s="133">
        <f>BK213</f>
        <v>0</v>
      </c>
      <c r="L213" s="122"/>
      <c r="M213" s="127"/>
      <c r="P213" s="128">
        <f>SUM(P214:P221)</f>
        <v>0</v>
      </c>
      <c r="R213" s="128">
        <f>SUM(R214:R221)</f>
        <v>3.7237826999999997</v>
      </c>
      <c r="T213" s="129">
        <f>SUM(T214:T221)</f>
        <v>0</v>
      </c>
      <c r="AR213" s="123" t="s">
        <v>83</v>
      </c>
      <c r="AT213" s="130" t="s">
        <v>74</v>
      </c>
      <c r="AU213" s="130" t="s">
        <v>83</v>
      </c>
      <c r="AY213" s="123" t="s">
        <v>244</v>
      </c>
      <c r="BK213" s="131">
        <f>SUM(BK214:BK221)</f>
        <v>0</v>
      </c>
    </row>
    <row r="214" spans="2:65" s="1" customFormat="1" ht="21.75" customHeight="1">
      <c r="B214" s="34"/>
      <c r="C214" s="134" t="s">
        <v>434</v>
      </c>
      <c r="D214" s="134" t="s">
        <v>246</v>
      </c>
      <c r="E214" s="135" t="s">
        <v>4874</v>
      </c>
      <c r="F214" s="136" t="s">
        <v>4875</v>
      </c>
      <c r="G214" s="137" t="s">
        <v>249</v>
      </c>
      <c r="H214" s="138">
        <v>5.01</v>
      </c>
      <c r="I214" s="139"/>
      <c r="J214" s="140">
        <f>ROUND(I214*H214,2)</f>
        <v>0</v>
      </c>
      <c r="K214" s="136" t="s">
        <v>250</v>
      </c>
      <c r="L214" s="34"/>
      <c r="M214" s="141" t="s">
        <v>29</v>
      </c>
      <c r="N214" s="142" t="s">
        <v>46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251</v>
      </c>
      <c r="AT214" s="145" t="s">
        <v>246</v>
      </c>
      <c r="AU214" s="145" t="s">
        <v>21</v>
      </c>
      <c r="AY214" s="18" t="s">
        <v>244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83</v>
      </c>
      <c r="BK214" s="146">
        <f>ROUND(I214*H214,2)</f>
        <v>0</v>
      </c>
      <c r="BL214" s="18" t="s">
        <v>251</v>
      </c>
      <c r="BM214" s="145" t="s">
        <v>5243</v>
      </c>
    </row>
    <row r="215" spans="2:65" s="1" customFormat="1">
      <c r="B215" s="34"/>
      <c r="D215" s="147" t="s">
        <v>253</v>
      </c>
      <c r="F215" s="148" t="s">
        <v>4877</v>
      </c>
      <c r="I215" s="149"/>
      <c r="L215" s="34"/>
      <c r="M215" s="150"/>
      <c r="T215" s="55"/>
      <c r="AT215" s="18" t="s">
        <v>253</v>
      </c>
      <c r="AU215" s="18" t="s">
        <v>21</v>
      </c>
    </row>
    <row r="216" spans="2:65" s="1" customFormat="1">
      <c r="B216" s="34"/>
      <c r="D216" s="151" t="s">
        <v>255</v>
      </c>
      <c r="F216" s="152" t="s">
        <v>4878</v>
      </c>
      <c r="I216" s="149"/>
      <c r="L216" s="34"/>
      <c r="M216" s="150"/>
      <c r="T216" s="55"/>
      <c r="AT216" s="18" t="s">
        <v>255</v>
      </c>
      <c r="AU216" s="18" t="s">
        <v>21</v>
      </c>
    </row>
    <row r="217" spans="2:65" s="1" customFormat="1" ht="16.5" customHeight="1">
      <c r="B217" s="34"/>
      <c r="C217" s="134" t="s">
        <v>441</v>
      </c>
      <c r="D217" s="134" t="s">
        <v>246</v>
      </c>
      <c r="E217" s="135" t="s">
        <v>2969</v>
      </c>
      <c r="F217" s="136" t="s">
        <v>2970</v>
      </c>
      <c r="G217" s="137" t="s">
        <v>249</v>
      </c>
      <c r="H217" s="138">
        <v>5.01</v>
      </c>
      <c r="I217" s="139"/>
      <c r="J217" s="140">
        <f>ROUND(I217*H217,2)</f>
        <v>0</v>
      </c>
      <c r="K217" s="136" t="s">
        <v>250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0.74326999999999999</v>
      </c>
      <c r="R217" s="143">
        <f>Q217*H217</f>
        <v>3.7237826999999997</v>
      </c>
      <c r="S217" s="143">
        <v>0</v>
      </c>
      <c r="T217" s="144">
        <f>S217*H217</f>
        <v>0</v>
      </c>
      <c r="AR217" s="145" t="s">
        <v>251</v>
      </c>
      <c r="AT217" s="145" t="s">
        <v>246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251</v>
      </c>
      <c r="BM217" s="145" t="s">
        <v>5244</v>
      </c>
    </row>
    <row r="218" spans="2:65" s="1" customFormat="1">
      <c r="B218" s="34"/>
      <c r="D218" s="147" t="s">
        <v>253</v>
      </c>
      <c r="F218" s="148" t="s">
        <v>2972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>
      <c r="B219" s="34"/>
      <c r="D219" s="151" t="s">
        <v>255</v>
      </c>
      <c r="F219" s="152" t="s">
        <v>2973</v>
      </c>
      <c r="I219" s="149"/>
      <c r="L219" s="34"/>
      <c r="M219" s="150"/>
      <c r="T219" s="55"/>
      <c r="AT219" s="18" t="s">
        <v>255</v>
      </c>
      <c r="AU219" s="18" t="s">
        <v>21</v>
      </c>
    </row>
    <row r="220" spans="2:65" s="1" customFormat="1" ht="19.5">
      <c r="B220" s="34"/>
      <c r="D220" s="147" t="s">
        <v>284</v>
      </c>
      <c r="F220" s="167" t="s">
        <v>4880</v>
      </c>
      <c r="I220" s="149"/>
      <c r="L220" s="34"/>
      <c r="M220" s="150"/>
      <c r="T220" s="55"/>
      <c r="AT220" s="18" t="s">
        <v>284</v>
      </c>
      <c r="AU220" s="18" t="s">
        <v>21</v>
      </c>
    </row>
    <row r="221" spans="2:65" s="12" customFormat="1">
      <c r="B221" s="153"/>
      <c r="D221" s="147" t="s">
        <v>262</v>
      </c>
      <c r="E221" s="154" t="s">
        <v>29</v>
      </c>
      <c r="F221" s="155" t="s">
        <v>5245</v>
      </c>
      <c r="H221" s="156">
        <v>5.01</v>
      </c>
      <c r="I221" s="157"/>
      <c r="L221" s="153"/>
      <c r="M221" s="158"/>
      <c r="T221" s="159"/>
      <c r="AT221" s="154" t="s">
        <v>262</v>
      </c>
      <c r="AU221" s="154" t="s">
        <v>21</v>
      </c>
      <c r="AV221" s="12" t="s">
        <v>21</v>
      </c>
      <c r="AW221" s="12" t="s">
        <v>36</v>
      </c>
      <c r="AX221" s="12" t="s">
        <v>83</v>
      </c>
      <c r="AY221" s="154" t="s">
        <v>244</v>
      </c>
    </row>
    <row r="222" spans="2:65" s="11" customFormat="1" ht="22.9" customHeight="1">
      <c r="B222" s="122"/>
      <c r="D222" s="123" t="s">
        <v>74</v>
      </c>
      <c r="E222" s="132" t="s">
        <v>300</v>
      </c>
      <c r="F222" s="132" t="s">
        <v>1672</v>
      </c>
      <c r="I222" s="125"/>
      <c r="J222" s="133">
        <f>BK222</f>
        <v>0</v>
      </c>
      <c r="L222" s="122"/>
      <c r="M222" s="127"/>
      <c r="P222" s="128">
        <f>SUM(P223:P248)</f>
        <v>0</v>
      </c>
      <c r="R222" s="128">
        <f>SUM(R223:R248)</f>
        <v>0.14285471999999999</v>
      </c>
      <c r="T222" s="129">
        <f>SUM(T223:T248)</f>
        <v>0</v>
      </c>
      <c r="AR222" s="123" t="s">
        <v>83</v>
      </c>
      <c r="AT222" s="130" t="s">
        <v>74</v>
      </c>
      <c r="AU222" s="130" t="s">
        <v>83</v>
      </c>
      <c r="AY222" s="123" t="s">
        <v>244</v>
      </c>
      <c r="BK222" s="131">
        <f>SUM(BK223:BK248)</f>
        <v>0</v>
      </c>
    </row>
    <row r="223" spans="2:65" s="1" customFormat="1" ht="16.5" customHeight="1">
      <c r="B223" s="34"/>
      <c r="C223" s="134" t="s">
        <v>448</v>
      </c>
      <c r="D223" s="134" t="s">
        <v>246</v>
      </c>
      <c r="E223" s="135" t="s">
        <v>4992</v>
      </c>
      <c r="F223" s="136" t="s">
        <v>4993</v>
      </c>
      <c r="G223" s="137" t="s">
        <v>591</v>
      </c>
      <c r="H223" s="138">
        <v>5.2</v>
      </c>
      <c r="I223" s="139"/>
      <c r="J223" s="140">
        <f>ROUND(I223*H223,2)</f>
        <v>0</v>
      </c>
      <c r="K223" s="136" t="s">
        <v>250</v>
      </c>
      <c r="L223" s="34"/>
      <c r="M223" s="141" t="s">
        <v>29</v>
      </c>
      <c r="N223" s="142" t="s">
        <v>46</v>
      </c>
      <c r="P223" s="143">
        <f>O223*H223</f>
        <v>0</v>
      </c>
      <c r="Q223" s="143">
        <v>4.0000000000000003E-5</v>
      </c>
      <c r="R223" s="143">
        <f>Q223*H223</f>
        <v>2.0800000000000001E-4</v>
      </c>
      <c r="S223" s="143">
        <v>0</v>
      </c>
      <c r="T223" s="144">
        <f>S223*H223</f>
        <v>0</v>
      </c>
      <c r="AR223" s="145" t="s">
        <v>251</v>
      </c>
      <c r="AT223" s="145" t="s">
        <v>246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251</v>
      </c>
      <c r="BM223" s="145" t="s">
        <v>5246</v>
      </c>
    </row>
    <row r="224" spans="2:65" s="1" customFormat="1">
      <c r="B224" s="34"/>
      <c r="D224" s="147" t="s">
        <v>253</v>
      </c>
      <c r="F224" s="148" t="s">
        <v>4995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65" s="1" customFormat="1">
      <c r="B225" s="34"/>
      <c r="D225" s="151" t="s">
        <v>255</v>
      </c>
      <c r="F225" s="152" t="s">
        <v>4996</v>
      </c>
      <c r="I225" s="149"/>
      <c r="L225" s="34"/>
      <c r="M225" s="150"/>
      <c r="T225" s="55"/>
      <c r="AT225" s="18" t="s">
        <v>255</v>
      </c>
      <c r="AU225" s="18" t="s">
        <v>21</v>
      </c>
    </row>
    <row r="226" spans="2:65" s="12" customFormat="1">
      <c r="B226" s="153"/>
      <c r="D226" s="147" t="s">
        <v>262</v>
      </c>
      <c r="E226" s="154" t="s">
        <v>29</v>
      </c>
      <c r="F226" s="155" t="s">
        <v>5247</v>
      </c>
      <c r="H226" s="156">
        <v>5.2</v>
      </c>
      <c r="I226" s="157"/>
      <c r="L226" s="153"/>
      <c r="M226" s="158"/>
      <c r="T226" s="159"/>
      <c r="AT226" s="154" t="s">
        <v>262</v>
      </c>
      <c r="AU226" s="154" t="s">
        <v>21</v>
      </c>
      <c r="AV226" s="12" t="s">
        <v>21</v>
      </c>
      <c r="AW226" s="12" t="s">
        <v>36</v>
      </c>
      <c r="AX226" s="12" t="s">
        <v>83</v>
      </c>
      <c r="AY226" s="154" t="s">
        <v>244</v>
      </c>
    </row>
    <row r="227" spans="2:65" s="1" customFormat="1" ht="16.5" customHeight="1">
      <c r="B227" s="34"/>
      <c r="C227" s="175" t="s">
        <v>455</v>
      </c>
      <c r="D227" s="175" t="s">
        <v>373</v>
      </c>
      <c r="E227" s="176" t="s">
        <v>4998</v>
      </c>
      <c r="F227" s="177" t="s">
        <v>4999</v>
      </c>
      <c r="G227" s="178" t="s">
        <v>591</v>
      </c>
      <c r="H227" s="179">
        <v>5.2779999999999996</v>
      </c>
      <c r="I227" s="180"/>
      <c r="J227" s="181">
        <f>ROUND(I227*H227,2)</f>
        <v>0</v>
      </c>
      <c r="K227" s="177" t="s">
        <v>250</v>
      </c>
      <c r="L227" s="182"/>
      <c r="M227" s="183" t="s">
        <v>29</v>
      </c>
      <c r="N227" s="184" t="s">
        <v>46</v>
      </c>
      <c r="P227" s="143">
        <f>O227*H227</f>
        <v>0</v>
      </c>
      <c r="Q227" s="143">
        <v>2.0240000000000001E-2</v>
      </c>
      <c r="R227" s="143">
        <f>Q227*H227</f>
        <v>0.10682672</v>
      </c>
      <c r="S227" s="143">
        <v>0</v>
      </c>
      <c r="T227" s="144">
        <f>S227*H227</f>
        <v>0</v>
      </c>
      <c r="AR227" s="145" t="s">
        <v>300</v>
      </c>
      <c r="AT227" s="145" t="s">
        <v>373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5248</v>
      </c>
    </row>
    <row r="228" spans="2:65" s="1" customFormat="1">
      <c r="B228" s="34"/>
      <c r="D228" s="147" t="s">
        <v>253</v>
      </c>
      <c r="F228" s="148" t="s">
        <v>4999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2" customFormat="1">
      <c r="B229" s="153"/>
      <c r="D229" s="147" t="s">
        <v>262</v>
      </c>
      <c r="F229" s="155" t="s">
        <v>5249</v>
      </c>
      <c r="H229" s="156">
        <v>5.2779999999999996</v>
      </c>
      <c r="I229" s="157"/>
      <c r="L229" s="153"/>
      <c r="M229" s="158"/>
      <c r="T229" s="159"/>
      <c r="AT229" s="154" t="s">
        <v>262</v>
      </c>
      <c r="AU229" s="154" t="s">
        <v>21</v>
      </c>
      <c r="AV229" s="12" t="s">
        <v>21</v>
      </c>
      <c r="AW229" s="12" t="s">
        <v>4</v>
      </c>
      <c r="AX229" s="12" t="s">
        <v>83</v>
      </c>
      <c r="AY229" s="154" t="s">
        <v>244</v>
      </c>
    </row>
    <row r="230" spans="2:65" s="1" customFormat="1" ht="16.5" customHeight="1">
      <c r="B230" s="34"/>
      <c r="C230" s="134" t="s">
        <v>461</v>
      </c>
      <c r="D230" s="134" t="s">
        <v>246</v>
      </c>
      <c r="E230" s="135" t="s">
        <v>5002</v>
      </c>
      <c r="F230" s="136" t="s">
        <v>5003</v>
      </c>
      <c r="G230" s="137" t="s">
        <v>507</v>
      </c>
      <c r="H230" s="138">
        <v>2</v>
      </c>
      <c r="I230" s="139"/>
      <c r="J230" s="140">
        <f>ROUND(I230*H230,2)</f>
        <v>0</v>
      </c>
      <c r="K230" s="136" t="s">
        <v>250</v>
      </c>
      <c r="L230" s="34"/>
      <c r="M230" s="141" t="s">
        <v>29</v>
      </c>
      <c r="N230" s="142" t="s">
        <v>46</v>
      </c>
      <c r="P230" s="143">
        <f>O230*H230</f>
        <v>0</v>
      </c>
      <c r="Q230" s="143">
        <v>1.1E-4</v>
      </c>
      <c r="R230" s="143">
        <f>Q230*H230</f>
        <v>2.2000000000000001E-4</v>
      </c>
      <c r="S230" s="143">
        <v>0</v>
      </c>
      <c r="T230" s="144">
        <f>S230*H230</f>
        <v>0</v>
      </c>
      <c r="AR230" s="145" t="s">
        <v>251</v>
      </c>
      <c r="AT230" s="145" t="s">
        <v>246</v>
      </c>
      <c r="AU230" s="145" t="s">
        <v>21</v>
      </c>
      <c r="AY230" s="18" t="s">
        <v>244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83</v>
      </c>
      <c r="BK230" s="146">
        <f>ROUND(I230*H230,2)</f>
        <v>0</v>
      </c>
      <c r="BL230" s="18" t="s">
        <v>251</v>
      </c>
      <c r="BM230" s="145" t="s">
        <v>5250</v>
      </c>
    </row>
    <row r="231" spans="2:65" s="1" customFormat="1">
      <c r="B231" s="34"/>
      <c r="D231" s="147" t="s">
        <v>253</v>
      </c>
      <c r="F231" s="148" t="s">
        <v>5005</v>
      </c>
      <c r="I231" s="149"/>
      <c r="L231" s="34"/>
      <c r="M231" s="150"/>
      <c r="T231" s="55"/>
      <c r="AT231" s="18" t="s">
        <v>253</v>
      </c>
      <c r="AU231" s="18" t="s">
        <v>21</v>
      </c>
    </row>
    <row r="232" spans="2:65" s="1" customFormat="1">
      <c r="B232" s="34"/>
      <c r="D232" s="151" t="s">
        <v>255</v>
      </c>
      <c r="F232" s="152" t="s">
        <v>5006</v>
      </c>
      <c r="I232" s="149"/>
      <c r="L232" s="34"/>
      <c r="M232" s="150"/>
      <c r="T232" s="55"/>
      <c r="AT232" s="18" t="s">
        <v>255</v>
      </c>
      <c r="AU232" s="18" t="s">
        <v>21</v>
      </c>
    </row>
    <row r="233" spans="2:65" s="1" customFormat="1" ht="19.5">
      <c r="B233" s="34"/>
      <c r="D233" s="147" t="s">
        <v>284</v>
      </c>
      <c r="F233" s="167" t="s">
        <v>1678</v>
      </c>
      <c r="I233" s="149"/>
      <c r="L233" s="34"/>
      <c r="M233" s="150"/>
      <c r="T233" s="55"/>
      <c r="AT233" s="18" t="s">
        <v>284</v>
      </c>
      <c r="AU233" s="18" t="s">
        <v>21</v>
      </c>
    </row>
    <row r="234" spans="2:65" s="1" customFormat="1" ht="16.5" customHeight="1">
      <c r="B234" s="34"/>
      <c r="C234" s="175" t="s">
        <v>468</v>
      </c>
      <c r="D234" s="175" t="s">
        <v>373</v>
      </c>
      <c r="E234" s="176" t="s">
        <v>5007</v>
      </c>
      <c r="F234" s="177" t="s">
        <v>5008</v>
      </c>
      <c r="G234" s="178" t="s">
        <v>507</v>
      </c>
      <c r="H234" s="179">
        <v>2</v>
      </c>
      <c r="I234" s="180"/>
      <c r="J234" s="181">
        <f>ROUND(I234*H234,2)</f>
        <v>0</v>
      </c>
      <c r="K234" s="177" t="s">
        <v>250</v>
      </c>
      <c r="L234" s="182"/>
      <c r="M234" s="183" t="s">
        <v>29</v>
      </c>
      <c r="N234" s="184" t="s">
        <v>46</v>
      </c>
      <c r="P234" s="143">
        <f>O234*H234</f>
        <v>0</v>
      </c>
      <c r="Q234" s="143">
        <v>4.7999999999999996E-3</v>
      </c>
      <c r="R234" s="143">
        <f>Q234*H234</f>
        <v>9.5999999999999992E-3</v>
      </c>
      <c r="S234" s="143">
        <v>0</v>
      </c>
      <c r="T234" s="144">
        <f>S234*H234</f>
        <v>0</v>
      </c>
      <c r="AR234" s="145" t="s">
        <v>300</v>
      </c>
      <c r="AT234" s="145" t="s">
        <v>373</v>
      </c>
      <c r="AU234" s="145" t="s">
        <v>21</v>
      </c>
      <c r="AY234" s="18" t="s">
        <v>244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83</v>
      </c>
      <c r="BK234" s="146">
        <f>ROUND(I234*H234,2)</f>
        <v>0</v>
      </c>
      <c r="BL234" s="18" t="s">
        <v>251</v>
      </c>
      <c r="BM234" s="145" t="s">
        <v>5251</v>
      </c>
    </row>
    <row r="235" spans="2:65" s="1" customFormat="1">
      <c r="B235" s="34"/>
      <c r="D235" s="147" t="s">
        <v>253</v>
      </c>
      <c r="F235" s="148" t="s">
        <v>5008</v>
      </c>
      <c r="I235" s="149"/>
      <c r="L235" s="34"/>
      <c r="M235" s="150"/>
      <c r="T235" s="55"/>
      <c r="AT235" s="18" t="s">
        <v>253</v>
      </c>
      <c r="AU235" s="18" t="s">
        <v>21</v>
      </c>
    </row>
    <row r="236" spans="2:65" s="1" customFormat="1" ht="19.5">
      <c r="B236" s="34"/>
      <c r="D236" s="147" t="s">
        <v>284</v>
      </c>
      <c r="F236" s="167" t="s">
        <v>1678</v>
      </c>
      <c r="I236" s="149"/>
      <c r="L236" s="34"/>
      <c r="M236" s="150"/>
      <c r="T236" s="55"/>
      <c r="AT236" s="18" t="s">
        <v>284</v>
      </c>
      <c r="AU236" s="18" t="s">
        <v>21</v>
      </c>
    </row>
    <row r="237" spans="2:65" s="1" customFormat="1" ht="16.5" customHeight="1">
      <c r="B237" s="34"/>
      <c r="C237" s="134" t="s">
        <v>476</v>
      </c>
      <c r="D237" s="134" t="s">
        <v>246</v>
      </c>
      <c r="E237" s="135" t="s">
        <v>5010</v>
      </c>
      <c r="F237" s="136" t="s">
        <v>5011</v>
      </c>
      <c r="G237" s="137" t="s">
        <v>507</v>
      </c>
      <c r="H237" s="138">
        <v>1</v>
      </c>
      <c r="I237" s="139"/>
      <c r="J237" s="140">
        <f>ROUND(I237*H237,2)</f>
        <v>0</v>
      </c>
      <c r="K237" s="136" t="s">
        <v>250</v>
      </c>
      <c r="L237" s="34"/>
      <c r="M237" s="141" t="s">
        <v>29</v>
      </c>
      <c r="N237" s="142" t="s">
        <v>46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251</v>
      </c>
      <c r="AT237" s="145" t="s">
        <v>246</v>
      </c>
      <c r="AU237" s="145" t="s">
        <v>21</v>
      </c>
      <c r="AY237" s="18" t="s">
        <v>244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83</v>
      </c>
      <c r="BK237" s="146">
        <f>ROUND(I237*H237,2)</f>
        <v>0</v>
      </c>
      <c r="BL237" s="18" t="s">
        <v>251</v>
      </c>
      <c r="BM237" s="145" t="s">
        <v>5252</v>
      </c>
    </row>
    <row r="238" spans="2:65" s="1" customFormat="1">
      <c r="B238" s="34"/>
      <c r="D238" s="147" t="s">
        <v>253</v>
      </c>
      <c r="F238" s="148" t="s">
        <v>5013</v>
      </c>
      <c r="I238" s="149"/>
      <c r="L238" s="34"/>
      <c r="M238" s="150"/>
      <c r="T238" s="55"/>
      <c r="AT238" s="18" t="s">
        <v>253</v>
      </c>
      <c r="AU238" s="18" t="s">
        <v>21</v>
      </c>
    </row>
    <row r="239" spans="2:65" s="1" customFormat="1">
      <c r="B239" s="34"/>
      <c r="D239" s="151" t="s">
        <v>255</v>
      </c>
      <c r="F239" s="152" t="s">
        <v>5014</v>
      </c>
      <c r="I239" s="149"/>
      <c r="L239" s="34"/>
      <c r="M239" s="150"/>
      <c r="T239" s="55"/>
      <c r="AT239" s="18" t="s">
        <v>255</v>
      </c>
      <c r="AU239" s="18" t="s">
        <v>21</v>
      </c>
    </row>
    <row r="240" spans="2:65" s="1" customFormat="1" ht="19.5">
      <c r="B240" s="34"/>
      <c r="D240" s="147" t="s">
        <v>284</v>
      </c>
      <c r="F240" s="167" t="s">
        <v>5015</v>
      </c>
      <c r="I240" s="149"/>
      <c r="L240" s="34"/>
      <c r="M240" s="150"/>
      <c r="T240" s="55"/>
      <c r="AT240" s="18" t="s">
        <v>284</v>
      </c>
      <c r="AU240" s="18" t="s">
        <v>21</v>
      </c>
    </row>
    <row r="241" spans="2:65" s="1" customFormat="1" ht="16.5" customHeight="1">
      <c r="B241" s="34"/>
      <c r="C241" s="175" t="s">
        <v>483</v>
      </c>
      <c r="D241" s="175" t="s">
        <v>373</v>
      </c>
      <c r="E241" s="176" t="s">
        <v>5016</v>
      </c>
      <c r="F241" s="177" t="s">
        <v>5017</v>
      </c>
      <c r="G241" s="178" t="s">
        <v>507</v>
      </c>
      <c r="H241" s="179">
        <v>1</v>
      </c>
      <c r="I241" s="180"/>
      <c r="J241" s="181">
        <f>ROUND(I241*H241,2)</f>
        <v>0</v>
      </c>
      <c r="K241" s="177" t="s">
        <v>250</v>
      </c>
      <c r="L241" s="182"/>
      <c r="M241" s="183" t="s">
        <v>29</v>
      </c>
      <c r="N241" s="184" t="s">
        <v>46</v>
      </c>
      <c r="P241" s="143">
        <f>O241*H241</f>
        <v>0</v>
      </c>
      <c r="Q241" s="143">
        <v>2.5999999999999999E-2</v>
      </c>
      <c r="R241" s="143">
        <f>Q241*H241</f>
        <v>2.5999999999999999E-2</v>
      </c>
      <c r="S241" s="143">
        <v>0</v>
      </c>
      <c r="T241" s="144">
        <f>S241*H241</f>
        <v>0</v>
      </c>
      <c r="AR241" s="145" t="s">
        <v>300</v>
      </c>
      <c r="AT241" s="145" t="s">
        <v>373</v>
      </c>
      <c r="AU241" s="145" t="s">
        <v>21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251</v>
      </c>
      <c r="BM241" s="145" t="s">
        <v>5253</v>
      </c>
    </row>
    <row r="242" spans="2:65" s="1" customFormat="1">
      <c r="B242" s="34"/>
      <c r="D242" s="147" t="s">
        <v>253</v>
      </c>
      <c r="F242" s="148" t="s">
        <v>5017</v>
      </c>
      <c r="I242" s="149"/>
      <c r="L242" s="34"/>
      <c r="M242" s="150"/>
      <c r="T242" s="55"/>
      <c r="AT242" s="18" t="s">
        <v>253</v>
      </c>
      <c r="AU242" s="18" t="s">
        <v>21</v>
      </c>
    </row>
    <row r="243" spans="2:65" s="1" customFormat="1" ht="19.5">
      <c r="B243" s="34"/>
      <c r="D243" s="147" t="s">
        <v>284</v>
      </c>
      <c r="F243" s="167" t="s">
        <v>5015</v>
      </c>
      <c r="I243" s="149"/>
      <c r="L243" s="34"/>
      <c r="M243" s="150"/>
      <c r="T243" s="55"/>
      <c r="AT243" s="18" t="s">
        <v>284</v>
      </c>
      <c r="AU243" s="18" t="s">
        <v>21</v>
      </c>
    </row>
    <row r="244" spans="2:65" s="1" customFormat="1" ht="16.5" customHeight="1">
      <c r="B244" s="34"/>
      <c r="C244" s="134" t="s">
        <v>490</v>
      </c>
      <c r="D244" s="134" t="s">
        <v>246</v>
      </c>
      <c r="E244" s="135" t="s">
        <v>4914</v>
      </c>
      <c r="F244" s="136" t="s">
        <v>4915</v>
      </c>
      <c r="G244" s="137" t="s">
        <v>274</v>
      </c>
      <c r="H244" s="138">
        <v>3.29</v>
      </c>
      <c r="I244" s="139"/>
      <c r="J244" s="140">
        <f>ROUND(I244*H244,2)</f>
        <v>0</v>
      </c>
      <c r="K244" s="136" t="s">
        <v>250</v>
      </c>
      <c r="L244" s="34"/>
      <c r="M244" s="141" t="s">
        <v>29</v>
      </c>
      <c r="N244" s="142" t="s">
        <v>46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251</v>
      </c>
      <c r="AT244" s="145" t="s">
        <v>246</v>
      </c>
      <c r="AU244" s="145" t="s">
        <v>21</v>
      </c>
      <c r="AY244" s="18" t="s">
        <v>244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83</v>
      </c>
      <c r="BK244" s="146">
        <f>ROUND(I244*H244,2)</f>
        <v>0</v>
      </c>
      <c r="BL244" s="18" t="s">
        <v>251</v>
      </c>
      <c r="BM244" s="145" t="s">
        <v>5254</v>
      </c>
    </row>
    <row r="245" spans="2:65" s="1" customFormat="1">
      <c r="B245" s="34"/>
      <c r="D245" s="147" t="s">
        <v>253</v>
      </c>
      <c r="F245" s="148" t="s">
        <v>4917</v>
      </c>
      <c r="I245" s="149"/>
      <c r="L245" s="34"/>
      <c r="M245" s="150"/>
      <c r="T245" s="55"/>
      <c r="AT245" s="18" t="s">
        <v>253</v>
      </c>
      <c r="AU245" s="18" t="s">
        <v>21</v>
      </c>
    </row>
    <row r="246" spans="2:65" s="1" customFormat="1">
      <c r="B246" s="34"/>
      <c r="D246" s="151" t="s">
        <v>255</v>
      </c>
      <c r="F246" s="152" t="s">
        <v>4918</v>
      </c>
      <c r="I246" s="149"/>
      <c r="L246" s="34"/>
      <c r="M246" s="150"/>
      <c r="T246" s="55"/>
      <c r="AT246" s="18" t="s">
        <v>255</v>
      </c>
      <c r="AU246" s="18" t="s">
        <v>21</v>
      </c>
    </row>
    <row r="247" spans="2:65" s="1" customFormat="1" ht="19.5">
      <c r="B247" s="34"/>
      <c r="D247" s="147" t="s">
        <v>284</v>
      </c>
      <c r="F247" s="167" t="s">
        <v>4919</v>
      </c>
      <c r="I247" s="149"/>
      <c r="L247" s="34"/>
      <c r="M247" s="150"/>
      <c r="T247" s="55"/>
      <c r="AT247" s="18" t="s">
        <v>284</v>
      </c>
      <c r="AU247" s="18" t="s">
        <v>21</v>
      </c>
    </row>
    <row r="248" spans="2:65" s="12" customFormat="1">
      <c r="B248" s="153"/>
      <c r="D248" s="147" t="s">
        <v>262</v>
      </c>
      <c r="E248" s="154" t="s">
        <v>29</v>
      </c>
      <c r="F248" s="155" t="s">
        <v>5255</v>
      </c>
      <c r="H248" s="156">
        <v>3.29</v>
      </c>
      <c r="I248" s="157"/>
      <c r="L248" s="153"/>
      <c r="M248" s="158"/>
      <c r="T248" s="159"/>
      <c r="AT248" s="154" t="s">
        <v>262</v>
      </c>
      <c r="AU248" s="154" t="s">
        <v>21</v>
      </c>
      <c r="AV248" s="12" t="s">
        <v>21</v>
      </c>
      <c r="AW248" s="12" t="s">
        <v>36</v>
      </c>
      <c r="AX248" s="12" t="s">
        <v>83</v>
      </c>
      <c r="AY248" s="154" t="s">
        <v>244</v>
      </c>
    </row>
    <row r="249" spans="2:65" s="11" customFormat="1" ht="22.9" customHeight="1">
      <c r="B249" s="122"/>
      <c r="D249" s="123" t="s">
        <v>74</v>
      </c>
      <c r="E249" s="132" t="s">
        <v>775</v>
      </c>
      <c r="F249" s="132" t="s">
        <v>776</v>
      </c>
      <c r="I249" s="125"/>
      <c r="J249" s="133">
        <f>BK249</f>
        <v>0</v>
      </c>
      <c r="L249" s="122"/>
      <c r="M249" s="127"/>
      <c r="P249" s="128">
        <f>SUM(P250:P252)</f>
        <v>0</v>
      </c>
      <c r="R249" s="128">
        <f>SUM(R250:R252)</f>
        <v>0</v>
      </c>
      <c r="T249" s="129">
        <f>SUM(T250:T252)</f>
        <v>0</v>
      </c>
      <c r="AR249" s="123" t="s">
        <v>83</v>
      </c>
      <c r="AT249" s="130" t="s">
        <v>74</v>
      </c>
      <c r="AU249" s="130" t="s">
        <v>83</v>
      </c>
      <c r="AY249" s="123" t="s">
        <v>244</v>
      </c>
      <c r="BK249" s="131">
        <f>SUM(BK250:BK252)</f>
        <v>0</v>
      </c>
    </row>
    <row r="250" spans="2:65" s="1" customFormat="1" ht="16.5" customHeight="1">
      <c r="B250" s="34"/>
      <c r="C250" s="134" t="s">
        <v>497</v>
      </c>
      <c r="D250" s="134" t="s">
        <v>246</v>
      </c>
      <c r="E250" s="135" t="s">
        <v>778</v>
      </c>
      <c r="F250" s="136" t="s">
        <v>779</v>
      </c>
      <c r="G250" s="137" t="s">
        <v>416</v>
      </c>
      <c r="H250" s="138">
        <v>6.03</v>
      </c>
      <c r="I250" s="139"/>
      <c r="J250" s="140">
        <f>ROUND(I250*H250,2)</f>
        <v>0</v>
      </c>
      <c r="K250" s="136" t="s">
        <v>250</v>
      </c>
      <c r="L250" s="34"/>
      <c r="M250" s="141" t="s">
        <v>29</v>
      </c>
      <c r="N250" s="142" t="s">
        <v>46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251</v>
      </c>
      <c r="AT250" s="145" t="s">
        <v>246</v>
      </c>
      <c r="AU250" s="145" t="s">
        <v>21</v>
      </c>
      <c r="AY250" s="18" t="s">
        <v>244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83</v>
      </c>
      <c r="BK250" s="146">
        <f>ROUND(I250*H250,2)</f>
        <v>0</v>
      </c>
      <c r="BL250" s="18" t="s">
        <v>251</v>
      </c>
      <c r="BM250" s="145" t="s">
        <v>5256</v>
      </c>
    </row>
    <row r="251" spans="2:65" s="1" customFormat="1">
      <c r="B251" s="34"/>
      <c r="D251" s="147" t="s">
        <v>253</v>
      </c>
      <c r="F251" s="148" t="s">
        <v>781</v>
      </c>
      <c r="I251" s="149"/>
      <c r="L251" s="34"/>
      <c r="M251" s="150"/>
      <c r="T251" s="55"/>
      <c r="AT251" s="18" t="s">
        <v>253</v>
      </c>
      <c r="AU251" s="18" t="s">
        <v>21</v>
      </c>
    </row>
    <row r="252" spans="2:65" s="1" customFormat="1">
      <c r="B252" s="34"/>
      <c r="D252" s="151" t="s">
        <v>255</v>
      </c>
      <c r="F252" s="152" t="s">
        <v>782</v>
      </c>
      <c r="I252" s="149"/>
      <c r="L252" s="34"/>
      <c r="M252" s="185"/>
      <c r="N252" s="186"/>
      <c r="O252" s="186"/>
      <c r="P252" s="186"/>
      <c r="Q252" s="186"/>
      <c r="R252" s="186"/>
      <c r="S252" s="186"/>
      <c r="T252" s="187"/>
      <c r="AT252" s="18" t="s">
        <v>255</v>
      </c>
      <c r="AU252" s="18" t="s">
        <v>21</v>
      </c>
    </row>
    <row r="253" spans="2:65" s="1" customFormat="1" ht="6.95" customHeight="1">
      <c r="B253" s="43"/>
      <c r="C253" s="44"/>
      <c r="D253" s="44"/>
      <c r="E253" s="44"/>
      <c r="F253" s="44"/>
      <c r="G253" s="44"/>
      <c r="H253" s="44"/>
      <c r="I253" s="44"/>
      <c r="J253" s="44"/>
      <c r="K253" s="44"/>
      <c r="L253" s="34"/>
    </row>
  </sheetData>
  <sheetProtection algorithmName="SHA-512" hashValue="5QeAE1n2cW2GI7CQUrQV6jLVvVCexOshwv4pFYbBiluKThPltw8lEoCeYjaYJeFRFWZ/ZLWNMjITqOFoNAoNbQ==" saltValue="J4AZU/+9XdDSBFd1q0FntbBF/A6We6Ig/kyertnYf4SDQVHJo0trf6p4G97zxu1pG6MlGN+tb9NnX1CMVIL/IA==" spinCount="100000" sheet="1" objects="1" scenarios="1" formatColumns="0" formatRows="0" autoFilter="0"/>
  <autoFilter ref="C91:K252" xr:uid="{00000000-0009-0000-0000-000018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1800-000000000000}"/>
    <hyperlink ref="F101" r:id="rId2" xr:uid="{00000000-0004-0000-1800-000001000000}"/>
    <hyperlink ref="F104" r:id="rId3" xr:uid="{00000000-0004-0000-1800-000002000000}"/>
    <hyperlink ref="F110" r:id="rId4" xr:uid="{00000000-0004-0000-1800-000003000000}"/>
    <hyperlink ref="F114" r:id="rId5" xr:uid="{00000000-0004-0000-1800-000004000000}"/>
    <hyperlink ref="F118" r:id="rId6" xr:uid="{00000000-0004-0000-1800-000005000000}"/>
    <hyperlink ref="F126" r:id="rId7" xr:uid="{00000000-0004-0000-1800-000006000000}"/>
    <hyperlink ref="F135" r:id="rId8" xr:uid="{00000000-0004-0000-1800-000007000000}"/>
    <hyperlink ref="F139" r:id="rId9" xr:uid="{00000000-0004-0000-1800-000008000000}"/>
    <hyperlink ref="F143" r:id="rId10" xr:uid="{00000000-0004-0000-1800-000009000000}"/>
    <hyperlink ref="F152" r:id="rId11" xr:uid="{00000000-0004-0000-1800-00000A000000}"/>
    <hyperlink ref="F159" r:id="rId12" xr:uid="{00000000-0004-0000-1800-00000B000000}"/>
    <hyperlink ref="F164" r:id="rId13" xr:uid="{00000000-0004-0000-1800-00000C000000}"/>
    <hyperlink ref="F168" r:id="rId14" xr:uid="{00000000-0004-0000-1800-00000D000000}"/>
    <hyperlink ref="F175" r:id="rId15" xr:uid="{00000000-0004-0000-1800-00000E000000}"/>
    <hyperlink ref="F178" r:id="rId16" xr:uid="{00000000-0004-0000-1800-00000F000000}"/>
    <hyperlink ref="F182" r:id="rId17" xr:uid="{00000000-0004-0000-1800-000010000000}"/>
    <hyperlink ref="F187" r:id="rId18" xr:uid="{00000000-0004-0000-1800-000011000000}"/>
    <hyperlink ref="F192" r:id="rId19" xr:uid="{00000000-0004-0000-1800-000012000000}"/>
    <hyperlink ref="F197" r:id="rId20" xr:uid="{00000000-0004-0000-1800-000013000000}"/>
    <hyperlink ref="F201" r:id="rId21" xr:uid="{00000000-0004-0000-1800-000014000000}"/>
    <hyperlink ref="F204" r:id="rId22" xr:uid="{00000000-0004-0000-1800-000015000000}"/>
    <hyperlink ref="F207" r:id="rId23" xr:uid="{00000000-0004-0000-1800-000016000000}"/>
    <hyperlink ref="F211" r:id="rId24" xr:uid="{00000000-0004-0000-1800-000017000000}"/>
    <hyperlink ref="F216" r:id="rId25" xr:uid="{00000000-0004-0000-1800-000018000000}"/>
    <hyperlink ref="F219" r:id="rId26" xr:uid="{00000000-0004-0000-1800-000019000000}"/>
    <hyperlink ref="F225" r:id="rId27" xr:uid="{00000000-0004-0000-1800-00001A000000}"/>
    <hyperlink ref="F232" r:id="rId28" xr:uid="{00000000-0004-0000-1800-00001B000000}"/>
    <hyperlink ref="F239" r:id="rId29" xr:uid="{00000000-0004-0000-1800-00001C000000}"/>
    <hyperlink ref="F246" r:id="rId30" xr:uid="{00000000-0004-0000-1800-00001D000000}"/>
    <hyperlink ref="F252" r:id="rId31" xr:uid="{00000000-0004-0000-1800-00001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3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160</v>
      </c>
      <c r="AZ2" s="92" t="s">
        <v>5052</v>
      </c>
      <c r="BA2" s="92" t="s">
        <v>29</v>
      </c>
      <c r="BB2" s="92" t="s">
        <v>29</v>
      </c>
      <c r="BC2" s="92" t="s">
        <v>83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4785</v>
      </c>
      <c r="BA3" s="92" t="s">
        <v>29</v>
      </c>
      <c r="BB3" s="92" t="s">
        <v>29</v>
      </c>
      <c r="BC3" s="92" t="s">
        <v>5257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ht="12" customHeight="1">
      <c r="B8" s="21"/>
      <c r="D8" s="28" t="s">
        <v>210</v>
      </c>
      <c r="L8" s="21"/>
    </row>
    <row r="9" spans="2:56" s="1" customFormat="1" ht="16.5" customHeight="1">
      <c r="B9" s="34"/>
      <c r="E9" s="336" t="s">
        <v>4787</v>
      </c>
      <c r="F9" s="335"/>
      <c r="G9" s="335"/>
      <c r="H9" s="335"/>
      <c r="L9" s="34"/>
    </row>
    <row r="10" spans="2:56" s="1" customFormat="1" ht="12" customHeight="1">
      <c r="B10" s="34"/>
      <c r="D10" s="28" t="s">
        <v>2412</v>
      </c>
      <c r="L10" s="34"/>
    </row>
    <row r="11" spans="2:56" s="1" customFormat="1" ht="16.5" customHeight="1">
      <c r="B11" s="34"/>
      <c r="E11" s="310" t="s">
        <v>5258</v>
      </c>
      <c r="F11" s="335"/>
      <c r="G11" s="335"/>
      <c r="H11" s="335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ROUND(J91,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ROUND((SUM(BE91:BE300)),  2)</f>
        <v>0</v>
      </c>
      <c r="I35" s="96">
        <v>0.21</v>
      </c>
      <c r="J35" s="85">
        <f>ROUND(((SUM(BE91:BE300))*I35),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ROUND((SUM(BF91:BF300)),  2)</f>
        <v>0</v>
      </c>
      <c r="I36" s="96">
        <v>0.15</v>
      </c>
      <c r="J36" s="85">
        <f>ROUND(((SUM(BF91:BF300))*I36),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ROUND((SUM(BG91:BG300)),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ROUND((SUM(BH91:BH300)),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ROUND((SUM(BI91:BI300)),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4787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SO 040.42.10 - Vyústění vnitřních vod zleva v km 1,502 00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J91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J92</f>
        <v>0</v>
      </c>
      <c r="L64" s="106"/>
    </row>
    <row r="65" spans="2:12" s="9" customFormat="1" ht="19.899999999999999" customHeight="1">
      <c r="B65" s="110"/>
      <c r="D65" s="111" t="s">
        <v>217</v>
      </c>
      <c r="E65" s="112"/>
      <c r="F65" s="112"/>
      <c r="G65" s="112"/>
      <c r="H65" s="112"/>
      <c r="I65" s="112"/>
      <c r="J65" s="113">
        <f>J93</f>
        <v>0</v>
      </c>
      <c r="L65" s="110"/>
    </row>
    <row r="66" spans="2:12" s="9" customFormat="1" ht="19.899999999999999" customHeight="1">
      <c r="B66" s="110"/>
      <c r="D66" s="111" t="s">
        <v>218</v>
      </c>
      <c r="E66" s="112"/>
      <c r="F66" s="112"/>
      <c r="G66" s="112"/>
      <c r="H66" s="112"/>
      <c r="I66" s="112"/>
      <c r="J66" s="113">
        <f>J201</f>
        <v>0</v>
      </c>
      <c r="L66" s="110"/>
    </row>
    <row r="67" spans="2:12" s="9" customFormat="1" ht="19.899999999999999" customHeight="1">
      <c r="B67" s="110"/>
      <c r="D67" s="111" t="s">
        <v>219</v>
      </c>
      <c r="E67" s="112"/>
      <c r="F67" s="112"/>
      <c r="G67" s="112"/>
      <c r="H67" s="112"/>
      <c r="I67" s="112"/>
      <c r="J67" s="113">
        <f>J206</f>
        <v>0</v>
      </c>
      <c r="L67" s="110"/>
    </row>
    <row r="68" spans="2:12" s="9" customFormat="1" ht="19.899999999999999" customHeight="1">
      <c r="B68" s="110"/>
      <c r="D68" s="111" t="s">
        <v>1345</v>
      </c>
      <c r="E68" s="112"/>
      <c r="F68" s="112"/>
      <c r="G68" s="112"/>
      <c r="H68" s="112"/>
      <c r="I68" s="112"/>
      <c r="J68" s="113">
        <f>J235</f>
        <v>0</v>
      </c>
      <c r="L68" s="110"/>
    </row>
    <row r="69" spans="2:12" s="9" customFormat="1" ht="19.899999999999999" customHeight="1">
      <c r="B69" s="110"/>
      <c r="D69" s="111" t="s">
        <v>224</v>
      </c>
      <c r="E69" s="112"/>
      <c r="F69" s="112"/>
      <c r="G69" s="112"/>
      <c r="H69" s="112"/>
      <c r="I69" s="112"/>
      <c r="J69" s="113">
        <f>J297</f>
        <v>0</v>
      </c>
      <c r="L69" s="110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229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336" t="str">
        <f>E7</f>
        <v>Opatření Zátor-Loučky, OHO, Dílčí stavba 02.040 Opatření v úseku Zátor - Loučky</v>
      </c>
      <c r="F79" s="337"/>
      <c r="G79" s="337"/>
      <c r="H79" s="337"/>
      <c r="L79" s="34"/>
    </row>
    <row r="80" spans="2:12" ht="12" customHeight="1">
      <c r="B80" s="21"/>
      <c r="C80" s="28" t="s">
        <v>210</v>
      </c>
      <c r="L80" s="21"/>
    </row>
    <row r="81" spans="2:65" s="1" customFormat="1" ht="16.5" customHeight="1">
      <c r="B81" s="34"/>
      <c r="E81" s="336" t="s">
        <v>4787</v>
      </c>
      <c r="F81" s="335"/>
      <c r="G81" s="335"/>
      <c r="H81" s="335"/>
      <c r="L81" s="34"/>
    </row>
    <row r="82" spans="2:65" s="1" customFormat="1" ht="12" customHeight="1">
      <c r="B82" s="34"/>
      <c r="C82" s="28" t="s">
        <v>2412</v>
      </c>
      <c r="L82" s="34"/>
    </row>
    <row r="83" spans="2:65" s="1" customFormat="1" ht="16.5" customHeight="1">
      <c r="B83" s="34"/>
      <c r="E83" s="310" t="str">
        <f>E11</f>
        <v>SO 040.42.10 - Vyústění vnitřních vod zleva v km 1,502 00</v>
      </c>
      <c r="F83" s="335"/>
      <c r="G83" s="335"/>
      <c r="H83" s="335"/>
      <c r="L83" s="34"/>
    </row>
    <row r="84" spans="2:65" s="1" customFormat="1" ht="6.95" customHeight="1">
      <c r="B84" s="34"/>
      <c r="L84" s="34"/>
    </row>
    <row r="85" spans="2:65" s="1" customFormat="1" ht="12" customHeight="1">
      <c r="B85" s="34"/>
      <c r="C85" s="28" t="s">
        <v>22</v>
      </c>
      <c r="F85" s="26" t="str">
        <f>F14</f>
        <v>Zátor</v>
      </c>
      <c r="I85" s="28" t="s">
        <v>24</v>
      </c>
      <c r="J85" s="51">
        <f>IF(J14="","",J14)</f>
        <v>45897</v>
      </c>
      <c r="L85" s="34"/>
    </row>
    <row r="86" spans="2:65" s="1" customFormat="1" ht="6.95" customHeight="1">
      <c r="B86" s="34"/>
      <c r="L86" s="34"/>
    </row>
    <row r="87" spans="2:65" s="1" customFormat="1" ht="15.2" customHeight="1">
      <c r="B87" s="34"/>
      <c r="C87" s="28" t="s">
        <v>27</v>
      </c>
      <c r="F87" s="26" t="str">
        <f>E17</f>
        <v>Povodí Odry, státní podnik</v>
      </c>
      <c r="I87" s="28" t="s">
        <v>34</v>
      </c>
      <c r="J87" s="32" t="str">
        <f>E23</f>
        <v>AQUATIS, a.s.</v>
      </c>
      <c r="L87" s="34"/>
    </row>
    <row r="88" spans="2:65" s="1" customFormat="1" ht="25.7" customHeight="1">
      <c r="B88" s="34"/>
      <c r="C88" s="28" t="s">
        <v>32</v>
      </c>
      <c r="F88" s="26" t="str">
        <f>IF(E20="","",E20)</f>
        <v>Vyplň údaj</v>
      </c>
      <c r="I88" s="28" t="s">
        <v>37</v>
      </c>
      <c r="J88" s="32" t="str">
        <f>E26</f>
        <v>Ing. Michal Jendruščák</v>
      </c>
      <c r="L88" s="34"/>
    </row>
    <row r="89" spans="2:65" s="1" customFormat="1" ht="10.35" customHeight="1">
      <c r="B89" s="34"/>
      <c r="L89" s="34"/>
    </row>
    <row r="90" spans="2:65" s="10" customFormat="1" ht="29.25" customHeight="1">
      <c r="B90" s="114"/>
      <c r="C90" s="115" t="s">
        <v>230</v>
      </c>
      <c r="D90" s="116" t="s">
        <v>60</v>
      </c>
      <c r="E90" s="116" t="s">
        <v>56</v>
      </c>
      <c r="F90" s="116" t="s">
        <v>57</v>
      </c>
      <c r="G90" s="116" t="s">
        <v>231</v>
      </c>
      <c r="H90" s="116" t="s">
        <v>232</v>
      </c>
      <c r="I90" s="116" t="s">
        <v>233</v>
      </c>
      <c r="J90" s="116" t="s">
        <v>214</v>
      </c>
      <c r="K90" s="117" t="s">
        <v>234</v>
      </c>
      <c r="L90" s="114"/>
      <c r="M90" s="58" t="s">
        <v>29</v>
      </c>
      <c r="N90" s="59" t="s">
        <v>45</v>
      </c>
      <c r="O90" s="59" t="s">
        <v>235</v>
      </c>
      <c r="P90" s="59" t="s">
        <v>236</v>
      </c>
      <c r="Q90" s="59" t="s">
        <v>237</v>
      </c>
      <c r="R90" s="59" t="s">
        <v>238</v>
      </c>
      <c r="S90" s="59" t="s">
        <v>239</v>
      </c>
      <c r="T90" s="60" t="s">
        <v>240</v>
      </c>
    </row>
    <row r="91" spans="2:65" s="1" customFormat="1" ht="22.9" customHeight="1">
      <c r="B91" s="34"/>
      <c r="C91" s="63" t="s">
        <v>241</v>
      </c>
      <c r="J91" s="118">
        <f>BK91</f>
        <v>0</v>
      </c>
      <c r="L91" s="34"/>
      <c r="M91" s="61"/>
      <c r="N91" s="52"/>
      <c r="O91" s="52"/>
      <c r="P91" s="119">
        <f>P92</f>
        <v>0</v>
      </c>
      <c r="Q91" s="52"/>
      <c r="R91" s="119">
        <f>R92</f>
        <v>13.899425430000001</v>
      </c>
      <c r="S91" s="52"/>
      <c r="T91" s="120">
        <f>T92</f>
        <v>0</v>
      </c>
      <c r="AT91" s="18" t="s">
        <v>74</v>
      </c>
      <c r="AU91" s="18" t="s">
        <v>215</v>
      </c>
      <c r="BK91" s="121">
        <f>BK92</f>
        <v>0</v>
      </c>
    </row>
    <row r="92" spans="2:65" s="11" customFormat="1" ht="25.9" customHeight="1">
      <c r="B92" s="122"/>
      <c r="D92" s="123" t="s">
        <v>74</v>
      </c>
      <c r="E92" s="124" t="s">
        <v>242</v>
      </c>
      <c r="F92" s="124" t="s">
        <v>243</v>
      </c>
      <c r="I92" s="125"/>
      <c r="J92" s="126">
        <f>BK92</f>
        <v>0</v>
      </c>
      <c r="L92" s="122"/>
      <c r="M92" s="127"/>
      <c r="P92" s="128">
        <f>P93+P201+P206+P235+P297</f>
        <v>0</v>
      </c>
      <c r="R92" s="128">
        <f>R93+R201+R206+R235+R297</f>
        <v>13.899425430000001</v>
      </c>
      <c r="T92" s="129">
        <f>T93+T201+T206+T235+T297</f>
        <v>0</v>
      </c>
      <c r="AR92" s="123" t="s">
        <v>83</v>
      </c>
      <c r="AT92" s="130" t="s">
        <v>74</v>
      </c>
      <c r="AU92" s="130" t="s">
        <v>75</v>
      </c>
      <c r="AY92" s="123" t="s">
        <v>244</v>
      </c>
      <c r="BK92" s="131">
        <f>BK93+BK201+BK206+BK235+BK297</f>
        <v>0</v>
      </c>
    </row>
    <row r="93" spans="2:65" s="11" customFormat="1" ht="22.9" customHeight="1">
      <c r="B93" s="122"/>
      <c r="D93" s="123" t="s">
        <v>74</v>
      </c>
      <c r="E93" s="132" t="s">
        <v>83</v>
      </c>
      <c r="F93" s="132" t="s">
        <v>245</v>
      </c>
      <c r="I93" s="125"/>
      <c r="J93" s="133">
        <f>BK93</f>
        <v>0</v>
      </c>
      <c r="L93" s="122"/>
      <c r="M93" s="127"/>
      <c r="P93" s="128">
        <f>SUM(P94:P200)</f>
        <v>0</v>
      </c>
      <c r="R93" s="128">
        <f>SUM(R94:R200)</f>
        <v>3.6129700000000002</v>
      </c>
      <c r="T93" s="129">
        <f>SUM(T94:T200)</f>
        <v>0</v>
      </c>
      <c r="AR93" s="123" t="s">
        <v>83</v>
      </c>
      <c r="AT93" s="130" t="s">
        <v>74</v>
      </c>
      <c r="AU93" s="130" t="s">
        <v>83</v>
      </c>
      <c r="AY93" s="123" t="s">
        <v>244</v>
      </c>
      <c r="BK93" s="131">
        <f>SUM(BK94:BK200)</f>
        <v>0</v>
      </c>
    </row>
    <row r="94" spans="2:65" s="1" customFormat="1" ht="16.5" customHeight="1">
      <c r="B94" s="34"/>
      <c r="C94" s="134" t="s">
        <v>83</v>
      </c>
      <c r="D94" s="134" t="s">
        <v>246</v>
      </c>
      <c r="E94" s="135" t="s">
        <v>1349</v>
      </c>
      <c r="F94" s="136" t="s">
        <v>1350</v>
      </c>
      <c r="G94" s="137" t="s">
        <v>1351</v>
      </c>
      <c r="H94" s="138">
        <v>20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3.0000000000000001E-5</v>
      </c>
      <c r="R94" s="143">
        <f>Q94*H94</f>
        <v>6.0000000000000006E-4</v>
      </c>
      <c r="S94" s="143">
        <v>0</v>
      </c>
      <c r="T94" s="144">
        <f>S94*H94</f>
        <v>0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5259</v>
      </c>
    </row>
    <row r="95" spans="2:65" s="1" customFormat="1">
      <c r="B95" s="34"/>
      <c r="D95" s="147" t="s">
        <v>253</v>
      </c>
      <c r="F95" s="148" t="s">
        <v>1353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1354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2" customFormat="1">
      <c r="B97" s="153"/>
      <c r="D97" s="147" t="s">
        <v>262</v>
      </c>
      <c r="E97" s="154" t="s">
        <v>29</v>
      </c>
      <c r="F97" s="155" t="s">
        <v>4790</v>
      </c>
      <c r="H97" s="156">
        <v>20</v>
      </c>
      <c r="I97" s="157"/>
      <c r="L97" s="153"/>
      <c r="M97" s="158"/>
      <c r="T97" s="159"/>
      <c r="AT97" s="154" t="s">
        <v>262</v>
      </c>
      <c r="AU97" s="154" t="s">
        <v>21</v>
      </c>
      <c r="AV97" s="12" t="s">
        <v>21</v>
      </c>
      <c r="AW97" s="12" t="s">
        <v>36</v>
      </c>
      <c r="AX97" s="12" t="s">
        <v>83</v>
      </c>
      <c r="AY97" s="154" t="s">
        <v>244</v>
      </c>
    </row>
    <row r="98" spans="2:65" s="1" customFormat="1" ht="16.5" customHeight="1">
      <c r="B98" s="34"/>
      <c r="C98" s="134" t="s">
        <v>21</v>
      </c>
      <c r="D98" s="134" t="s">
        <v>246</v>
      </c>
      <c r="E98" s="135" t="s">
        <v>1356</v>
      </c>
      <c r="F98" s="136" t="s">
        <v>1357</v>
      </c>
      <c r="G98" s="137" t="s">
        <v>1358</v>
      </c>
      <c r="H98" s="138">
        <v>4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5260</v>
      </c>
    </row>
    <row r="99" spans="2:65" s="1" customFormat="1">
      <c r="B99" s="34"/>
      <c r="D99" s="147" t="s">
        <v>253</v>
      </c>
      <c r="F99" s="148" t="s">
        <v>1360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1361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" customFormat="1" ht="16.5" customHeight="1">
      <c r="B101" s="34"/>
      <c r="C101" s="134" t="s">
        <v>264</v>
      </c>
      <c r="D101" s="134" t="s">
        <v>246</v>
      </c>
      <c r="E101" s="135" t="s">
        <v>4044</v>
      </c>
      <c r="F101" s="136" t="s">
        <v>4045</v>
      </c>
      <c r="G101" s="137" t="s">
        <v>249</v>
      </c>
      <c r="H101" s="138">
        <v>65</v>
      </c>
      <c r="I101" s="139"/>
      <c r="J101" s="140">
        <f>ROUND(I101*H101,2)</f>
        <v>0</v>
      </c>
      <c r="K101" s="136" t="s">
        <v>250</v>
      </c>
      <c r="L101" s="34"/>
      <c r="M101" s="141" t="s">
        <v>29</v>
      </c>
      <c r="N101" s="142" t="s">
        <v>46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251</v>
      </c>
      <c r="AT101" s="145" t="s">
        <v>246</v>
      </c>
      <c r="AU101" s="145" t="s">
        <v>21</v>
      </c>
      <c r="AY101" s="18" t="s">
        <v>244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83</v>
      </c>
      <c r="BK101" s="146">
        <f>ROUND(I101*H101,2)</f>
        <v>0</v>
      </c>
      <c r="BL101" s="18" t="s">
        <v>251</v>
      </c>
      <c r="BM101" s="145" t="s">
        <v>5261</v>
      </c>
    </row>
    <row r="102" spans="2:65" s="1" customFormat="1">
      <c r="B102" s="34"/>
      <c r="D102" s="147" t="s">
        <v>253</v>
      </c>
      <c r="F102" s="148" t="s">
        <v>4047</v>
      </c>
      <c r="I102" s="149"/>
      <c r="L102" s="34"/>
      <c r="M102" s="150"/>
      <c r="T102" s="55"/>
      <c r="AT102" s="18" t="s">
        <v>253</v>
      </c>
      <c r="AU102" s="18" t="s">
        <v>21</v>
      </c>
    </row>
    <row r="103" spans="2:65" s="1" customFormat="1">
      <c r="B103" s="34"/>
      <c r="D103" s="151" t="s">
        <v>255</v>
      </c>
      <c r="F103" s="152" t="s">
        <v>4048</v>
      </c>
      <c r="I103" s="149"/>
      <c r="L103" s="34"/>
      <c r="M103" s="150"/>
      <c r="T103" s="55"/>
      <c r="AT103" s="18" t="s">
        <v>255</v>
      </c>
      <c r="AU103" s="18" t="s">
        <v>21</v>
      </c>
    </row>
    <row r="104" spans="2:65" s="1" customFormat="1" ht="19.5">
      <c r="B104" s="34"/>
      <c r="D104" s="147" t="s">
        <v>284</v>
      </c>
      <c r="F104" s="167" t="s">
        <v>4793</v>
      </c>
      <c r="I104" s="149"/>
      <c r="L104" s="34"/>
      <c r="M104" s="150"/>
      <c r="T104" s="55"/>
      <c r="AT104" s="18" t="s">
        <v>284</v>
      </c>
      <c r="AU104" s="18" t="s">
        <v>21</v>
      </c>
    </row>
    <row r="105" spans="2:65" s="12" customFormat="1">
      <c r="B105" s="153"/>
      <c r="D105" s="147" t="s">
        <v>262</v>
      </c>
      <c r="E105" s="154" t="s">
        <v>29</v>
      </c>
      <c r="F105" s="155" t="s">
        <v>5262</v>
      </c>
      <c r="H105" s="156">
        <v>65</v>
      </c>
      <c r="I105" s="157"/>
      <c r="L105" s="153"/>
      <c r="M105" s="158"/>
      <c r="T105" s="159"/>
      <c r="AT105" s="154" t="s">
        <v>262</v>
      </c>
      <c r="AU105" s="154" t="s">
        <v>21</v>
      </c>
      <c r="AV105" s="12" t="s">
        <v>21</v>
      </c>
      <c r="AW105" s="12" t="s">
        <v>36</v>
      </c>
      <c r="AX105" s="12" t="s">
        <v>75</v>
      </c>
      <c r="AY105" s="154" t="s">
        <v>244</v>
      </c>
    </row>
    <row r="106" spans="2:65" s="13" customFormat="1">
      <c r="B106" s="160"/>
      <c r="D106" s="147" t="s">
        <v>262</v>
      </c>
      <c r="E106" s="161" t="s">
        <v>29</v>
      </c>
      <c r="F106" s="162" t="s">
        <v>271</v>
      </c>
      <c r="H106" s="163">
        <v>65</v>
      </c>
      <c r="I106" s="164"/>
      <c r="L106" s="160"/>
      <c r="M106" s="165"/>
      <c r="T106" s="166"/>
      <c r="AT106" s="161" t="s">
        <v>262</v>
      </c>
      <c r="AU106" s="161" t="s">
        <v>21</v>
      </c>
      <c r="AV106" s="13" t="s">
        <v>251</v>
      </c>
      <c r="AW106" s="13" t="s">
        <v>36</v>
      </c>
      <c r="AX106" s="13" t="s">
        <v>83</v>
      </c>
      <c r="AY106" s="161" t="s">
        <v>244</v>
      </c>
    </row>
    <row r="107" spans="2:65" s="1" customFormat="1" ht="16.5" customHeight="1">
      <c r="B107" s="34"/>
      <c r="C107" s="134" t="s">
        <v>251</v>
      </c>
      <c r="D107" s="134" t="s">
        <v>246</v>
      </c>
      <c r="E107" s="135" t="s">
        <v>4795</v>
      </c>
      <c r="F107" s="136" t="s">
        <v>4796</v>
      </c>
      <c r="G107" s="137" t="s">
        <v>274</v>
      </c>
      <c r="H107" s="138">
        <v>38</v>
      </c>
      <c r="I107" s="139"/>
      <c r="J107" s="140">
        <f>ROUND(I107*H107,2)</f>
        <v>0</v>
      </c>
      <c r="K107" s="136" t="s">
        <v>250</v>
      </c>
      <c r="L107" s="34"/>
      <c r="M107" s="141" t="s">
        <v>29</v>
      </c>
      <c r="N107" s="142" t="s">
        <v>46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251</v>
      </c>
      <c r="AT107" s="145" t="s">
        <v>246</v>
      </c>
      <c r="AU107" s="145" t="s">
        <v>21</v>
      </c>
      <c r="AY107" s="18" t="s">
        <v>244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83</v>
      </c>
      <c r="BK107" s="146">
        <f>ROUND(I107*H107,2)</f>
        <v>0</v>
      </c>
      <c r="BL107" s="18" t="s">
        <v>251</v>
      </c>
      <c r="BM107" s="145" t="s">
        <v>5263</v>
      </c>
    </row>
    <row r="108" spans="2:65" s="1" customFormat="1">
      <c r="B108" s="34"/>
      <c r="D108" s="147" t="s">
        <v>253</v>
      </c>
      <c r="F108" s="148" t="s">
        <v>4798</v>
      </c>
      <c r="I108" s="149"/>
      <c r="L108" s="34"/>
      <c r="M108" s="150"/>
      <c r="T108" s="55"/>
      <c r="AT108" s="18" t="s">
        <v>253</v>
      </c>
      <c r="AU108" s="18" t="s">
        <v>21</v>
      </c>
    </row>
    <row r="109" spans="2:65" s="1" customFormat="1">
      <c r="B109" s="34"/>
      <c r="D109" s="151" t="s">
        <v>255</v>
      </c>
      <c r="F109" s="152" t="s">
        <v>4799</v>
      </c>
      <c r="I109" s="149"/>
      <c r="L109" s="34"/>
      <c r="M109" s="150"/>
      <c r="T109" s="55"/>
      <c r="AT109" s="18" t="s">
        <v>255</v>
      </c>
      <c r="AU109" s="18" t="s">
        <v>21</v>
      </c>
    </row>
    <row r="110" spans="2:65" s="12" customFormat="1">
      <c r="B110" s="153"/>
      <c r="D110" s="147" t="s">
        <v>262</v>
      </c>
      <c r="E110" s="154" t="s">
        <v>29</v>
      </c>
      <c r="F110" s="155" t="s">
        <v>5264</v>
      </c>
      <c r="H110" s="156">
        <v>38</v>
      </c>
      <c r="I110" s="157"/>
      <c r="L110" s="153"/>
      <c r="M110" s="158"/>
      <c r="T110" s="159"/>
      <c r="AT110" s="154" t="s">
        <v>262</v>
      </c>
      <c r="AU110" s="154" t="s">
        <v>21</v>
      </c>
      <c r="AV110" s="12" t="s">
        <v>21</v>
      </c>
      <c r="AW110" s="12" t="s">
        <v>36</v>
      </c>
      <c r="AX110" s="12" t="s">
        <v>83</v>
      </c>
      <c r="AY110" s="154" t="s">
        <v>244</v>
      </c>
    </row>
    <row r="111" spans="2:65" s="1" customFormat="1" ht="24.2" customHeight="1">
      <c r="B111" s="34"/>
      <c r="C111" s="134" t="s">
        <v>279</v>
      </c>
      <c r="D111" s="134" t="s">
        <v>246</v>
      </c>
      <c r="E111" s="135" t="s">
        <v>4801</v>
      </c>
      <c r="F111" s="136" t="s">
        <v>4802</v>
      </c>
      <c r="G111" s="137" t="s">
        <v>274</v>
      </c>
      <c r="H111" s="138">
        <v>9</v>
      </c>
      <c r="I111" s="139"/>
      <c r="J111" s="140">
        <f>ROUND(I111*H111,2)</f>
        <v>0</v>
      </c>
      <c r="K111" s="136" t="s">
        <v>250</v>
      </c>
      <c r="L111" s="34"/>
      <c r="M111" s="141" t="s">
        <v>29</v>
      </c>
      <c r="N111" s="142" t="s">
        <v>46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251</v>
      </c>
      <c r="AT111" s="145" t="s">
        <v>246</v>
      </c>
      <c r="AU111" s="145" t="s">
        <v>21</v>
      </c>
      <c r="AY111" s="18" t="s">
        <v>244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83</v>
      </c>
      <c r="BK111" s="146">
        <f>ROUND(I111*H111,2)</f>
        <v>0</v>
      </c>
      <c r="BL111" s="18" t="s">
        <v>251</v>
      </c>
      <c r="BM111" s="145" t="s">
        <v>5265</v>
      </c>
    </row>
    <row r="112" spans="2:65" s="1" customFormat="1" ht="19.5">
      <c r="B112" s="34"/>
      <c r="D112" s="147" t="s">
        <v>253</v>
      </c>
      <c r="F112" s="148" t="s">
        <v>4804</v>
      </c>
      <c r="I112" s="149"/>
      <c r="L112" s="34"/>
      <c r="M112" s="150"/>
      <c r="T112" s="55"/>
      <c r="AT112" s="18" t="s">
        <v>253</v>
      </c>
      <c r="AU112" s="18" t="s">
        <v>21</v>
      </c>
    </row>
    <row r="113" spans="2:65" s="1" customFormat="1">
      <c r="B113" s="34"/>
      <c r="D113" s="151" t="s">
        <v>255</v>
      </c>
      <c r="F113" s="152" t="s">
        <v>4805</v>
      </c>
      <c r="I113" s="149"/>
      <c r="L113" s="34"/>
      <c r="M113" s="150"/>
      <c r="T113" s="55"/>
      <c r="AT113" s="18" t="s">
        <v>255</v>
      </c>
      <c r="AU113" s="18" t="s">
        <v>21</v>
      </c>
    </row>
    <row r="114" spans="2:65" s="12" customFormat="1">
      <c r="B114" s="153"/>
      <c r="D114" s="147" t="s">
        <v>262</v>
      </c>
      <c r="E114" s="154" t="s">
        <v>29</v>
      </c>
      <c r="F114" s="155" t="s">
        <v>5266</v>
      </c>
      <c r="H114" s="156">
        <v>9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83</v>
      </c>
      <c r="AY114" s="154" t="s">
        <v>244</v>
      </c>
    </row>
    <row r="115" spans="2:65" s="1" customFormat="1" ht="16.5" customHeight="1">
      <c r="B115" s="34"/>
      <c r="C115" s="134" t="s">
        <v>286</v>
      </c>
      <c r="D115" s="134" t="s">
        <v>246</v>
      </c>
      <c r="E115" s="135" t="s">
        <v>4807</v>
      </c>
      <c r="F115" s="136" t="s">
        <v>4808</v>
      </c>
      <c r="G115" s="137" t="s">
        <v>249</v>
      </c>
      <c r="H115" s="138">
        <v>9.1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6.9999999999999999E-4</v>
      </c>
      <c r="R115" s="143">
        <f>Q115*H115</f>
        <v>6.3699999999999998E-3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5267</v>
      </c>
    </row>
    <row r="116" spans="2:65" s="1" customFormat="1">
      <c r="B116" s="34"/>
      <c r="D116" s="147" t="s">
        <v>253</v>
      </c>
      <c r="F116" s="148" t="s">
        <v>4810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>
      <c r="B117" s="34"/>
      <c r="D117" s="151" t="s">
        <v>255</v>
      </c>
      <c r="F117" s="152" t="s">
        <v>4811</v>
      </c>
      <c r="I117" s="149"/>
      <c r="L117" s="34"/>
      <c r="M117" s="150"/>
      <c r="T117" s="55"/>
      <c r="AT117" s="18" t="s">
        <v>255</v>
      </c>
      <c r="AU117" s="18" t="s">
        <v>21</v>
      </c>
    </row>
    <row r="118" spans="2:65" s="12" customFormat="1">
      <c r="B118" s="153"/>
      <c r="D118" s="147" t="s">
        <v>262</v>
      </c>
      <c r="E118" s="154" t="s">
        <v>29</v>
      </c>
      <c r="F118" s="155" t="s">
        <v>5268</v>
      </c>
      <c r="H118" s="156">
        <v>9.1</v>
      </c>
      <c r="I118" s="157"/>
      <c r="L118" s="153"/>
      <c r="M118" s="158"/>
      <c r="T118" s="159"/>
      <c r="AT118" s="154" t="s">
        <v>262</v>
      </c>
      <c r="AU118" s="154" t="s">
        <v>21</v>
      </c>
      <c r="AV118" s="12" t="s">
        <v>21</v>
      </c>
      <c r="AW118" s="12" t="s">
        <v>36</v>
      </c>
      <c r="AX118" s="12" t="s">
        <v>83</v>
      </c>
      <c r="AY118" s="154" t="s">
        <v>244</v>
      </c>
    </row>
    <row r="119" spans="2:65" s="1" customFormat="1" ht="16.5" customHeight="1">
      <c r="B119" s="34"/>
      <c r="C119" s="134" t="s">
        <v>293</v>
      </c>
      <c r="D119" s="134" t="s">
        <v>246</v>
      </c>
      <c r="E119" s="135" t="s">
        <v>4813</v>
      </c>
      <c r="F119" s="136" t="s">
        <v>4814</v>
      </c>
      <c r="G119" s="137" t="s">
        <v>249</v>
      </c>
      <c r="H119" s="138">
        <v>9.1</v>
      </c>
      <c r="I119" s="139"/>
      <c r="J119" s="140">
        <f>ROUND(I119*H119,2)</f>
        <v>0</v>
      </c>
      <c r="K119" s="136" t="s">
        <v>250</v>
      </c>
      <c r="L119" s="34"/>
      <c r="M119" s="141" t="s">
        <v>29</v>
      </c>
      <c r="N119" s="142" t="s">
        <v>46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251</v>
      </c>
      <c r="AT119" s="145" t="s">
        <v>246</v>
      </c>
      <c r="AU119" s="145" t="s">
        <v>21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251</v>
      </c>
      <c r="BM119" s="145" t="s">
        <v>5269</v>
      </c>
    </row>
    <row r="120" spans="2:65" s="1" customFormat="1" ht="19.5">
      <c r="B120" s="34"/>
      <c r="D120" s="147" t="s">
        <v>253</v>
      </c>
      <c r="F120" s="148" t="s">
        <v>4816</v>
      </c>
      <c r="I120" s="149"/>
      <c r="L120" s="34"/>
      <c r="M120" s="150"/>
      <c r="T120" s="55"/>
      <c r="AT120" s="18" t="s">
        <v>253</v>
      </c>
      <c r="AU120" s="18" t="s">
        <v>21</v>
      </c>
    </row>
    <row r="121" spans="2:65" s="1" customFormat="1">
      <c r="B121" s="34"/>
      <c r="D121" s="151" t="s">
        <v>255</v>
      </c>
      <c r="F121" s="152" t="s">
        <v>4817</v>
      </c>
      <c r="I121" s="149"/>
      <c r="L121" s="34"/>
      <c r="M121" s="150"/>
      <c r="T121" s="55"/>
      <c r="AT121" s="18" t="s">
        <v>255</v>
      </c>
      <c r="AU121" s="18" t="s">
        <v>21</v>
      </c>
    </row>
    <row r="122" spans="2:65" s="1" customFormat="1" ht="16.5" customHeight="1">
      <c r="B122" s="34"/>
      <c r="C122" s="134" t="s">
        <v>300</v>
      </c>
      <c r="D122" s="134" t="s">
        <v>246</v>
      </c>
      <c r="E122" s="135" t="s">
        <v>4818</v>
      </c>
      <c r="F122" s="136" t="s">
        <v>4819</v>
      </c>
      <c r="G122" s="137" t="s">
        <v>249</v>
      </c>
      <c r="H122" s="138">
        <v>10</v>
      </c>
      <c r="I122" s="139"/>
      <c r="J122" s="140">
        <f>ROUND(I122*H122,2)</f>
        <v>0</v>
      </c>
      <c r="K122" s="136" t="s">
        <v>250</v>
      </c>
      <c r="L122" s="34"/>
      <c r="M122" s="141" t="s">
        <v>29</v>
      </c>
      <c r="N122" s="142" t="s">
        <v>46</v>
      </c>
      <c r="P122" s="143">
        <f>O122*H122</f>
        <v>0</v>
      </c>
      <c r="Q122" s="143">
        <v>5.9000000000000003E-4</v>
      </c>
      <c r="R122" s="143">
        <f>Q122*H122</f>
        <v>5.9000000000000007E-3</v>
      </c>
      <c r="S122" s="143">
        <v>0</v>
      </c>
      <c r="T122" s="144">
        <f>S122*H122</f>
        <v>0</v>
      </c>
      <c r="AR122" s="145" t="s">
        <v>251</v>
      </c>
      <c r="AT122" s="145" t="s">
        <v>246</v>
      </c>
      <c r="AU122" s="145" t="s">
        <v>21</v>
      </c>
      <c r="AY122" s="18" t="s">
        <v>244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83</v>
      </c>
      <c r="BK122" s="146">
        <f>ROUND(I122*H122,2)</f>
        <v>0</v>
      </c>
      <c r="BL122" s="18" t="s">
        <v>251</v>
      </c>
      <c r="BM122" s="145" t="s">
        <v>5270</v>
      </c>
    </row>
    <row r="123" spans="2:65" s="1" customFormat="1">
      <c r="B123" s="34"/>
      <c r="D123" s="147" t="s">
        <v>253</v>
      </c>
      <c r="F123" s="148" t="s">
        <v>4821</v>
      </c>
      <c r="I123" s="149"/>
      <c r="L123" s="34"/>
      <c r="M123" s="150"/>
      <c r="T123" s="55"/>
      <c r="AT123" s="18" t="s">
        <v>253</v>
      </c>
      <c r="AU123" s="18" t="s">
        <v>21</v>
      </c>
    </row>
    <row r="124" spans="2:65" s="1" customFormat="1">
      <c r="B124" s="34"/>
      <c r="D124" s="151" t="s">
        <v>255</v>
      </c>
      <c r="F124" s="152" t="s">
        <v>4822</v>
      </c>
      <c r="I124" s="149"/>
      <c r="L124" s="34"/>
      <c r="M124" s="150"/>
      <c r="T124" s="55"/>
      <c r="AT124" s="18" t="s">
        <v>255</v>
      </c>
      <c r="AU124" s="18" t="s">
        <v>21</v>
      </c>
    </row>
    <row r="125" spans="2:65" s="1" customFormat="1" ht="19.5">
      <c r="B125" s="34"/>
      <c r="D125" s="147" t="s">
        <v>284</v>
      </c>
      <c r="F125" s="167" t="s">
        <v>4823</v>
      </c>
      <c r="I125" s="149"/>
      <c r="L125" s="34"/>
      <c r="M125" s="150"/>
      <c r="T125" s="55"/>
      <c r="AT125" s="18" t="s">
        <v>284</v>
      </c>
      <c r="AU125" s="18" t="s">
        <v>21</v>
      </c>
    </row>
    <row r="126" spans="2:65" s="12" customFormat="1">
      <c r="B126" s="153"/>
      <c r="D126" s="147" t="s">
        <v>262</v>
      </c>
      <c r="E126" s="154" t="s">
        <v>29</v>
      </c>
      <c r="F126" s="155" t="s">
        <v>5271</v>
      </c>
      <c r="H126" s="156">
        <v>10</v>
      </c>
      <c r="I126" s="157"/>
      <c r="L126" s="153"/>
      <c r="M126" s="158"/>
      <c r="T126" s="159"/>
      <c r="AT126" s="154" t="s">
        <v>262</v>
      </c>
      <c r="AU126" s="154" t="s">
        <v>21</v>
      </c>
      <c r="AV126" s="12" t="s">
        <v>21</v>
      </c>
      <c r="AW126" s="12" t="s">
        <v>36</v>
      </c>
      <c r="AX126" s="12" t="s">
        <v>83</v>
      </c>
      <c r="AY126" s="154" t="s">
        <v>244</v>
      </c>
    </row>
    <row r="127" spans="2:65" s="1" customFormat="1" ht="16.5" customHeight="1">
      <c r="B127" s="34"/>
      <c r="C127" s="134" t="s">
        <v>307</v>
      </c>
      <c r="D127" s="134" t="s">
        <v>246</v>
      </c>
      <c r="E127" s="135" t="s">
        <v>4825</v>
      </c>
      <c r="F127" s="136" t="s">
        <v>4826</v>
      </c>
      <c r="G127" s="137" t="s">
        <v>249</v>
      </c>
      <c r="H127" s="138">
        <v>10</v>
      </c>
      <c r="I127" s="139"/>
      <c r="J127" s="140">
        <f>ROUND(I127*H127,2)</f>
        <v>0</v>
      </c>
      <c r="K127" s="136" t="s">
        <v>250</v>
      </c>
      <c r="L127" s="34"/>
      <c r="M127" s="141" t="s">
        <v>29</v>
      </c>
      <c r="N127" s="142" t="s">
        <v>46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251</v>
      </c>
      <c r="AT127" s="145" t="s">
        <v>246</v>
      </c>
      <c r="AU127" s="145" t="s">
        <v>21</v>
      </c>
      <c r="AY127" s="18" t="s">
        <v>244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83</v>
      </c>
      <c r="BK127" s="146">
        <f>ROUND(I127*H127,2)</f>
        <v>0</v>
      </c>
      <c r="BL127" s="18" t="s">
        <v>251</v>
      </c>
      <c r="BM127" s="145" t="s">
        <v>5272</v>
      </c>
    </row>
    <row r="128" spans="2:65" s="1" customFormat="1">
      <c r="B128" s="34"/>
      <c r="D128" s="147" t="s">
        <v>253</v>
      </c>
      <c r="F128" s="148" t="s">
        <v>4828</v>
      </c>
      <c r="I128" s="149"/>
      <c r="L128" s="34"/>
      <c r="M128" s="150"/>
      <c r="T128" s="55"/>
      <c r="AT128" s="18" t="s">
        <v>253</v>
      </c>
      <c r="AU128" s="18" t="s">
        <v>21</v>
      </c>
    </row>
    <row r="129" spans="2:65" s="1" customFormat="1">
      <c r="B129" s="34"/>
      <c r="D129" s="151" t="s">
        <v>255</v>
      </c>
      <c r="F129" s="152" t="s">
        <v>4829</v>
      </c>
      <c r="I129" s="149"/>
      <c r="L129" s="34"/>
      <c r="M129" s="150"/>
      <c r="T129" s="55"/>
      <c r="AT129" s="18" t="s">
        <v>255</v>
      </c>
      <c r="AU129" s="18" t="s">
        <v>21</v>
      </c>
    </row>
    <row r="130" spans="2:65" s="1" customFormat="1" ht="21.75" customHeight="1">
      <c r="B130" s="34"/>
      <c r="C130" s="134" t="s">
        <v>314</v>
      </c>
      <c r="D130" s="134" t="s">
        <v>246</v>
      </c>
      <c r="E130" s="135" t="s">
        <v>4830</v>
      </c>
      <c r="F130" s="136" t="s">
        <v>4831</v>
      </c>
      <c r="G130" s="137" t="s">
        <v>274</v>
      </c>
      <c r="H130" s="138">
        <v>17.2</v>
      </c>
      <c r="I130" s="139"/>
      <c r="J130" s="140">
        <f>ROUND(I130*H130,2)</f>
        <v>0</v>
      </c>
      <c r="K130" s="136" t="s">
        <v>250</v>
      </c>
      <c r="L130" s="34"/>
      <c r="M130" s="141" t="s">
        <v>29</v>
      </c>
      <c r="N130" s="142" t="s">
        <v>46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251</v>
      </c>
      <c r="AT130" s="145" t="s">
        <v>246</v>
      </c>
      <c r="AU130" s="145" t="s">
        <v>21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251</v>
      </c>
      <c r="BM130" s="145" t="s">
        <v>5273</v>
      </c>
    </row>
    <row r="131" spans="2:65" s="1" customFormat="1" ht="19.5">
      <c r="B131" s="34"/>
      <c r="D131" s="147" t="s">
        <v>253</v>
      </c>
      <c r="F131" s="148" t="s">
        <v>4833</v>
      </c>
      <c r="I131" s="149"/>
      <c r="L131" s="34"/>
      <c r="M131" s="150"/>
      <c r="T131" s="55"/>
      <c r="AT131" s="18" t="s">
        <v>253</v>
      </c>
      <c r="AU131" s="18" t="s">
        <v>21</v>
      </c>
    </row>
    <row r="132" spans="2:65" s="1" customFormat="1">
      <c r="B132" s="34"/>
      <c r="D132" s="151" t="s">
        <v>255</v>
      </c>
      <c r="F132" s="152" t="s">
        <v>4834</v>
      </c>
      <c r="I132" s="149"/>
      <c r="L132" s="34"/>
      <c r="M132" s="150"/>
      <c r="T132" s="55"/>
      <c r="AT132" s="18" t="s">
        <v>255</v>
      </c>
      <c r="AU132" s="18" t="s">
        <v>21</v>
      </c>
    </row>
    <row r="133" spans="2:65" s="12" customFormat="1">
      <c r="B133" s="153"/>
      <c r="D133" s="147" t="s">
        <v>262</v>
      </c>
      <c r="E133" s="154" t="s">
        <v>29</v>
      </c>
      <c r="F133" s="155" t="s">
        <v>5274</v>
      </c>
      <c r="H133" s="156">
        <v>8.6</v>
      </c>
      <c r="I133" s="157"/>
      <c r="L133" s="153"/>
      <c r="M133" s="158"/>
      <c r="T133" s="159"/>
      <c r="AT133" s="154" t="s">
        <v>262</v>
      </c>
      <c r="AU133" s="154" t="s">
        <v>21</v>
      </c>
      <c r="AV133" s="12" t="s">
        <v>21</v>
      </c>
      <c r="AW133" s="12" t="s">
        <v>36</v>
      </c>
      <c r="AX133" s="12" t="s">
        <v>75</v>
      </c>
      <c r="AY133" s="154" t="s">
        <v>244</v>
      </c>
    </row>
    <row r="134" spans="2:65" s="14" customFormat="1">
      <c r="B134" s="168"/>
      <c r="D134" s="147" t="s">
        <v>262</v>
      </c>
      <c r="E134" s="169" t="s">
        <v>29</v>
      </c>
      <c r="F134" s="170" t="s">
        <v>321</v>
      </c>
      <c r="H134" s="171">
        <v>8.6</v>
      </c>
      <c r="I134" s="172"/>
      <c r="L134" s="168"/>
      <c r="M134" s="173"/>
      <c r="T134" s="174"/>
      <c r="AT134" s="169" t="s">
        <v>262</v>
      </c>
      <c r="AU134" s="169" t="s">
        <v>21</v>
      </c>
      <c r="AV134" s="14" t="s">
        <v>264</v>
      </c>
      <c r="AW134" s="14" t="s">
        <v>36</v>
      </c>
      <c r="AX134" s="14" t="s">
        <v>75</v>
      </c>
      <c r="AY134" s="169" t="s">
        <v>244</v>
      </c>
    </row>
    <row r="135" spans="2:65" s="12" customFormat="1">
      <c r="B135" s="153"/>
      <c r="D135" s="147" t="s">
        <v>262</v>
      </c>
      <c r="E135" s="154" t="s">
        <v>29</v>
      </c>
      <c r="F135" s="155" t="s">
        <v>5275</v>
      </c>
      <c r="H135" s="156">
        <v>8.6</v>
      </c>
      <c r="I135" s="157"/>
      <c r="L135" s="153"/>
      <c r="M135" s="158"/>
      <c r="T135" s="159"/>
      <c r="AT135" s="154" t="s">
        <v>262</v>
      </c>
      <c r="AU135" s="154" t="s">
        <v>21</v>
      </c>
      <c r="AV135" s="12" t="s">
        <v>21</v>
      </c>
      <c r="AW135" s="12" t="s">
        <v>36</v>
      </c>
      <c r="AX135" s="12" t="s">
        <v>75</v>
      </c>
      <c r="AY135" s="154" t="s">
        <v>244</v>
      </c>
    </row>
    <row r="136" spans="2:65" s="14" customFormat="1">
      <c r="B136" s="168"/>
      <c r="D136" s="147" t="s">
        <v>262</v>
      </c>
      <c r="E136" s="169" t="s">
        <v>4785</v>
      </c>
      <c r="F136" s="170" t="s">
        <v>321</v>
      </c>
      <c r="H136" s="171">
        <v>8.6</v>
      </c>
      <c r="I136" s="172"/>
      <c r="L136" s="168"/>
      <c r="M136" s="173"/>
      <c r="T136" s="174"/>
      <c r="AT136" s="169" t="s">
        <v>262</v>
      </c>
      <c r="AU136" s="169" t="s">
        <v>21</v>
      </c>
      <c r="AV136" s="14" t="s">
        <v>264</v>
      </c>
      <c r="AW136" s="14" t="s">
        <v>36</v>
      </c>
      <c r="AX136" s="14" t="s">
        <v>75</v>
      </c>
      <c r="AY136" s="169" t="s">
        <v>244</v>
      </c>
    </row>
    <row r="137" spans="2:65" s="13" customFormat="1">
      <c r="B137" s="160"/>
      <c r="D137" s="147" t="s">
        <v>262</v>
      </c>
      <c r="E137" s="161" t="s">
        <v>29</v>
      </c>
      <c r="F137" s="162" t="s">
        <v>271</v>
      </c>
      <c r="H137" s="163">
        <v>17.2</v>
      </c>
      <c r="I137" s="164"/>
      <c r="L137" s="160"/>
      <c r="M137" s="165"/>
      <c r="T137" s="166"/>
      <c r="AT137" s="161" t="s">
        <v>262</v>
      </c>
      <c r="AU137" s="161" t="s">
        <v>21</v>
      </c>
      <c r="AV137" s="13" t="s">
        <v>251</v>
      </c>
      <c r="AW137" s="13" t="s">
        <v>36</v>
      </c>
      <c r="AX137" s="13" t="s">
        <v>83</v>
      </c>
      <c r="AY137" s="161" t="s">
        <v>244</v>
      </c>
    </row>
    <row r="138" spans="2:65" s="1" customFormat="1" ht="21.75" customHeight="1">
      <c r="B138" s="34"/>
      <c r="C138" s="134" t="s">
        <v>324</v>
      </c>
      <c r="D138" s="134" t="s">
        <v>246</v>
      </c>
      <c r="E138" s="135" t="s">
        <v>315</v>
      </c>
      <c r="F138" s="136" t="s">
        <v>316</v>
      </c>
      <c r="G138" s="137" t="s">
        <v>274</v>
      </c>
      <c r="H138" s="138">
        <v>52.6</v>
      </c>
      <c r="I138" s="139"/>
      <c r="J138" s="140">
        <f>ROUND(I138*H138,2)</f>
        <v>0</v>
      </c>
      <c r="K138" s="136" t="s">
        <v>250</v>
      </c>
      <c r="L138" s="34"/>
      <c r="M138" s="141" t="s">
        <v>29</v>
      </c>
      <c r="N138" s="142" t="s">
        <v>46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251</v>
      </c>
      <c r="AT138" s="145" t="s">
        <v>246</v>
      </c>
      <c r="AU138" s="145" t="s">
        <v>21</v>
      </c>
      <c r="AY138" s="18" t="s">
        <v>244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83</v>
      </c>
      <c r="BK138" s="146">
        <f>ROUND(I138*H138,2)</f>
        <v>0</v>
      </c>
      <c r="BL138" s="18" t="s">
        <v>251</v>
      </c>
      <c r="BM138" s="145" t="s">
        <v>5276</v>
      </c>
    </row>
    <row r="139" spans="2:65" s="1" customFormat="1" ht="19.5">
      <c r="B139" s="34"/>
      <c r="D139" s="147" t="s">
        <v>253</v>
      </c>
      <c r="F139" s="148" t="s">
        <v>318</v>
      </c>
      <c r="I139" s="149"/>
      <c r="L139" s="34"/>
      <c r="M139" s="150"/>
      <c r="T139" s="55"/>
      <c r="AT139" s="18" t="s">
        <v>253</v>
      </c>
      <c r="AU139" s="18" t="s">
        <v>21</v>
      </c>
    </row>
    <row r="140" spans="2:65" s="1" customFormat="1">
      <c r="B140" s="34"/>
      <c r="D140" s="151" t="s">
        <v>255</v>
      </c>
      <c r="F140" s="152" t="s">
        <v>319</v>
      </c>
      <c r="I140" s="149"/>
      <c r="L140" s="34"/>
      <c r="M140" s="150"/>
      <c r="T140" s="55"/>
      <c r="AT140" s="18" t="s">
        <v>255</v>
      </c>
      <c r="AU140" s="18" t="s">
        <v>21</v>
      </c>
    </row>
    <row r="141" spans="2:65" s="12" customFormat="1">
      <c r="B141" s="153"/>
      <c r="D141" s="147" t="s">
        <v>262</v>
      </c>
      <c r="E141" s="154" t="s">
        <v>29</v>
      </c>
      <c r="F141" s="155" t="s">
        <v>5277</v>
      </c>
      <c r="H141" s="156">
        <v>13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75</v>
      </c>
      <c r="AY141" s="154" t="s">
        <v>244</v>
      </c>
    </row>
    <row r="142" spans="2:65" s="12" customFormat="1">
      <c r="B142" s="153"/>
      <c r="D142" s="147" t="s">
        <v>262</v>
      </c>
      <c r="E142" s="154" t="s">
        <v>29</v>
      </c>
      <c r="F142" s="155" t="s">
        <v>5278</v>
      </c>
      <c r="H142" s="156">
        <v>38.6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75</v>
      </c>
      <c r="AY142" s="154" t="s">
        <v>244</v>
      </c>
    </row>
    <row r="143" spans="2:65" s="14" customFormat="1">
      <c r="B143" s="168"/>
      <c r="D143" s="147" t="s">
        <v>262</v>
      </c>
      <c r="E143" s="169" t="s">
        <v>29</v>
      </c>
      <c r="F143" s="170" t="s">
        <v>321</v>
      </c>
      <c r="H143" s="171">
        <v>51.6</v>
      </c>
      <c r="I143" s="172"/>
      <c r="L143" s="168"/>
      <c r="M143" s="173"/>
      <c r="T143" s="174"/>
      <c r="AT143" s="169" t="s">
        <v>262</v>
      </c>
      <c r="AU143" s="169" t="s">
        <v>21</v>
      </c>
      <c r="AV143" s="14" t="s">
        <v>264</v>
      </c>
      <c r="AW143" s="14" t="s">
        <v>36</v>
      </c>
      <c r="AX143" s="14" t="s">
        <v>75</v>
      </c>
      <c r="AY143" s="169" t="s">
        <v>244</v>
      </c>
    </row>
    <row r="144" spans="2:65" s="12" customFormat="1">
      <c r="B144" s="153"/>
      <c r="D144" s="147" t="s">
        <v>262</v>
      </c>
      <c r="E144" s="154" t="s">
        <v>29</v>
      </c>
      <c r="F144" s="155" t="s">
        <v>5279</v>
      </c>
      <c r="H144" s="156">
        <v>1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75</v>
      </c>
      <c r="AY144" s="154" t="s">
        <v>244</v>
      </c>
    </row>
    <row r="145" spans="2:65" s="14" customFormat="1">
      <c r="B145" s="168"/>
      <c r="D145" s="147" t="s">
        <v>262</v>
      </c>
      <c r="E145" s="169" t="s">
        <v>5052</v>
      </c>
      <c r="F145" s="170" t="s">
        <v>321</v>
      </c>
      <c r="H145" s="171">
        <v>1</v>
      </c>
      <c r="I145" s="172"/>
      <c r="L145" s="168"/>
      <c r="M145" s="173"/>
      <c r="T145" s="174"/>
      <c r="AT145" s="169" t="s">
        <v>262</v>
      </c>
      <c r="AU145" s="169" t="s">
        <v>21</v>
      </c>
      <c r="AV145" s="14" t="s">
        <v>264</v>
      </c>
      <c r="AW145" s="14" t="s">
        <v>36</v>
      </c>
      <c r="AX145" s="14" t="s">
        <v>75</v>
      </c>
      <c r="AY145" s="169" t="s">
        <v>244</v>
      </c>
    </row>
    <row r="146" spans="2:65" s="13" customFormat="1">
      <c r="B146" s="160"/>
      <c r="D146" s="147" t="s">
        <v>262</v>
      </c>
      <c r="E146" s="161" t="s">
        <v>29</v>
      </c>
      <c r="F146" s="162" t="s">
        <v>271</v>
      </c>
      <c r="H146" s="163">
        <v>52.6</v>
      </c>
      <c r="I146" s="164"/>
      <c r="L146" s="160"/>
      <c r="M146" s="165"/>
      <c r="T146" s="166"/>
      <c r="AT146" s="161" t="s">
        <v>262</v>
      </c>
      <c r="AU146" s="161" t="s">
        <v>21</v>
      </c>
      <c r="AV146" s="13" t="s">
        <v>251</v>
      </c>
      <c r="AW146" s="13" t="s">
        <v>36</v>
      </c>
      <c r="AX146" s="13" t="s">
        <v>83</v>
      </c>
      <c r="AY146" s="161" t="s">
        <v>244</v>
      </c>
    </row>
    <row r="147" spans="2:65" s="1" customFormat="1" ht="21.75" customHeight="1">
      <c r="B147" s="34"/>
      <c r="C147" s="134" t="s">
        <v>336</v>
      </c>
      <c r="D147" s="134" t="s">
        <v>246</v>
      </c>
      <c r="E147" s="135" t="s">
        <v>392</v>
      </c>
      <c r="F147" s="136" t="s">
        <v>393</v>
      </c>
      <c r="G147" s="137" t="s">
        <v>274</v>
      </c>
      <c r="H147" s="138">
        <v>38</v>
      </c>
      <c r="I147" s="139"/>
      <c r="J147" s="140">
        <f>ROUND(I147*H147,2)</f>
        <v>0</v>
      </c>
      <c r="K147" s="136" t="s">
        <v>2724</v>
      </c>
      <c r="L147" s="34"/>
      <c r="M147" s="141" t="s">
        <v>29</v>
      </c>
      <c r="N147" s="142" t="s">
        <v>46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251</v>
      </c>
      <c r="AT147" s="145" t="s">
        <v>246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251</v>
      </c>
      <c r="BM147" s="145" t="s">
        <v>5280</v>
      </c>
    </row>
    <row r="148" spans="2:65" s="1" customFormat="1" ht="19.5">
      <c r="B148" s="34"/>
      <c r="D148" s="147" t="s">
        <v>253</v>
      </c>
      <c r="F148" s="148" t="s">
        <v>395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" customFormat="1">
      <c r="B149" s="34"/>
      <c r="D149" s="151" t="s">
        <v>255</v>
      </c>
      <c r="F149" s="152" t="s">
        <v>2726</v>
      </c>
      <c r="I149" s="149"/>
      <c r="L149" s="34"/>
      <c r="M149" s="150"/>
      <c r="T149" s="55"/>
      <c r="AT149" s="18" t="s">
        <v>255</v>
      </c>
      <c r="AU149" s="18" t="s">
        <v>21</v>
      </c>
    </row>
    <row r="150" spans="2:65" s="12" customFormat="1">
      <c r="B150" s="153"/>
      <c r="D150" s="147" t="s">
        <v>262</v>
      </c>
      <c r="E150" s="154" t="s">
        <v>29</v>
      </c>
      <c r="F150" s="155" t="s">
        <v>5281</v>
      </c>
      <c r="H150" s="156">
        <v>38</v>
      </c>
      <c r="I150" s="157"/>
      <c r="L150" s="153"/>
      <c r="M150" s="158"/>
      <c r="T150" s="159"/>
      <c r="AT150" s="154" t="s">
        <v>262</v>
      </c>
      <c r="AU150" s="154" t="s">
        <v>21</v>
      </c>
      <c r="AV150" s="12" t="s">
        <v>21</v>
      </c>
      <c r="AW150" s="12" t="s">
        <v>36</v>
      </c>
      <c r="AX150" s="12" t="s">
        <v>83</v>
      </c>
      <c r="AY150" s="154" t="s">
        <v>244</v>
      </c>
    </row>
    <row r="151" spans="2:65" s="1" customFormat="1" ht="24.2" customHeight="1">
      <c r="B151" s="34"/>
      <c r="C151" s="134" t="s">
        <v>340</v>
      </c>
      <c r="D151" s="134" t="s">
        <v>246</v>
      </c>
      <c r="E151" s="135" t="s">
        <v>400</v>
      </c>
      <c r="F151" s="136" t="s">
        <v>401</v>
      </c>
      <c r="G151" s="137" t="s">
        <v>274</v>
      </c>
      <c r="H151" s="138">
        <v>380</v>
      </c>
      <c r="I151" s="139"/>
      <c r="J151" s="140">
        <f>ROUND(I151*H151,2)</f>
        <v>0</v>
      </c>
      <c r="K151" s="136" t="s">
        <v>2724</v>
      </c>
      <c r="L151" s="34"/>
      <c r="M151" s="141" t="s">
        <v>29</v>
      </c>
      <c r="N151" s="142" t="s">
        <v>46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251</v>
      </c>
      <c r="AT151" s="145" t="s">
        <v>246</v>
      </c>
      <c r="AU151" s="145" t="s">
        <v>21</v>
      </c>
      <c r="AY151" s="18" t="s">
        <v>244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83</v>
      </c>
      <c r="BK151" s="146">
        <f>ROUND(I151*H151,2)</f>
        <v>0</v>
      </c>
      <c r="BL151" s="18" t="s">
        <v>251</v>
      </c>
      <c r="BM151" s="145" t="s">
        <v>5282</v>
      </c>
    </row>
    <row r="152" spans="2:65" s="1" customFormat="1" ht="19.5">
      <c r="B152" s="34"/>
      <c r="D152" s="147" t="s">
        <v>253</v>
      </c>
      <c r="F152" s="148" t="s">
        <v>403</v>
      </c>
      <c r="I152" s="149"/>
      <c r="L152" s="34"/>
      <c r="M152" s="150"/>
      <c r="T152" s="55"/>
      <c r="AT152" s="18" t="s">
        <v>253</v>
      </c>
      <c r="AU152" s="18" t="s">
        <v>21</v>
      </c>
    </row>
    <row r="153" spans="2:65" s="1" customFormat="1">
      <c r="B153" s="34"/>
      <c r="D153" s="151" t="s">
        <v>255</v>
      </c>
      <c r="F153" s="152" t="s">
        <v>2729</v>
      </c>
      <c r="I153" s="149"/>
      <c r="L153" s="34"/>
      <c r="M153" s="150"/>
      <c r="T153" s="55"/>
      <c r="AT153" s="18" t="s">
        <v>255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5283</v>
      </c>
      <c r="H154" s="156">
        <v>380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83</v>
      </c>
      <c r="AY154" s="154" t="s">
        <v>244</v>
      </c>
    </row>
    <row r="155" spans="2:65" s="1" customFormat="1" ht="16.5" customHeight="1">
      <c r="B155" s="34"/>
      <c r="C155" s="134" t="s">
        <v>346</v>
      </c>
      <c r="D155" s="134" t="s">
        <v>246</v>
      </c>
      <c r="E155" s="135" t="s">
        <v>341</v>
      </c>
      <c r="F155" s="136" t="s">
        <v>342</v>
      </c>
      <c r="G155" s="137" t="s">
        <v>274</v>
      </c>
      <c r="H155" s="138">
        <v>47.6</v>
      </c>
      <c r="I155" s="139"/>
      <c r="J155" s="140">
        <f>ROUND(I155*H155,2)</f>
        <v>0</v>
      </c>
      <c r="K155" s="136" t="s">
        <v>250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251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251</v>
      </c>
      <c r="BM155" s="145" t="s">
        <v>5284</v>
      </c>
    </row>
    <row r="156" spans="2:65" s="1" customFormat="1" ht="19.5">
      <c r="B156" s="34"/>
      <c r="D156" s="147" t="s">
        <v>253</v>
      </c>
      <c r="F156" s="148" t="s">
        <v>344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>
      <c r="B157" s="34"/>
      <c r="D157" s="151" t="s">
        <v>255</v>
      </c>
      <c r="F157" s="152" t="s">
        <v>345</v>
      </c>
      <c r="I157" s="149"/>
      <c r="L157" s="34"/>
      <c r="M157" s="150"/>
      <c r="T157" s="55"/>
      <c r="AT157" s="18" t="s">
        <v>255</v>
      </c>
      <c r="AU157" s="18" t="s">
        <v>21</v>
      </c>
    </row>
    <row r="158" spans="2:65" s="12" customFormat="1">
      <c r="B158" s="153"/>
      <c r="D158" s="147" t="s">
        <v>262</v>
      </c>
      <c r="E158" s="154" t="s">
        <v>29</v>
      </c>
      <c r="F158" s="155" t="s">
        <v>5080</v>
      </c>
      <c r="H158" s="156">
        <v>9.6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36</v>
      </c>
      <c r="AX158" s="12" t="s">
        <v>75</v>
      </c>
      <c r="AY158" s="154" t="s">
        <v>244</v>
      </c>
    </row>
    <row r="159" spans="2:65" s="12" customFormat="1">
      <c r="B159" s="153"/>
      <c r="D159" s="147" t="s">
        <v>262</v>
      </c>
      <c r="E159" s="154" t="s">
        <v>29</v>
      </c>
      <c r="F159" s="155" t="s">
        <v>5281</v>
      </c>
      <c r="H159" s="156">
        <v>38</v>
      </c>
      <c r="I159" s="157"/>
      <c r="L159" s="153"/>
      <c r="M159" s="158"/>
      <c r="T159" s="159"/>
      <c r="AT159" s="154" t="s">
        <v>262</v>
      </c>
      <c r="AU159" s="154" t="s">
        <v>21</v>
      </c>
      <c r="AV159" s="12" t="s">
        <v>21</v>
      </c>
      <c r="AW159" s="12" t="s">
        <v>36</v>
      </c>
      <c r="AX159" s="12" t="s">
        <v>75</v>
      </c>
      <c r="AY159" s="154" t="s">
        <v>244</v>
      </c>
    </row>
    <row r="160" spans="2:65" s="13" customFormat="1">
      <c r="B160" s="160"/>
      <c r="D160" s="147" t="s">
        <v>262</v>
      </c>
      <c r="E160" s="161" t="s">
        <v>29</v>
      </c>
      <c r="F160" s="162" t="s">
        <v>271</v>
      </c>
      <c r="H160" s="163">
        <v>47.6</v>
      </c>
      <c r="I160" s="164"/>
      <c r="L160" s="160"/>
      <c r="M160" s="165"/>
      <c r="T160" s="166"/>
      <c r="AT160" s="161" t="s">
        <v>262</v>
      </c>
      <c r="AU160" s="161" t="s">
        <v>21</v>
      </c>
      <c r="AV160" s="13" t="s">
        <v>251</v>
      </c>
      <c r="AW160" s="13" t="s">
        <v>36</v>
      </c>
      <c r="AX160" s="13" t="s">
        <v>83</v>
      </c>
      <c r="AY160" s="161" t="s">
        <v>244</v>
      </c>
    </row>
    <row r="161" spans="2:65" s="1" customFormat="1" ht="16.5" customHeight="1">
      <c r="B161" s="34"/>
      <c r="C161" s="134" t="s">
        <v>8</v>
      </c>
      <c r="D161" s="134" t="s">
        <v>246</v>
      </c>
      <c r="E161" s="135" t="s">
        <v>414</v>
      </c>
      <c r="F161" s="136" t="s">
        <v>415</v>
      </c>
      <c r="G161" s="137" t="s">
        <v>416</v>
      </c>
      <c r="H161" s="138">
        <v>76</v>
      </c>
      <c r="I161" s="139"/>
      <c r="J161" s="140">
        <f>ROUND(I161*H161,2)</f>
        <v>0</v>
      </c>
      <c r="K161" s="136" t="s">
        <v>29</v>
      </c>
      <c r="L161" s="34"/>
      <c r="M161" s="141" t="s">
        <v>29</v>
      </c>
      <c r="N161" s="142" t="s">
        <v>46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251</v>
      </c>
      <c r="AT161" s="145" t="s">
        <v>246</v>
      </c>
      <c r="AU161" s="145" t="s">
        <v>21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251</v>
      </c>
      <c r="BM161" s="145" t="s">
        <v>5285</v>
      </c>
    </row>
    <row r="162" spans="2:65" s="1" customFormat="1" ht="19.5">
      <c r="B162" s="34"/>
      <c r="D162" s="147" t="s">
        <v>253</v>
      </c>
      <c r="F162" s="148" t="s">
        <v>418</v>
      </c>
      <c r="I162" s="149"/>
      <c r="L162" s="34"/>
      <c r="M162" s="150"/>
      <c r="T162" s="55"/>
      <c r="AT162" s="18" t="s">
        <v>253</v>
      </c>
      <c r="AU162" s="18" t="s">
        <v>21</v>
      </c>
    </row>
    <row r="163" spans="2:65" s="12" customFormat="1">
      <c r="B163" s="153"/>
      <c r="D163" s="147" t="s">
        <v>262</v>
      </c>
      <c r="E163" s="154" t="s">
        <v>29</v>
      </c>
      <c r="F163" s="155" t="s">
        <v>5286</v>
      </c>
      <c r="H163" s="156">
        <v>76</v>
      </c>
      <c r="I163" s="157"/>
      <c r="L163" s="153"/>
      <c r="M163" s="158"/>
      <c r="T163" s="159"/>
      <c r="AT163" s="154" t="s">
        <v>262</v>
      </c>
      <c r="AU163" s="154" t="s">
        <v>21</v>
      </c>
      <c r="AV163" s="12" t="s">
        <v>21</v>
      </c>
      <c r="AW163" s="12" t="s">
        <v>36</v>
      </c>
      <c r="AX163" s="12" t="s">
        <v>83</v>
      </c>
      <c r="AY163" s="154" t="s">
        <v>244</v>
      </c>
    </row>
    <row r="164" spans="2:65" s="1" customFormat="1" ht="16.5" customHeight="1">
      <c r="B164" s="34"/>
      <c r="C164" s="134" t="s">
        <v>359</v>
      </c>
      <c r="D164" s="134" t="s">
        <v>246</v>
      </c>
      <c r="E164" s="135" t="s">
        <v>428</v>
      </c>
      <c r="F164" s="136" t="s">
        <v>429</v>
      </c>
      <c r="G164" s="137" t="s">
        <v>274</v>
      </c>
      <c r="H164" s="138">
        <v>51.6</v>
      </c>
      <c r="I164" s="139"/>
      <c r="J164" s="140">
        <f>ROUND(I164*H164,2)</f>
        <v>0</v>
      </c>
      <c r="K164" s="136" t="s">
        <v>250</v>
      </c>
      <c r="L164" s="34"/>
      <c r="M164" s="141" t="s">
        <v>29</v>
      </c>
      <c r="N164" s="142" t="s">
        <v>46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251</v>
      </c>
      <c r="AT164" s="145" t="s">
        <v>246</v>
      </c>
      <c r="AU164" s="145" t="s">
        <v>21</v>
      </c>
      <c r="AY164" s="18" t="s">
        <v>244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83</v>
      </c>
      <c r="BK164" s="146">
        <f>ROUND(I164*H164,2)</f>
        <v>0</v>
      </c>
      <c r="BL164" s="18" t="s">
        <v>251</v>
      </c>
      <c r="BM164" s="145" t="s">
        <v>5287</v>
      </c>
    </row>
    <row r="165" spans="2:65" s="1" customFormat="1">
      <c r="B165" s="34"/>
      <c r="D165" s="147" t="s">
        <v>253</v>
      </c>
      <c r="F165" s="148" t="s">
        <v>431</v>
      </c>
      <c r="I165" s="149"/>
      <c r="L165" s="34"/>
      <c r="M165" s="150"/>
      <c r="T165" s="55"/>
      <c r="AT165" s="18" t="s">
        <v>253</v>
      </c>
      <c r="AU165" s="18" t="s">
        <v>21</v>
      </c>
    </row>
    <row r="166" spans="2:65" s="1" customFormat="1">
      <c r="B166" s="34"/>
      <c r="D166" s="151" t="s">
        <v>255</v>
      </c>
      <c r="F166" s="152" t="s">
        <v>432</v>
      </c>
      <c r="I166" s="149"/>
      <c r="L166" s="34"/>
      <c r="M166" s="150"/>
      <c r="T166" s="55"/>
      <c r="AT166" s="18" t="s">
        <v>255</v>
      </c>
      <c r="AU166" s="18" t="s">
        <v>21</v>
      </c>
    </row>
    <row r="167" spans="2:65" s="1" customFormat="1" ht="19.5">
      <c r="B167" s="34"/>
      <c r="D167" s="147" t="s">
        <v>284</v>
      </c>
      <c r="F167" s="167" t="s">
        <v>4848</v>
      </c>
      <c r="I167" s="149"/>
      <c r="L167" s="34"/>
      <c r="M167" s="150"/>
      <c r="T167" s="55"/>
      <c r="AT167" s="18" t="s">
        <v>284</v>
      </c>
      <c r="AU167" s="18" t="s">
        <v>21</v>
      </c>
    </row>
    <row r="168" spans="2:65" s="12" customFormat="1">
      <c r="B168" s="153"/>
      <c r="D168" s="147" t="s">
        <v>262</v>
      </c>
      <c r="E168" s="154" t="s">
        <v>29</v>
      </c>
      <c r="F168" s="155" t="s">
        <v>5288</v>
      </c>
      <c r="H168" s="156">
        <v>13</v>
      </c>
      <c r="I168" s="157"/>
      <c r="L168" s="153"/>
      <c r="M168" s="158"/>
      <c r="T168" s="159"/>
      <c r="AT168" s="154" t="s">
        <v>262</v>
      </c>
      <c r="AU168" s="154" t="s">
        <v>21</v>
      </c>
      <c r="AV168" s="12" t="s">
        <v>21</v>
      </c>
      <c r="AW168" s="12" t="s">
        <v>36</v>
      </c>
      <c r="AX168" s="12" t="s">
        <v>75</v>
      </c>
      <c r="AY168" s="154" t="s">
        <v>244</v>
      </c>
    </row>
    <row r="169" spans="2:65" s="12" customFormat="1">
      <c r="B169" s="153"/>
      <c r="D169" s="147" t="s">
        <v>262</v>
      </c>
      <c r="E169" s="154" t="s">
        <v>29</v>
      </c>
      <c r="F169" s="155" t="s">
        <v>5278</v>
      </c>
      <c r="H169" s="156">
        <v>38.6</v>
      </c>
      <c r="I169" s="157"/>
      <c r="L169" s="153"/>
      <c r="M169" s="158"/>
      <c r="T169" s="159"/>
      <c r="AT169" s="154" t="s">
        <v>262</v>
      </c>
      <c r="AU169" s="154" t="s">
        <v>21</v>
      </c>
      <c r="AV169" s="12" t="s">
        <v>21</v>
      </c>
      <c r="AW169" s="12" t="s">
        <v>36</v>
      </c>
      <c r="AX169" s="12" t="s">
        <v>75</v>
      </c>
      <c r="AY169" s="154" t="s">
        <v>244</v>
      </c>
    </row>
    <row r="170" spans="2:65" s="13" customFormat="1">
      <c r="B170" s="160"/>
      <c r="D170" s="147" t="s">
        <v>262</v>
      </c>
      <c r="E170" s="161" t="s">
        <v>29</v>
      </c>
      <c r="F170" s="162" t="s">
        <v>271</v>
      </c>
      <c r="H170" s="163">
        <v>51.6</v>
      </c>
      <c r="I170" s="164"/>
      <c r="L170" s="160"/>
      <c r="M170" s="165"/>
      <c r="T170" s="166"/>
      <c r="AT170" s="161" t="s">
        <v>262</v>
      </c>
      <c r="AU170" s="161" t="s">
        <v>21</v>
      </c>
      <c r="AV170" s="13" t="s">
        <v>251</v>
      </c>
      <c r="AW170" s="13" t="s">
        <v>36</v>
      </c>
      <c r="AX170" s="13" t="s">
        <v>83</v>
      </c>
      <c r="AY170" s="161" t="s">
        <v>244</v>
      </c>
    </row>
    <row r="171" spans="2:65" s="1" customFormat="1" ht="16.5" customHeight="1">
      <c r="B171" s="34"/>
      <c r="C171" s="134" t="s">
        <v>366</v>
      </c>
      <c r="D171" s="134" t="s">
        <v>246</v>
      </c>
      <c r="E171" s="135" t="s">
        <v>353</v>
      </c>
      <c r="F171" s="136" t="s">
        <v>354</v>
      </c>
      <c r="G171" s="137" t="s">
        <v>274</v>
      </c>
      <c r="H171" s="138">
        <v>8.6</v>
      </c>
      <c r="I171" s="139"/>
      <c r="J171" s="140">
        <f>ROUND(I171*H171,2)</f>
        <v>0</v>
      </c>
      <c r="K171" s="136" t="s">
        <v>250</v>
      </c>
      <c r="L171" s="34"/>
      <c r="M171" s="141" t="s">
        <v>29</v>
      </c>
      <c r="N171" s="142" t="s">
        <v>46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251</v>
      </c>
      <c r="AT171" s="145" t="s">
        <v>246</v>
      </c>
      <c r="AU171" s="145" t="s">
        <v>21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251</v>
      </c>
      <c r="BM171" s="145" t="s">
        <v>5289</v>
      </c>
    </row>
    <row r="172" spans="2:65" s="1" customFormat="1" ht="19.5">
      <c r="B172" s="34"/>
      <c r="D172" s="147" t="s">
        <v>253</v>
      </c>
      <c r="F172" s="148" t="s">
        <v>356</v>
      </c>
      <c r="I172" s="149"/>
      <c r="L172" s="34"/>
      <c r="M172" s="150"/>
      <c r="T172" s="55"/>
      <c r="AT172" s="18" t="s">
        <v>253</v>
      </c>
      <c r="AU172" s="18" t="s">
        <v>21</v>
      </c>
    </row>
    <row r="173" spans="2:65" s="1" customFormat="1">
      <c r="B173" s="34"/>
      <c r="D173" s="151" t="s">
        <v>255</v>
      </c>
      <c r="F173" s="152" t="s">
        <v>357</v>
      </c>
      <c r="I173" s="149"/>
      <c r="L173" s="34"/>
      <c r="M173" s="150"/>
      <c r="T173" s="55"/>
      <c r="AT173" s="18" t="s">
        <v>255</v>
      </c>
      <c r="AU173" s="18" t="s">
        <v>21</v>
      </c>
    </row>
    <row r="174" spans="2:65" s="1" customFormat="1" ht="19.5">
      <c r="B174" s="34"/>
      <c r="D174" s="147" t="s">
        <v>284</v>
      </c>
      <c r="F174" s="167" t="s">
        <v>4851</v>
      </c>
      <c r="I174" s="149"/>
      <c r="L174" s="34"/>
      <c r="M174" s="150"/>
      <c r="T174" s="55"/>
      <c r="AT174" s="18" t="s">
        <v>284</v>
      </c>
      <c r="AU174" s="18" t="s">
        <v>21</v>
      </c>
    </row>
    <row r="175" spans="2:65" s="12" customFormat="1">
      <c r="B175" s="153"/>
      <c r="D175" s="147" t="s">
        <v>262</v>
      </c>
      <c r="E175" s="154" t="s">
        <v>29</v>
      </c>
      <c r="F175" s="155" t="s">
        <v>5290</v>
      </c>
      <c r="H175" s="156">
        <v>8.6</v>
      </c>
      <c r="I175" s="157"/>
      <c r="L175" s="153"/>
      <c r="M175" s="158"/>
      <c r="T175" s="159"/>
      <c r="AT175" s="154" t="s">
        <v>262</v>
      </c>
      <c r="AU175" s="154" t="s">
        <v>21</v>
      </c>
      <c r="AV175" s="12" t="s">
        <v>21</v>
      </c>
      <c r="AW175" s="12" t="s">
        <v>36</v>
      </c>
      <c r="AX175" s="12" t="s">
        <v>83</v>
      </c>
      <c r="AY175" s="154" t="s">
        <v>244</v>
      </c>
    </row>
    <row r="176" spans="2:65" s="1" customFormat="1" ht="16.5" customHeight="1">
      <c r="B176" s="34"/>
      <c r="C176" s="134" t="s">
        <v>372</v>
      </c>
      <c r="D176" s="134" t="s">
        <v>246</v>
      </c>
      <c r="E176" s="135" t="s">
        <v>1518</v>
      </c>
      <c r="F176" s="136" t="s">
        <v>1519</v>
      </c>
      <c r="G176" s="137" t="s">
        <v>274</v>
      </c>
      <c r="H176" s="138">
        <v>1.8</v>
      </c>
      <c r="I176" s="139"/>
      <c r="J176" s="140">
        <f>ROUND(I176*H176,2)</f>
        <v>0</v>
      </c>
      <c r="K176" s="136" t="s">
        <v>250</v>
      </c>
      <c r="L176" s="34"/>
      <c r="M176" s="141" t="s">
        <v>29</v>
      </c>
      <c r="N176" s="142" t="s">
        <v>46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251</v>
      </c>
      <c r="AT176" s="145" t="s">
        <v>246</v>
      </c>
      <c r="AU176" s="145" t="s">
        <v>21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251</v>
      </c>
      <c r="BM176" s="145" t="s">
        <v>5291</v>
      </c>
    </row>
    <row r="177" spans="2:65" s="1" customFormat="1" ht="19.5">
      <c r="B177" s="34"/>
      <c r="D177" s="147" t="s">
        <v>253</v>
      </c>
      <c r="F177" s="148" t="s">
        <v>1521</v>
      </c>
      <c r="I177" s="149"/>
      <c r="L177" s="34"/>
      <c r="M177" s="150"/>
      <c r="T177" s="55"/>
      <c r="AT177" s="18" t="s">
        <v>253</v>
      </c>
      <c r="AU177" s="18" t="s">
        <v>21</v>
      </c>
    </row>
    <row r="178" spans="2:65" s="1" customFormat="1">
      <c r="B178" s="34"/>
      <c r="D178" s="151" t="s">
        <v>255</v>
      </c>
      <c r="F178" s="152" t="s">
        <v>1522</v>
      </c>
      <c r="I178" s="149"/>
      <c r="L178" s="34"/>
      <c r="M178" s="150"/>
      <c r="T178" s="55"/>
      <c r="AT178" s="18" t="s">
        <v>255</v>
      </c>
      <c r="AU178" s="18" t="s">
        <v>21</v>
      </c>
    </row>
    <row r="179" spans="2:65" s="1" customFormat="1" ht="19.5">
      <c r="B179" s="34"/>
      <c r="D179" s="147" t="s">
        <v>284</v>
      </c>
      <c r="F179" s="167" t="s">
        <v>4854</v>
      </c>
      <c r="I179" s="149"/>
      <c r="L179" s="34"/>
      <c r="M179" s="150"/>
      <c r="T179" s="55"/>
      <c r="AT179" s="18" t="s">
        <v>284</v>
      </c>
      <c r="AU179" s="18" t="s">
        <v>21</v>
      </c>
    </row>
    <row r="180" spans="2:65" s="12" customFormat="1">
      <c r="B180" s="153"/>
      <c r="D180" s="147" t="s">
        <v>262</v>
      </c>
      <c r="E180" s="154" t="s">
        <v>29</v>
      </c>
      <c r="F180" s="155" t="s">
        <v>5292</v>
      </c>
      <c r="H180" s="156">
        <v>1.8</v>
      </c>
      <c r="I180" s="157"/>
      <c r="L180" s="153"/>
      <c r="M180" s="158"/>
      <c r="T180" s="159"/>
      <c r="AT180" s="154" t="s">
        <v>262</v>
      </c>
      <c r="AU180" s="154" t="s">
        <v>21</v>
      </c>
      <c r="AV180" s="12" t="s">
        <v>21</v>
      </c>
      <c r="AW180" s="12" t="s">
        <v>36</v>
      </c>
      <c r="AX180" s="12" t="s">
        <v>83</v>
      </c>
      <c r="AY180" s="154" t="s">
        <v>244</v>
      </c>
    </row>
    <row r="181" spans="2:65" s="1" customFormat="1" ht="16.5" customHeight="1">
      <c r="B181" s="34"/>
      <c r="C181" s="175" t="s">
        <v>378</v>
      </c>
      <c r="D181" s="175" t="s">
        <v>373</v>
      </c>
      <c r="E181" s="176" t="s">
        <v>4483</v>
      </c>
      <c r="F181" s="177" t="s">
        <v>4484</v>
      </c>
      <c r="G181" s="178" t="s">
        <v>416</v>
      </c>
      <c r="H181" s="179">
        <v>3.6</v>
      </c>
      <c r="I181" s="180"/>
      <c r="J181" s="181">
        <f>ROUND(I181*H181,2)</f>
        <v>0</v>
      </c>
      <c r="K181" s="177" t="s">
        <v>250</v>
      </c>
      <c r="L181" s="182"/>
      <c r="M181" s="183" t="s">
        <v>29</v>
      </c>
      <c r="N181" s="184" t="s">
        <v>46</v>
      </c>
      <c r="P181" s="143">
        <f>O181*H181</f>
        <v>0</v>
      </c>
      <c r="Q181" s="143">
        <v>1</v>
      </c>
      <c r="R181" s="143">
        <f>Q181*H181</f>
        <v>3.6</v>
      </c>
      <c r="S181" s="143">
        <v>0</v>
      </c>
      <c r="T181" s="144">
        <f>S181*H181</f>
        <v>0</v>
      </c>
      <c r="AR181" s="145" t="s">
        <v>300</v>
      </c>
      <c r="AT181" s="145" t="s">
        <v>373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5293</v>
      </c>
    </row>
    <row r="182" spans="2:65" s="1" customFormat="1">
      <c r="B182" s="34"/>
      <c r="D182" s="147" t="s">
        <v>253</v>
      </c>
      <c r="F182" s="148" t="s">
        <v>4484</v>
      </c>
      <c r="I182" s="149"/>
      <c r="L182" s="34"/>
      <c r="M182" s="150"/>
      <c r="T182" s="55"/>
      <c r="AT182" s="18" t="s">
        <v>253</v>
      </c>
      <c r="AU182" s="18" t="s">
        <v>21</v>
      </c>
    </row>
    <row r="183" spans="2:65" s="12" customFormat="1">
      <c r="B183" s="153"/>
      <c r="D183" s="147" t="s">
        <v>262</v>
      </c>
      <c r="F183" s="155" t="s">
        <v>5294</v>
      </c>
      <c r="H183" s="156">
        <v>3.6</v>
      </c>
      <c r="I183" s="157"/>
      <c r="L183" s="153"/>
      <c r="M183" s="158"/>
      <c r="T183" s="159"/>
      <c r="AT183" s="154" t="s">
        <v>262</v>
      </c>
      <c r="AU183" s="154" t="s">
        <v>21</v>
      </c>
      <c r="AV183" s="12" t="s">
        <v>21</v>
      </c>
      <c r="AW183" s="12" t="s">
        <v>4</v>
      </c>
      <c r="AX183" s="12" t="s">
        <v>83</v>
      </c>
      <c r="AY183" s="154" t="s">
        <v>244</v>
      </c>
    </row>
    <row r="184" spans="2:65" s="1" customFormat="1" ht="21.75" customHeight="1">
      <c r="B184" s="34"/>
      <c r="C184" s="134" t="s">
        <v>385</v>
      </c>
      <c r="D184" s="134" t="s">
        <v>246</v>
      </c>
      <c r="E184" s="135" t="s">
        <v>4957</v>
      </c>
      <c r="F184" s="136" t="s">
        <v>4958</v>
      </c>
      <c r="G184" s="137" t="s">
        <v>249</v>
      </c>
      <c r="H184" s="138">
        <v>5</v>
      </c>
      <c r="I184" s="139"/>
      <c r="J184" s="140">
        <f>ROUND(I184*H184,2)</f>
        <v>0</v>
      </c>
      <c r="K184" s="136" t="s">
        <v>250</v>
      </c>
      <c r="L184" s="34"/>
      <c r="M184" s="141" t="s">
        <v>29</v>
      </c>
      <c r="N184" s="142" t="s">
        <v>46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251</v>
      </c>
      <c r="AT184" s="145" t="s">
        <v>246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5295</v>
      </c>
    </row>
    <row r="185" spans="2:65" s="1" customFormat="1" ht="19.5">
      <c r="B185" s="34"/>
      <c r="D185" s="147" t="s">
        <v>253</v>
      </c>
      <c r="F185" s="148" t="s">
        <v>4960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" customFormat="1">
      <c r="B186" s="34"/>
      <c r="D186" s="151" t="s">
        <v>255</v>
      </c>
      <c r="F186" s="152" t="s">
        <v>4961</v>
      </c>
      <c r="I186" s="149"/>
      <c r="L186" s="34"/>
      <c r="M186" s="150"/>
      <c r="T186" s="55"/>
      <c r="AT186" s="18" t="s">
        <v>255</v>
      </c>
      <c r="AU186" s="18" t="s">
        <v>21</v>
      </c>
    </row>
    <row r="187" spans="2:65" s="12" customFormat="1">
      <c r="B187" s="153"/>
      <c r="D187" s="147" t="s">
        <v>262</v>
      </c>
      <c r="E187" s="154" t="s">
        <v>29</v>
      </c>
      <c r="F187" s="155" t="s">
        <v>5296</v>
      </c>
      <c r="H187" s="156">
        <v>5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83</v>
      </c>
      <c r="AY187" s="154" t="s">
        <v>244</v>
      </c>
    </row>
    <row r="188" spans="2:65" s="1" customFormat="1" ht="16.5" customHeight="1">
      <c r="B188" s="34"/>
      <c r="C188" s="134" t="s">
        <v>7</v>
      </c>
      <c r="D188" s="134" t="s">
        <v>246</v>
      </c>
      <c r="E188" s="135" t="s">
        <v>4963</v>
      </c>
      <c r="F188" s="136" t="s">
        <v>4964</v>
      </c>
      <c r="G188" s="137" t="s">
        <v>249</v>
      </c>
      <c r="H188" s="138">
        <v>5</v>
      </c>
      <c r="I188" s="139"/>
      <c r="J188" s="140">
        <f>ROUND(I188*H188,2)</f>
        <v>0</v>
      </c>
      <c r="K188" s="136" t="s">
        <v>250</v>
      </c>
      <c r="L188" s="34"/>
      <c r="M188" s="141" t="s">
        <v>29</v>
      </c>
      <c r="N188" s="142" t="s">
        <v>46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251</v>
      </c>
      <c r="AT188" s="145" t="s">
        <v>246</v>
      </c>
      <c r="AU188" s="145" t="s">
        <v>21</v>
      </c>
      <c r="AY188" s="18" t="s">
        <v>244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83</v>
      </c>
      <c r="BK188" s="146">
        <f>ROUND(I188*H188,2)</f>
        <v>0</v>
      </c>
      <c r="BL188" s="18" t="s">
        <v>251</v>
      </c>
      <c r="BM188" s="145" t="s">
        <v>5297</v>
      </c>
    </row>
    <row r="189" spans="2:65" s="1" customFormat="1">
      <c r="B189" s="34"/>
      <c r="D189" s="147" t="s">
        <v>253</v>
      </c>
      <c r="F189" s="148" t="s">
        <v>4966</v>
      </c>
      <c r="I189" s="149"/>
      <c r="L189" s="34"/>
      <c r="M189" s="150"/>
      <c r="T189" s="55"/>
      <c r="AT189" s="18" t="s">
        <v>253</v>
      </c>
      <c r="AU189" s="18" t="s">
        <v>21</v>
      </c>
    </row>
    <row r="190" spans="2:65" s="1" customFormat="1">
      <c r="B190" s="34"/>
      <c r="D190" s="151" t="s">
        <v>255</v>
      </c>
      <c r="F190" s="152" t="s">
        <v>4967</v>
      </c>
      <c r="I190" s="149"/>
      <c r="L190" s="34"/>
      <c r="M190" s="150"/>
      <c r="T190" s="55"/>
      <c r="AT190" s="18" t="s">
        <v>255</v>
      </c>
      <c r="AU190" s="18" t="s">
        <v>21</v>
      </c>
    </row>
    <row r="191" spans="2:65" s="12" customFormat="1">
      <c r="B191" s="153"/>
      <c r="D191" s="147" t="s">
        <v>262</v>
      </c>
      <c r="E191" s="154" t="s">
        <v>29</v>
      </c>
      <c r="F191" s="155" t="s">
        <v>5296</v>
      </c>
      <c r="H191" s="156">
        <v>5</v>
      </c>
      <c r="I191" s="157"/>
      <c r="L191" s="153"/>
      <c r="M191" s="158"/>
      <c r="T191" s="159"/>
      <c r="AT191" s="154" t="s">
        <v>262</v>
      </c>
      <c r="AU191" s="154" t="s">
        <v>21</v>
      </c>
      <c r="AV191" s="12" t="s">
        <v>21</v>
      </c>
      <c r="AW191" s="12" t="s">
        <v>36</v>
      </c>
      <c r="AX191" s="12" t="s">
        <v>83</v>
      </c>
      <c r="AY191" s="154" t="s">
        <v>244</v>
      </c>
    </row>
    <row r="192" spans="2:65" s="1" customFormat="1" ht="16.5" customHeight="1">
      <c r="B192" s="34"/>
      <c r="C192" s="175" t="s">
        <v>399</v>
      </c>
      <c r="D192" s="175" t="s">
        <v>373</v>
      </c>
      <c r="E192" s="176" t="s">
        <v>462</v>
      </c>
      <c r="F192" s="177" t="s">
        <v>463</v>
      </c>
      <c r="G192" s="178" t="s">
        <v>464</v>
      </c>
      <c r="H192" s="179">
        <v>0.1</v>
      </c>
      <c r="I192" s="180"/>
      <c r="J192" s="181">
        <f>ROUND(I192*H192,2)</f>
        <v>0</v>
      </c>
      <c r="K192" s="177" t="s">
        <v>250</v>
      </c>
      <c r="L192" s="182"/>
      <c r="M192" s="183" t="s">
        <v>29</v>
      </c>
      <c r="N192" s="184" t="s">
        <v>46</v>
      </c>
      <c r="P192" s="143">
        <f>O192*H192</f>
        <v>0</v>
      </c>
      <c r="Q192" s="143">
        <v>1E-3</v>
      </c>
      <c r="R192" s="143">
        <f>Q192*H192</f>
        <v>1E-4</v>
      </c>
      <c r="S192" s="143">
        <v>0</v>
      </c>
      <c r="T192" s="144">
        <f>S192*H192</f>
        <v>0</v>
      </c>
      <c r="AR192" s="145" t="s">
        <v>300</v>
      </c>
      <c r="AT192" s="145" t="s">
        <v>373</v>
      </c>
      <c r="AU192" s="145" t="s">
        <v>21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251</v>
      </c>
      <c r="BM192" s="145" t="s">
        <v>5298</v>
      </c>
    </row>
    <row r="193" spans="2:65" s="1" customFormat="1">
      <c r="B193" s="34"/>
      <c r="D193" s="147" t="s">
        <v>253</v>
      </c>
      <c r="F193" s="148" t="s">
        <v>463</v>
      </c>
      <c r="I193" s="149"/>
      <c r="L193" s="34"/>
      <c r="M193" s="150"/>
      <c r="T193" s="55"/>
      <c r="AT193" s="18" t="s">
        <v>253</v>
      </c>
      <c r="AU193" s="18" t="s">
        <v>21</v>
      </c>
    </row>
    <row r="194" spans="2:65" s="12" customFormat="1">
      <c r="B194" s="153"/>
      <c r="D194" s="147" t="s">
        <v>262</v>
      </c>
      <c r="F194" s="155" t="s">
        <v>5299</v>
      </c>
      <c r="H194" s="156">
        <v>0.1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4</v>
      </c>
      <c r="AX194" s="12" t="s">
        <v>83</v>
      </c>
      <c r="AY194" s="154" t="s">
        <v>244</v>
      </c>
    </row>
    <row r="195" spans="2:65" s="1" customFormat="1" ht="16.5" customHeight="1">
      <c r="B195" s="34"/>
      <c r="C195" s="134" t="s">
        <v>406</v>
      </c>
      <c r="D195" s="134" t="s">
        <v>246</v>
      </c>
      <c r="E195" s="135" t="s">
        <v>469</v>
      </c>
      <c r="F195" s="136" t="s">
        <v>470</v>
      </c>
      <c r="G195" s="137" t="s">
        <v>249</v>
      </c>
      <c r="H195" s="138">
        <v>5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5300</v>
      </c>
    </row>
    <row r="196" spans="2:65" s="1" customFormat="1">
      <c r="B196" s="34"/>
      <c r="D196" s="147" t="s">
        <v>253</v>
      </c>
      <c r="F196" s="148" t="s">
        <v>472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473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" customFormat="1" ht="16.5" customHeight="1">
      <c r="B198" s="34"/>
      <c r="C198" s="134" t="s">
        <v>413</v>
      </c>
      <c r="D198" s="134" t="s">
        <v>246</v>
      </c>
      <c r="E198" s="135" t="s">
        <v>477</v>
      </c>
      <c r="F198" s="136" t="s">
        <v>478</v>
      </c>
      <c r="G198" s="137" t="s">
        <v>274</v>
      </c>
      <c r="H198" s="138">
        <v>0.1</v>
      </c>
      <c r="I198" s="139"/>
      <c r="J198" s="140">
        <f>ROUND(I198*H198,2)</f>
        <v>0</v>
      </c>
      <c r="K198" s="136" t="s">
        <v>250</v>
      </c>
      <c r="L198" s="34"/>
      <c r="M198" s="141" t="s">
        <v>29</v>
      </c>
      <c r="N198" s="142" t="s">
        <v>46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251</v>
      </c>
      <c r="AT198" s="145" t="s">
        <v>246</v>
      </c>
      <c r="AU198" s="145" t="s">
        <v>21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251</v>
      </c>
      <c r="BM198" s="145" t="s">
        <v>5301</v>
      </c>
    </row>
    <row r="199" spans="2:65" s="1" customFormat="1">
      <c r="B199" s="34"/>
      <c r="D199" s="147" t="s">
        <v>253</v>
      </c>
      <c r="F199" s="148" t="s">
        <v>480</v>
      </c>
      <c r="I199" s="149"/>
      <c r="L199" s="34"/>
      <c r="M199" s="150"/>
      <c r="T199" s="55"/>
      <c r="AT199" s="18" t="s">
        <v>253</v>
      </c>
      <c r="AU199" s="18" t="s">
        <v>21</v>
      </c>
    </row>
    <row r="200" spans="2:65" s="1" customFormat="1">
      <c r="B200" s="34"/>
      <c r="D200" s="151" t="s">
        <v>255</v>
      </c>
      <c r="F200" s="152" t="s">
        <v>481</v>
      </c>
      <c r="I200" s="149"/>
      <c r="L200" s="34"/>
      <c r="M200" s="150"/>
      <c r="T200" s="55"/>
      <c r="AT200" s="18" t="s">
        <v>255</v>
      </c>
      <c r="AU200" s="18" t="s">
        <v>21</v>
      </c>
    </row>
    <row r="201" spans="2:65" s="11" customFormat="1" ht="22.9" customHeight="1">
      <c r="B201" s="122"/>
      <c r="D201" s="123" t="s">
        <v>74</v>
      </c>
      <c r="E201" s="132" t="s">
        <v>21</v>
      </c>
      <c r="F201" s="132" t="s">
        <v>482</v>
      </c>
      <c r="I201" s="125"/>
      <c r="J201" s="133">
        <f>BK201</f>
        <v>0</v>
      </c>
      <c r="L201" s="122"/>
      <c r="M201" s="127"/>
      <c r="P201" s="128">
        <f>SUM(P202:P205)</f>
        <v>0</v>
      </c>
      <c r="R201" s="128">
        <f>SUM(R202:R205)</f>
        <v>2.3010199999999998</v>
      </c>
      <c r="T201" s="129">
        <f>SUM(T202:T205)</f>
        <v>0</v>
      </c>
      <c r="AR201" s="123" t="s">
        <v>83</v>
      </c>
      <c r="AT201" s="130" t="s">
        <v>74</v>
      </c>
      <c r="AU201" s="130" t="s">
        <v>83</v>
      </c>
      <c r="AY201" s="123" t="s">
        <v>244</v>
      </c>
      <c r="BK201" s="131">
        <f>SUM(BK202:BK205)</f>
        <v>0</v>
      </c>
    </row>
    <row r="202" spans="2:65" s="1" customFormat="1" ht="16.5" customHeight="1">
      <c r="B202" s="34"/>
      <c r="C202" s="134" t="s">
        <v>421</v>
      </c>
      <c r="D202" s="134" t="s">
        <v>246</v>
      </c>
      <c r="E202" s="135" t="s">
        <v>484</v>
      </c>
      <c r="F202" s="136" t="s">
        <v>485</v>
      </c>
      <c r="G202" s="137" t="s">
        <v>274</v>
      </c>
      <c r="H202" s="138">
        <v>1</v>
      </c>
      <c r="I202" s="139"/>
      <c r="J202" s="140">
        <f>ROUND(I202*H202,2)</f>
        <v>0</v>
      </c>
      <c r="K202" s="136" t="s">
        <v>250</v>
      </c>
      <c r="L202" s="34"/>
      <c r="M202" s="141" t="s">
        <v>29</v>
      </c>
      <c r="N202" s="142" t="s">
        <v>46</v>
      </c>
      <c r="P202" s="143">
        <f>O202*H202</f>
        <v>0</v>
      </c>
      <c r="Q202" s="143">
        <v>2.3010199999999998</v>
      </c>
      <c r="R202" s="143">
        <f>Q202*H202</f>
        <v>2.3010199999999998</v>
      </c>
      <c r="S202" s="143">
        <v>0</v>
      </c>
      <c r="T202" s="144">
        <f>S202*H202</f>
        <v>0</v>
      </c>
      <c r="AR202" s="145" t="s">
        <v>251</v>
      </c>
      <c r="AT202" s="145" t="s">
        <v>246</v>
      </c>
      <c r="AU202" s="145" t="s">
        <v>21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251</v>
      </c>
      <c r="BM202" s="145" t="s">
        <v>5302</v>
      </c>
    </row>
    <row r="203" spans="2:65" s="1" customFormat="1">
      <c r="B203" s="34"/>
      <c r="D203" s="147" t="s">
        <v>253</v>
      </c>
      <c r="F203" s="148" t="s">
        <v>487</v>
      </c>
      <c r="I203" s="149"/>
      <c r="L203" s="34"/>
      <c r="M203" s="150"/>
      <c r="T203" s="55"/>
      <c r="AT203" s="18" t="s">
        <v>253</v>
      </c>
      <c r="AU203" s="18" t="s">
        <v>21</v>
      </c>
    </row>
    <row r="204" spans="2:65" s="1" customFormat="1">
      <c r="B204" s="34"/>
      <c r="D204" s="151" t="s">
        <v>255</v>
      </c>
      <c r="F204" s="152" t="s">
        <v>488</v>
      </c>
      <c r="I204" s="149"/>
      <c r="L204" s="34"/>
      <c r="M204" s="150"/>
      <c r="T204" s="55"/>
      <c r="AT204" s="18" t="s">
        <v>255</v>
      </c>
      <c r="AU204" s="18" t="s">
        <v>21</v>
      </c>
    </row>
    <row r="205" spans="2:65" s="12" customFormat="1">
      <c r="B205" s="153"/>
      <c r="D205" s="147" t="s">
        <v>262</v>
      </c>
      <c r="E205" s="154" t="s">
        <v>29</v>
      </c>
      <c r="F205" s="155" t="s">
        <v>5303</v>
      </c>
      <c r="H205" s="156">
        <v>1</v>
      </c>
      <c r="I205" s="157"/>
      <c r="L205" s="153"/>
      <c r="M205" s="158"/>
      <c r="T205" s="159"/>
      <c r="AT205" s="154" t="s">
        <v>262</v>
      </c>
      <c r="AU205" s="154" t="s">
        <v>21</v>
      </c>
      <c r="AV205" s="12" t="s">
        <v>21</v>
      </c>
      <c r="AW205" s="12" t="s">
        <v>36</v>
      </c>
      <c r="AX205" s="12" t="s">
        <v>83</v>
      </c>
      <c r="AY205" s="154" t="s">
        <v>244</v>
      </c>
    </row>
    <row r="206" spans="2:65" s="11" customFormat="1" ht="22.9" customHeight="1">
      <c r="B206" s="122"/>
      <c r="D206" s="123" t="s">
        <v>74</v>
      </c>
      <c r="E206" s="132" t="s">
        <v>264</v>
      </c>
      <c r="F206" s="132" t="s">
        <v>510</v>
      </c>
      <c r="I206" s="125"/>
      <c r="J206" s="133">
        <f>BK206</f>
        <v>0</v>
      </c>
      <c r="L206" s="122"/>
      <c r="M206" s="127"/>
      <c r="P206" s="128">
        <f>SUM(P207:P234)</f>
        <v>0</v>
      </c>
      <c r="R206" s="128">
        <f>SUM(R207:R234)</f>
        <v>0.28359843000000001</v>
      </c>
      <c r="T206" s="129">
        <f>SUM(T207:T234)</f>
        <v>0</v>
      </c>
      <c r="AR206" s="123" t="s">
        <v>83</v>
      </c>
      <c r="AT206" s="130" t="s">
        <v>74</v>
      </c>
      <c r="AU206" s="130" t="s">
        <v>83</v>
      </c>
      <c r="AY206" s="123" t="s">
        <v>244</v>
      </c>
      <c r="BK206" s="131">
        <f>SUM(BK207:BK234)</f>
        <v>0</v>
      </c>
    </row>
    <row r="207" spans="2:65" s="1" customFormat="1" ht="16.5" customHeight="1">
      <c r="B207" s="34"/>
      <c r="C207" s="134" t="s">
        <v>427</v>
      </c>
      <c r="D207" s="134" t="s">
        <v>246</v>
      </c>
      <c r="E207" s="135" t="s">
        <v>544</v>
      </c>
      <c r="F207" s="136" t="s">
        <v>545</v>
      </c>
      <c r="G207" s="137" t="s">
        <v>274</v>
      </c>
      <c r="H207" s="138">
        <v>1.36</v>
      </c>
      <c r="I207" s="139"/>
      <c r="J207" s="140">
        <f>ROUND(I207*H207,2)</f>
        <v>0</v>
      </c>
      <c r="K207" s="136" t="s">
        <v>250</v>
      </c>
      <c r="L207" s="34"/>
      <c r="M207" s="141" t="s">
        <v>29</v>
      </c>
      <c r="N207" s="142" t="s">
        <v>46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251</v>
      </c>
      <c r="AT207" s="145" t="s">
        <v>246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251</v>
      </c>
      <c r="BM207" s="145" t="s">
        <v>5304</v>
      </c>
    </row>
    <row r="208" spans="2:65" s="1" customFormat="1" ht="19.5">
      <c r="B208" s="34"/>
      <c r="D208" s="147" t="s">
        <v>253</v>
      </c>
      <c r="F208" s="148" t="s">
        <v>547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>
      <c r="B209" s="34"/>
      <c r="D209" s="151" t="s">
        <v>255</v>
      </c>
      <c r="F209" s="152" t="s">
        <v>548</v>
      </c>
      <c r="I209" s="149"/>
      <c r="L209" s="34"/>
      <c r="M209" s="150"/>
      <c r="T209" s="55"/>
      <c r="AT209" s="18" t="s">
        <v>255</v>
      </c>
      <c r="AU209" s="18" t="s">
        <v>21</v>
      </c>
    </row>
    <row r="210" spans="2:65" s="1" customFormat="1" ht="19.5">
      <c r="B210" s="34"/>
      <c r="D210" s="147" t="s">
        <v>284</v>
      </c>
      <c r="F210" s="167" t="s">
        <v>4861</v>
      </c>
      <c r="I210" s="149"/>
      <c r="L210" s="34"/>
      <c r="M210" s="150"/>
      <c r="T210" s="55"/>
      <c r="AT210" s="18" t="s">
        <v>284</v>
      </c>
      <c r="AU210" s="18" t="s">
        <v>21</v>
      </c>
    </row>
    <row r="211" spans="2:65" s="12" customFormat="1">
      <c r="B211" s="153"/>
      <c r="D211" s="147" t="s">
        <v>262</v>
      </c>
      <c r="E211" s="154" t="s">
        <v>29</v>
      </c>
      <c r="F211" s="155" t="s">
        <v>5174</v>
      </c>
      <c r="H211" s="156">
        <v>1.36</v>
      </c>
      <c r="I211" s="157"/>
      <c r="L211" s="153"/>
      <c r="M211" s="158"/>
      <c r="T211" s="159"/>
      <c r="AT211" s="154" t="s">
        <v>262</v>
      </c>
      <c r="AU211" s="154" t="s">
        <v>21</v>
      </c>
      <c r="AV211" s="12" t="s">
        <v>21</v>
      </c>
      <c r="AW211" s="12" t="s">
        <v>36</v>
      </c>
      <c r="AX211" s="12" t="s">
        <v>83</v>
      </c>
      <c r="AY211" s="154" t="s">
        <v>244</v>
      </c>
    </row>
    <row r="212" spans="2:65" s="1" customFormat="1" ht="16.5" customHeight="1">
      <c r="B212" s="34"/>
      <c r="C212" s="134" t="s">
        <v>434</v>
      </c>
      <c r="D212" s="134" t="s">
        <v>246</v>
      </c>
      <c r="E212" s="135" t="s">
        <v>551</v>
      </c>
      <c r="F212" s="136" t="s">
        <v>552</v>
      </c>
      <c r="G212" s="137" t="s">
        <v>249</v>
      </c>
      <c r="H212" s="138">
        <v>20.64</v>
      </c>
      <c r="I212" s="139"/>
      <c r="J212" s="140">
        <f>ROUND(I212*H212,2)</f>
        <v>0</v>
      </c>
      <c r="K212" s="136" t="s">
        <v>250</v>
      </c>
      <c r="L212" s="34"/>
      <c r="M212" s="141" t="s">
        <v>29</v>
      </c>
      <c r="N212" s="142" t="s">
        <v>46</v>
      </c>
      <c r="P212" s="143">
        <f>O212*H212</f>
        <v>0</v>
      </c>
      <c r="Q212" s="143">
        <v>8.6499999999999997E-3</v>
      </c>
      <c r="R212" s="143">
        <f>Q212*H212</f>
        <v>0.178536</v>
      </c>
      <c r="S212" s="143">
        <v>0</v>
      </c>
      <c r="T212" s="144">
        <f>S212*H212</f>
        <v>0</v>
      </c>
      <c r="AR212" s="145" t="s">
        <v>251</v>
      </c>
      <c r="AT212" s="145" t="s">
        <v>246</v>
      </c>
      <c r="AU212" s="145" t="s">
        <v>21</v>
      </c>
      <c r="AY212" s="18" t="s">
        <v>244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83</v>
      </c>
      <c r="BK212" s="146">
        <f>ROUND(I212*H212,2)</f>
        <v>0</v>
      </c>
      <c r="BL212" s="18" t="s">
        <v>251</v>
      </c>
      <c r="BM212" s="145" t="s">
        <v>5305</v>
      </c>
    </row>
    <row r="213" spans="2:65" s="1" customFormat="1" ht="29.25">
      <c r="B213" s="34"/>
      <c r="D213" s="147" t="s">
        <v>253</v>
      </c>
      <c r="F213" s="148" t="s">
        <v>554</v>
      </c>
      <c r="I213" s="149"/>
      <c r="L213" s="34"/>
      <c r="M213" s="150"/>
      <c r="T213" s="55"/>
      <c r="AT213" s="18" t="s">
        <v>253</v>
      </c>
      <c r="AU213" s="18" t="s">
        <v>21</v>
      </c>
    </row>
    <row r="214" spans="2:65" s="1" customFormat="1">
      <c r="B214" s="34"/>
      <c r="D214" s="151" t="s">
        <v>255</v>
      </c>
      <c r="F214" s="152" t="s">
        <v>555</v>
      </c>
      <c r="I214" s="149"/>
      <c r="L214" s="34"/>
      <c r="M214" s="150"/>
      <c r="T214" s="55"/>
      <c r="AT214" s="18" t="s">
        <v>255</v>
      </c>
      <c r="AU214" s="18" t="s">
        <v>21</v>
      </c>
    </row>
    <row r="215" spans="2:65" s="1" customFormat="1" ht="19.5">
      <c r="B215" s="34"/>
      <c r="D215" s="147" t="s">
        <v>284</v>
      </c>
      <c r="F215" s="167" t="s">
        <v>4864</v>
      </c>
      <c r="I215" s="149"/>
      <c r="L215" s="34"/>
      <c r="M215" s="150"/>
      <c r="T215" s="55"/>
      <c r="AT215" s="18" t="s">
        <v>284</v>
      </c>
      <c r="AU215" s="18" t="s">
        <v>21</v>
      </c>
    </row>
    <row r="216" spans="2:65" s="12" customFormat="1">
      <c r="B216" s="153"/>
      <c r="D216" s="147" t="s">
        <v>262</v>
      </c>
      <c r="E216" s="154" t="s">
        <v>29</v>
      </c>
      <c r="F216" s="155" t="s">
        <v>4865</v>
      </c>
      <c r="H216" s="156">
        <v>20.64</v>
      </c>
      <c r="I216" s="157"/>
      <c r="L216" s="153"/>
      <c r="M216" s="158"/>
      <c r="T216" s="159"/>
      <c r="AT216" s="154" t="s">
        <v>262</v>
      </c>
      <c r="AU216" s="154" t="s">
        <v>21</v>
      </c>
      <c r="AV216" s="12" t="s">
        <v>21</v>
      </c>
      <c r="AW216" s="12" t="s">
        <v>36</v>
      </c>
      <c r="AX216" s="12" t="s">
        <v>83</v>
      </c>
      <c r="AY216" s="154" t="s">
        <v>244</v>
      </c>
    </row>
    <row r="217" spans="2:65" s="1" customFormat="1" ht="16.5" customHeight="1">
      <c r="B217" s="34"/>
      <c r="C217" s="134" t="s">
        <v>441</v>
      </c>
      <c r="D217" s="134" t="s">
        <v>246</v>
      </c>
      <c r="E217" s="135" t="s">
        <v>1616</v>
      </c>
      <c r="F217" s="136" t="s">
        <v>1617</v>
      </c>
      <c r="G217" s="137" t="s">
        <v>249</v>
      </c>
      <c r="H217" s="138">
        <v>0.29199999999999998</v>
      </c>
      <c r="I217" s="139"/>
      <c r="J217" s="140">
        <f>ROUND(I217*H217,2)</f>
        <v>0</v>
      </c>
      <c r="K217" s="136" t="s">
        <v>250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9.7599999999999996E-3</v>
      </c>
      <c r="R217" s="143">
        <f>Q217*H217</f>
        <v>2.8499199999999997E-3</v>
      </c>
      <c r="S217" s="143">
        <v>0</v>
      </c>
      <c r="T217" s="144">
        <f>S217*H217</f>
        <v>0</v>
      </c>
      <c r="AR217" s="145" t="s">
        <v>251</v>
      </c>
      <c r="AT217" s="145" t="s">
        <v>246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251</v>
      </c>
      <c r="BM217" s="145" t="s">
        <v>5306</v>
      </c>
    </row>
    <row r="218" spans="2:65" s="1" customFormat="1" ht="29.25">
      <c r="B218" s="34"/>
      <c r="D218" s="147" t="s">
        <v>253</v>
      </c>
      <c r="F218" s="148" t="s">
        <v>1619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>
      <c r="B219" s="34"/>
      <c r="D219" s="151" t="s">
        <v>255</v>
      </c>
      <c r="F219" s="152" t="s">
        <v>1620</v>
      </c>
      <c r="I219" s="149"/>
      <c r="L219" s="34"/>
      <c r="M219" s="150"/>
      <c r="T219" s="55"/>
      <c r="AT219" s="18" t="s">
        <v>255</v>
      </c>
      <c r="AU219" s="18" t="s">
        <v>21</v>
      </c>
    </row>
    <row r="220" spans="2:65" s="12" customFormat="1">
      <c r="B220" s="153"/>
      <c r="D220" s="147" t="s">
        <v>262</v>
      </c>
      <c r="E220" s="154" t="s">
        <v>29</v>
      </c>
      <c r="F220" s="155" t="s">
        <v>5307</v>
      </c>
      <c r="H220" s="156">
        <v>0.29199999999999998</v>
      </c>
      <c r="I220" s="157"/>
      <c r="L220" s="153"/>
      <c r="M220" s="158"/>
      <c r="T220" s="159"/>
      <c r="AT220" s="154" t="s">
        <v>262</v>
      </c>
      <c r="AU220" s="154" t="s">
        <v>21</v>
      </c>
      <c r="AV220" s="12" t="s">
        <v>21</v>
      </c>
      <c r="AW220" s="12" t="s">
        <v>36</v>
      </c>
      <c r="AX220" s="12" t="s">
        <v>83</v>
      </c>
      <c r="AY220" s="154" t="s">
        <v>244</v>
      </c>
    </row>
    <row r="221" spans="2:65" s="1" customFormat="1" ht="16.5" customHeight="1">
      <c r="B221" s="34"/>
      <c r="C221" s="134" t="s">
        <v>448</v>
      </c>
      <c r="D221" s="134" t="s">
        <v>246</v>
      </c>
      <c r="E221" s="135" t="s">
        <v>558</v>
      </c>
      <c r="F221" s="136" t="s">
        <v>559</v>
      </c>
      <c r="G221" s="137" t="s">
        <v>249</v>
      </c>
      <c r="H221" s="138">
        <v>20.64</v>
      </c>
      <c r="I221" s="139"/>
      <c r="J221" s="140">
        <f>ROUND(I221*H221,2)</f>
        <v>0</v>
      </c>
      <c r="K221" s="136" t="s">
        <v>250</v>
      </c>
      <c r="L221" s="34"/>
      <c r="M221" s="141" t="s">
        <v>29</v>
      </c>
      <c r="N221" s="142" t="s">
        <v>46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251</v>
      </c>
      <c r="AT221" s="145" t="s">
        <v>246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251</v>
      </c>
      <c r="BM221" s="145" t="s">
        <v>5308</v>
      </c>
    </row>
    <row r="222" spans="2:65" s="1" customFormat="1" ht="29.25">
      <c r="B222" s="34"/>
      <c r="D222" s="147" t="s">
        <v>253</v>
      </c>
      <c r="F222" s="148" t="s">
        <v>561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" customFormat="1">
      <c r="B223" s="34"/>
      <c r="D223" s="151" t="s">
        <v>255</v>
      </c>
      <c r="F223" s="152" t="s">
        <v>562</v>
      </c>
      <c r="I223" s="149"/>
      <c r="L223" s="34"/>
      <c r="M223" s="150"/>
      <c r="T223" s="55"/>
      <c r="AT223" s="18" t="s">
        <v>255</v>
      </c>
      <c r="AU223" s="18" t="s">
        <v>21</v>
      </c>
    </row>
    <row r="224" spans="2:65" s="1" customFormat="1" ht="16.5" customHeight="1">
      <c r="B224" s="34"/>
      <c r="C224" s="134" t="s">
        <v>455</v>
      </c>
      <c r="D224" s="134" t="s">
        <v>246</v>
      </c>
      <c r="E224" s="135" t="s">
        <v>1626</v>
      </c>
      <c r="F224" s="136" t="s">
        <v>1627</v>
      </c>
      <c r="G224" s="137" t="s">
        <v>249</v>
      </c>
      <c r="H224" s="138">
        <v>1.292</v>
      </c>
      <c r="I224" s="139"/>
      <c r="J224" s="140">
        <f>ROUND(I224*H224,2)</f>
        <v>0</v>
      </c>
      <c r="K224" s="136" t="s">
        <v>250</v>
      </c>
      <c r="L224" s="34"/>
      <c r="M224" s="141" t="s">
        <v>29</v>
      </c>
      <c r="N224" s="142" t="s">
        <v>46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251</v>
      </c>
      <c r="AT224" s="145" t="s">
        <v>246</v>
      </c>
      <c r="AU224" s="145" t="s">
        <v>21</v>
      </c>
      <c r="AY224" s="18" t="s">
        <v>244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83</v>
      </c>
      <c r="BK224" s="146">
        <f>ROUND(I224*H224,2)</f>
        <v>0</v>
      </c>
      <c r="BL224" s="18" t="s">
        <v>251</v>
      </c>
      <c r="BM224" s="145" t="s">
        <v>5309</v>
      </c>
    </row>
    <row r="225" spans="2:65" s="1" customFormat="1" ht="29.25">
      <c r="B225" s="34"/>
      <c r="D225" s="147" t="s">
        <v>253</v>
      </c>
      <c r="F225" s="148" t="s">
        <v>1629</v>
      </c>
      <c r="I225" s="149"/>
      <c r="L225" s="34"/>
      <c r="M225" s="150"/>
      <c r="T225" s="55"/>
      <c r="AT225" s="18" t="s">
        <v>253</v>
      </c>
      <c r="AU225" s="18" t="s">
        <v>21</v>
      </c>
    </row>
    <row r="226" spans="2:65" s="1" customFormat="1">
      <c r="B226" s="34"/>
      <c r="D226" s="151" t="s">
        <v>255</v>
      </c>
      <c r="F226" s="152" t="s">
        <v>1630</v>
      </c>
      <c r="I226" s="149"/>
      <c r="L226" s="34"/>
      <c r="M226" s="150"/>
      <c r="T226" s="55"/>
      <c r="AT226" s="18" t="s">
        <v>255</v>
      </c>
      <c r="AU226" s="18" t="s">
        <v>21</v>
      </c>
    </row>
    <row r="227" spans="2:65" s="1" customFormat="1" ht="16.5" customHeight="1">
      <c r="B227" s="34"/>
      <c r="C227" s="134" t="s">
        <v>461</v>
      </c>
      <c r="D227" s="134" t="s">
        <v>246</v>
      </c>
      <c r="E227" s="135" t="s">
        <v>564</v>
      </c>
      <c r="F227" s="136" t="s">
        <v>565</v>
      </c>
      <c r="G227" s="137" t="s">
        <v>416</v>
      </c>
      <c r="H227" s="138">
        <v>6.2E-2</v>
      </c>
      <c r="I227" s="139"/>
      <c r="J227" s="140">
        <f>ROUND(I227*H227,2)</f>
        <v>0</v>
      </c>
      <c r="K227" s="136" t="s">
        <v>250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1.09528</v>
      </c>
      <c r="R227" s="143">
        <f>Q227*H227</f>
        <v>6.790736E-2</v>
      </c>
      <c r="S227" s="143">
        <v>0</v>
      </c>
      <c r="T227" s="144">
        <f>S227*H227</f>
        <v>0</v>
      </c>
      <c r="AR227" s="145" t="s">
        <v>251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5310</v>
      </c>
    </row>
    <row r="228" spans="2:65" s="1" customFormat="1" ht="29.25">
      <c r="B228" s="34"/>
      <c r="D228" s="147" t="s">
        <v>253</v>
      </c>
      <c r="F228" s="148" t="s">
        <v>567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>
      <c r="B229" s="34"/>
      <c r="D229" s="151" t="s">
        <v>255</v>
      </c>
      <c r="F229" s="152" t="s">
        <v>568</v>
      </c>
      <c r="I229" s="149"/>
      <c r="L229" s="34"/>
      <c r="M229" s="150"/>
      <c r="T229" s="55"/>
      <c r="AT229" s="18" t="s">
        <v>255</v>
      </c>
      <c r="AU229" s="18" t="s">
        <v>21</v>
      </c>
    </row>
    <row r="230" spans="2:65" s="12" customFormat="1">
      <c r="B230" s="153"/>
      <c r="D230" s="147" t="s">
        <v>262</v>
      </c>
      <c r="E230" s="154" t="s">
        <v>29</v>
      </c>
      <c r="F230" s="155" t="s">
        <v>4871</v>
      </c>
      <c r="H230" s="156">
        <v>6.2E-2</v>
      </c>
      <c r="I230" s="157"/>
      <c r="L230" s="153"/>
      <c r="M230" s="158"/>
      <c r="T230" s="159"/>
      <c r="AT230" s="154" t="s">
        <v>262</v>
      </c>
      <c r="AU230" s="154" t="s">
        <v>21</v>
      </c>
      <c r="AV230" s="12" t="s">
        <v>21</v>
      </c>
      <c r="AW230" s="12" t="s">
        <v>36</v>
      </c>
      <c r="AX230" s="12" t="s">
        <v>83</v>
      </c>
      <c r="AY230" s="154" t="s">
        <v>244</v>
      </c>
    </row>
    <row r="231" spans="2:65" s="1" customFormat="1" ht="16.5" customHeight="1">
      <c r="B231" s="34"/>
      <c r="C231" s="134" t="s">
        <v>468</v>
      </c>
      <c r="D231" s="134" t="s">
        <v>246</v>
      </c>
      <c r="E231" s="135" t="s">
        <v>571</v>
      </c>
      <c r="F231" s="136" t="s">
        <v>572</v>
      </c>
      <c r="G231" s="137" t="s">
        <v>416</v>
      </c>
      <c r="H231" s="138">
        <v>3.3000000000000002E-2</v>
      </c>
      <c r="I231" s="139"/>
      <c r="J231" s="140">
        <f>ROUND(I231*H231,2)</f>
        <v>0</v>
      </c>
      <c r="K231" s="136" t="s">
        <v>250</v>
      </c>
      <c r="L231" s="34"/>
      <c r="M231" s="141" t="s">
        <v>29</v>
      </c>
      <c r="N231" s="142" t="s">
        <v>46</v>
      </c>
      <c r="P231" s="143">
        <f>O231*H231</f>
        <v>0</v>
      </c>
      <c r="Q231" s="143">
        <v>1.03955</v>
      </c>
      <c r="R231" s="143">
        <f>Q231*H231</f>
        <v>3.430515E-2</v>
      </c>
      <c r="S231" s="143">
        <v>0</v>
      </c>
      <c r="T231" s="144">
        <f>S231*H231</f>
        <v>0</v>
      </c>
      <c r="AR231" s="145" t="s">
        <v>251</v>
      </c>
      <c r="AT231" s="145" t="s">
        <v>246</v>
      </c>
      <c r="AU231" s="145" t="s">
        <v>21</v>
      </c>
      <c r="AY231" s="18" t="s">
        <v>244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83</v>
      </c>
      <c r="BK231" s="146">
        <f>ROUND(I231*H231,2)</f>
        <v>0</v>
      </c>
      <c r="BL231" s="18" t="s">
        <v>251</v>
      </c>
      <c r="BM231" s="145" t="s">
        <v>5311</v>
      </c>
    </row>
    <row r="232" spans="2:65" s="1" customFormat="1" ht="29.25">
      <c r="B232" s="34"/>
      <c r="D232" s="147" t="s">
        <v>253</v>
      </c>
      <c r="F232" s="148" t="s">
        <v>574</v>
      </c>
      <c r="I232" s="149"/>
      <c r="L232" s="34"/>
      <c r="M232" s="150"/>
      <c r="T232" s="55"/>
      <c r="AT232" s="18" t="s">
        <v>253</v>
      </c>
      <c r="AU232" s="18" t="s">
        <v>21</v>
      </c>
    </row>
    <row r="233" spans="2:65" s="1" customFormat="1">
      <c r="B233" s="34"/>
      <c r="D233" s="151" t="s">
        <v>255</v>
      </c>
      <c r="F233" s="152" t="s">
        <v>575</v>
      </c>
      <c r="I233" s="149"/>
      <c r="L233" s="34"/>
      <c r="M233" s="150"/>
      <c r="T233" s="55"/>
      <c r="AT233" s="18" t="s">
        <v>255</v>
      </c>
      <c r="AU233" s="18" t="s">
        <v>21</v>
      </c>
    </row>
    <row r="234" spans="2:65" s="1" customFormat="1" ht="19.5">
      <c r="B234" s="34"/>
      <c r="D234" s="147" t="s">
        <v>284</v>
      </c>
      <c r="F234" s="167" t="s">
        <v>4873</v>
      </c>
      <c r="I234" s="149"/>
      <c r="L234" s="34"/>
      <c r="M234" s="150"/>
      <c r="T234" s="55"/>
      <c r="AT234" s="18" t="s">
        <v>284</v>
      </c>
      <c r="AU234" s="18" t="s">
        <v>21</v>
      </c>
    </row>
    <row r="235" spans="2:65" s="11" customFormat="1" ht="22.9" customHeight="1">
      <c r="B235" s="122"/>
      <c r="D235" s="123" t="s">
        <v>74</v>
      </c>
      <c r="E235" s="132" t="s">
        <v>300</v>
      </c>
      <c r="F235" s="132" t="s">
        <v>1672</v>
      </c>
      <c r="I235" s="125"/>
      <c r="J235" s="133">
        <f>BK235</f>
        <v>0</v>
      </c>
      <c r="L235" s="122"/>
      <c r="M235" s="127"/>
      <c r="P235" s="128">
        <f>SUM(P236:P296)</f>
        <v>0</v>
      </c>
      <c r="R235" s="128">
        <f>SUM(R236:R296)</f>
        <v>7.7018370000000003</v>
      </c>
      <c r="T235" s="129">
        <f>SUM(T236:T296)</f>
        <v>0</v>
      </c>
      <c r="AR235" s="123" t="s">
        <v>83</v>
      </c>
      <c r="AT235" s="130" t="s">
        <v>74</v>
      </c>
      <c r="AU235" s="130" t="s">
        <v>83</v>
      </c>
      <c r="AY235" s="123" t="s">
        <v>244</v>
      </c>
      <c r="BK235" s="131">
        <f>SUM(BK236:BK296)</f>
        <v>0</v>
      </c>
    </row>
    <row r="236" spans="2:65" s="1" customFormat="1" ht="16.5" customHeight="1">
      <c r="B236" s="34"/>
      <c r="C236" s="134" t="s">
        <v>476</v>
      </c>
      <c r="D236" s="134" t="s">
        <v>246</v>
      </c>
      <c r="E236" s="135" t="s">
        <v>4888</v>
      </c>
      <c r="F236" s="136" t="s">
        <v>4889</v>
      </c>
      <c r="G236" s="137" t="s">
        <v>591</v>
      </c>
      <c r="H236" s="138">
        <v>3.65</v>
      </c>
      <c r="I236" s="139"/>
      <c r="J236" s="140">
        <f>ROUND(I236*H236,2)</f>
        <v>0</v>
      </c>
      <c r="K236" s="136" t="s">
        <v>4890</v>
      </c>
      <c r="L236" s="34"/>
      <c r="M236" s="141" t="s">
        <v>29</v>
      </c>
      <c r="N236" s="142" t="s">
        <v>46</v>
      </c>
      <c r="P236" s="143">
        <f>O236*H236</f>
        <v>0</v>
      </c>
      <c r="Q236" s="143">
        <v>1.6420000000000001E-2</v>
      </c>
      <c r="R236" s="143">
        <f>Q236*H236</f>
        <v>5.9933E-2</v>
      </c>
      <c r="S236" s="143">
        <v>0</v>
      </c>
      <c r="T236" s="144">
        <f>S236*H236</f>
        <v>0</v>
      </c>
      <c r="AR236" s="145" t="s">
        <v>251</v>
      </c>
      <c r="AT236" s="145" t="s">
        <v>246</v>
      </c>
      <c r="AU236" s="145" t="s">
        <v>21</v>
      </c>
      <c r="AY236" s="18" t="s">
        <v>244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83</v>
      </c>
      <c r="BK236" s="146">
        <f>ROUND(I236*H236,2)</f>
        <v>0</v>
      </c>
      <c r="BL236" s="18" t="s">
        <v>251</v>
      </c>
      <c r="BM236" s="145" t="s">
        <v>5312</v>
      </c>
    </row>
    <row r="237" spans="2:65" s="1" customFormat="1" ht="19.5">
      <c r="B237" s="34"/>
      <c r="D237" s="147" t="s">
        <v>253</v>
      </c>
      <c r="F237" s="148" t="s">
        <v>4892</v>
      </c>
      <c r="I237" s="149"/>
      <c r="L237" s="34"/>
      <c r="M237" s="150"/>
      <c r="T237" s="55"/>
      <c r="AT237" s="18" t="s">
        <v>253</v>
      </c>
      <c r="AU237" s="18" t="s">
        <v>21</v>
      </c>
    </row>
    <row r="238" spans="2:65" s="1" customFormat="1">
      <c r="B238" s="34"/>
      <c r="D238" s="151" t="s">
        <v>255</v>
      </c>
      <c r="F238" s="152" t="s">
        <v>4893</v>
      </c>
      <c r="I238" s="149"/>
      <c r="L238" s="34"/>
      <c r="M238" s="150"/>
      <c r="T238" s="55"/>
      <c r="AT238" s="18" t="s">
        <v>255</v>
      </c>
      <c r="AU238" s="18" t="s">
        <v>21</v>
      </c>
    </row>
    <row r="239" spans="2:65" s="12" customFormat="1">
      <c r="B239" s="153"/>
      <c r="D239" s="147" t="s">
        <v>262</v>
      </c>
      <c r="E239" s="154" t="s">
        <v>29</v>
      </c>
      <c r="F239" s="155" t="s">
        <v>5313</v>
      </c>
      <c r="H239" s="156">
        <v>3.65</v>
      </c>
      <c r="I239" s="157"/>
      <c r="L239" s="153"/>
      <c r="M239" s="158"/>
      <c r="T239" s="159"/>
      <c r="AT239" s="154" t="s">
        <v>262</v>
      </c>
      <c r="AU239" s="154" t="s">
        <v>21</v>
      </c>
      <c r="AV239" s="12" t="s">
        <v>21</v>
      </c>
      <c r="AW239" s="12" t="s">
        <v>36</v>
      </c>
      <c r="AX239" s="12" t="s">
        <v>83</v>
      </c>
      <c r="AY239" s="154" t="s">
        <v>244</v>
      </c>
    </row>
    <row r="240" spans="2:65" s="1" customFormat="1" ht="16.5" customHeight="1">
      <c r="B240" s="34"/>
      <c r="C240" s="175" t="s">
        <v>483</v>
      </c>
      <c r="D240" s="175" t="s">
        <v>373</v>
      </c>
      <c r="E240" s="176" t="s">
        <v>4895</v>
      </c>
      <c r="F240" s="177" t="s">
        <v>4896</v>
      </c>
      <c r="G240" s="178" t="s">
        <v>591</v>
      </c>
      <c r="H240" s="179">
        <v>3.65</v>
      </c>
      <c r="I240" s="180"/>
      <c r="J240" s="181">
        <f>ROUND(I240*H240,2)</f>
        <v>0</v>
      </c>
      <c r="K240" s="177" t="s">
        <v>29</v>
      </c>
      <c r="L240" s="182"/>
      <c r="M240" s="183" t="s">
        <v>29</v>
      </c>
      <c r="N240" s="184" t="s">
        <v>46</v>
      </c>
      <c r="P240" s="143">
        <f>O240*H240</f>
        <v>0</v>
      </c>
      <c r="Q240" s="143">
        <v>1.5959999999999998E-2</v>
      </c>
      <c r="R240" s="143">
        <f>Q240*H240</f>
        <v>5.8253999999999993E-2</v>
      </c>
      <c r="S240" s="143">
        <v>0</v>
      </c>
      <c r="T240" s="144">
        <f>S240*H240</f>
        <v>0</v>
      </c>
      <c r="AR240" s="145" t="s">
        <v>300</v>
      </c>
      <c r="AT240" s="145" t="s">
        <v>373</v>
      </c>
      <c r="AU240" s="145" t="s">
        <v>21</v>
      </c>
      <c r="AY240" s="18" t="s">
        <v>244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83</v>
      </c>
      <c r="BK240" s="146">
        <f>ROUND(I240*H240,2)</f>
        <v>0</v>
      </c>
      <c r="BL240" s="18" t="s">
        <v>251</v>
      </c>
      <c r="BM240" s="145" t="s">
        <v>5314</v>
      </c>
    </row>
    <row r="241" spans="2:65" s="12" customFormat="1">
      <c r="B241" s="153"/>
      <c r="D241" s="147" t="s">
        <v>262</v>
      </c>
      <c r="F241" s="155" t="s">
        <v>5315</v>
      </c>
      <c r="H241" s="156">
        <v>3.65</v>
      </c>
      <c r="I241" s="157"/>
      <c r="L241" s="153"/>
      <c r="M241" s="158"/>
      <c r="T241" s="159"/>
      <c r="AT241" s="154" t="s">
        <v>262</v>
      </c>
      <c r="AU241" s="154" t="s">
        <v>21</v>
      </c>
      <c r="AV241" s="12" t="s">
        <v>21</v>
      </c>
      <c r="AW241" s="12" t="s">
        <v>4</v>
      </c>
      <c r="AX241" s="12" t="s">
        <v>83</v>
      </c>
      <c r="AY241" s="154" t="s">
        <v>244</v>
      </c>
    </row>
    <row r="242" spans="2:65" s="1" customFormat="1" ht="21.75" customHeight="1">
      <c r="B242" s="34"/>
      <c r="C242" s="134" t="s">
        <v>490</v>
      </c>
      <c r="D242" s="134" t="s">
        <v>246</v>
      </c>
      <c r="E242" s="135" t="s">
        <v>5316</v>
      </c>
      <c r="F242" s="136" t="s">
        <v>5317</v>
      </c>
      <c r="G242" s="137" t="s">
        <v>507</v>
      </c>
      <c r="H242" s="138">
        <v>1</v>
      </c>
      <c r="I242" s="139"/>
      <c r="J242" s="140">
        <f>ROUND(I242*H242,2)</f>
        <v>0</v>
      </c>
      <c r="K242" s="136" t="s">
        <v>250</v>
      </c>
      <c r="L242" s="34"/>
      <c r="M242" s="141" t="s">
        <v>29</v>
      </c>
      <c r="N242" s="142" t="s">
        <v>46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251</v>
      </c>
      <c r="AT242" s="145" t="s">
        <v>246</v>
      </c>
      <c r="AU242" s="145" t="s">
        <v>21</v>
      </c>
      <c r="AY242" s="18" t="s">
        <v>244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83</v>
      </c>
      <c r="BK242" s="146">
        <f>ROUND(I242*H242,2)</f>
        <v>0</v>
      </c>
      <c r="BL242" s="18" t="s">
        <v>251</v>
      </c>
      <c r="BM242" s="145" t="s">
        <v>5318</v>
      </c>
    </row>
    <row r="243" spans="2:65" s="1" customFormat="1">
      <c r="B243" s="34"/>
      <c r="D243" s="147" t="s">
        <v>253</v>
      </c>
      <c r="F243" s="148" t="s">
        <v>5319</v>
      </c>
      <c r="I243" s="149"/>
      <c r="L243" s="34"/>
      <c r="M243" s="150"/>
      <c r="T243" s="55"/>
      <c r="AT243" s="18" t="s">
        <v>253</v>
      </c>
      <c r="AU243" s="18" t="s">
        <v>21</v>
      </c>
    </row>
    <row r="244" spans="2:65" s="1" customFormat="1">
      <c r="B244" s="34"/>
      <c r="D244" s="151" t="s">
        <v>255</v>
      </c>
      <c r="F244" s="152" t="s">
        <v>5320</v>
      </c>
      <c r="I244" s="149"/>
      <c r="L244" s="34"/>
      <c r="M244" s="150"/>
      <c r="T244" s="55"/>
      <c r="AT244" s="18" t="s">
        <v>255</v>
      </c>
      <c r="AU244" s="18" t="s">
        <v>21</v>
      </c>
    </row>
    <row r="245" spans="2:65" s="1" customFormat="1" ht="16.5" customHeight="1">
      <c r="B245" s="34"/>
      <c r="C245" s="175" t="s">
        <v>497</v>
      </c>
      <c r="D245" s="175" t="s">
        <v>373</v>
      </c>
      <c r="E245" s="176" t="s">
        <v>5321</v>
      </c>
      <c r="F245" s="177" t="s">
        <v>5322</v>
      </c>
      <c r="G245" s="178" t="s">
        <v>507</v>
      </c>
      <c r="H245" s="179">
        <v>1</v>
      </c>
      <c r="I245" s="180"/>
      <c r="J245" s="181">
        <f>ROUND(I245*H245,2)</f>
        <v>0</v>
      </c>
      <c r="K245" s="177" t="s">
        <v>250</v>
      </c>
      <c r="L245" s="182"/>
      <c r="M245" s="183" t="s">
        <v>29</v>
      </c>
      <c r="N245" s="184" t="s">
        <v>46</v>
      </c>
      <c r="P245" s="143">
        <f>O245*H245</f>
        <v>0</v>
      </c>
      <c r="Q245" s="143">
        <v>4.1999999999999997E-3</v>
      </c>
      <c r="R245" s="143">
        <f>Q245*H245</f>
        <v>4.1999999999999997E-3</v>
      </c>
      <c r="S245" s="143">
        <v>0</v>
      </c>
      <c r="T245" s="144">
        <f>S245*H245</f>
        <v>0</v>
      </c>
      <c r="AR245" s="145" t="s">
        <v>300</v>
      </c>
      <c r="AT245" s="145" t="s">
        <v>373</v>
      </c>
      <c r="AU245" s="145" t="s">
        <v>21</v>
      </c>
      <c r="AY245" s="18" t="s">
        <v>244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83</v>
      </c>
      <c r="BK245" s="146">
        <f>ROUND(I245*H245,2)</f>
        <v>0</v>
      </c>
      <c r="BL245" s="18" t="s">
        <v>251</v>
      </c>
      <c r="BM245" s="145" t="s">
        <v>5323</v>
      </c>
    </row>
    <row r="246" spans="2:65" s="1" customFormat="1">
      <c r="B246" s="34"/>
      <c r="D246" s="147" t="s">
        <v>253</v>
      </c>
      <c r="F246" s="148" t="s">
        <v>5322</v>
      </c>
      <c r="I246" s="149"/>
      <c r="L246" s="34"/>
      <c r="M246" s="150"/>
      <c r="T246" s="55"/>
      <c r="AT246" s="18" t="s">
        <v>253</v>
      </c>
      <c r="AU246" s="18" t="s">
        <v>21</v>
      </c>
    </row>
    <row r="247" spans="2:65" s="1" customFormat="1" ht="19.5">
      <c r="B247" s="34"/>
      <c r="D247" s="147" t="s">
        <v>284</v>
      </c>
      <c r="F247" s="167" t="s">
        <v>5324</v>
      </c>
      <c r="I247" s="149"/>
      <c r="L247" s="34"/>
      <c r="M247" s="150"/>
      <c r="T247" s="55"/>
      <c r="AT247" s="18" t="s">
        <v>284</v>
      </c>
      <c r="AU247" s="18" t="s">
        <v>21</v>
      </c>
    </row>
    <row r="248" spans="2:65" s="1" customFormat="1" ht="16.5" customHeight="1">
      <c r="B248" s="34"/>
      <c r="C248" s="134" t="s">
        <v>504</v>
      </c>
      <c r="D248" s="134" t="s">
        <v>246</v>
      </c>
      <c r="E248" s="135" t="s">
        <v>4899</v>
      </c>
      <c r="F248" s="136" t="s">
        <v>4900</v>
      </c>
      <c r="G248" s="137" t="s">
        <v>507</v>
      </c>
      <c r="H248" s="138">
        <v>1</v>
      </c>
      <c r="I248" s="139"/>
      <c r="J248" s="140">
        <f>ROUND(I248*H248,2)</f>
        <v>0</v>
      </c>
      <c r="K248" s="136" t="s">
        <v>250</v>
      </c>
      <c r="L248" s="34"/>
      <c r="M248" s="141" t="s">
        <v>29</v>
      </c>
      <c r="N248" s="142" t="s">
        <v>46</v>
      </c>
      <c r="P248" s="143">
        <f>O248*H248</f>
        <v>0</v>
      </c>
      <c r="Q248" s="143">
        <v>1E-4</v>
      </c>
      <c r="R248" s="143">
        <f>Q248*H248</f>
        <v>1E-4</v>
      </c>
      <c r="S248" s="143">
        <v>0</v>
      </c>
      <c r="T248" s="144">
        <f>S248*H248</f>
        <v>0</v>
      </c>
      <c r="AR248" s="145" t="s">
        <v>251</v>
      </c>
      <c r="AT248" s="145" t="s">
        <v>246</v>
      </c>
      <c r="AU248" s="145" t="s">
        <v>21</v>
      </c>
      <c r="AY248" s="18" t="s">
        <v>244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83</v>
      </c>
      <c r="BK248" s="146">
        <f>ROUND(I248*H248,2)</f>
        <v>0</v>
      </c>
      <c r="BL248" s="18" t="s">
        <v>251</v>
      </c>
      <c r="BM248" s="145" t="s">
        <v>5325</v>
      </c>
    </row>
    <row r="249" spans="2:65" s="1" customFormat="1">
      <c r="B249" s="34"/>
      <c r="D249" s="147" t="s">
        <v>253</v>
      </c>
      <c r="F249" s="148" t="s">
        <v>4902</v>
      </c>
      <c r="I249" s="149"/>
      <c r="L249" s="34"/>
      <c r="M249" s="150"/>
      <c r="T249" s="55"/>
      <c r="AT249" s="18" t="s">
        <v>253</v>
      </c>
      <c r="AU249" s="18" t="s">
        <v>21</v>
      </c>
    </row>
    <row r="250" spans="2:65" s="1" customFormat="1">
      <c r="B250" s="34"/>
      <c r="D250" s="151" t="s">
        <v>255</v>
      </c>
      <c r="F250" s="152" t="s">
        <v>4903</v>
      </c>
      <c r="I250" s="149"/>
      <c r="L250" s="34"/>
      <c r="M250" s="150"/>
      <c r="T250" s="55"/>
      <c r="AT250" s="18" t="s">
        <v>255</v>
      </c>
      <c r="AU250" s="18" t="s">
        <v>21</v>
      </c>
    </row>
    <row r="251" spans="2:65" s="1" customFormat="1" ht="19.5">
      <c r="B251" s="34"/>
      <c r="D251" s="147" t="s">
        <v>284</v>
      </c>
      <c r="F251" s="167" t="s">
        <v>4904</v>
      </c>
      <c r="I251" s="149"/>
      <c r="L251" s="34"/>
      <c r="M251" s="150"/>
      <c r="T251" s="55"/>
      <c r="AT251" s="18" t="s">
        <v>284</v>
      </c>
      <c r="AU251" s="18" t="s">
        <v>21</v>
      </c>
    </row>
    <row r="252" spans="2:65" s="1" customFormat="1" ht="16.5" customHeight="1">
      <c r="B252" s="34"/>
      <c r="C252" s="175" t="s">
        <v>511</v>
      </c>
      <c r="D252" s="175" t="s">
        <v>373</v>
      </c>
      <c r="E252" s="176" t="s">
        <v>4905</v>
      </c>
      <c r="F252" s="177" t="s">
        <v>4906</v>
      </c>
      <c r="G252" s="178" t="s">
        <v>507</v>
      </c>
      <c r="H252" s="179">
        <v>1</v>
      </c>
      <c r="I252" s="180"/>
      <c r="J252" s="181">
        <f>ROUND(I252*H252,2)</f>
        <v>0</v>
      </c>
      <c r="K252" s="177" t="s">
        <v>250</v>
      </c>
      <c r="L252" s="182"/>
      <c r="M252" s="183" t="s">
        <v>29</v>
      </c>
      <c r="N252" s="184" t="s">
        <v>46</v>
      </c>
      <c r="P252" s="143">
        <f>O252*H252</f>
        <v>0</v>
      </c>
      <c r="Q252" s="143">
        <v>1.8E-3</v>
      </c>
      <c r="R252" s="143">
        <f>Q252*H252</f>
        <v>1.8E-3</v>
      </c>
      <c r="S252" s="143">
        <v>0</v>
      </c>
      <c r="T252" s="144">
        <f>S252*H252</f>
        <v>0</v>
      </c>
      <c r="AR252" s="145" t="s">
        <v>300</v>
      </c>
      <c r="AT252" s="145" t="s">
        <v>373</v>
      </c>
      <c r="AU252" s="145" t="s">
        <v>21</v>
      </c>
      <c r="AY252" s="18" t="s">
        <v>244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83</v>
      </c>
      <c r="BK252" s="146">
        <f>ROUND(I252*H252,2)</f>
        <v>0</v>
      </c>
      <c r="BL252" s="18" t="s">
        <v>251</v>
      </c>
      <c r="BM252" s="145" t="s">
        <v>5326</v>
      </c>
    </row>
    <row r="253" spans="2:65" s="1" customFormat="1">
      <c r="B253" s="34"/>
      <c r="D253" s="147" t="s">
        <v>253</v>
      </c>
      <c r="F253" s="148" t="s">
        <v>4906</v>
      </c>
      <c r="I253" s="149"/>
      <c r="L253" s="34"/>
      <c r="M253" s="150"/>
      <c r="T253" s="55"/>
      <c r="AT253" s="18" t="s">
        <v>253</v>
      </c>
      <c r="AU253" s="18" t="s">
        <v>21</v>
      </c>
    </row>
    <row r="254" spans="2:65" s="1" customFormat="1" ht="19.5">
      <c r="B254" s="34"/>
      <c r="D254" s="147" t="s">
        <v>284</v>
      </c>
      <c r="F254" s="167" t="s">
        <v>4904</v>
      </c>
      <c r="I254" s="149"/>
      <c r="L254" s="34"/>
      <c r="M254" s="150"/>
      <c r="T254" s="55"/>
      <c r="AT254" s="18" t="s">
        <v>284</v>
      </c>
      <c r="AU254" s="18" t="s">
        <v>21</v>
      </c>
    </row>
    <row r="255" spans="2:65" s="1" customFormat="1" ht="16.5" customHeight="1">
      <c r="B255" s="34"/>
      <c r="C255" s="134" t="s">
        <v>518</v>
      </c>
      <c r="D255" s="134" t="s">
        <v>246</v>
      </c>
      <c r="E255" s="135" t="s">
        <v>1695</v>
      </c>
      <c r="F255" s="136" t="s">
        <v>1696</v>
      </c>
      <c r="G255" s="137" t="s">
        <v>507</v>
      </c>
      <c r="H255" s="138">
        <v>1</v>
      </c>
      <c r="I255" s="139"/>
      <c r="J255" s="140">
        <f>ROUND(I255*H255,2)</f>
        <v>0</v>
      </c>
      <c r="K255" s="136" t="s">
        <v>250</v>
      </c>
      <c r="L255" s="34"/>
      <c r="M255" s="141" t="s">
        <v>29</v>
      </c>
      <c r="N255" s="142" t="s">
        <v>46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251</v>
      </c>
      <c r="AT255" s="145" t="s">
        <v>246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5327</v>
      </c>
    </row>
    <row r="256" spans="2:65" s="1" customFormat="1">
      <c r="B256" s="34"/>
      <c r="D256" s="147" t="s">
        <v>253</v>
      </c>
      <c r="F256" s="148" t="s">
        <v>1698</v>
      </c>
      <c r="I256" s="149"/>
      <c r="L256" s="34"/>
      <c r="M256" s="150"/>
      <c r="T256" s="55"/>
      <c r="AT256" s="18" t="s">
        <v>253</v>
      </c>
      <c r="AU256" s="18" t="s">
        <v>21</v>
      </c>
    </row>
    <row r="257" spans="2:65" s="1" customFormat="1">
      <c r="B257" s="34"/>
      <c r="D257" s="151" t="s">
        <v>255</v>
      </c>
      <c r="F257" s="152" t="s">
        <v>1699</v>
      </c>
      <c r="I257" s="149"/>
      <c r="L257" s="34"/>
      <c r="M257" s="150"/>
      <c r="T257" s="55"/>
      <c r="AT257" s="18" t="s">
        <v>255</v>
      </c>
      <c r="AU257" s="18" t="s">
        <v>21</v>
      </c>
    </row>
    <row r="258" spans="2:65" s="1" customFormat="1" ht="19.5">
      <c r="B258" s="34"/>
      <c r="D258" s="147" t="s">
        <v>284</v>
      </c>
      <c r="F258" s="167" t="s">
        <v>698</v>
      </c>
      <c r="I258" s="149"/>
      <c r="L258" s="34"/>
      <c r="M258" s="150"/>
      <c r="T258" s="55"/>
      <c r="AT258" s="18" t="s">
        <v>284</v>
      </c>
      <c r="AU258" s="18" t="s">
        <v>21</v>
      </c>
    </row>
    <row r="259" spans="2:65" s="1" customFormat="1" ht="16.5" customHeight="1">
      <c r="B259" s="34"/>
      <c r="C259" s="175" t="s">
        <v>522</v>
      </c>
      <c r="D259" s="175" t="s">
        <v>373</v>
      </c>
      <c r="E259" s="176" t="s">
        <v>1701</v>
      </c>
      <c r="F259" s="177" t="s">
        <v>1702</v>
      </c>
      <c r="G259" s="178" t="s">
        <v>507</v>
      </c>
      <c r="H259" s="179">
        <v>1</v>
      </c>
      <c r="I259" s="180"/>
      <c r="J259" s="181">
        <f>ROUND(I259*H259,2)</f>
        <v>0</v>
      </c>
      <c r="K259" s="177" t="s">
        <v>250</v>
      </c>
      <c r="L259" s="182"/>
      <c r="M259" s="183" t="s">
        <v>29</v>
      </c>
      <c r="N259" s="184" t="s">
        <v>46</v>
      </c>
      <c r="P259" s="143">
        <f>O259*H259</f>
        <v>0</v>
      </c>
      <c r="Q259" s="143">
        <v>8.0000000000000002E-3</v>
      </c>
      <c r="R259" s="143">
        <f>Q259*H259</f>
        <v>8.0000000000000002E-3</v>
      </c>
      <c r="S259" s="143">
        <v>0</v>
      </c>
      <c r="T259" s="144">
        <f>S259*H259</f>
        <v>0</v>
      </c>
      <c r="AR259" s="145" t="s">
        <v>300</v>
      </c>
      <c r="AT259" s="145" t="s">
        <v>373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5328</v>
      </c>
    </row>
    <row r="260" spans="2:65" s="1" customFormat="1">
      <c r="B260" s="34"/>
      <c r="D260" s="147" t="s">
        <v>253</v>
      </c>
      <c r="F260" s="148" t="s">
        <v>1702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 ht="19.5">
      <c r="B261" s="34"/>
      <c r="D261" s="147" t="s">
        <v>284</v>
      </c>
      <c r="F261" s="167" t="s">
        <v>698</v>
      </c>
      <c r="I261" s="149"/>
      <c r="L261" s="34"/>
      <c r="M261" s="150"/>
      <c r="T261" s="55"/>
      <c r="AT261" s="18" t="s">
        <v>284</v>
      </c>
      <c r="AU261" s="18" t="s">
        <v>21</v>
      </c>
    </row>
    <row r="262" spans="2:65" s="1" customFormat="1" ht="16.5" customHeight="1">
      <c r="B262" s="34"/>
      <c r="C262" s="134" t="s">
        <v>531</v>
      </c>
      <c r="D262" s="134" t="s">
        <v>246</v>
      </c>
      <c r="E262" s="135" t="s">
        <v>1704</v>
      </c>
      <c r="F262" s="136" t="s">
        <v>1705</v>
      </c>
      <c r="G262" s="137" t="s">
        <v>507</v>
      </c>
      <c r="H262" s="138">
        <v>1</v>
      </c>
      <c r="I262" s="139"/>
      <c r="J262" s="140">
        <f>ROUND(I262*H262,2)</f>
        <v>0</v>
      </c>
      <c r="K262" s="136" t="s">
        <v>250</v>
      </c>
      <c r="L262" s="34"/>
      <c r="M262" s="141" t="s">
        <v>29</v>
      </c>
      <c r="N262" s="142" t="s">
        <v>46</v>
      </c>
      <c r="P262" s="143">
        <f>O262*H262</f>
        <v>0</v>
      </c>
      <c r="Q262" s="143">
        <v>0.41948000000000002</v>
      </c>
      <c r="R262" s="143">
        <f>Q262*H262</f>
        <v>0.41948000000000002</v>
      </c>
      <c r="S262" s="143">
        <v>0</v>
      </c>
      <c r="T262" s="144">
        <f>S262*H262</f>
        <v>0</v>
      </c>
      <c r="AR262" s="145" t="s">
        <v>251</v>
      </c>
      <c r="AT262" s="145" t="s">
        <v>246</v>
      </c>
      <c r="AU262" s="145" t="s">
        <v>21</v>
      </c>
      <c r="AY262" s="18" t="s">
        <v>244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83</v>
      </c>
      <c r="BK262" s="146">
        <f>ROUND(I262*H262,2)</f>
        <v>0</v>
      </c>
      <c r="BL262" s="18" t="s">
        <v>251</v>
      </c>
      <c r="BM262" s="145" t="s">
        <v>5329</v>
      </c>
    </row>
    <row r="263" spans="2:65" s="1" customFormat="1">
      <c r="B263" s="34"/>
      <c r="D263" s="147" t="s">
        <v>253</v>
      </c>
      <c r="F263" s="148" t="s">
        <v>1707</v>
      </c>
      <c r="I263" s="149"/>
      <c r="L263" s="34"/>
      <c r="M263" s="150"/>
      <c r="T263" s="55"/>
      <c r="AT263" s="18" t="s">
        <v>253</v>
      </c>
      <c r="AU263" s="18" t="s">
        <v>21</v>
      </c>
    </row>
    <row r="264" spans="2:65" s="1" customFormat="1">
      <c r="B264" s="34"/>
      <c r="D264" s="151" t="s">
        <v>255</v>
      </c>
      <c r="F264" s="152" t="s">
        <v>1708</v>
      </c>
      <c r="I264" s="149"/>
      <c r="L264" s="34"/>
      <c r="M264" s="150"/>
      <c r="T264" s="55"/>
      <c r="AT264" s="18" t="s">
        <v>255</v>
      </c>
      <c r="AU264" s="18" t="s">
        <v>21</v>
      </c>
    </row>
    <row r="265" spans="2:65" s="1" customFormat="1" ht="19.5">
      <c r="B265" s="34"/>
      <c r="D265" s="147" t="s">
        <v>284</v>
      </c>
      <c r="F265" s="167" t="s">
        <v>1797</v>
      </c>
      <c r="I265" s="149"/>
      <c r="L265" s="34"/>
      <c r="M265" s="150"/>
      <c r="T265" s="55"/>
      <c r="AT265" s="18" t="s">
        <v>284</v>
      </c>
      <c r="AU265" s="18" t="s">
        <v>21</v>
      </c>
    </row>
    <row r="266" spans="2:65" s="1" customFormat="1" ht="16.5" customHeight="1">
      <c r="B266" s="34"/>
      <c r="C266" s="175" t="s">
        <v>535</v>
      </c>
      <c r="D266" s="175" t="s">
        <v>373</v>
      </c>
      <c r="E266" s="176" t="s">
        <v>5330</v>
      </c>
      <c r="F266" s="177" t="s">
        <v>5331</v>
      </c>
      <c r="G266" s="178" t="s">
        <v>507</v>
      </c>
      <c r="H266" s="179">
        <v>1</v>
      </c>
      <c r="I266" s="180"/>
      <c r="J266" s="181">
        <f>ROUND(I266*H266,2)</f>
        <v>0</v>
      </c>
      <c r="K266" s="177" t="s">
        <v>250</v>
      </c>
      <c r="L266" s="182"/>
      <c r="M266" s="183" t="s">
        <v>29</v>
      </c>
      <c r="N266" s="184" t="s">
        <v>46</v>
      </c>
      <c r="P266" s="143">
        <f>O266*H266</f>
        <v>0</v>
      </c>
      <c r="Q266" s="143">
        <v>1.6</v>
      </c>
      <c r="R266" s="143">
        <f>Q266*H266</f>
        <v>1.6</v>
      </c>
      <c r="S266" s="143">
        <v>0</v>
      </c>
      <c r="T266" s="144">
        <f>S266*H266</f>
        <v>0</v>
      </c>
      <c r="AR266" s="145" t="s">
        <v>300</v>
      </c>
      <c r="AT266" s="145" t="s">
        <v>373</v>
      </c>
      <c r="AU266" s="145" t="s">
        <v>21</v>
      </c>
      <c r="AY266" s="18" t="s">
        <v>244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83</v>
      </c>
      <c r="BK266" s="146">
        <f>ROUND(I266*H266,2)</f>
        <v>0</v>
      </c>
      <c r="BL266" s="18" t="s">
        <v>251</v>
      </c>
      <c r="BM266" s="145" t="s">
        <v>5332</v>
      </c>
    </row>
    <row r="267" spans="2:65" s="1" customFormat="1">
      <c r="B267" s="34"/>
      <c r="D267" s="147" t="s">
        <v>253</v>
      </c>
      <c r="F267" s="148" t="s">
        <v>5331</v>
      </c>
      <c r="I267" s="149"/>
      <c r="L267" s="34"/>
      <c r="M267" s="150"/>
      <c r="T267" s="55"/>
      <c r="AT267" s="18" t="s">
        <v>253</v>
      </c>
      <c r="AU267" s="18" t="s">
        <v>21</v>
      </c>
    </row>
    <row r="268" spans="2:65" s="1" customFormat="1" ht="16.5" customHeight="1">
      <c r="B268" s="34"/>
      <c r="C268" s="134" t="s">
        <v>539</v>
      </c>
      <c r="D268" s="134" t="s">
        <v>246</v>
      </c>
      <c r="E268" s="135" t="s">
        <v>1722</v>
      </c>
      <c r="F268" s="136" t="s">
        <v>1723</v>
      </c>
      <c r="G268" s="137" t="s">
        <v>507</v>
      </c>
      <c r="H268" s="138">
        <v>1</v>
      </c>
      <c r="I268" s="139"/>
      <c r="J268" s="140">
        <f>ROUND(I268*H268,2)</f>
        <v>0</v>
      </c>
      <c r="K268" s="136" t="s">
        <v>250</v>
      </c>
      <c r="L268" s="34"/>
      <c r="M268" s="141" t="s">
        <v>29</v>
      </c>
      <c r="N268" s="142" t="s">
        <v>46</v>
      </c>
      <c r="P268" s="143">
        <f>O268*H268</f>
        <v>0</v>
      </c>
      <c r="Q268" s="143">
        <v>9.8899999999999995E-3</v>
      </c>
      <c r="R268" s="143">
        <f>Q268*H268</f>
        <v>9.8899999999999995E-3</v>
      </c>
      <c r="S268" s="143">
        <v>0</v>
      </c>
      <c r="T268" s="144">
        <f>S268*H268</f>
        <v>0</v>
      </c>
      <c r="AR268" s="145" t="s">
        <v>251</v>
      </c>
      <c r="AT268" s="145" t="s">
        <v>246</v>
      </c>
      <c r="AU268" s="145" t="s">
        <v>21</v>
      </c>
      <c r="AY268" s="18" t="s">
        <v>244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83</v>
      </c>
      <c r="BK268" s="146">
        <f>ROUND(I268*H268,2)</f>
        <v>0</v>
      </c>
      <c r="BL268" s="18" t="s">
        <v>251</v>
      </c>
      <c r="BM268" s="145" t="s">
        <v>5333</v>
      </c>
    </row>
    <row r="269" spans="2:65" s="1" customFormat="1">
      <c r="B269" s="34"/>
      <c r="D269" s="147" t="s">
        <v>253</v>
      </c>
      <c r="F269" s="148" t="s">
        <v>1725</v>
      </c>
      <c r="I269" s="149"/>
      <c r="L269" s="34"/>
      <c r="M269" s="150"/>
      <c r="T269" s="55"/>
      <c r="AT269" s="18" t="s">
        <v>253</v>
      </c>
      <c r="AU269" s="18" t="s">
        <v>21</v>
      </c>
    </row>
    <row r="270" spans="2:65" s="1" customFormat="1">
      <c r="B270" s="34"/>
      <c r="D270" s="151" t="s">
        <v>255</v>
      </c>
      <c r="F270" s="152" t="s">
        <v>1726</v>
      </c>
      <c r="I270" s="149"/>
      <c r="L270" s="34"/>
      <c r="M270" s="150"/>
      <c r="T270" s="55"/>
      <c r="AT270" s="18" t="s">
        <v>255</v>
      </c>
      <c r="AU270" s="18" t="s">
        <v>21</v>
      </c>
    </row>
    <row r="271" spans="2:65" s="1" customFormat="1" ht="19.5">
      <c r="B271" s="34"/>
      <c r="D271" s="147" t="s">
        <v>284</v>
      </c>
      <c r="F271" s="167" t="s">
        <v>509</v>
      </c>
      <c r="I271" s="149"/>
      <c r="L271" s="34"/>
      <c r="M271" s="150"/>
      <c r="T271" s="55"/>
      <c r="AT271" s="18" t="s">
        <v>284</v>
      </c>
      <c r="AU271" s="18" t="s">
        <v>21</v>
      </c>
    </row>
    <row r="272" spans="2:65" s="1" customFormat="1" ht="16.5" customHeight="1">
      <c r="B272" s="34"/>
      <c r="C272" s="175" t="s">
        <v>543</v>
      </c>
      <c r="D272" s="175" t="s">
        <v>373</v>
      </c>
      <c r="E272" s="176" t="s">
        <v>5334</v>
      </c>
      <c r="F272" s="177" t="s">
        <v>1729</v>
      </c>
      <c r="G272" s="178" t="s">
        <v>507</v>
      </c>
      <c r="H272" s="179">
        <v>1</v>
      </c>
      <c r="I272" s="180"/>
      <c r="J272" s="181">
        <f>ROUND(I272*H272,2)</f>
        <v>0</v>
      </c>
      <c r="K272" s="177" t="s">
        <v>250</v>
      </c>
      <c r="L272" s="182"/>
      <c r="M272" s="183" t="s">
        <v>29</v>
      </c>
      <c r="N272" s="184" t="s">
        <v>46</v>
      </c>
      <c r="P272" s="143">
        <f>O272*H272</f>
        <v>0</v>
      </c>
      <c r="Q272" s="143">
        <v>0.52600000000000002</v>
      </c>
      <c r="R272" s="143">
        <f>Q272*H272</f>
        <v>0.52600000000000002</v>
      </c>
      <c r="S272" s="143">
        <v>0</v>
      </c>
      <c r="T272" s="144">
        <f>S272*H272</f>
        <v>0</v>
      </c>
      <c r="AR272" s="145" t="s">
        <v>300</v>
      </c>
      <c r="AT272" s="145" t="s">
        <v>373</v>
      </c>
      <c r="AU272" s="145" t="s">
        <v>21</v>
      </c>
      <c r="AY272" s="18" t="s">
        <v>244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83</v>
      </c>
      <c r="BK272" s="146">
        <f>ROUND(I272*H272,2)</f>
        <v>0</v>
      </c>
      <c r="BL272" s="18" t="s">
        <v>251</v>
      </c>
      <c r="BM272" s="145" t="s">
        <v>5335</v>
      </c>
    </row>
    <row r="273" spans="2:65" s="1" customFormat="1">
      <c r="B273" s="34"/>
      <c r="D273" s="147" t="s">
        <v>253</v>
      </c>
      <c r="F273" s="148" t="s">
        <v>1729</v>
      </c>
      <c r="I273" s="149"/>
      <c r="L273" s="34"/>
      <c r="M273" s="150"/>
      <c r="T273" s="55"/>
      <c r="AT273" s="18" t="s">
        <v>253</v>
      </c>
      <c r="AU273" s="18" t="s">
        <v>21</v>
      </c>
    </row>
    <row r="274" spans="2:65" s="1" customFormat="1" ht="16.5" customHeight="1">
      <c r="B274" s="34"/>
      <c r="C274" s="134" t="s">
        <v>550</v>
      </c>
      <c r="D274" s="134" t="s">
        <v>246</v>
      </c>
      <c r="E274" s="135" t="s">
        <v>1733</v>
      </c>
      <c r="F274" s="136" t="s">
        <v>1734</v>
      </c>
      <c r="G274" s="137" t="s">
        <v>507</v>
      </c>
      <c r="H274" s="138">
        <v>1</v>
      </c>
      <c r="I274" s="139"/>
      <c r="J274" s="140">
        <f>ROUND(I274*H274,2)</f>
        <v>0</v>
      </c>
      <c r="K274" s="136" t="s">
        <v>250</v>
      </c>
      <c r="L274" s="34"/>
      <c r="M274" s="141" t="s">
        <v>29</v>
      </c>
      <c r="N274" s="142" t="s">
        <v>46</v>
      </c>
      <c r="P274" s="143">
        <f>O274*H274</f>
        <v>0</v>
      </c>
      <c r="Q274" s="143">
        <v>1.218E-2</v>
      </c>
      <c r="R274" s="143">
        <f>Q274*H274</f>
        <v>1.218E-2</v>
      </c>
      <c r="S274" s="143">
        <v>0</v>
      </c>
      <c r="T274" s="144">
        <f>S274*H274</f>
        <v>0</v>
      </c>
      <c r="AR274" s="145" t="s">
        <v>251</v>
      </c>
      <c r="AT274" s="145" t="s">
        <v>246</v>
      </c>
      <c r="AU274" s="145" t="s">
        <v>21</v>
      </c>
      <c r="AY274" s="18" t="s">
        <v>244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83</v>
      </c>
      <c r="BK274" s="146">
        <f>ROUND(I274*H274,2)</f>
        <v>0</v>
      </c>
      <c r="BL274" s="18" t="s">
        <v>251</v>
      </c>
      <c r="BM274" s="145" t="s">
        <v>5336</v>
      </c>
    </row>
    <row r="275" spans="2:65" s="1" customFormat="1">
      <c r="B275" s="34"/>
      <c r="D275" s="147" t="s">
        <v>253</v>
      </c>
      <c r="F275" s="148" t="s">
        <v>1736</v>
      </c>
      <c r="I275" s="149"/>
      <c r="L275" s="34"/>
      <c r="M275" s="150"/>
      <c r="T275" s="55"/>
      <c r="AT275" s="18" t="s">
        <v>253</v>
      </c>
      <c r="AU275" s="18" t="s">
        <v>21</v>
      </c>
    </row>
    <row r="276" spans="2:65" s="1" customFormat="1">
      <c r="B276" s="34"/>
      <c r="D276" s="151" t="s">
        <v>255</v>
      </c>
      <c r="F276" s="152" t="s">
        <v>1737</v>
      </c>
      <c r="I276" s="149"/>
      <c r="L276" s="34"/>
      <c r="M276" s="150"/>
      <c r="T276" s="55"/>
      <c r="AT276" s="18" t="s">
        <v>255</v>
      </c>
      <c r="AU276" s="18" t="s">
        <v>21</v>
      </c>
    </row>
    <row r="277" spans="2:65" s="1" customFormat="1" ht="19.5">
      <c r="B277" s="34"/>
      <c r="D277" s="147" t="s">
        <v>284</v>
      </c>
      <c r="F277" s="167" t="s">
        <v>679</v>
      </c>
      <c r="I277" s="149"/>
      <c r="L277" s="34"/>
      <c r="M277" s="150"/>
      <c r="T277" s="55"/>
      <c r="AT277" s="18" t="s">
        <v>284</v>
      </c>
      <c r="AU277" s="18" t="s">
        <v>21</v>
      </c>
    </row>
    <row r="278" spans="2:65" s="1" customFormat="1" ht="16.5" customHeight="1">
      <c r="B278" s="34"/>
      <c r="C278" s="175" t="s">
        <v>557</v>
      </c>
      <c r="D278" s="175" t="s">
        <v>373</v>
      </c>
      <c r="E278" s="176" t="s">
        <v>1739</v>
      </c>
      <c r="F278" s="177" t="s">
        <v>1740</v>
      </c>
      <c r="G278" s="178" t="s">
        <v>507</v>
      </c>
      <c r="H278" s="179">
        <v>1</v>
      </c>
      <c r="I278" s="180"/>
      <c r="J278" s="181">
        <f>ROUND(I278*H278,2)</f>
        <v>0</v>
      </c>
      <c r="K278" s="177" t="s">
        <v>250</v>
      </c>
      <c r="L278" s="182"/>
      <c r="M278" s="183" t="s">
        <v>29</v>
      </c>
      <c r="N278" s="184" t="s">
        <v>46</v>
      </c>
      <c r="P278" s="143">
        <f>O278*H278</f>
        <v>0</v>
      </c>
      <c r="Q278" s="143">
        <v>0.58499999999999996</v>
      </c>
      <c r="R278" s="143">
        <f>Q278*H278</f>
        <v>0.58499999999999996</v>
      </c>
      <c r="S278" s="143">
        <v>0</v>
      </c>
      <c r="T278" s="144">
        <f>S278*H278</f>
        <v>0</v>
      </c>
      <c r="AR278" s="145" t="s">
        <v>300</v>
      </c>
      <c r="AT278" s="145" t="s">
        <v>373</v>
      </c>
      <c r="AU278" s="145" t="s">
        <v>21</v>
      </c>
      <c r="AY278" s="18" t="s">
        <v>244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83</v>
      </c>
      <c r="BK278" s="146">
        <f>ROUND(I278*H278,2)</f>
        <v>0</v>
      </c>
      <c r="BL278" s="18" t="s">
        <v>251</v>
      </c>
      <c r="BM278" s="145" t="s">
        <v>5337</v>
      </c>
    </row>
    <row r="279" spans="2:65" s="1" customFormat="1">
      <c r="B279" s="34"/>
      <c r="D279" s="147" t="s">
        <v>253</v>
      </c>
      <c r="F279" s="148" t="s">
        <v>1740</v>
      </c>
      <c r="I279" s="149"/>
      <c r="L279" s="34"/>
      <c r="M279" s="150"/>
      <c r="T279" s="55"/>
      <c r="AT279" s="18" t="s">
        <v>253</v>
      </c>
      <c r="AU279" s="18" t="s">
        <v>21</v>
      </c>
    </row>
    <row r="280" spans="2:65" s="1" customFormat="1" ht="16.5" customHeight="1">
      <c r="B280" s="34"/>
      <c r="C280" s="175" t="s">
        <v>563</v>
      </c>
      <c r="D280" s="175" t="s">
        <v>373</v>
      </c>
      <c r="E280" s="176" t="s">
        <v>5037</v>
      </c>
      <c r="F280" s="177" t="s">
        <v>5038</v>
      </c>
      <c r="G280" s="178" t="s">
        <v>507</v>
      </c>
      <c r="H280" s="179">
        <v>1</v>
      </c>
      <c r="I280" s="180"/>
      <c r="J280" s="181">
        <f>ROUND(I280*H280,2)</f>
        <v>0</v>
      </c>
      <c r="K280" s="177" t="s">
        <v>250</v>
      </c>
      <c r="L280" s="182"/>
      <c r="M280" s="183" t="s">
        <v>29</v>
      </c>
      <c r="N280" s="184" t="s">
        <v>46</v>
      </c>
      <c r="P280" s="143">
        <f>O280*H280</f>
        <v>0</v>
      </c>
      <c r="Q280" s="143">
        <v>2.8000000000000001E-2</v>
      </c>
      <c r="R280" s="143">
        <f>Q280*H280</f>
        <v>2.8000000000000001E-2</v>
      </c>
      <c r="S280" s="143">
        <v>0</v>
      </c>
      <c r="T280" s="144">
        <f>S280*H280</f>
        <v>0</v>
      </c>
      <c r="AR280" s="145" t="s">
        <v>300</v>
      </c>
      <c r="AT280" s="145" t="s">
        <v>373</v>
      </c>
      <c r="AU280" s="145" t="s">
        <v>21</v>
      </c>
      <c r="AY280" s="18" t="s">
        <v>244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83</v>
      </c>
      <c r="BK280" s="146">
        <f>ROUND(I280*H280,2)</f>
        <v>0</v>
      </c>
      <c r="BL280" s="18" t="s">
        <v>251</v>
      </c>
      <c r="BM280" s="145" t="s">
        <v>5338</v>
      </c>
    </row>
    <row r="281" spans="2:65" s="1" customFormat="1">
      <c r="B281" s="34"/>
      <c r="D281" s="147" t="s">
        <v>253</v>
      </c>
      <c r="F281" s="148" t="s">
        <v>5038</v>
      </c>
      <c r="I281" s="149"/>
      <c r="L281" s="34"/>
      <c r="M281" s="150"/>
      <c r="T281" s="55"/>
      <c r="AT281" s="18" t="s">
        <v>253</v>
      </c>
      <c r="AU281" s="18" t="s">
        <v>21</v>
      </c>
    </row>
    <row r="282" spans="2:65" s="1" customFormat="1" ht="19.5">
      <c r="B282" s="34"/>
      <c r="D282" s="147" t="s">
        <v>284</v>
      </c>
      <c r="F282" s="167" t="s">
        <v>5040</v>
      </c>
      <c r="I282" s="149"/>
      <c r="L282" s="34"/>
      <c r="M282" s="150"/>
      <c r="T282" s="55"/>
      <c r="AT282" s="18" t="s">
        <v>284</v>
      </c>
      <c r="AU282" s="18" t="s">
        <v>21</v>
      </c>
    </row>
    <row r="283" spans="2:65" s="1" customFormat="1" ht="21.75" customHeight="1">
      <c r="B283" s="34"/>
      <c r="C283" s="134" t="s">
        <v>570</v>
      </c>
      <c r="D283" s="134" t="s">
        <v>246</v>
      </c>
      <c r="E283" s="135" t="s">
        <v>4910</v>
      </c>
      <c r="F283" s="136" t="s">
        <v>4911</v>
      </c>
      <c r="G283" s="137" t="s">
        <v>507</v>
      </c>
      <c r="H283" s="138">
        <v>1</v>
      </c>
      <c r="I283" s="139"/>
      <c r="J283" s="140">
        <f>ROUND(I283*H283,2)</f>
        <v>0</v>
      </c>
      <c r="K283" s="136" t="s">
        <v>29</v>
      </c>
      <c r="L283" s="34"/>
      <c r="M283" s="141" t="s">
        <v>29</v>
      </c>
      <c r="N283" s="142" t="s">
        <v>46</v>
      </c>
      <c r="P283" s="143">
        <f>O283*H283</f>
        <v>0</v>
      </c>
      <c r="Q283" s="143">
        <v>4.2300000000000004</v>
      </c>
      <c r="R283" s="143">
        <f>Q283*H283</f>
        <v>4.2300000000000004</v>
      </c>
      <c r="S283" s="143">
        <v>0</v>
      </c>
      <c r="T283" s="144">
        <f>S283*H283</f>
        <v>0</v>
      </c>
      <c r="AR283" s="145" t="s">
        <v>251</v>
      </c>
      <c r="AT283" s="145" t="s">
        <v>246</v>
      </c>
      <c r="AU283" s="145" t="s">
        <v>21</v>
      </c>
      <c r="AY283" s="18" t="s">
        <v>244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83</v>
      </c>
      <c r="BK283" s="146">
        <f>ROUND(I283*H283,2)</f>
        <v>0</v>
      </c>
      <c r="BL283" s="18" t="s">
        <v>251</v>
      </c>
      <c r="BM283" s="145" t="s">
        <v>5339</v>
      </c>
    </row>
    <row r="284" spans="2:65" s="1" customFormat="1" ht="19.5">
      <c r="B284" s="34"/>
      <c r="D284" s="147" t="s">
        <v>284</v>
      </c>
      <c r="F284" s="167" t="s">
        <v>4913</v>
      </c>
      <c r="I284" s="149"/>
      <c r="L284" s="34"/>
      <c r="M284" s="150"/>
      <c r="T284" s="55"/>
      <c r="AT284" s="18" t="s">
        <v>284</v>
      </c>
      <c r="AU284" s="18" t="s">
        <v>21</v>
      </c>
    </row>
    <row r="285" spans="2:65" s="1" customFormat="1" ht="21.75" customHeight="1">
      <c r="B285" s="34"/>
      <c r="C285" s="134" t="s">
        <v>577</v>
      </c>
      <c r="D285" s="134" t="s">
        <v>246</v>
      </c>
      <c r="E285" s="135" t="s">
        <v>1807</v>
      </c>
      <c r="F285" s="136" t="s">
        <v>1808</v>
      </c>
      <c r="G285" s="137" t="s">
        <v>507</v>
      </c>
      <c r="H285" s="138">
        <v>1</v>
      </c>
      <c r="I285" s="139"/>
      <c r="J285" s="140">
        <f>ROUND(I285*H285,2)</f>
        <v>0</v>
      </c>
      <c r="K285" s="136" t="s">
        <v>250</v>
      </c>
      <c r="L285" s="34"/>
      <c r="M285" s="141" t="s">
        <v>29</v>
      </c>
      <c r="N285" s="142" t="s">
        <v>46</v>
      </c>
      <c r="P285" s="143">
        <f>O285*H285</f>
        <v>0</v>
      </c>
      <c r="Q285" s="143">
        <v>0.09</v>
      </c>
      <c r="R285" s="143">
        <f>Q285*H285</f>
        <v>0.09</v>
      </c>
      <c r="S285" s="143">
        <v>0</v>
      </c>
      <c r="T285" s="144">
        <f>S285*H285</f>
        <v>0</v>
      </c>
      <c r="AR285" s="145" t="s">
        <v>251</v>
      </c>
      <c r="AT285" s="145" t="s">
        <v>246</v>
      </c>
      <c r="AU285" s="145" t="s">
        <v>21</v>
      </c>
      <c r="AY285" s="18" t="s">
        <v>244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83</v>
      </c>
      <c r="BK285" s="146">
        <f>ROUND(I285*H285,2)</f>
        <v>0</v>
      </c>
      <c r="BL285" s="18" t="s">
        <v>251</v>
      </c>
      <c r="BM285" s="145" t="s">
        <v>5340</v>
      </c>
    </row>
    <row r="286" spans="2:65" s="1" customFormat="1">
      <c r="B286" s="34"/>
      <c r="D286" s="147" t="s">
        <v>253</v>
      </c>
      <c r="F286" s="148" t="s">
        <v>1810</v>
      </c>
      <c r="I286" s="149"/>
      <c r="L286" s="34"/>
      <c r="M286" s="150"/>
      <c r="T286" s="55"/>
      <c r="AT286" s="18" t="s">
        <v>253</v>
      </c>
      <c r="AU286" s="18" t="s">
        <v>21</v>
      </c>
    </row>
    <row r="287" spans="2:65" s="1" customFormat="1">
      <c r="B287" s="34"/>
      <c r="D287" s="151" t="s">
        <v>255</v>
      </c>
      <c r="F287" s="152" t="s">
        <v>1811</v>
      </c>
      <c r="I287" s="149"/>
      <c r="L287" s="34"/>
      <c r="M287" s="150"/>
      <c r="T287" s="55"/>
      <c r="AT287" s="18" t="s">
        <v>255</v>
      </c>
      <c r="AU287" s="18" t="s">
        <v>21</v>
      </c>
    </row>
    <row r="288" spans="2:65" s="1" customFormat="1" ht="19.5">
      <c r="B288" s="34"/>
      <c r="D288" s="147" t="s">
        <v>284</v>
      </c>
      <c r="F288" s="167" t="s">
        <v>5042</v>
      </c>
      <c r="I288" s="149"/>
      <c r="L288" s="34"/>
      <c r="M288" s="150"/>
      <c r="T288" s="55"/>
      <c r="AT288" s="18" t="s">
        <v>284</v>
      </c>
      <c r="AU288" s="18" t="s">
        <v>21</v>
      </c>
    </row>
    <row r="289" spans="2:65" s="1" customFormat="1" ht="21.75" customHeight="1">
      <c r="B289" s="34"/>
      <c r="C289" s="175" t="s">
        <v>582</v>
      </c>
      <c r="D289" s="175" t="s">
        <v>373</v>
      </c>
      <c r="E289" s="176" t="s">
        <v>5045</v>
      </c>
      <c r="F289" s="177" t="s">
        <v>5046</v>
      </c>
      <c r="G289" s="178" t="s">
        <v>507</v>
      </c>
      <c r="H289" s="179">
        <v>1</v>
      </c>
      <c r="I289" s="180"/>
      <c r="J289" s="181">
        <f>ROUND(I289*H289,2)</f>
        <v>0</v>
      </c>
      <c r="K289" s="177" t="s">
        <v>250</v>
      </c>
      <c r="L289" s="182"/>
      <c r="M289" s="183" t="s">
        <v>29</v>
      </c>
      <c r="N289" s="184" t="s">
        <v>46</v>
      </c>
      <c r="P289" s="143">
        <f>O289*H289</f>
        <v>0</v>
      </c>
      <c r="Q289" s="143">
        <v>6.9000000000000006E-2</v>
      </c>
      <c r="R289" s="143">
        <f>Q289*H289</f>
        <v>6.9000000000000006E-2</v>
      </c>
      <c r="S289" s="143">
        <v>0</v>
      </c>
      <c r="T289" s="144">
        <f>S289*H289</f>
        <v>0</v>
      </c>
      <c r="AR289" s="145" t="s">
        <v>300</v>
      </c>
      <c r="AT289" s="145" t="s">
        <v>373</v>
      </c>
      <c r="AU289" s="145" t="s">
        <v>21</v>
      </c>
      <c r="AY289" s="18" t="s">
        <v>244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83</v>
      </c>
      <c r="BK289" s="146">
        <f>ROUND(I289*H289,2)</f>
        <v>0</v>
      </c>
      <c r="BL289" s="18" t="s">
        <v>251</v>
      </c>
      <c r="BM289" s="145" t="s">
        <v>5341</v>
      </c>
    </row>
    <row r="290" spans="2:65" s="1" customFormat="1">
      <c r="B290" s="34"/>
      <c r="D290" s="147" t="s">
        <v>253</v>
      </c>
      <c r="F290" s="148" t="s">
        <v>5046</v>
      </c>
      <c r="I290" s="149"/>
      <c r="L290" s="34"/>
      <c r="M290" s="150"/>
      <c r="T290" s="55"/>
      <c r="AT290" s="18" t="s">
        <v>253</v>
      </c>
      <c r="AU290" s="18" t="s">
        <v>21</v>
      </c>
    </row>
    <row r="291" spans="2:65" s="1" customFormat="1" ht="19.5">
      <c r="B291" s="34"/>
      <c r="D291" s="147" t="s">
        <v>284</v>
      </c>
      <c r="F291" s="167" t="s">
        <v>5048</v>
      </c>
      <c r="I291" s="149"/>
      <c r="L291" s="34"/>
      <c r="M291" s="150"/>
      <c r="T291" s="55"/>
      <c r="AT291" s="18" t="s">
        <v>284</v>
      </c>
      <c r="AU291" s="18" t="s">
        <v>21</v>
      </c>
    </row>
    <row r="292" spans="2:65" s="1" customFormat="1" ht="16.5" customHeight="1">
      <c r="B292" s="34"/>
      <c r="C292" s="134" t="s">
        <v>588</v>
      </c>
      <c r="D292" s="134" t="s">
        <v>246</v>
      </c>
      <c r="E292" s="135" t="s">
        <v>4914</v>
      </c>
      <c r="F292" s="136" t="s">
        <v>4915</v>
      </c>
      <c r="G292" s="137" t="s">
        <v>274</v>
      </c>
      <c r="H292" s="138">
        <v>0.82</v>
      </c>
      <c r="I292" s="139"/>
      <c r="J292" s="140">
        <f>ROUND(I292*H292,2)</f>
        <v>0</v>
      </c>
      <c r="K292" s="136" t="s">
        <v>250</v>
      </c>
      <c r="L292" s="34"/>
      <c r="M292" s="141" t="s">
        <v>29</v>
      </c>
      <c r="N292" s="142" t="s">
        <v>46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251</v>
      </c>
      <c r="AT292" s="145" t="s">
        <v>246</v>
      </c>
      <c r="AU292" s="145" t="s">
        <v>21</v>
      </c>
      <c r="AY292" s="18" t="s">
        <v>244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83</v>
      </c>
      <c r="BK292" s="146">
        <f>ROUND(I292*H292,2)</f>
        <v>0</v>
      </c>
      <c r="BL292" s="18" t="s">
        <v>251</v>
      </c>
      <c r="BM292" s="145" t="s">
        <v>5342</v>
      </c>
    </row>
    <row r="293" spans="2:65" s="1" customFormat="1">
      <c r="B293" s="34"/>
      <c r="D293" s="147" t="s">
        <v>253</v>
      </c>
      <c r="F293" s="148" t="s">
        <v>4917</v>
      </c>
      <c r="I293" s="149"/>
      <c r="L293" s="34"/>
      <c r="M293" s="150"/>
      <c r="T293" s="55"/>
      <c r="AT293" s="18" t="s">
        <v>253</v>
      </c>
      <c r="AU293" s="18" t="s">
        <v>21</v>
      </c>
    </row>
    <row r="294" spans="2:65" s="1" customFormat="1">
      <c r="B294" s="34"/>
      <c r="D294" s="151" t="s">
        <v>255</v>
      </c>
      <c r="F294" s="152" t="s">
        <v>4918</v>
      </c>
      <c r="I294" s="149"/>
      <c r="L294" s="34"/>
      <c r="M294" s="150"/>
      <c r="T294" s="55"/>
      <c r="AT294" s="18" t="s">
        <v>255</v>
      </c>
      <c r="AU294" s="18" t="s">
        <v>21</v>
      </c>
    </row>
    <row r="295" spans="2:65" s="1" customFormat="1" ht="19.5">
      <c r="B295" s="34"/>
      <c r="D295" s="147" t="s">
        <v>284</v>
      </c>
      <c r="F295" s="167" t="s">
        <v>4919</v>
      </c>
      <c r="I295" s="149"/>
      <c r="L295" s="34"/>
      <c r="M295" s="150"/>
      <c r="T295" s="55"/>
      <c r="AT295" s="18" t="s">
        <v>284</v>
      </c>
      <c r="AU295" s="18" t="s">
        <v>21</v>
      </c>
    </row>
    <row r="296" spans="2:65" s="12" customFormat="1">
      <c r="B296" s="153"/>
      <c r="D296" s="147" t="s">
        <v>262</v>
      </c>
      <c r="E296" s="154" t="s">
        <v>29</v>
      </c>
      <c r="F296" s="155" t="s">
        <v>5343</v>
      </c>
      <c r="H296" s="156">
        <v>0.82</v>
      </c>
      <c r="I296" s="157"/>
      <c r="L296" s="153"/>
      <c r="M296" s="158"/>
      <c r="T296" s="159"/>
      <c r="AT296" s="154" t="s">
        <v>262</v>
      </c>
      <c r="AU296" s="154" t="s">
        <v>21</v>
      </c>
      <c r="AV296" s="12" t="s">
        <v>21</v>
      </c>
      <c r="AW296" s="12" t="s">
        <v>36</v>
      </c>
      <c r="AX296" s="12" t="s">
        <v>83</v>
      </c>
      <c r="AY296" s="154" t="s">
        <v>244</v>
      </c>
    </row>
    <row r="297" spans="2:65" s="11" customFormat="1" ht="22.9" customHeight="1">
      <c r="B297" s="122"/>
      <c r="D297" s="123" t="s">
        <v>74</v>
      </c>
      <c r="E297" s="132" t="s">
        <v>775</v>
      </c>
      <c r="F297" s="132" t="s">
        <v>776</v>
      </c>
      <c r="I297" s="125"/>
      <c r="J297" s="133">
        <f>BK297</f>
        <v>0</v>
      </c>
      <c r="L297" s="122"/>
      <c r="M297" s="127"/>
      <c r="P297" s="128">
        <f>SUM(P298:P300)</f>
        <v>0</v>
      </c>
      <c r="R297" s="128">
        <f>SUM(R298:R300)</f>
        <v>0</v>
      </c>
      <c r="T297" s="129">
        <f>SUM(T298:T300)</f>
        <v>0</v>
      </c>
      <c r="AR297" s="123" t="s">
        <v>83</v>
      </c>
      <c r="AT297" s="130" t="s">
        <v>74</v>
      </c>
      <c r="AU297" s="130" t="s">
        <v>83</v>
      </c>
      <c r="AY297" s="123" t="s">
        <v>244</v>
      </c>
      <c r="BK297" s="131">
        <f>SUM(BK298:BK300)</f>
        <v>0</v>
      </c>
    </row>
    <row r="298" spans="2:65" s="1" customFormat="1" ht="16.5" customHeight="1">
      <c r="B298" s="34"/>
      <c r="C298" s="134" t="s">
        <v>596</v>
      </c>
      <c r="D298" s="134" t="s">
        <v>246</v>
      </c>
      <c r="E298" s="135" t="s">
        <v>778</v>
      </c>
      <c r="F298" s="136" t="s">
        <v>779</v>
      </c>
      <c r="G298" s="137" t="s">
        <v>416</v>
      </c>
      <c r="H298" s="138">
        <v>13.898999999999999</v>
      </c>
      <c r="I298" s="139"/>
      <c r="J298" s="140">
        <f>ROUND(I298*H298,2)</f>
        <v>0</v>
      </c>
      <c r="K298" s="136" t="s">
        <v>250</v>
      </c>
      <c r="L298" s="34"/>
      <c r="M298" s="141" t="s">
        <v>29</v>
      </c>
      <c r="N298" s="142" t="s">
        <v>46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251</v>
      </c>
      <c r="AT298" s="145" t="s">
        <v>246</v>
      </c>
      <c r="AU298" s="145" t="s">
        <v>21</v>
      </c>
      <c r="AY298" s="18" t="s">
        <v>244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83</v>
      </c>
      <c r="BK298" s="146">
        <f>ROUND(I298*H298,2)</f>
        <v>0</v>
      </c>
      <c r="BL298" s="18" t="s">
        <v>251</v>
      </c>
      <c r="BM298" s="145" t="s">
        <v>5344</v>
      </c>
    </row>
    <row r="299" spans="2:65" s="1" customFormat="1">
      <c r="B299" s="34"/>
      <c r="D299" s="147" t="s">
        <v>253</v>
      </c>
      <c r="F299" s="148" t="s">
        <v>781</v>
      </c>
      <c r="I299" s="149"/>
      <c r="L299" s="34"/>
      <c r="M299" s="150"/>
      <c r="T299" s="55"/>
      <c r="AT299" s="18" t="s">
        <v>253</v>
      </c>
      <c r="AU299" s="18" t="s">
        <v>21</v>
      </c>
    </row>
    <row r="300" spans="2:65" s="1" customFormat="1">
      <c r="B300" s="34"/>
      <c r="D300" s="151" t="s">
        <v>255</v>
      </c>
      <c r="F300" s="152" t="s">
        <v>782</v>
      </c>
      <c r="I300" s="149"/>
      <c r="L300" s="34"/>
      <c r="M300" s="185"/>
      <c r="N300" s="186"/>
      <c r="O300" s="186"/>
      <c r="P300" s="186"/>
      <c r="Q300" s="186"/>
      <c r="R300" s="186"/>
      <c r="S300" s="186"/>
      <c r="T300" s="187"/>
      <c r="AT300" s="18" t="s">
        <v>255</v>
      </c>
      <c r="AU300" s="18" t="s">
        <v>21</v>
      </c>
    </row>
    <row r="301" spans="2:65" s="1" customFormat="1" ht="6.95" customHeight="1">
      <c r="B301" s="43"/>
      <c r="C301" s="44"/>
      <c r="D301" s="44"/>
      <c r="E301" s="44"/>
      <c r="F301" s="44"/>
      <c r="G301" s="44"/>
      <c r="H301" s="44"/>
      <c r="I301" s="44"/>
      <c r="J301" s="44"/>
      <c r="K301" s="44"/>
      <c r="L301" s="34"/>
    </row>
  </sheetData>
  <sheetProtection algorithmName="SHA-512" hashValue="GfoU0PyNnO/NJdeB8Hi2N5aI7n/CwAJuCNhsye0he3CjukwZoDkkK1JWX6sORzRWiRS08alX/wDnoXZiy+LFPg==" saltValue="/AUFPiB9Tmov5LJDM+dy+7MvM2/tJtk59SPrzqRIQwmZQsj6ddLkBm6IfL7aGbGIMSE+9ICU839AWeeghy3ZsA==" spinCount="100000" sheet="1" objects="1" scenarios="1" formatColumns="0" formatRows="0" autoFilter="0"/>
  <autoFilter ref="C90:K300" xr:uid="{00000000-0009-0000-0000-000019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1900-000000000000}"/>
    <hyperlink ref="F100" r:id="rId2" xr:uid="{00000000-0004-0000-1900-000001000000}"/>
    <hyperlink ref="F103" r:id="rId3" xr:uid="{00000000-0004-0000-1900-000002000000}"/>
    <hyperlink ref="F109" r:id="rId4" xr:uid="{00000000-0004-0000-1900-000003000000}"/>
    <hyperlink ref="F113" r:id="rId5" xr:uid="{00000000-0004-0000-1900-000004000000}"/>
    <hyperlink ref="F117" r:id="rId6" xr:uid="{00000000-0004-0000-1900-000005000000}"/>
    <hyperlink ref="F121" r:id="rId7" xr:uid="{00000000-0004-0000-1900-000006000000}"/>
    <hyperlink ref="F124" r:id="rId8" xr:uid="{00000000-0004-0000-1900-000007000000}"/>
    <hyperlink ref="F129" r:id="rId9" xr:uid="{00000000-0004-0000-1900-000008000000}"/>
    <hyperlink ref="F132" r:id="rId10" xr:uid="{00000000-0004-0000-1900-000009000000}"/>
    <hyperlink ref="F140" r:id="rId11" xr:uid="{00000000-0004-0000-1900-00000A000000}"/>
    <hyperlink ref="F149" r:id="rId12" xr:uid="{00000000-0004-0000-1900-00000B000000}"/>
    <hyperlink ref="F153" r:id="rId13" xr:uid="{00000000-0004-0000-1900-00000C000000}"/>
    <hyperlink ref="F157" r:id="rId14" xr:uid="{00000000-0004-0000-1900-00000D000000}"/>
    <hyperlink ref="F166" r:id="rId15" xr:uid="{00000000-0004-0000-1900-00000E000000}"/>
    <hyperlink ref="F173" r:id="rId16" xr:uid="{00000000-0004-0000-1900-00000F000000}"/>
    <hyperlink ref="F178" r:id="rId17" xr:uid="{00000000-0004-0000-1900-000010000000}"/>
    <hyperlink ref="F186" r:id="rId18" xr:uid="{00000000-0004-0000-1900-000011000000}"/>
    <hyperlink ref="F190" r:id="rId19" xr:uid="{00000000-0004-0000-1900-000012000000}"/>
    <hyperlink ref="F197" r:id="rId20" xr:uid="{00000000-0004-0000-1900-000013000000}"/>
    <hyperlink ref="F200" r:id="rId21" xr:uid="{00000000-0004-0000-1900-000014000000}"/>
    <hyperlink ref="F204" r:id="rId22" xr:uid="{00000000-0004-0000-1900-000015000000}"/>
    <hyperlink ref="F209" r:id="rId23" xr:uid="{00000000-0004-0000-1900-000016000000}"/>
    <hyperlink ref="F214" r:id="rId24" xr:uid="{00000000-0004-0000-1900-000017000000}"/>
    <hyperlink ref="F219" r:id="rId25" xr:uid="{00000000-0004-0000-1900-000018000000}"/>
    <hyperlink ref="F223" r:id="rId26" xr:uid="{00000000-0004-0000-1900-000019000000}"/>
    <hyperlink ref="F226" r:id="rId27" xr:uid="{00000000-0004-0000-1900-00001A000000}"/>
    <hyperlink ref="F229" r:id="rId28" xr:uid="{00000000-0004-0000-1900-00001B000000}"/>
    <hyperlink ref="F233" r:id="rId29" xr:uid="{00000000-0004-0000-1900-00001C000000}"/>
    <hyperlink ref="F238" r:id="rId30" xr:uid="{00000000-0004-0000-1900-00001D000000}"/>
    <hyperlink ref="F244" r:id="rId31" xr:uid="{00000000-0004-0000-1900-00001E000000}"/>
    <hyperlink ref="F250" r:id="rId32" xr:uid="{00000000-0004-0000-1900-00001F000000}"/>
    <hyperlink ref="F257" r:id="rId33" xr:uid="{00000000-0004-0000-1900-000020000000}"/>
    <hyperlink ref="F264" r:id="rId34" xr:uid="{00000000-0004-0000-1900-000021000000}"/>
    <hyperlink ref="F270" r:id="rId35" xr:uid="{00000000-0004-0000-1900-000022000000}"/>
    <hyperlink ref="F276" r:id="rId36" xr:uid="{00000000-0004-0000-1900-000023000000}"/>
    <hyperlink ref="F287" r:id="rId37" xr:uid="{00000000-0004-0000-1900-000024000000}"/>
    <hyperlink ref="F294" r:id="rId38" xr:uid="{00000000-0004-0000-1900-000025000000}"/>
    <hyperlink ref="F300" r:id="rId39" xr:uid="{00000000-0004-0000-19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2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163</v>
      </c>
      <c r="AZ2" s="92" t="s">
        <v>1039</v>
      </c>
      <c r="BA2" s="92" t="s">
        <v>29</v>
      </c>
      <c r="BB2" s="92" t="s">
        <v>29</v>
      </c>
      <c r="BC2" s="92" t="s">
        <v>5345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5346</v>
      </c>
      <c r="BA3" s="92" t="s">
        <v>29</v>
      </c>
      <c r="BB3" s="92" t="s">
        <v>29</v>
      </c>
      <c r="BC3" s="92" t="s">
        <v>5347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5348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ROUND(J84,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ROUND((SUM(BE84:BE225)),  2)</f>
        <v>0</v>
      </c>
      <c r="I33" s="96">
        <v>0.21</v>
      </c>
      <c r="J33" s="85">
        <f>ROUND(((SUM(BE84:BE225))*I33),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ROUND((SUM(BF84:BF225)),  2)</f>
        <v>0</v>
      </c>
      <c r="I34" s="96">
        <v>0.15</v>
      </c>
      <c r="J34" s="85">
        <f>ROUND(((SUM(BF84:BF225))*I34),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ROUND((SUM(BG84:BG225)),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ROUND((SUM(BH84:BH225)),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ROUND((SUM(BI84:BI225)),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040.42.3 - Úprava zaústění Zátoráčku km 0,876 20 (TPE km 82.040)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J84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J85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J86</f>
        <v>0</v>
      </c>
      <c r="L61" s="110"/>
    </row>
    <row r="62" spans="2:47" s="9" customFormat="1" ht="19.899999999999999" customHeight="1">
      <c r="B62" s="110"/>
      <c r="D62" s="111" t="s">
        <v>220</v>
      </c>
      <c r="E62" s="112"/>
      <c r="F62" s="112"/>
      <c r="G62" s="112"/>
      <c r="H62" s="112"/>
      <c r="I62" s="112"/>
      <c r="J62" s="113">
        <f>J196</f>
        <v>0</v>
      </c>
      <c r="L62" s="110"/>
    </row>
    <row r="63" spans="2:47" s="9" customFormat="1" ht="19.899999999999999" customHeight="1">
      <c r="B63" s="110"/>
      <c r="D63" s="111" t="s">
        <v>223</v>
      </c>
      <c r="E63" s="112"/>
      <c r="F63" s="112"/>
      <c r="G63" s="112"/>
      <c r="H63" s="112"/>
      <c r="I63" s="112"/>
      <c r="J63" s="113">
        <f>J206</f>
        <v>0</v>
      </c>
      <c r="L63" s="110"/>
    </row>
    <row r="64" spans="2:47" s="9" customFormat="1" ht="19.899999999999999" customHeight="1">
      <c r="B64" s="110"/>
      <c r="D64" s="111" t="s">
        <v>224</v>
      </c>
      <c r="E64" s="112"/>
      <c r="F64" s="112"/>
      <c r="G64" s="112"/>
      <c r="H64" s="112"/>
      <c r="I64" s="112"/>
      <c r="J64" s="113">
        <f>J222</f>
        <v>0</v>
      </c>
      <c r="L64" s="110"/>
    </row>
    <row r="65" spans="2:12" s="1" customFormat="1" ht="21.75" customHeight="1">
      <c r="B65" s="34"/>
      <c r="L65" s="34"/>
    </row>
    <row r="66" spans="2:12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4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34"/>
    </row>
    <row r="71" spans="2:12" s="1" customFormat="1" ht="24.95" customHeight="1">
      <c r="B71" s="34"/>
      <c r="C71" s="22" t="s">
        <v>229</v>
      </c>
      <c r="L71" s="34"/>
    </row>
    <row r="72" spans="2:12" s="1" customFormat="1" ht="6.95" customHeight="1">
      <c r="B72" s="34"/>
      <c r="L72" s="34"/>
    </row>
    <row r="73" spans="2:12" s="1" customFormat="1" ht="12" customHeight="1">
      <c r="B73" s="34"/>
      <c r="C73" s="28" t="s">
        <v>16</v>
      </c>
      <c r="L73" s="34"/>
    </row>
    <row r="74" spans="2:12" s="1" customFormat="1" ht="16.5" customHeight="1">
      <c r="B74" s="34"/>
      <c r="E74" s="336" t="str">
        <f>E7</f>
        <v>Opatření Zátor-Loučky, OHO, Dílčí stavba 02.040 Opatření v úseku Zátor - Loučky</v>
      </c>
      <c r="F74" s="337"/>
      <c r="G74" s="337"/>
      <c r="H74" s="337"/>
      <c r="L74" s="34"/>
    </row>
    <row r="75" spans="2:12" s="1" customFormat="1" ht="12" customHeight="1">
      <c r="B75" s="34"/>
      <c r="C75" s="28" t="s">
        <v>210</v>
      </c>
      <c r="L75" s="34"/>
    </row>
    <row r="76" spans="2:12" s="1" customFormat="1" ht="16.5" customHeight="1">
      <c r="B76" s="34"/>
      <c r="E76" s="310" t="str">
        <f>E9</f>
        <v>040.42.3 - Úprava zaústění Zátoráčku km 0,876 20 (TPE km 82.040)</v>
      </c>
      <c r="F76" s="335"/>
      <c r="G76" s="335"/>
      <c r="H76" s="335"/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22</v>
      </c>
      <c r="F78" s="26" t="str">
        <f>F12</f>
        <v>Zátor</v>
      </c>
      <c r="I78" s="28" t="s">
        <v>24</v>
      </c>
      <c r="J78" s="51">
        <f>IF(J12="","",J12)</f>
        <v>45897</v>
      </c>
      <c r="L78" s="34"/>
    </row>
    <row r="79" spans="2:12" s="1" customFormat="1" ht="6.95" customHeight="1">
      <c r="B79" s="34"/>
      <c r="L79" s="34"/>
    </row>
    <row r="80" spans="2:12" s="1" customFormat="1" ht="15.2" customHeight="1">
      <c r="B80" s="34"/>
      <c r="C80" s="28" t="s">
        <v>27</v>
      </c>
      <c r="F80" s="26" t="str">
        <f>E15</f>
        <v>Povodí Odry, státní podnik</v>
      </c>
      <c r="I80" s="28" t="s">
        <v>34</v>
      </c>
      <c r="J80" s="32" t="str">
        <f>E21</f>
        <v>AQUATIS, a.s.</v>
      </c>
      <c r="L80" s="34"/>
    </row>
    <row r="81" spans="2:65" s="1" customFormat="1" ht="25.7" customHeight="1">
      <c r="B81" s="34"/>
      <c r="C81" s="28" t="s">
        <v>32</v>
      </c>
      <c r="F81" s="26" t="str">
        <f>IF(E18="","",E18)</f>
        <v>Vyplň údaj</v>
      </c>
      <c r="I81" s="28" t="s">
        <v>37</v>
      </c>
      <c r="J81" s="32" t="str">
        <f>E24</f>
        <v>Ing. Michal Jendruščák</v>
      </c>
      <c r="L81" s="34"/>
    </row>
    <row r="82" spans="2:65" s="1" customFormat="1" ht="10.35" customHeight="1">
      <c r="B82" s="34"/>
      <c r="L82" s="34"/>
    </row>
    <row r="83" spans="2:65" s="10" customFormat="1" ht="29.25" customHeight="1">
      <c r="B83" s="114"/>
      <c r="C83" s="115" t="s">
        <v>230</v>
      </c>
      <c r="D83" s="116" t="s">
        <v>60</v>
      </c>
      <c r="E83" s="116" t="s">
        <v>56</v>
      </c>
      <c r="F83" s="116" t="s">
        <v>57</v>
      </c>
      <c r="G83" s="116" t="s">
        <v>231</v>
      </c>
      <c r="H83" s="116" t="s">
        <v>232</v>
      </c>
      <c r="I83" s="116" t="s">
        <v>233</v>
      </c>
      <c r="J83" s="116" t="s">
        <v>214</v>
      </c>
      <c r="K83" s="117" t="s">
        <v>234</v>
      </c>
      <c r="L83" s="114"/>
      <c r="M83" s="58" t="s">
        <v>29</v>
      </c>
      <c r="N83" s="59" t="s">
        <v>45</v>
      </c>
      <c r="O83" s="59" t="s">
        <v>235</v>
      </c>
      <c r="P83" s="59" t="s">
        <v>236</v>
      </c>
      <c r="Q83" s="59" t="s">
        <v>237</v>
      </c>
      <c r="R83" s="59" t="s">
        <v>238</v>
      </c>
      <c r="S83" s="59" t="s">
        <v>239</v>
      </c>
      <c r="T83" s="60" t="s">
        <v>240</v>
      </c>
    </row>
    <row r="84" spans="2:65" s="1" customFormat="1" ht="22.9" customHeight="1">
      <c r="B84" s="34"/>
      <c r="C84" s="63" t="s">
        <v>241</v>
      </c>
      <c r="J84" s="118">
        <f>BK84</f>
        <v>0</v>
      </c>
      <c r="L84" s="34"/>
      <c r="M84" s="61"/>
      <c r="N84" s="52"/>
      <c r="O84" s="52"/>
      <c r="P84" s="119">
        <f>P85</f>
        <v>0</v>
      </c>
      <c r="Q84" s="52"/>
      <c r="R84" s="119">
        <f>R85</f>
        <v>2753.5588600000001</v>
      </c>
      <c r="S84" s="52"/>
      <c r="T84" s="120">
        <f>T85</f>
        <v>596.72599999999989</v>
      </c>
      <c r="AT84" s="18" t="s">
        <v>74</v>
      </c>
      <c r="AU84" s="18" t="s">
        <v>215</v>
      </c>
      <c r="BK84" s="121">
        <f>BK85</f>
        <v>0</v>
      </c>
    </row>
    <row r="85" spans="2:65" s="11" customFormat="1" ht="25.9" customHeight="1">
      <c r="B85" s="122"/>
      <c r="D85" s="123" t="s">
        <v>74</v>
      </c>
      <c r="E85" s="124" t="s">
        <v>242</v>
      </c>
      <c r="F85" s="124" t="s">
        <v>243</v>
      </c>
      <c r="I85" s="125"/>
      <c r="J85" s="126">
        <f>BK85</f>
        <v>0</v>
      </c>
      <c r="L85" s="122"/>
      <c r="M85" s="127"/>
      <c r="P85" s="128">
        <f>P86+P196+P206+P222</f>
        <v>0</v>
      </c>
      <c r="R85" s="128">
        <f>R86+R196+R206+R222</f>
        <v>2753.5588600000001</v>
      </c>
      <c r="T85" s="129">
        <f>T86+T196+T206+T222</f>
        <v>596.72599999999989</v>
      </c>
      <c r="AR85" s="123" t="s">
        <v>83</v>
      </c>
      <c r="AT85" s="130" t="s">
        <v>74</v>
      </c>
      <c r="AU85" s="130" t="s">
        <v>75</v>
      </c>
      <c r="AY85" s="123" t="s">
        <v>244</v>
      </c>
      <c r="BK85" s="131">
        <f>BK86+BK196+BK206+BK222</f>
        <v>0</v>
      </c>
    </row>
    <row r="86" spans="2:65" s="11" customFormat="1" ht="22.9" customHeight="1">
      <c r="B86" s="122"/>
      <c r="D86" s="123" t="s">
        <v>74</v>
      </c>
      <c r="E86" s="132" t="s">
        <v>83</v>
      </c>
      <c r="F86" s="132" t="s">
        <v>245</v>
      </c>
      <c r="I86" s="125"/>
      <c r="J86" s="133">
        <f>BK86</f>
        <v>0</v>
      </c>
      <c r="L86" s="122"/>
      <c r="M86" s="127"/>
      <c r="P86" s="128">
        <f>SUM(P87:P195)</f>
        <v>0</v>
      </c>
      <c r="R86" s="128">
        <f>SUM(R87:R195)</f>
        <v>7.6600000000000001E-3</v>
      </c>
      <c r="T86" s="129">
        <f>SUM(T87:T195)</f>
        <v>596.72599999999989</v>
      </c>
      <c r="AR86" s="123" t="s">
        <v>83</v>
      </c>
      <c r="AT86" s="130" t="s">
        <v>74</v>
      </c>
      <c r="AU86" s="130" t="s">
        <v>83</v>
      </c>
      <c r="AY86" s="123" t="s">
        <v>244</v>
      </c>
      <c r="BK86" s="131">
        <f>SUM(BK87:BK195)</f>
        <v>0</v>
      </c>
    </row>
    <row r="87" spans="2:65" s="1" customFormat="1" ht="16.5" customHeight="1">
      <c r="B87" s="34"/>
      <c r="C87" s="134" t="s">
        <v>83</v>
      </c>
      <c r="D87" s="134" t="s">
        <v>246</v>
      </c>
      <c r="E87" s="135" t="s">
        <v>826</v>
      </c>
      <c r="F87" s="136" t="s">
        <v>827</v>
      </c>
      <c r="G87" s="137" t="s">
        <v>249</v>
      </c>
      <c r="H87" s="138">
        <v>767</v>
      </c>
      <c r="I87" s="139"/>
      <c r="J87" s="140">
        <f>ROUND(I87*H87,2)</f>
        <v>0</v>
      </c>
      <c r="K87" s="136" t="s">
        <v>250</v>
      </c>
      <c r="L87" s="34"/>
      <c r="M87" s="141" t="s">
        <v>29</v>
      </c>
      <c r="N87" s="142" t="s">
        <v>46</v>
      </c>
      <c r="P87" s="143">
        <f>O87*H87</f>
        <v>0</v>
      </c>
      <c r="Q87" s="143">
        <v>0</v>
      </c>
      <c r="R87" s="143">
        <f>Q87*H87</f>
        <v>0</v>
      </c>
      <c r="S87" s="143">
        <v>0.44</v>
      </c>
      <c r="T87" s="144">
        <f>S87*H87</f>
        <v>337.48</v>
      </c>
      <c r="AR87" s="145" t="s">
        <v>251</v>
      </c>
      <c r="AT87" s="145" t="s">
        <v>246</v>
      </c>
      <c r="AU87" s="145" t="s">
        <v>21</v>
      </c>
      <c r="AY87" s="18" t="s">
        <v>244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83</v>
      </c>
      <c r="BK87" s="146">
        <f>ROUND(I87*H87,2)</f>
        <v>0</v>
      </c>
      <c r="BL87" s="18" t="s">
        <v>251</v>
      </c>
      <c r="BM87" s="145" t="s">
        <v>5349</v>
      </c>
    </row>
    <row r="88" spans="2:65" s="1" customFormat="1" ht="19.5">
      <c r="B88" s="34"/>
      <c r="D88" s="147" t="s">
        <v>253</v>
      </c>
      <c r="F88" s="148" t="s">
        <v>829</v>
      </c>
      <c r="I88" s="149"/>
      <c r="L88" s="34"/>
      <c r="M88" s="150"/>
      <c r="T88" s="55"/>
      <c r="AT88" s="18" t="s">
        <v>253</v>
      </c>
      <c r="AU88" s="18" t="s">
        <v>21</v>
      </c>
    </row>
    <row r="89" spans="2:65" s="1" customFormat="1">
      <c r="B89" s="34"/>
      <c r="D89" s="151" t="s">
        <v>255</v>
      </c>
      <c r="F89" s="152" t="s">
        <v>830</v>
      </c>
      <c r="I89" s="149"/>
      <c r="L89" s="34"/>
      <c r="M89" s="150"/>
      <c r="T89" s="55"/>
      <c r="AT89" s="18" t="s">
        <v>255</v>
      </c>
      <c r="AU89" s="18" t="s">
        <v>21</v>
      </c>
    </row>
    <row r="90" spans="2:65" s="1" customFormat="1" ht="16.5" customHeight="1">
      <c r="B90" s="34"/>
      <c r="C90" s="134" t="s">
        <v>21</v>
      </c>
      <c r="D90" s="134" t="s">
        <v>246</v>
      </c>
      <c r="E90" s="135" t="s">
        <v>5350</v>
      </c>
      <c r="F90" s="136" t="s">
        <v>5351</v>
      </c>
      <c r="G90" s="137" t="s">
        <v>249</v>
      </c>
      <c r="H90" s="138">
        <v>767</v>
      </c>
      <c r="I90" s="139"/>
      <c r="J90" s="140">
        <f>ROUND(I90*H90,2)</f>
        <v>0</v>
      </c>
      <c r="K90" s="136" t="s">
        <v>250</v>
      </c>
      <c r="L90" s="34"/>
      <c r="M90" s="141" t="s">
        <v>29</v>
      </c>
      <c r="N90" s="142" t="s">
        <v>46</v>
      </c>
      <c r="P90" s="143">
        <f>O90*H90</f>
        <v>0</v>
      </c>
      <c r="Q90" s="143">
        <v>0</v>
      </c>
      <c r="R90" s="143">
        <f>Q90*H90</f>
        <v>0</v>
      </c>
      <c r="S90" s="143">
        <v>0.24</v>
      </c>
      <c r="T90" s="144">
        <f>S90*H90</f>
        <v>184.07999999999998</v>
      </c>
      <c r="AR90" s="145" t="s">
        <v>251</v>
      </c>
      <c r="AT90" s="145" t="s">
        <v>246</v>
      </c>
      <c r="AU90" s="145" t="s">
        <v>21</v>
      </c>
      <c r="AY90" s="18" t="s">
        <v>244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83</v>
      </c>
      <c r="BK90" s="146">
        <f>ROUND(I90*H90,2)</f>
        <v>0</v>
      </c>
      <c r="BL90" s="18" t="s">
        <v>251</v>
      </c>
      <c r="BM90" s="145" t="s">
        <v>5352</v>
      </c>
    </row>
    <row r="91" spans="2:65" s="1" customFormat="1" ht="19.5">
      <c r="B91" s="34"/>
      <c r="D91" s="147" t="s">
        <v>253</v>
      </c>
      <c r="F91" s="148" t="s">
        <v>5353</v>
      </c>
      <c r="I91" s="149"/>
      <c r="L91" s="34"/>
      <c r="M91" s="150"/>
      <c r="T91" s="55"/>
      <c r="AT91" s="18" t="s">
        <v>253</v>
      </c>
      <c r="AU91" s="18" t="s">
        <v>21</v>
      </c>
    </row>
    <row r="92" spans="2:65" s="1" customFormat="1">
      <c r="B92" s="34"/>
      <c r="D92" s="151" t="s">
        <v>255</v>
      </c>
      <c r="F92" s="152" t="s">
        <v>5354</v>
      </c>
      <c r="I92" s="149"/>
      <c r="L92" s="34"/>
      <c r="M92" s="150"/>
      <c r="T92" s="55"/>
      <c r="AT92" s="18" t="s">
        <v>255</v>
      </c>
      <c r="AU92" s="18" t="s">
        <v>21</v>
      </c>
    </row>
    <row r="93" spans="2:65" s="1" customFormat="1" ht="16.5" customHeight="1">
      <c r="B93" s="34"/>
      <c r="C93" s="134" t="s">
        <v>264</v>
      </c>
      <c r="D93" s="134" t="s">
        <v>246</v>
      </c>
      <c r="E93" s="135" t="s">
        <v>5355</v>
      </c>
      <c r="F93" s="136" t="s">
        <v>5356</v>
      </c>
      <c r="G93" s="137" t="s">
        <v>249</v>
      </c>
      <c r="H93" s="138">
        <v>767</v>
      </c>
      <c r="I93" s="139"/>
      <c r="J93" s="140">
        <f>ROUND(I93*H93,2)</f>
        <v>0</v>
      </c>
      <c r="K93" s="136" t="s">
        <v>250</v>
      </c>
      <c r="L93" s="34"/>
      <c r="M93" s="141" t="s">
        <v>29</v>
      </c>
      <c r="N93" s="142" t="s">
        <v>46</v>
      </c>
      <c r="P93" s="143">
        <f>O93*H93</f>
        <v>0</v>
      </c>
      <c r="Q93" s="143">
        <v>0</v>
      </c>
      <c r="R93" s="143">
        <f>Q93*H93</f>
        <v>0</v>
      </c>
      <c r="S93" s="143">
        <v>9.8000000000000004E-2</v>
      </c>
      <c r="T93" s="144">
        <f>S93*H93</f>
        <v>75.165999999999997</v>
      </c>
      <c r="AR93" s="145" t="s">
        <v>251</v>
      </c>
      <c r="AT93" s="145" t="s">
        <v>246</v>
      </c>
      <c r="AU93" s="145" t="s">
        <v>21</v>
      </c>
      <c r="AY93" s="18" t="s">
        <v>244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83</v>
      </c>
      <c r="BK93" s="146">
        <f>ROUND(I93*H93,2)</f>
        <v>0</v>
      </c>
      <c r="BL93" s="18" t="s">
        <v>251</v>
      </c>
      <c r="BM93" s="145" t="s">
        <v>5357</v>
      </c>
    </row>
    <row r="94" spans="2:65" s="1" customFormat="1" ht="19.5">
      <c r="B94" s="34"/>
      <c r="D94" s="147" t="s">
        <v>253</v>
      </c>
      <c r="F94" s="148" t="s">
        <v>5358</v>
      </c>
      <c r="I94" s="149"/>
      <c r="L94" s="34"/>
      <c r="M94" s="150"/>
      <c r="T94" s="55"/>
      <c r="AT94" s="18" t="s">
        <v>253</v>
      </c>
      <c r="AU94" s="18" t="s">
        <v>21</v>
      </c>
    </row>
    <row r="95" spans="2:65" s="1" customFormat="1">
      <c r="B95" s="34"/>
      <c r="D95" s="151" t="s">
        <v>255</v>
      </c>
      <c r="F95" s="152" t="s">
        <v>5359</v>
      </c>
      <c r="I95" s="149"/>
      <c r="L95" s="34"/>
      <c r="M95" s="150"/>
      <c r="T95" s="55"/>
      <c r="AT95" s="18" t="s">
        <v>255</v>
      </c>
      <c r="AU95" s="18" t="s">
        <v>21</v>
      </c>
    </row>
    <row r="96" spans="2:65" s="1" customFormat="1" ht="16.5" customHeight="1">
      <c r="B96" s="34"/>
      <c r="C96" s="134" t="s">
        <v>251</v>
      </c>
      <c r="D96" s="134" t="s">
        <v>246</v>
      </c>
      <c r="E96" s="135" t="s">
        <v>287</v>
      </c>
      <c r="F96" s="136" t="s">
        <v>288</v>
      </c>
      <c r="G96" s="137" t="s">
        <v>249</v>
      </c>
      <c r="H96" s="138">
        <v>1502</v>
      </c>
      <c r="I96" s="139"/>
      <c r="J96" s="140">
        <f>ROUND(I96*H96,2)</f>
        <v>0</v>
      </c>
      <c r="K96" s="136" t="s">
        <v>250</v>
      </c>
      <c r="L96" s="34"/>
      <c r="M96" s="141" t="s">
        <v>29</v>
      </c>
      <c r="N96" s="142" t="s">
        <v>46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251</v>
      </c>
      <c r="AT96" s="145" t="s">
        <v>246</v>
      </c>
      <c r="AU96" s="145" t="s">
        <v>21</v>
      </c>
      <c r="AY96" s="18" t="s">
        <v>244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83</v>
      </c>
      <c r="BK96" s="146">
        <f>ROUND(I96*H96,2)</f>
        <v>0</v>
      </c>
      <c r="BL96" s="18" t="s">
        <v>251</v>
      </c>
      <c r="BM96" s="145" t="s">
        <v>5360</v>
      </c>
    </row>
    <row r="97" spans="2:65" s="1" customFormat="1">
      <c r="B97" s="34"/>
      <c r="D97" s="147" t="s">
        <v>253</v>
      </c>
      <c r="F97" s="148" t="s">
        <v>290</v>
      </c>
      <c r="I97" s="149"/>
      <c r="L97" s="34"/>
      <c r="M97" s="150"/>
      <c r="T97" s="55"/>
      <c r="AT97" s="18" t="s">
        <v>253</v>
      </c>
      <c r="AU97" s="18" t="s">
        <v>21</v>
      </c>
    </row>
    <row r="98" spans="2:65" s="1" customFormat="1">
      <c r="B98" s="34"/>
      <c r="D98" s="151" t="s">
        <v>255</v>
      </c>
      <c r="F98" s="152" t="s">
        <v>291</v>
      </c>
      <c r="I98" s="149"/>
      <c r="L98" s="34"/>
      <c r="M98" s="150"/>
      <c r="T98" s="55"/>
      <c r="AT98" s="18" t="s">
        <v>255</v>
      </c>
      <c r="AU98" s="18" t="s">
        <v>21</v>
      </c>
    </row>
    <row r="99" spans="2:65" s="12" customFormat="1">
      <c r="B99" s="153"/>
      <c r="D99" s="147" t="s">
        <v>262</v>
      </c>
      <c r="E99" s="154" t="s">
        <v>29</v>
      </c>
      <c r="F99" s="155" t="s">
        <v>5361</v>
      </c>
      <c r="H99" s="156">
        <v>1502</v>
      </c>
      <c r="I99" s="157"/>
      <c r="L99" s="153"/>
      <c r="M99" s="158"/>
      <c r="T99" s="159"/>
      <c r="AT99" s="154" t="s">
        <v>262</v>
      </c>
      <c r="AU99" s="154" t="s">
        <v>21</v>
      </c>
      <c r="AV99" s="12" t="s">
        <v>21</v>
      </c>
      <c r="AW99" s="12" t="s">
        <v>36</v>
      </c>
      <c r="AX99" s="12" t="s">
        <v>83</v>
      </c>
      <c r="AY99" s="154" t="s">
        <v>244</v>
      </c>
    </row>
    <row r="100" spans="2:65" s="1" customFormat="1" ht="21.75" customHeight="1">
      <c r="B100" s="34"/>
      <c r="C100" s="134" t="s">
        <v>279</v>
      </c>
      <c r="D100" s="134" t="s">
        <v>246</v>
      </c>
      <c r="E100" s="135" t="s">
        <v>5362</v>
      </c>
      <c r="F100" s="136" t="s">
        <v>5363</v>
      </c>
      <c r="G100" s="137" t="s">
        <v>274</v>
      </c>
      <c r="H100" s="138">
        <v>112</v>
      </c>
      <c r="I100" s="139"/>
      <c r="J100" s="140">
        <f>ROUND(I100*H100,2)</f>
        <v>0</v>
      </c>
      <c r="K100" s="136" t="s">
        <v>250</v>
      </c>
      <c r="L100" s="34"/>
      <c r="M100" s="141" t="s">
        <v>29</v>
      </c>
      <c r="N100" s="142" t="s">
        <v>46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251</v>
      </c>
      <c r="AT100" s="145" t="s">
        <v>246</v>
      </c>
      <c r="AU100" s="145" t="s">
        <v>21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5364</v>
      </c>
    </row>
    <row r="101" spans="2:65" s="1" customFormat="1">
      <c r="B101" s="34"/>
      <c r="D101" s="147" t="s">
        <v>253</v>
      </c>
      <c r="F101" s="148" t="s">
        <v>5365</v>
      </c>
      <c r="I101" s="149"/>
      <c r="L101" s="34"/>
      <c r="M101" s="150"/>
      <c r="T101" s="55"/>
      <c r="AT101" s="18" t="s">
        <v>253</v>
      </c>
      <c r="AU101" s="18" t="s">
        <v>21</v>
      </c>
    </row>
    <row r="102" spans="2:65" s="1" customFormat="1">
      <c r="B102" s="34"/>
      <c r="D102" s="151" t="s">
        <v>255</v>
      </c>
      <c r="F102" s="152" t="s">
        <v>5366</v>
      </c>
      <c r="I102" s="149"/>
      <c r="L102" s="34"/>
      <c r="M102" s="150"/>
      <c r="T102" s="55"/>
      <c r="AT102" s="18" t="s">
        <v>255</v>
      </c>
      <c r="AU102" s="18" t="s">
        <v>21</v>
      </c>
    </row>
    <row r="103" spans="2:65" s="12" customFormat="1">
      <c r="B103" s="153"/>
      <c r="D103" s="147" t="s">
        <v>262</v>
      </c>
      <c r="E103" s="154" t="s">
        <v>29</v>
      </c>
      <c r="F103" s="155" t="s">
        <v>5367</v>
      </c>
      <c r="H103" s="156">
        <v>112</v>
      </c>
      <c r="I103" s="157"/>
      <c r="L103" s="153"/>
      <c r="M103" s="158"/>
      <c r="T103" s="159"/>
      <c r="AT103" s="154" t="s">
        <v>262</v>
      </c>
      <c r="AU103" s="154" t="s">
        <v>21</v>
      </c>
      <c r="AV103" s="12" t="s">
        <v>21</v>
      </c>
      <c r="AW103" s="12" t="s">
        <v>36</v>
      </c>
      <c r="AX103" s="12" t="s">
        <v>83</v>
      </c>
      <c r="AY103" s="154" t="s">
        <v>244</v>
      </c>
    </row>
    <row r="104" spans="2:65" s="1" customFormat="1" ht="16.5" customHeight="1">
      <c r="B104" s="34"/>
      <c r="C104" s="134" t="s">
        <v>286</v>
      </c>
      <c r="D104" s="134" t="s">
        <v>246</v>
      </c>
      <c r="E104" s="135" t="s">
        <v>1365</v>
      </c>
      <c r="F104" s="136" t="s">
        <v>1366</v>
      </c>
      <c r="G104" s="137" t="s">
        <v>274</v>
      </c>
      <c r="H104" s="138">
        <v>299</v>
      </c>
      <c r="I104" s="139"/>
      <c r="J104" s="140">
        <f>ROUND(I104*H104,2)</f>
        <v>0</v>
      </c>
      <c r="K104" s="136" t="s">
        <v>250</v>
      </c>
      <c r="L104" s="34"/>
      <c r="M104" s="141" t="s">
        <v>29</v>
      </c>
      <c r="N104" s="142" t="s">
        <v>46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251</v>
      </c>
      <c r="AT104" s="145" t="s">
        <v>246</v>
      </c>
      <c r="AU104" s="145" t="s">
        <v>21</v>
      </c>
      <c r="AY104" s="18" t="s">
        <v>244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83</v>
      </c>
      <c r="BK104" s="146">
        <f>ROUND(I104*H104,2)</f>
        <v>0</v>
      </c>
      <c r="BL104" s="18" t="s">
        <v>251</v>
      </c>
      <c r="BM104" s="145" t="s">
        <v>5368</v>
      </c>
    </row>
    <row r="105" spans="2:65" s="1" customFormat="1">
      <c r="B105" s="34"/>
      <c r="D105" s="147" t="s">
        <v>253</v>
      </c>
      <c r="F105" s="148" t="s">
        <v>1368</v>
      </c>
      <c r="I105" s="149"/>
      <c r="L105" s="34"/>
      <c r="M105" s="150"/>
      <c r="T105" s="55"/>
      <c r="AT105" s="18" t="s">
        <v>253</v>
      </c>
      <c r="AU105" s="18" t="s">
        <v>21</v>
      </c>
    </row>
    <row r="106" spans="2:65" s="1" customFormat="1">
      <c r="B106" s="34"/>
      <c r="D106" s="151" t="s">
        <v>255</v>
      </c>
      <c r="F106" s="152" t="s">
        <v>1369</v>
      </c>
      <c r="I106" s="149"/>
      <c r="L106" s="34"/>
      <c r="M106" s="150"/>
      <c r="T106" s="55"/>
      <c r="AT106" s="18" t="s">
        <v>255</v>
      </c>
      <c r="AU106" s="18" t="s">
        <v>21</v>
      </c>
    </row>
    <row r="107" spans="2:65" s="12" customFormat="1">
      <c r="B107" s="153"/>
      <c r="D107" s="147" t="s">
        <v>262</v>
      </c>
      <c r="E107" s="154" t="s">
        <v>29</v>
      </c>
      <c r="F107" s="155" t="s">
        <v>5369</v>
      </c>
      <c r="H107" s="156">
        <v>299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83</v>
      </c>
      <c r="AY107" s="154" t="s">
        <v>244</v>
      </c>
    </row>
    <row r="108" spans="2:65" s="1" customFormat="1" ht="24.2" customHeight="1">
      <c r="B108" s="34"/>
      <c r="C108" s="134" t="s">
        <v>293</v>
      </c>
      <c r="D108" s="134" t="s">
        <v>246</v>
      </c>
      <c r="E108" s="135" t="s">
        <v>4801</v>
      </c>
      <c r="F108" s="136" t="s">
        <v>4802</v>
      </c>
      <c r="G108" s="137" t="s">
        <v>274</v>
      </c>
      <c r="H108" s="138">
        <v>29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5370</v>
      </c>
    </row>
    <row r="109" spans="2:65" s="1" customFormat="1" ht="19.5">
      <c r="B109" s="34"/>
      <c r="D109" s="147" t="s">
        <v>253</v>
      </c>
      <c r="F109" s="148" t="s">
        <v>4804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4805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2" customFormat="1">
      <c r="B111" s="153"/>
      <c r="D111" s="147" t="s">
        <v>262</v>
      </c>
      <c r="E111" s="154" t="s">
        <v>29</v>
      </c>
      <c r="F111" s="155" t="s">
        <v>5371</v>
      </c>
      <c r="H111" s="156">
        <v>29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83</v>
      </c>
      <c r="AY111" s="154" t="s">
        <v>244</v>
      </c>
    </row>
    <row r="112" spans="2:65" s="1" customFormat="1" ht="21.75" customHeight="1">
      <c r="B112" s="34"/>
      <c r="C112" s="134" t="s">
        <v>300</v>
      </c>
      <c r="D112" s="134" t="s">
        <v>246</v>
      </c>
      <c r="E112" s="135" t="s">
        <v>849</v>
      </c>
      <c r="F112" s="136" t="s">
        <v>850</v>
      </c>
      <c r="G112" s="137" t="s">
        <v>274</v>
      </c>
      <c r="H112" s="138">
        <v>89.49</v>
      </c>
      <c r="I112" s="139"/>
      <c r="J112" s="140">
        <f>ROUND(I112*H112,2)</f>
        <v>0</v>
      </c>
      <c r="K112" s="136" t="s">
        <v>250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5372</v>
      </c>
    </row>
    <row r="113" spans="2:65" s="1" customFormat="1" ht="19.5">
      <c r="B113" s="34"/>
      <c r="D113" s="147" t="s">
        <v>253</v>
      </c>
      <c r="F113" s="148" t="s">
        <v>852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" customFormat="1">
      <c r="B114" s="34"/>
      <c r="D114" s="151" t="s">
        <v>255</v>
      </c>
      <c r="F114" s="152" t="s">
        <v>853</v>
      </c>
      <c r="I114" s="149"/>
      <c r="L114" s="34"/>
      <c r="M114" s="150"/>
      <c r="T114" s="55"/>
      <c r="AT114" s="18" t="s">
        <v>255</v>
      </c>
      <c r="AU114" s="18" t="s">
        <v>21</v>
      </c>
    </row>
    <row r="115" spans="2:65" s="12" customFormat="1">
      <c r="B115" s="153"/>
      <c r="D115" s="147" t="s">
        <v>262</v>
      </c>
      <c r="E115" s="154" t="s">
        <v>29</v>
      </c>
      <c r="F115" s="155" t="s">
        <v>5373</v>
      </c>
      <c r="H115" s="156">
        <v>89.49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83</v>
      </c>
      <c r="AY115" s="154" t="s">
        <v>244</v>
      </c>
    </row>
    <row r="116" spans="2:65" s="1" customFormat="1" ht="21.75" customHeight="1">
      <c r="B116" s="34"/>
      <c r="C116" s="134" t="s">
        <v>307</v>
      </c>
      <c r="D116" s="134" t="s">
        <v>246</v>
      </c>
      <c r="E116" s="135" t="s">
        <v>315</v>
      </c>
      <c r="F116" s="136" t="s">
        <v>316</v>
      </c>
      <c r="G116" s="137" t="s">
        <v>274</v>
      </c>
      <c r="H116" s="138">
        <v>282.75</v>
      </c>
      <c r="I116" s="139"/>
      <c r="J116" s="140">
        <f>ROUND(I116*H116,2)</f>
        <v>0</v>
      </c>
      <c r="K116" s="136" t="s">
        <v>250</v>
      </c>
      <c r="L116" s="34"/>
      <c r="M116" s="141" t="s">
        <v>29</v>
      </c>
      <c r="N116" s="142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251</v>
      </c>
      <c r="AT116" s="145" t="s">
        <v>246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5374</v>
      </c>
    </row>
    <row r="117" spans="2:65" s="1" customFormat="1" ht="19.5">
      <c r="B117" s="34"/>
      <c r="D117" s="147" t="s">
        <v>253</v>
      </c>
      <c r="F117" s="148" t="s">
        <v>318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>
      <c r="B118" s="34"/>
      <c r="D118" s="151" t="s">
        <v>255</v>
      </c>
      <c r="F118" s="152" t="s">
        <v>319</v>
      </c>
      <c r="I118" s="149"/>
      <c r="L118" s="34"/>
      <c r="M118" s="150"/>
      <c r="T118" s="55"/>
      <c r="AT118" s="18" t="s">
        <v>255</v>
      </c>
      <c r="AU118" s="18" t="s">
        <v>21</v>
      </c>
    </row>
    <row r="119" spans="2:65" s="12" customFormat="1">
      <c r="B119" s="153"/>
      <c r="D119" s="147" t="s">
        <v>262</v>
      </c>
      <c r="E119" s="154" t="s">
        <v>29</v>
      </c>
      <c r="F119" s="155" t="s">
        <v>5375</v>
      </c>
      <c r="H119" s="156">
        <v>225.3</v>
      </c>
      <c r="I119" s="157"/>
      <c r="L119" s="153"/>
      <c r="M119" s="158"/>
      <c r="T119" s="159"/>
      <c r="AT119" s="154" t="s">
        <v>262</v>
      </c>
      <c r="AU119" s="154" t="s">
        <v>21</v>
      </c>
      <c r="AV119" s="12" t="s">
        <v>21</v>
      </c>
      <c r="AW119" s="12" t="s">
        <v>36</v>
      </c>
      <c r="AX119" s="12" t="s">
        <v>75</v>
      </c>
      <c r="AY119" s="154" t="s">
        <v>244</v>
      </c>
    </row>
    <row r="120" spans="2:65" s="14" customFormat="1">
      <c r="B120" s="168"/>
      <c r="D120" s="147" t="s">
        <v>262</v>
      </c>
      <c r="E120" s="169" t="s">
        <v>29</v>
      </c>
      <c r="F120" s="170" t="s">
        <v>321</v>
      </c>
      <c r="H120" s="171">
        <v>225.3</v>
      </c>
      <c r="I120" s="172"/>
      <c r="L120" s="168"/>
      <c r="M120" s="173"/>
      <c r="T120" s="174"/>
      <c r="AT120" s="169" t="s">
        <v>262</v>
      </c>
      <c r="AU120" s="169" t="s">
        <v>21</v>
      </c>
      <c r="AV120" s="14" t="s">
        <v>264</v>
      </c>
      <c r="AW120" s="14" t="s">
        <v>36</v>
      </c>
      <c r="AX120" s="14" t="s">
        <v>75</v>
      </c>
      <c r="AY120" s="169" t="s">
        <v>244</v>
      </c>
    </row>
    <row r="121" spans="2:65" s="12" customFormat="1">
      <c r="B121" s="153"/>
      <c r="D121" s="147" t="s">
        <v>262</v>
      </c>
      <c r="E121" s="154" t="s">
        <v>29</v>
      </c>
      <c r="F121" s="155" t="s">
        <v>5376</v>
      </c>
      <c r="H121" s="156">
        <v>57.45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75</v>
      </c>
      <c r="AY121" s="154" t="s">
        <v>244</v>
      </c>
    </row>
    <row r="122" spans="2:65" s="14" customFormat="1">
      <c r="B122" s="168"/>
      <c r="D122" s="147" t="s">
        <v>262</v>
      </c>
      <c r="E122" s="169" t="s">
        <v>29</v>
      </c>
      <c r="F122" s="170" t="s">
        <v>321</v>
      </c>
      <c r="H122" s="171">
        <v>57.45</v>
      </c>
      <c r="I122" s="172"/>
      <c r="L122" s="168"/>
      <c r="M122" s="173"/>
      <c r="T122" s="174"/>
      <c r="AT122" s="169" t="s">
        <v>262</v>
      </c>
      <c r="AU122" s="169" t="s">
        <v>21</v>
      </c>
      <c r="AV122" s="14" t="s">
        <v>264</v>
      </c>
      <c r="AW122" s="14" t="s">
        <v>36</v>
      </c>
      <c r="AX122" s="14" t="s">
        <v>75</v>
      </c>
      <c r="AY122" s="169" t="s">
        <v>244</v>
      </c>
    </row>
    <row r="123" spans="2:65" s="13" customFormat="1">
      <c r="B123" s="160"/>
      <c r="D123" s="147" t="s">
        <v>262</v>
      </c>
      <c r="E123" s="161" t="s">
        <v>29</v>
      </c>
      <c r="F123" s="162" t="s">
        <v>271</v>
      </c>
      <c r="H123" s="163">
        <v>282.75</v>
      </c>
      <c r="I123" s="164"/>
      <c r="L123" s="160"/>
      <c r="M123" s="165"/>
      <c r="T123" s="166"/>
      <c r="AT123" s="161" t="s">
        <v>262</v>
      </c>
      <c r="AU123" s="161" t="s">
        <v>21</v>
      </c>
      <c r="AV123" s="13" t="s">
        <v>251</v>
      </c>
      <c r="AW123" s="13" t="s">
        <v>36</v>
      </c>
      <c r="AX123" s="13" t="s">
        <v>83</v>
      </c>
      <c r="AY123" s="161" t="s">
        <v>244</v>
      </c>
    </row>
    <row r="124" spans="2:65" s="1" customFormat="1" ht="21.75" customHeight="1">
      <c r="B124" s="34"/>
      <c r="C124" s="134" t="s">
        <v>314</v>
      </c>
      <c r="D124" s="134" t="s">
        <v>246</v>
      </c>
      <c r="E124" s="135" t="s">
        <v>325</v>
      </c>
      <c r="F124" s="136" t="s">
        <v>326</v>
      </c>
      <c r="G124" s="137" t="s">
        <v>274</v>
      </c>
      <c r="H124" s="138">
        <v>1059.4000000000001</v>
      </c>
      <c r="I124" s="139"/>
      <c r="J124" s="140">
        <f>ROUND(I124*H124,2)</f>
        <v>0</v>
      </c>
      <c r="K124" s="136" t="s">
        <v>250</v>
      </c>
      <c r="L124" s="34"/>
      <c r="M124" s="141" t="s">
        <v>29</v>
      </c>
      <c r="N124" s="142" t="s">
        <v>46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251</v>
      </c>
      <c r="AT124" s="145" t="s">
        <v>246</v>
      </c>
      <c r="AU124" s="145" t="s">
        <v>21</v>
      </c>
      <c r="AY124" s="18" t="s">
        <v>244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83</v>
      </c>
      <c r="BK124" s="146">
        <f>ROUND(I124*H124,2)</f>
        <v>0</v>
      </c>
      <c r="BL124" s="18" t="s">
        <v>251</v>
      </c>
      <c r="BM124" s="145" t="s">
        <v>5377</v>
      </c>
    </row>
    <row r="125" spans="2:65" s="1" customFormat="1" ht="19.5">
      <c r="B125" s="34"/>
      <c r="D125" s="147" t="s">
        <v>253</v>
      </c>
      <c r="F125" s="148" t="s">
        <v>328</v>
      </c>
      <c r="I125" s="149"/>
      <c r="L125" s="34"/>
      <c r="M125" s="150"/>
      <c r="T125" s="55"/>
      <c r="AT125" s="18" t="s">
        <v>253</v>
      </c>
      <c r="AU125" s="18" t="s">
        <v>21</v>
      </c>
    </row>
    <row r="126" spans="2:65" s="1" customFormat="1">
      <c r="B126" s="34"/>
      <c r="D126" s="151" t="s">
        <v>255</v>
      </c>
      <c r="F126" s="152" t="s">
        <v>329</v>
      </c>
      <c r="I126" s="149"/>
      <c r="L126" s="34"/>
      <c r="M126" s="150"/>
      <c r="T126" s="55"/>
      <c r="AT126" s="18" t="s">
        <v>255</v>
      </c>
      <c r="AU126" s="18" t="s">
        <v>21</v>
      </c>
    </row>
    <row r="127" spans="2:65" s="12" customFormat="1">
      <c r="B127" s="153"/>
      <c r="D127" s="147" t="s">
        <v>262</v>
      </c>
      <c r="E127" s="154" t="s">
        <v>29</v>
      </c>
      <c r="F127" s="155" t="s">
        <v>5378</v>
      </c>
      <c r="H127" s="156">
        <v>307</v>
      </c>
      <c r="I127" s="157"/>
      <c r="L127" s="153"/>
      <c r="M127" s="158"/>
      <c r="T127" s="159"/>
      <c r="AT127" s="154" t="s">
        <v>262</v>
      </c>
      <c r="AU127" s="154" t="s">
        <v>21</v>
      </c>
      <c r="AV127" s="12" t="s">
        <v>21</v>
      </c>
      <c r="AW127" s="12" t="s">
        <v>36</v>
      </c>
      <c r="AX127" s="12" t="s">
        <v>75</v>
      </c>
      <c r="AY127" s="154" t="s">
        <v>244</v>
      </c>
    </row>
    <row r="128" spans="2:65" s="14" customFormat="1">
      <c r="B128" s="168"/>
      <c r="D128" s="147" t="s">
        <v>262</v>
      </c>
      <c r="E128" s="169" t="s">
        <v>29</v>
      </c>
      <c r="F128" s="170" t="s">
        <v>321</v>
      </c>
      <c r="H128" s="171">
        <v>307</v>
      </c>
      <c r="I128" s="172"/>
      <c r="L128" s="168"/>
      <c r="M128" s="173"/>
      <c r="T128" s="174"/>
      <c r="AT128" s="169" t="s">
        <v>262</v>
      </c>
      <c r="AU128" s="169" t="s">
        <v>21</v>
      </c>
      <c r="AV128" s="14" t="s">
        <v>264</v>
      </c>
      <c r="AW128" s="14" t="s">
        <v>36</v>
      </c>
      <c r="AX128" s="14" t="s">
        <v>75</v>
      </c>
      <c r="AY128" s="169" t="s">
        <v>244</v>
      </c>
    </row>
    <row r="129" spans="2:65" s="12" customFormat="1">
      <c r="B129" s="153"/>
      <c r="D129" s="147" t="s">
        <v>262</v>
      </c>
      <c r="E129" s="154" t="s">
        <v>29</v>
      </c>
      <c r="F129" s="155" t="s">
        <v>5378</v>
      </c>
      <c r="H129" s="156">
        <v>307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75</v>
      </c>
      <c r="AY129" s="154" t="s">
        <v>244</v>
      </c>
    </row>
    <row r="130" spans="2:65" s="12" customFormat="1">
      <c r="B130" s="153"/>
      <c r="D130" s="147" t="s">
        <v>262</v>
      </c>
      <c r="E130" s="154" t="s">
        <v>29</v>
      </c>
      <c r="F130" s="155" t="s">
        <v>5379</v>
      </c>
      <c r="H130" s="156">
        <v>53.7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2" customFormat="1">
      <c r="B131" s="153"/>
      <c r="D131" s="147" t="s">
        <v>262</v>
      </c>
      <c r="E131" s="154" t="s">
        <v>29</v>
      </c>
      <c r="F131" s="155" t="s">
        <v>5380</v>
      </c>
      <c r="H131" s="156">
        <v>320.7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75</v>
      </c>
      <c r="AY131" s="154" t="s">
        <v>244</v>
      </c>
    </row>
    <row r="132" spans="2:65" s="12" customFormat="1">
      <c r="B132" s="153"/>
      <c r="D132" s="147" t="s">
        <v>262</v>
      </c>
      <c r="E132" s="154" t="s">
        <v>29</v>
      </c>
      <c r="F132" s="155" t="s">
        <v>5381</v>
      </c>
      <c r="H132" s="156">
        <v>71</v>
      </c>
      <c r="I132" s="157"/>
      <c r="L132" s="153"/>
      <c r="M132" s="158"/>
      <c r="T132" s="159"/>
      <c r="AT132" s="154" t="s">
        <v>262</v>
      </c>
      <c r="AU132" s="154" t="s">
        <v>21</v>
      </c>
      <c r="AV132" s="12" t="s">
        <v>21</v>
      </c>
      <c r="AW132" s="12" t="s">
        <v>36</v>
      </c>
      <c r="AX132" s="12" t="s">
        <v>75</v>
      </c>
      <c r="AY132" s="154" t="s">
        <v>244</v>
      </c>
    </row>
    <row r="133" spans="2:65" s="14" customFormat="1">
      <c r="B133" s="168"/>
      <c r="D133" s="147" t="s">
        <v>262</v>
      </c>
      <c r="E133" s="169" t="s">
        <v>5346</v>
      </c>
      <c r="F133" s="170" t="s">
        <v>321</v>
      </c>
      <c r="H133" s="171">
        <v>752.4</v>
      </c>
      <c r="I133" s="172"/>
      <c r="L133" s="168"/>
      <c r="M133" s="173"/>
      <c r="T133" s="174"/>
      <c r="AT133" s="169" t="s">
        <v>262</v>
      </c>
      <c r="AU133" s="169" t="s">
        <v>21</v>
      </c>
      <c r="AV133" s="14" t="s">
        <v>264</v>
      </c>
      <c r="AW133" s="14" t="s">
        <v>36</v>
      </c>
      <c r="AX133" s="14" t="s">
        <v>75</v>
      </c>
      <c r="AY133" s="169" t="s">
        <v>244</v>
      </c>
    </row>
    <row r="134" spans="2:65" s="13" customFormat="1">
      <c r="B134" s="160"/>
      <c r="D134" s="147" t="s">
        <v>262</v>
      </c>
      <c r="E134" s="161" t="s">
        <v>29</v>
      </c>
      <c r="F134" s="162" t="s">
        <v>271</v>
      </c>
      <c r="H134" s="163">
        <v>1059.4000000000001</v>
      </c>
      <c r="I134" s="164"/>
      <c r="L134" s="160"/>
      <c r="M134" s="165"/>
      <c r="T134" s="166"/>
      <c r="AT134" s="161" t="s">
        <v>262</v>
      </c>
      <c r="AU134" s="161" t="s">
        <v>21</v>
      </c>
      <c r="AV134" s="13" t="s">
        <v>251</v>
      </c>
      <c r="AW134" s="13" t="s">
        <v>36</v>
      </c>
      <c r="AX134" s="13" t="s">
        <v>83</v>
      </c>
      <c r="AY134" s="161" t="s">
        <v>244</v>
      </c>
    </row>
    <row r="135" spans="2:65" s="1" customFormat="1" ht="16.5" customHeight="1">
      <c r="B135" s="34"/>
      <c r="C135" s="134" t="s">
        <v>324</v>
      </c>
      <c r="D135" s="134" t="s">
        <v>246</v>
      </c>
      <c r="E135" s="135" t="s">
        <v>347</v>
      </c>
      <c r="F135" s="136" t="s">
        <v>348</v>
      </c>
      <c r="G135" s="137" t="s">
        <v>274</v>
      </c>
      <c r="H135" s="138">
        <v>1166.3499999999999</v>
      </c>
      <c r="I135" s="139"/>
      <c r="J135" s="140">
        <f>ROUND(I135*H135,2)</f>
        <v>0</v>
      </c>
      <c r="K135" s="136" t="s">
        <v>250</v>
      </c>
      <c r="L135" s="34"/>
      <c r="M135" s="141" t="s">
        <v>29</v>
      </c>
      <c r="N135" s="142" t="s">
        <v>46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251</v>
      </c>
      <c r="AT135" s="145" t="s">
        <v>246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251</v>
      </c>
      <c r="BM135" s="145" t="s">
        <v>5382</v>
      </c>
    </row>
    <row r="136" spans="2:65" s="1" customFormat="1" ht="19.5">
      <c r="B136" s="34"/>
      <c r="D136" s="147" t="s">
        <v>253</v>
      </c>
      <c r="F136" s="148" t="s">
        <v>350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>
      <c r="B137" s="34"/>
      <c r="D137" s="151" t="s">
        <v>255</v>
      </c>
      <c r="F137" s="152" t="s">
        <v>351</v>
      </c>
      <c r="I137" s="149"/>
      <c r="L137" s="34"/>
      <c r="M137" s="150"/>
      <c r="T137" s="55"/>
      <c r="AT137" s="18" t="s">
        <v>255</v>
      </c>
      <c r="AU137" s="18" t="s">
        <v>21</v>
      </c>
    </row>
    <row r="138" spans="2:65" s="12" customFormat="1">
      <c r="B138" s="153"/>
      <c r="D138" s="147" t="s">
        <v>262</v>
      </c>
      <c r="E138" s="154" t="s">
        <v>29</v>
      </c>
      <c r="F138" s="155" t="s">
        <v>5383</v>
      </c>
      <c r="H138" s="156">
        <v>788.2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75</v>
      </c>
      <c r="AY138" s="154" t="s">
        <v>244</v>
      </c>
    </row>
    <row r="139" spans="2:65" s="12" customFormat="1">
      <c r="B139" s="153"/>
      <c r="D139" s="147" t="s">
        <v>262</v>
      </c>
      <c r="E139" s="154" t="s">
        <v>29</v>
      </c>
      <c r="F139" s="155" t="s">
        <v>5384</v>
      </c>
      <c r="H139" s="156">
        <v>320.7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75</v>
      </c>
      <c r="AY139" s="154" t="s">
        <v>244</v>
      </c>
    </row>
    <row r="140" spans="2:65" s="12" customFormat="1">
      <c r="B140" s="153"/>
      <c r="D140" s="147" t="s">
        <v>262</v>
      </c>
      <c r="E140" s="154" t="s">
        <v>29</v>
      </c>
      <c r="F140" s="155" t="s">
        <v>5376</v>
      </c>
      <c r="H140" s="156">
        <v>57.45</v>
      </c>
      <c r="I140" s="157"/>
      <c r="L140" s="153"/>
      <c r="M140" s="158"/>
      <c r="T140" s="159"/>
      <c r="AT140" s="154" t="s">
        <v>262</v>
      </c>
      <c r="AU140" s="154" t="s">
        <v>21</v>
      </c>
      <c r="AV140" s="12" t="s">
        <v>21</v>
      </c>
      <c r="AW140" s="12" t="s">
        <v>36</v>
      </c>
      <c r="AX140" s="12" t="s">
        <v>75</v>
      </c>
      <c r="AY140" s="154" t="s">
        <v>244</v>
      </c>
    </row>
    <row r="141" spans="2:65" s="13" customFormat="1">
      <c r="B141" s="160"/>
      <c r="D141" s="147" t="s">
        <v>262</v>
      </c>
      <c r="E141" s="161" t="s">
        <v>29</v>
      </c>
      <c r="F141" s="162" t="s">
        <v>271</v>
      </c>
      <c r="H141" s="163">
        <v>1166.3499999999999</v>
      </c>
      <c r="I141" s="164"/>
      <c r="L141" s="160"/>
      <c r="M141" s="165"/>
      <c r="T141" s="166"/>
      <c r="AT141" s="161" t="s">
        <v>262</v>
      </c>
      <c r="AU141" s="161" t="s">
        <v>21</v>
      </c>
      <c r="AV141" s="13" t="s">
        <v>251</v>
      </c>
      <c r="AW141" s="13" t="s">
        <v>36</v>
      </c>
      <c r="AX141" s="13" t="s">
        <v>83</v>
      </c>
      <c r="AY141" s="161" t="s">
        <v>244</v>
      </c>
    </row>
    <row r="142" spans="2:65" s="1" customFormat="1" ht="21.75" customHeight="1">
      <c r="B142" s="34"/>
      <c r="C142" s="134" t="s">
        <v>336</v>
      </c>
      <c r="D142" s="134" t="s">
        <v>246</v>
      </c>
      <c r="E142" s="135" t="s">
        <v>392</v>
      </c>
      <c r="F142" s="136" t="s">
        <v>393</v>
      </c>
      <c r="G142" s="137" t="s">
        <v>274</v>
      </c>
      <c r="H142" s="138">
        <v>79.8</v>
      </c>
      <c r="I142" s="139"/>
      <c r="J142" s="140">
        <f>ROUND(I142*H142,2)</f>
        <v>0</v>
      </c>
      <c r="K142" s="136" t="s">
        <v>250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251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251</v>
      </c>
      <c r="BM142" s="145" t="s">
        <v>5385</v>
      </c>
    </row>
    <row r="143" spans="2:65" s="1" customFormat="1" ht="19.5">
      <c r="B143" s="34"/>
      <c r="D143" s="147" t="s">
        <v>253</v>
      </c>
      <c r="F143" s="148" t="s">
        <v>395</v>
      </c>
      <c r="I143" s="149"/>
      <c r="L143" s="34"/>
      <c r="M143" s="150"/>
      <c r="T143" s="55"/>
      <c r="AT143" s="18" t="s">
        <v>253</v>
      </c>
      <c r="AU143" s="18" t="s">
        <v>21</v>
      </c>
    </row>
    <row r="144" spans="2:65" s="1" customFormat="1">
      <c r="B144" s="34"/>
      <c r="D144" s="151" t="s">
        <v>255</v>
      </c>
      <c r="F144" s="152" t="s">
        <v>396</v>
      </c>
      <c r="I144" s="149"/>
      <c r="L144" s="34"/>
      <c r="M144" s="150"/>
      <c r="T144" s="55"/>
      <c r="AT144" s="18" t="s">
        <v>255</v>
      </c>
      <c r="AU144" s="18" t="s">
        <v>21</v>
      </c>
    </row>
    <row r="145" spans="2:65" s="12" customFormat="1">
      <c r="B145" s="153"/>
      <c r="D145" s="147" t="s">
        <v>262</v>
      </c>
      <c r="E145" s="154" t="s">
        <v>29</v>
      </c>
      <c r="F145" s="155" t="s">
        <v>5386</v>
      </c>
      <c r="H145" s="156">
        <v>44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75</v>
      </c>
      <c r="AY145" s="154" t="s">
        <v>244</v>
      </c>
    </row>
    <row r="146" spans="2:65" s="14" customFormat="1">
      <c r="B146" s="168"/>
      <c r="D146" s="147" t="s">
        <v>262</v>
      </c>
      <c r="E146" s="169" t="s">
        <v>29</v>
      </c>
      <c r="F146" s="170" t="s">
        <v>321</v>
      </c>
      <c r="H146" s="171">
        <v>44</v>
      </c>
      <c r="I146" s="172"/>
      <c r="L146" s="168"/>
      <c r="M146" s="173"/>
      <c r="T146" s="174"/>
      <c r="AT146" s="169" t="s">
        <v>262</v>
      </c>
      <c r="AU146" s="169" t="s">
        <v>21</v>
      </c>
      <c r="AV146" s="14" t="s">
        <v>264</v>
      </c>
      <c r="AW146" s="14" t="s">
        <v>36</v>
      </c>
      <c r="AX146" s="14" t="s">
        <v>75</v>
      </c>
      <c r="AY146" s="169" t="s">
        <v>244</v>
      </c>
    </row>
    <row r="147" spans="2:65" s="12" customFormat="1">
      <c r="B147" s="153"/>
      <c r="D147" s="147" t="s">
        <v>262</v>
      </c>
      <c r="E147" s="154" t="s">
        <v>29</v>
      </c>
      <c r="F147" s="155" t="s">
        <v>5387</v>
      </c>
      <c r="H147" s="156">
        <v>35.799999999999997</v>
      </c>
      <c r="I147" s="157"/>
      <c r="L147" s="153"/>
      <c r="M147" s="158"/>
      <c r="T147" s="159"/>
      <c r="AT147" s="154" t="s">
        <v>262</v>
      </c>
      <c r="AU147" s="154" t="s">
        <v>21</v>
      </c>
      <c r="AV147" s="12" t="s">
        <v>21</v>
      </c>
      <c r="AW147" s="12" t="s">
        <v>36</v>
      </c>
      <c r="AX147" s="12" t="s">
        <v>75</v>
      </c>
      <c r="AY147" s="154" t="s">
        <v>244</v>
      </c>
    </row>
    <row r="148" spans="2:65" s="14" customFormat="1">
      <c r="B148" s="168"/>
      <c r="D148" s="147" t="s">
        <v>262</v>
      </c>
      <c r="E148" s="169" t="s">
        <v>1039</v>
      </c>
      <c r="F148" s="170" t="s">
        <v>321</v>
      </c>
      <c r="H148" s="171">
        <v>35.799999999999997</v>
      </c>
      <c r="I148" s="172"/>
      <c r="L148" s="168"/>
      <c r="M148" s="173"/>
      <c r="T148" s="174"/>
      <c r="AT148" s="169" t="s">
        <v>262</v>
      </c>
      <c r="AU148" s="169" t="s">
        <v>21</v>
      </c>
      <c r="AV148" s="14" t="s">
        <v>264</v>
      </c>
      <c r="AW148" s="14" t="s">
        <v>36</v>
      </c>
      <c r="AX148" s="14" t="s">
        <v>75</v>
      </c>
      <c r="AY148" s="169" t="s">
        <v>244</v>
      </c>
    </row>
    <row r="149" spans="2:65" s="13" customFormat="1">
      <c r="B149" s="160"/>
      <c r="D149" s="147" t="s">
        <v>262</v>
      </c>
      <c r="E149" s="161" t="s">
        <v>29</v>
      </c>
      <c r="F149" s="162" t="s">
        <v>271</v>
      </c>
      <c r="H149" s="163">
        <v>79.8</v>
      </c>
      <c r="I149" s="164"/>
      <c r="L149" s="160"/>
      <c r="M149" s="165"/>
      <c r="T149" s="166"/>
      <c r="AT149" s="161" t="s">
        <v>262</v>
      </c>
      <c r="AU149" s="161" t="s">
        <v>21</v>
      </c>
      <c r="AV149" s="13" t="s">
        <v>251</v>
      </c>
      <c r="AW149" s="13" t="s">
        <v>36</v>
      </c>
      <c r="AX149" s="13" t="s">
        <v>83</v>
      </c>
      <c r="AY149" s="161" t="s">
        <v>244</v>
      </c>
    </row>
    <row r="150" spans="2:65" s="1" customFormat="1" ht="24.2" customHeight="1">
      <c r="B150" s="34"/>
      <c r="C150" s="134" t="s">
        <v>340</v>
      </c>
      <c r="D150" s="134" t="s">
        <v>246</v>
      </c>
      <c r="E150" s="135" t="s">
        <v>400</v>
      </c>
      <c r="F150" s="136" t="s">
        <v>401</v>
      </c>
      <c r="G150" s="137" t="s">
        <v>274</v>
      </c>
      <c r="H150" s="138">
        <v>798</v>
      </c>
      <c r="I150" s="139"/>
      <c r="J150" s="140">
        <f>ROUND(I150*H150,2)</f>
        <v>0</v>
      </c>
      <c r="K150" s="136" t="s">
        <v>250</v>
      </c>
      <c r="L150" s="34"/>
      <c r="M150" s="141" t="s">
        <v>29</v>
      </c>
      <c r="N150" s="142" t="s">
        <v>46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251</v>
      </c>
      <c r="AT150" s="145" t="s">
        <v>246</v>
      </c>
      <c r="AU150" s="145" t="s">
        <v>21</v>
      </c>
      <c r="AY150" s="18" t="s">
        <v>244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83</v>
      </c>
      <c r="BK150" s="146">
        <f>ROUND(I150*H150,2)</f>
        <v>0</v>
      </c>
      <c r="BL150" s="18" t="s">
        <v>251</v>
      </c>
      <c r="BM150" s="145" t="s">
        <v>5388</v>
      </c>
    </row>
    <row r="151" spans="2:65" s="1" customFormat="1" ht="19.5">
      <c r="B151" s="34"/>
      <c r="D151" s="147" t="s">
        <v>253</v>
      </c>
      <c r="F151" s="148" t="s">
        <v>403</v>
      </c>
      <c r="I151" s="149"/>
      <c r="L151" s="34"/>
      <c r="M151" s="150"/>
      <c r="T151" s="55"/>
      <c r="AT151" s="18" t="s">
        <v>253</v>
      </c>
      <c r="AU151" s="18" t="s">
        <v>21</v>
      </c>
    </row>
    <row r="152" spans="2:65" s="1" customFormat="1">
      <c r="B152" s="34"/>
      <c r="D152" s="151" t="s">
        <v>255</v>
      </c>
      <c r="F152" s="152" t="s">
        <v>404</v>
      </c>
      <c r="I152" s="149"/>
      <c r="L152" s="34"/>
      <c r="M152" s="150"/>
      <c r="T152" s="55"/>
      <c r="AT152" s="18" t="s">
        <v>255</v>
      </c>
      <c r="AU152" s="18" t="s">
        <v>21</v>
      </c>
    </row>
    <row r="153" spans="2:65" s="12" customFormat="1">
      <c r="B153" s="153"/>
      <c r="D153" s="147" t="s">
        <v>262</v>
      </c>
      <c r="E153" s="154" t="s">
        <v>29</v>
      </c>
      <c r="F153" s="155" t="s">
        <v>5389</v>
      </c>
      <c r="H153" s="156">
        <v>798</v>
      </c>
      <c r="I153" s="157"/>
      <c r="L153" s="153"/>
      <c r="M153" s="158"/>
      <c r="T153" s="159"/>
      <c r="AT153" s="154" t="s">
        <v>262</v>
      </c>
      <c r="AU153" s="154" t="s">
        <v>21</v>
      </c>
      <c r="AV153" s="12" t="s">
        <v>21</v>
      </c>
      <c r="AW153" s="12" t="s">
        <v>36</v>
      </c>
      <c r="AX153" s="12" t="s">
        <v>83</v>
      </c>
      <c r="AY153" s="154" t="s">
        <v>244</v>
      </c>
    </row>
    <row r="154" spans="2:65" s="1" customFormat="1" ht="16.5" customHeight="1">
      <c r="B154" s="34"/>
      <c r="C154" s="134" t="s">
        <v>346</v>
      </c>
      <c r="D154" s="134" t="s">
        <v>246</v>
      </c>
      <c r="E154" s="135" t="s">
        <v>414</v>
      </c>
      <c r="F154" s="136" t="s">
        <v>415</v>
      </c>
      <c r="G154" s="137" t="s">
        <v>416</v>
      </c>
      <c r="H154" s="138">
        <v>159.6</v>
      </c>
      <c r="I154" s="139"/>
      <c r="J154" s="140">
        <f>ROUND(I154*H154,2)</f>
        <v>0</v>
      </c>
      <c r="K154" s="136" t="s">
        <v>250</v>
      </c>
      <c r="L154" s="34"/>
      <c r="M154" s="141" t="s">
        <v>29</v>
      </c>
      <c r="N154" s="142" t="s">
        <v>46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251</v>
      </c>
      <c r="AT154" s="145" t="s">
        <v>246</v>
      </c>
      <c r="AU154" s="145" t="s">
        <v>21</v>
      </c>
      <c r="AY154" s="18" t="s">
        <v>244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83</v>
      </c>
      <c r="BK154" s="146">
        <f>ROUND(I154*H154,2)</f>
        <v>0</v>
      </c>
      <c r="BL154" s="18" t="s">
        <v>251</v>
      </c>
      <c r="BM154" s="145" t="s">
        <v>5390</v>
      </c>
    </row>
    <row r="155" spans="2:65" s="1" customFormat="1" ht="19.5">
      <c r="B155" s="34"/>
      <c r="D155" s="147" t="s">
        <v>253</v>
      </c>
      <c r="F155" s="148" t="s">
        <v>418</v>
      </c>
      <c r="I155" s="149"/>
      <c r="L155" s="34"/>
      <c r="M155" s="150"/>
      <c r="T155" s="55"/>
      <c r="AT155" s="18" t="s">
        <v>253</v>
      </c>
      <c r="AU155" s="18" t="s">
        <v>21</v>
      </c>
    </row>
    <row r="156" spans="2:65" s="1" customFormat="1">
      <c r="B156" s="34"/>
      <c r="D156" s="151" t="s">
        <v>255</v>
      </c>
      <c r="F156" s="152" t="s">
        <v>419</v>
      </c>
      <c r="I156" s="149"/>
      <c r="L156" s="34"/>
      <c r="M156" s="150"/>
      <c r="T156" s="55"/>
      <c r="AT156" s="18" t="s">
        <v>255</v>
      </c>
      <c r="AU156" s="18" t="s">
        <v>21</v>
      </c>
    </row>
    <row r="157" spans="2:65" s="12" customFormat="1">
      <c r="B157" s="153"/>
      <c r="D157" s="147" t="s">
        <v>262</v>
      </c>
      <c r="E157" s="154" t="s">
        <v>29</v>
      </c>
      <c r="F157" s="155" t="s">
        <v>5391</v>
      </c>
      <c r="H157" s="156">
        <v>159.6</v>
      </c>
      <c r="I157" s="157"/>
      <c r="L157" s="153"/>
      <c r="M157" s="158"/>
      <c r="T157" s="159"/>
      <c r="AT157" s="154" t="s">
        <v>262</v>
      </c>
      <c r="AU157" s="154" t="s">
        <v>21</v>
      </c>
      <c r="AV157" s="12" t="s">
        <v>21</v>
      </c>
      <c r="AW157" s="12" t="s">
        <v>36</v>
      </c>
      <c r="AX157" s="12" t="s">
        <v>83</v>
      </c>
      <c r="AY157" s="154" t="s">
        <v>244</v>
      </c>
    </row>
    <row r="158" spans="2:65" s="1" customFormat="1" ht="16.5" customHeight="1">
      <c r="B158" s="34"/>
      <c r="C158" s="134" t="s">
        <v>8</v>
      </c>
      <c r="D158" s="134" t="s">
        <v>246</v>
      </c>
      <c r="E158" s="135" t="s">
        <v>428</v>
      </c>
      <c r="F158" s="136" t="s">
        <v>429</v>
      </c>
      <c r="G158" s="137" t="s">
        <v>274</v>
      </c>
      <c r="H158" s="138">
        <v>568.1</v>
      </c>
      <c r="I158" s="139"/>
      <c r="J158" s="140">
        <f>ROUND(I158*H158,2)</f>
        <v>0</v>
      </c>
      <c r="K158" s="136" t="s">
        <v>250</v>
      </c>
      <c r="L158" s="34"/>
      <c r="M158" s="141" t="s">
        <v>29</v>
      </c>
      <c r="N158" s="142" t="s">
        <v>46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251</v>
      </c>
      <c r="AT158" s="145" t="s">
        <v>246</v>
      </c>
      <c r="AU158" s="145" t="s">
        <v>21</v>
      </c>
      <c r="AY158" s="18" t="s">
        <v>244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83</v>
      </c>
      <c r="BK158" s="146">
        <f>ROUND(I158*H158,2)</f>
        <v>0</v>
      </c>
      <c r="BL158" s="18" t="s">
        <v>251</v>
      </c>
      <c r="BM158" s="145" t="s">
        <v>5392</v>
      </c>
    </row>
    <row r="159" spans="2:65" s="1" customFormat="1">
      <c r="B159" s="34"/>
      <c r="D159" s="147" t="s">
        <v>253</v>
      </c>
      <c r="F159" s="148" t="s">
        <v>431</v>
      </c>
      <c r="I159" s="149"/>
      <c r="L159" s="34"/>
      <c r="M159" s="150"/>
      <c r="T159" s="55"/>
      <c r="AT159" s="18" t="s">
        <v>253</v>
      </c>
      <c r="AU159" s="18" t="s">
        <v>21</v>
      </c>
    </row>
    <row r="160" spans="2:65" s="1" customFormat="1">
      <c r="B160" s="34"/>
      <c r="D160" s="151" t="s">
        <v>255</v>
      </c>
      <c r="F160" s="152" t="s">
        <v>432</v>
      </c>
      <c r="I160" s="149"/>
      <c r="L160" s="34"/>
      <c r="M160" s="150"/>
      <c r="T160" s="55"/>
      <c r="AT160" s="18" t="s">
        <v>255</v>
      </c>
      <c r="AU160" s="18" t="s">
        <v>21</v>
      </c>
    </row>
    <row r="161" spans="2:65" s="12" customFormat="1">
      <c r="B161" s="153"/>
      <c r="D161" s="147" t="s">
        <v>262</v>
      </c>
      <c r="E161" s="154" t="s">
        <v>29</v>
      </c>
      <c r="F161" s="155" t="s">
        <v>5375</v>
      </c>
      <c r="H161" s="156">
        <v>225.3</v>
      </c>
      <c r="I161" s="157"/>
      <c r="L161" s="153"/>
      <c r="M161" s="158"/>
      <c r="T161" s="159"/>
      <c r="AT161" s="154" t="s">
        <v>262</v>
      </c>
      <c r="AU161" s="154" t="s">
        <v>21</v>
      </c>
      <c r="AV161" s="12" t="s">
        <v>21</v>
      </c>
      <c r="AW161" s="12" t="s">
        <v>36</v>
      </c>
      <c r="AX161" s="12" t="s">
        <v>75</v>
      </c>
      <c r="AY161" s="154" t="s">
        <v>244</v>
      </c>
    </row>
    <row r="162" spans="2:65" s="12" customFormat="1">
      <c r="B162" s="153"/>
      <c r="D162" s="147" t="s">
        <v>262</v>
      </c>
      <c r="E162" s="154" t="s">
        <v>29</v>
      </c>
      <c r="F162" s="155" t="s">
        <v>5393</v>
      </c>
      <c r="H162" s="156">
        <v>35.799999999999997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75</v>
      </c>
      <c r="AY162" s="154" t="s">
        <v>244</v>
      </c>
    </row>
    <row r="163" spans="2:65" s="12" customFormat="1">
      <c r="B163" s="153"/>
      <c r="D163" s="147" t="s">
        <v>262</v>
      </c>
      <c r="E163" s="154" t="s">
        <v>29</v>
      </c>
      <c r="F163" s="155" t="s">
        <v>5378</v>
      </c>
      <c r="H163" s="156">
        <v>307</v>
      </c>
      <c r="I163" s="157"/>
      <c r="L163" s="153"/>
      <c r="M163" s="158"/>
      <c r="T163" s="159"/>
      <c r="AT163" s="154" t="s">
        <v>262</v>
      </c>
      <c r="AU163" s="154" t="s">
        <v>21</v>
      </c>
      <c r="AV163" s="12" t="s">
        <v>21</v>
      </c>
      <c r="AW163" s="12" t="s">
        <v>36</v>
      </c>
      <c r="AX163" s="12" t="s">
        <v>75</v>
      </c>
      <c r="AY163" s="154" t="s">
        <v>244</v>
      </c>
    </row>
    <row r="164" spans="2:65" s="13" customFormat="1">
      <c r="B164" s="160"/>
      <c r="D164" s="147" t="s">
        <v>262</v>
      </c>
      <c r="E164" s="161" t="s">
        <v>29</v>
      </c>
      <c r="F164" s="162" t="s">
        <v>271</v>
      </c>
      <c r="H164" s="163">
        <v>568.1</v>
      </c>
      <c r="I164" s="164"/>
      <c r="L164" s="160"/>
      <c r="M164" s="165"/>
      <c r="T164" s="166"/>
      <c r="AT164" s="161" t="s">
        <v>262</v>
      </c>
      <c r="AU164" s="161" t="s">
        <v>21</v>
      </c>
      <c r="AV164" s="13" t="s">
        <v>251</v>
      </c>
      <c r="AW164" s="13" t="s">
        <v>36</v>
      </c>
      <c r="AX164" s="13" t="s">
        <v>83</v>
      </c>
      <c r="AY164" s="161" t="s">
        <v>244</v>
      </c>
    </row>
    <row r="165" spans="2:65" s="1" customFormat="1" ht="16.5" customHeight="1">
      <c r="B165" s="34"/>
      <c r="C165" s="134" t="s">
        <v>359</v>
      </c>
      <c r="D165" s="134" t="s">
        <v>246</v>
      </c>
      <c r="E165" s="135" t="s">
        <v>353</v>
      </c>
      <c r="F165" s="136" t="s">
        <v>354</v>
      </c>
      <c r="G165" s="137" t="s">
        <v>274</v>
      </c>
      <c r="H165" s="138">
        <v>307</v>
      </c>
      <c r="I165" s="139"/>
      <c r="J165" s="140">
        <f>ROUND(I165*H165,2)</f>
        <v>0</v>
      </c>
      <c r="K165" s="136" t="s">
        <v>250</v>
      </c>
      <c r="L165" s="34"/>
      <c r="M165" s="141" t="s">
        <v>29</v>
      </c>
      <c r="N165" s="142" t="s">
        <v>46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251</v>
      </c>
      <c r="AT165" s="145" t="s">
        <v>246</v>
      </c>
      <c r="AU165" s="145" t="s">
        <v>21</v>
      </c>
      <c r="AY165" s="18" t="s">
        <v>244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83</v>
      </c>
      <c r="BK165" s="146">
        <f>ROUND(I165*H165,2)</f>
        <v>0</v>
      </c>
      <c r="BL165" s="18" t="s">
        <v>251</v>
      </c>
      <c r="BM165" s="145" t="s">
        <v>5394</v>
      </c>
    </row>
    <row r="166" spans="2:65" s="1" customFormat="1" ht="19.5">
      <c r="B166" s="34"/>
      <c r="D166" s="147" t="s">
        <v>253</v>
      </c>
      <c r="F166" s="148" t="s">
        <v>356</v>
      </c>
      <c r="I166" s="149"/>
      <c r="L166" s="34"/>
      <c r="M166" s="150"/>
      <c r="T166" s="55"/>
      <c r="AT166" s="18" t="s">
        <v>253</v>
      </c>
      <c r="AU166" s="18" t="s">
        <v>21</v>
      </c>
    </row>
    <row r="167" spans="2:65" s="1" customFormat="1">
      <c r="B167" s="34"/>
      <c r="D167" s="151" t="s">
        <v>255</v>
      </c>
      <c r="F167" s="152" t="s">
        <v>357</v>
      </c>
      <c r="I167" s="149"/>
      <c r="L167" s="34"/>
      <c r="M167" s="150"/>
      <c r="T167" s="55"/>
      <c r="AT167" s="18" t="s">
        <v>255</v>
      </c>
      <c r="AU167" s="18" t="s">
        <v>21</v>
      </c>
    </row>
    <row r="168" spans="2:65" s="12" customFormat="1">
      <c r="B168" s="153"/>
      <c r="D168" s="147" t="s">
        <v>262</v>
      </c>
      <c r="E168" s="154" t="s">
        <v>29</v>
      </c>
      <c r="F168" s="155" t="s">
        <v>5378</v>
      </c>
      <c r="H168" s="156">
        <v>307</v>
      </c>
      <c r="I168" s="157"/>
      <c r="L168" s="153"/>
      <c r="M168" s="158"/>
      <c r="T168" s="159"/>
      <c r="AT168" s="154" t="s">
        <v>262</v>
      </c>
      <c r="AU168" s="154" t="s">
        <v>21</v>
      </c>
      <c r="AV168" s="12" t="s">
        <v>21</v>
      </c>
      <c r="AW168" s="12" t="s">
        <v>36</v>
      </c>
      <c r="AX168" s="12" t="s">
        <v>83</v>
      </c>
      <c r="AY168" s="154" t="s">
        <v>244</v>
      </c>
    </row>
    <row r="169" spans="2:65" s="1" customFormat="1" ht="16.5" customHeight="1">
      <c r="B169" s="34"/>
      <c r="C169" s="134" t="s">
        <v>366</v>
      </c>
      <c r="D169" s="134" t="s">
        <v>246</v>
      </c>
      <c r="E169" s="135" t="s">
        <v>469</v>
      </c>
      <c r="F169" s="136" t="s">
        <v>470</v>
      </c>
      <c r="G169" s="137" t="s">
        <v>249</v>
      </c>
      <c r="H169" s="138">
        <v>346</v>
      </c>
      <c r="I169" s="139"/>
      <c r="J169" s="140">
        <f>ROUND(I169*H169,2)</f>
        <v>0</v>
      </c>
      <c r="K169" s="136" t="s">
        <v>250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251</v>
      </c>
      <c r="BM169" s="145" t="s">
        <v>5395</v>
      </c>
    </row>
    <row r="170" spans="2:65" s="1" customFormat="1">
      <c r="B170" s="34"/>
      <c r="D170" s="147" t="s">
        <v>253</v>
      </c>
      <c r="F170" s="148" t="s">
        <v>472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>
      <c r="B171" s="34"/>
      <c r="D171" s="151" t="s">
        <v>255</v>
      </c>
      <c r="F171" s="152" t="s">
        <v>473</v>
      </c>
      <c r="I171" s="149"/>
      <c r="L171" s="34"/>
      <c r="M171" s="150"/>
      <c r="T171" s="55"/>
      <c r="AT171" s="18" t="s">
        <v>255</v>
      </c>
      <c r="AU171" s="18" t="s">
        <v>21</v>
      </c>
    </row>
    <row r="172" spans="2:65" s="12" customFormat="1">
      <c r="B172" s="153"/>
      <c r="D172" s="147" t="s">
        <v>262</v>
      </c>
      <c r="E172" s="154" t="s">
        <v>29</v>
      </c>
      <c r="F172" s="155" t="s">
        <v>5396</v>
      </c>
      <c r="H172" s="156">
        <v>346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83</v>
      </c>
      <c r="AY172" s="154" t="s">
        <v>244</v>
      </c>
    </row>
    <row r="173" spans="2:65" s="1" customFormat="1" ht="16.5" customHeight="1">
      <c r="B173" s="34"/>
      <c r="C173" s="134" t="s">
        <v>372</v>
      </c>
      <c r="D173" s="134" t="s">
        <v>246</v>
      </c>
      <c r="E173" s="135" t="s">
        <v>4086</v>
      </c>
      <c r="F173" s="136" t="s">
        <v>4087</v>
      </c>
      <c r="G173" s="137" t="s">
        <v>249</v>
      </c>
      <c r="H173" s="138">
        <v>383</v>
      </c>
      <c r="I173" s="139"/>
      <c r="J173" s="140">
        <f>ROUND(I173*H173,2)</f>
        <v>0</v>
      </c>
      <c r="K173" s="136" t="s">
        <v>250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251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251</v>
      </c>
      <c r="BM173" s="145" t="s">
        <v>5397</v>
      </c>
    </row>
    <row r="174" spans="2:65" s="1" customFormat="1">
      <c r="B174" s="34"/>
      <c r="D174" s="147" t="s">
        <v>253</v>
      </c>
      <c r="F174" s="148" t="s">
        <v>4089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>
      <c r="B175" s="34"/>
      <c r="D175" s="151" t="s">
        <v>255</v>
      </c>
      <c r="F175" s="152" t="s">
        <v>4090</v>
      </c>
      <c r="I175" s="149"/>
      <c r="L175" s="34"/>
      <c r="M175" s="150"/>
      <c r="T175" s="55"/>
      <c r="AT175" s="18" t="s">
        <v>255</v>
      </c>
      <c r="AU175" s="18" t="s">
        <v>21</v>
      </c>
    </row>
    <row r="176" spans="2:65" s="12" customFormat="1">
      <c r="B176" s="153"/>
      <c r="D176" s="147" t="s">
        <v>262</v>
      </c>
      <c r="E176" s="154" t="s">
        <v>29</v>
      </c>
      <c r="F176" s="155" t="s">
        <v>5398</v>
      </c>
      <c r="H176" s="156">
        <v>383</v>
      </c>
      <c r="I176" s="157"/>
      <c r="L176" s="153"/>
      <c r="M176" s="158"/>
      <c r="T176" s="159"/>
      <c r="AT176" s="154" t="s">
        <v>262</v>
      </c>
      <c r="AU176" s="154" t="s">
        <v>21</v>
      </c>
      <c r="AV176" s="12" t="s">
        <v>21</v>
      </c>
      <c r="AW176" s="12" t="s">
        <v>36</v>
      </c>
      <c r="AX176" s="12" t="s">
        <v>83</v>
      </c>
      <c r="AY176" s="154" t="s">
        <v>244</v>
      </c>
    </row>
    <row r="177" spans="2:65" s="1" customFormat="1" ht="16.5" customHeight="1">
      <c r="B177" s="34"/>
      <c r="C177" s="134" t="s">
        <v>378</v>
      </c>
      <c r="D177" s="134" t="s">
        <v>246</v>
      </c>
      <c r="E177" s="135" t="s">
        <v>456</v>
      </c>
      <c r="F177" s="136" t="s">
        <v>457</v>
      </c>
      <c r="G177" s="137" t="s">
        <v>249</v>
      </c>
      <c r="H177" s="138">
        <v>383</v>
      </c>
      <c r="I177" s="139"/>
      <c r="J177" s="140">
        <f>ROUND(I177*H177,2)</f>
        <v>0</v>
      </c>
      <c r="K177" s="136" t="s">
        <v>250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5399</v>
      </c>
    </row>
    <row r="178" spans="2:65" s="1" customFormat="1">
      <c r="B178" s="34"/>
      <c r="D178" s="147" t="s">
        <v>253</v>
      </c>
      <c r="F178" s="148" t="s">
        <v>459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>
      <c r="B179" s="34"/>
      <c r="D179" s="151" t="s">
        <v>255</v>
      </c>
      <c r="F179" s="152" t="s">
        <v>460</v>
      </c>
      <c r="I179" s="149"/>
      <c r="L179" s="34"/>
      <c r="M179" s="150"/>
      <c r="T179" s="55"/>
      <c r="AT179" s="18" t="s">
        <v>255</v>
      </c>
      <c r="AU179" s="18" t="s">
        <v>21</v>
      </c>
    </row>
    <row r="180" spans="2:65" s="1" customFormat="1" ht="16.5" customHeight="1">
      <c r="B180" s="34"/>
      <c r="C180" s="175" t="s">
        <v>385</v>
      </c>
      <c r="D180" s="175" t="s">
        <v>373</v>
      </c>
      <c r="E180" s="176" t="s">
        <v>462</v>
      </c>
      <c r="F180" s="177" t="s">
        <v>463</v>
      </c>
      <c r="G180" s="178" t="s">
        <v>464</v>
      </c>
      <c r="H180" s="179">
        <v>7.66</v>
      </c>
      <c r="I180" s="180"/>
      <c r="J180" s="181">
        <f>ROUND(I180*H180,2)</f>
        <v>0</v>
      </c>
      <c r="K180" s="177" t="s">
        <v>250</v>
      </c>
      <c r="L180" s="182"/>
      <c r="M180" s="183" t="s">
        <v>29</v>
      </c>
      <c r="N180" s="184" t="s">
        <v>46</v>
      </c>
      <c r="P180" s="143">
        <f>O180*H180</f>
        <v>0</v>
      </c>
      <c r="Q180" s="143">
        <v>1E-3</v>
      </c>
      <c r="R180" s="143">
        <f>Q180*H180</f>
        <v>7.6600000000000001E-3</v>
      </c>
      <c r="S180" s="143">
        <v>0</v>
      </c>
      <c r="T180" s="144">
        <f>S180*H180</f>
        <v>0</v>
      </c>
      <c r="AR180" s="145" t="s">
        <v>300</v>
      </c>
      <c r="AT180" s="145" t="s">
        <v>373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5400</v>
      </c>
    </row>
    <row r="181" spans="2:65" s="1" customFormat="1">
      <c r="B181" s="34"/>
      <c r="D181" s="147" t="s">
        <v>253</v>
      </c>
      <c r="F181" s="148" t="s">
        <v>463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2" customFormat="1">
      <c r="B182" s="153"/>
      <c r="D182" s="147" t="s">
        <v>262</v>
      </c>
      <c r="F182" s="155" t="s">
        <v>5401</v>
      </c>
      <c r="H182" s="156">
        <v>7.66</v>
      </c>
      <c r="I182" s="157"/>
      <c r="L182" s="153"/>
      <c r="M182" s="158"/>
      <c r="T182" s="159"/>
      <c r="AT182" s="154" t="s">
        <v>262</v>
      </c>
      <c r="AU182" s="154" t="s">
        <v>21</v>
      </c>
      <c r="AV182" s="12" t="s">
        <v>21</v>
      </c>
      <c r="AW182" s="12" t="s">
        <v>4</v>
      </c>
      <c r="AX182" s="12" t="s">
        <v>83</v>
      </c>
      <c r="AY182" s="154" t="s">
        <v>244</v>
      </c>
    </row>
    <row r="183" spans="2:65" s="1" customFormat="1" ht="16.5" customHeight="1">
      <c r="B183" s="34"/>
      <c r="C183" s="134" t="s">
        <v>7</v>
      </c>
      <c r="D183" s="134" t="s">
        <v>246</v>
      </c>
      <c r="E183" s="135" t="s">
        <v>1282</v>
      </c>
      <c r="F183" s="136" t="s">
        <v>1283</v>
      </c>
      <c r="G183" s="137" t="s">
        <v>249</v>
      </c>
      <c r="H183" s="138">
        <v>1288</v>
      </c>
      <c r="I183" s="139"/>
      <c r="J183" s="140">
        <f>ROUND(I183*H183,2)</f>
        <v>0</v>
      </c>
      <c r="K183" s="136" t="s">
        <v>250</v>
      </c>
      <c r="L183" s="34"/>
      <c r="M183" s="141" t="s">
        <v>29</v>
      </c>
      <c r="N183" s="142" t="s">
        <v>46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251</v>
      </c>
      <c r="AT183" s="145" t="s">
        <v>246</v>
      </c>
      <c r="AU183" s="145" t="s">
        <v>21</v>
      </c>
      <c r="AY183" s="18" t="s">
        <v>244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83</v>
      </c>
      <c r="BK183" s="146">
        <f>ROUND(I183*H183,2)</f>
        <v>0</v>
      </c>
      <c r="BL183" s="18" t="s">
        <v>251</v>
      </c>
      <c r="BM183" s="145" t="s">
        <v>5402</v>
      </c>
    </row>
    <row r="184" spans="2:65" s="1" customFormat="1" ht="19.5">
      <c r="B184" s="34"/>
      <c r="D184" s="147" t="s">
        <v>253</v>
      </c>
      <c r="F184" s="148" t="s">
        <v>1285</v>
      </c>
      <c r="I184" s="149"/>
      <c r="L184" s="34"/>
      <c r="M184" s="150"/>
      <c r="T184" s="55"/>
      <c r="AT184" s="18" t="s">
        <v>253</v>
      </c>
      <c r="AU184" s="18" t="s">
        <v>21</v>
      </c>
    </row>
    <row r="185" spans="2:65" s="1" customFormat="1">
      <c r="B185" s="34"/>
      <c r="D185" s="151" t="s">
        <v>255</v>
      </c>
      <c r="F185" s="152" t="s">
        <v>1286</v>
      </c>
      <c r="I185" s="149"/>
      <c r="L185" s="34"/>
      <c r="M185" s="150"/>
      <c r="T185" s="55"/>
      <c r="AT185" s="18" t="s">
        <v>255</v>
      </c>
      <c r="AU185" s="18" t="s">
        <v>21</v>
      </c>
    </row>
    <row r="186" spans="2:65" s="12" customFormat="1">
      <c r="B186" s="153"/>
      <c r="D186" s="147" t="s">
        <v>262</v>
      </c>
      <c r="E186" s="154" t="s">
        <v>29</v>
      </c>
      <c r="F186" s="155" t="s">
        <v>5403</v>
      </c>
      <c r="H186" s="156">
        <v>1288</v>
      </c>
      <c r="I186" s="157"/>
      <c r="L186" s="153"/>
      <c r="M186" s="158"/>
      <c r="T186" s="159"/>
      <c r="AT186" s="154" t="s">
        <v>262</v>
      </c>
      <c r="AU186" s="154" t="s">
        <v>21</v>
      </c>
      <c r="AV186" s="12" t="s">
        <v>21</v>
      </c>
      <c r="AW186" s="12" t="s">
        <v>36</v>
      </c>
      <c r="AX186" s="12" t="s">
        <v>83</v>
      </c>
      <c r="AY186" s="154" t="s">
        <v>244</v>
      </c>
    </row>
    <row r="187" spans="2:65" s="1" customFormat="1" ht="16.5" customHeight="1">
      <c r="B187" s="34"/>
      <c r="C187" s="134" t="s">
        <v>399</v>
      </c>
      <c r="D187" s="134" t="s">
        <v>246</v>
      </c>
      <c r="E187" s="135" t="s">
        <v>477</v>
      </c>
      <c r="F187" s="136" t="s">
        <v>478</v>
      </c>
      <c r="G187" s="137" t="s">
        <v>274</v>
      </c>
      <c r="H187" s="138">
        <v>7.66</v>
      </c>
      <c r="I187" s="139"/>
      <c r="J187" s="140">
        <f>ROUND(I187*H187,2)</f>
        <v>0</v>
      </c>
      <c r="K187" s="136" t="s">
        <v>250</v>
      </c>
      <c r="L187" s="34"/>
      <c r="M187" s="141" t="s">
        <v>29</v>
      </c>
      <c r="N187" s="142" t="s">
        <v>46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251</v>
      </c>
      <c r="AT187" s="145" t="s">
        <v>246</v>
      </c>
      <c r="AU187" s="145" t="s">
        <v>21</v>
      </c>
      <c r="AY187" s="18" t="s">
        <v>244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83</v>
      </c>
      <c r="BK187" s="146">
        <f>ROUND(I187*H187,2)</f>
        <v>0</v>
      </c>
      <c r="BL187" s="18" t="s">
        <v>251</v>
      </c>
      <c r="BM187" s="145" t="s">
        <v>5404</v>
      </c>
    </row>
    <row r="188" spans="2:65" s="1" customFormat="1">
      <c r="B188" s="34"/>
      <c r="D188" s="147" t="s">
        <v>253</v>
      </c>
      <c r="F188" s="148" t="s">
        <v>480</v>
      </c>
      <c r="I188" s="149"/>
      <c r="L188" s="34"/>
      <c r="M188" s="150"/>
      <c r="T188" s="55"/>
      <c r="AT188" s="18" t="s">
        <v>253</v>
      </c>
      <c r="AU188" s="18" t="s">
        <v>21</v>
      </c>
    </row>
    <row r="189" spans="2:65" s="1" customFormat="1">
      <c r="B189" s="34"/>
      <c r="D189" s="151" t="s">
        <v>255</v>
      </c>
      <c r="F189" s="152" t="s">
        <v>481</v>
      </c>
      <c r="I189" s="149"/>
      <c r="L189" s="34"/>
      <c r="M189" s="150"/>
      <c r="T189" s="55"/>
      <c r="AT189" s="18" t="s">
        <v>255</v>
      </c>
      <c r="AU189" s="18" t="s">
        <v>21</v>
      </c>
    </row>
    <row r="190" spans="2:65" s="1" customFormat="1" ht="16.5" customHeight="1">
      <c r="B190" s="34"/>
      <c r="C190" s="134" t="s">
        <v>406</v>
      </c>
      <c r="D190" s="134" t="s">
        <v>246</v>
      </c>
      <c r="E190" s="135" t="s">
        <v>280</v>
      </c>
      <c r="F190" s="136" t="s">
        <v>281</v>
      </c>
      <c r="G190" s="137" t="s">
        <v>282</v>
      </c>
      <c r="H190" s="138">
        <v>1</v>
      </c>
      <c r="I190" s="139"/>
      <c r="J190" s="140">
        <f>ROUND(I190*H190,2)</f>
        <v>0</v>
      </c>
      <c r="K190" s="136" t="s">
        <v>29</v>
      </c>
      <c r="L190" s="34"/>
      <c r="M190" s="141" t="s">
        <v>29</v>
      </c>
      <c r="N190" s="142" t="s">
        <v>46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251</v>
      </c>
      <c r="AT190" s="145" t="s">
        <v>246</v>
      </c>
      <c r="AU190" s="145" t="s">
        <v>21</v>
      </c>
      <c r="AY190" s="18" t="s">
        <v>244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83</v>
      </c>
      <c r="BK190" s="146">
        <f>ROUND(I190*H190,2)</f>
        <v>0</v>
      </c>
      <c r="BL190" s="18" t="s">
        <v>251</v>
      </c>
      <c r="BM190" s="145" t="s">
        <v>5405</v>
      </c>
    </row>
    <row r="191" spans="2:65" s="1" customFormat="1">
      <c r="B191" s="34"/>
      <c r="D191" s="147" t="s">
        <v>253</v>
      </c>
      <c r="F191" s="148" t="s">
        <v>281</v>
      </c>
      <c r="I191" s="149"/>
      <c r="L191" s="34"/>
      <c r="M191" s="150"/>
      <c r="T191" s="55"/>
      <c r="AT191" s="18" t="s">
        <v>253</v>
      </c>
      <c r="AU191" s="18" t="s">
        <v>21</v>
      </c>
    </row>
    <row r="192" spans="2:65" s="1" customFormat="1" ht="68.25">
      <c r="B192" s="34"/>
      <c r="D192" s="147" t="s">
        <v>284</v>
      </c>
      <c r="F192" s="167" t="s">
        <v>285</v>
      </c>
      <c r="I192" s="149"/>
      <c r="L192" s="34"/>
      <c r="M192" s="150"/>
      <c r="T192" s="55"/>
      <c r="AT192" s="18" t="s">
        <v>284</v>
      </c>
      <c r="AU192" s="18" t="s">
        <v>21</v>
      </c>
    </row>
    <row r="193" spans="2:65" s="1" customFormat="1" ht="16.5" customHeight="1">
      <c r="B193" s="34"/>
      <c r="C193" s="134" t="s">
        <v>413</v>
      </c>
      <c r="D193" s="134" t="s">
        <v>246</v>
      </c>
      <c r="E193" s="135" t="s">
        <v>337</v>
      </c>
      <c r="F193" s="136" t="s">
        <v>338</v>
      </c>
      <c r="G193" s="137" t="s">
        <v>274</v>
      </c>
      <c r="H193" s="138">
        <v>89.49</v>
      </c>
      <c r="I193" s="139"/>
      <c r="J193" s="140">
        <f>ROUND(I193*H193,2)</f>
        <v>0</v>
      </c>
      <c r="K193" s="136" t="s">
        <v>29</v>
      </c>
      <c r="L193" s="34"/>
      <c r="M193" s="141" t="s">
        <v>29</v>
      </c>
      <c r="N193" s="142" t="s">
        <v>46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251</v>
      </c>
      <c r="AT193" s="145" t="s">
        <v>246</v>
      </c>
      <c r="AU193" s="145" t="s">
        <v>21</v>
      </c>
      <c r="AY193" s="18" t="s">
        <v>244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83</v>
      </c>
      <c r="BK193" s="146">
        <f>ROUND(I193*H193,2)</f>
        <v>0</v>
      </c>
      <c r="BL193" s="18" t="s">
        <v>251</v>
      </c>
      <c r="BM193" s="145" t="s">
        <v>5406</v>
      </c>
    </row>
    <row r="194" spans="2:65" s="1" customFormat="1">
      <c r="B194" s="34"/>
      <c r="D194" s="147" t="s">
        <v>253</v>
      </c>
      <c r="F194" s="148" t="s">
        <v>338</v>
      </c>
      <c r="I194" s="149"/>
      <c r="L194" s="34"/>
      <c r="M194" s="150"/>
      <c r="T194" s="55"/>
      <c r="AT194" s="18" t="s">
        <v>253</v>
      </c>
      <c r="AU194" s="18" t="s">
        <v>21</v>
      </c>
    </row>
    <row r="195" spans="2:65" s="12" customFormat="1">
      <c r="B195" s="153"/>
      <c r="D195" s="147" t="s">
        <v>262</v>
      </c>
      <c r="E195" s="154" t="s">
        <v>29</v>
      </c>
      <c r="F195" s="155" t="s">
        <v>5407</v>
      </c>
      <c r="H195" s="156">
        <v>89.49</v>
      </c>
      <c r="I195" s="157"/>
      <c r="L195" s="153"/>
      <c r="M195" s="158"/>
      <c r="T195" s="159"/>
      <c r="AT195" s="154" t="s">
        <v>262</v>
      </c>
      <c r="AU195" s="154" t="s">
        <v>21</v>
      </c>
      <c r="AV195" s="12" t="s">
        <v>21</v>
      </c>
      <c r="AW195" s="12" t="s">
        <v>36</v>
      </c>
      <c r="AX195" s="12" t="s">
        <v>83</v>
      </c>
      <c r="AY195" s="154" t="s">
        <v>244</v>
      </c>
    </row>
    <row r="196" spans="2:65" s="11" customFormat="1" ht="22.9" customHeight="1">
      <c r="B196" s="122"/>
      <c r="D196" s="123" t="s">
        <v>74</v>
      </c>
      <c r="E196" s="132" t="s">
        <v>251</v>
      </c>
      <c r="F196" s="132" t="s">
        <v>587</v>
      </c>
      <c r="I196" s="125"/>
      <c r="J196" s="133">
        <f>BK196</f>
        <v>0</v>
      </c>
      <c r="L196" s="122"/>
      <c r="M196" s="127"/>
      <c r="P196" s="128">
        <f>SUM(P197:P205)</f>
        <v>0</v>
      </c>
      <c r="R196" s="128">
        <f>SUM(R197:R205)</f>
        <v>2753.5511999999999</v>
      </c>
      <c r="T196" s="129">
        <f>SUM(T197:T205)</f>
        <v>0</v>
      </c>
      <c r="AR196" s="123" t="s">
        <v>83</v>
      </c>
      <c r="AT196" s="130" t="s">
        <v>74</v>
      </c>
      <c r="AU196" s="130" t="s">
        <v>83</v>
      </c>
      <c r="AY196" s="123" t="s">
        <v>244</v>
      </c>
      <c r="BK196" s="131">
        <f>SUM(BK197:BK205)</f>
        <v>0</v>
      </c>
    </row>
    <row r="197" spans="2:65" s="1" customFormat="1" ht="21.75" customHeight="1">
      <c r="B197" s="34"/>
      <c r="C197" s="134" t="s">
        <v>421</v>
      </c>
      <c r="D197" s="134" t="s">
        <v>246</v>
      </c>
      <c r="E197" s="135" t="s">
        <v>622</v>
      </c>
      <c r="F197" s="136" t="s">
        <v>623</v>
      </c>
      <c r="G197" s="137" t="s">
        <v>274</v>
      </c>
      <c r="H197" s="138">
        <v>71</v>
      </c>
      <c r="I197" s="139"/>
      <c r="J197" s="140">
        <f>ROUND(I197*H197,2)</f>
        <v>0</v>
      </c>
      <c r="K197" s="136" t="s">
        <v>29</v>
      </c>
      <c r="L197" s="34"/>
      <c r="M197" s="141" t="s">
        <v>29</v>
      </c>
      <c r="N197" s="142" t="s">
        <v>46</v>
      </c>
      <c r="P197" s="143">
        <f>O197*H197</f>
        <v>0</v>
      </c>
      <c r="Q197" s="143">
        <v>2.13408</v>
      </c>
      <c r="R197" s="143">
        <f>Q197*H197</f>
        <v>151.51967999999999</v>
      </c>
      <c r="S197" s="143">
        <v>0</v>
      </c>
      <c r="T197" s="144">
        <f>S197*H197</f>
        <v>0</v>
      </c>
      <c r="AR197" s="145" t="s">
        <v>251</v>
      </c>
      <c r="AT197" s="145" t="s">
        <v>246</v>
      </c>
      <c r="AU197" s="145" t="s">
        <v>21</v>
      </c>
      <c r="AY197" s="18" t="s">
        <v>244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83</v>
      </c>
      <c r="BK197" s="146">
        <f>ROUND(I197*H197,2)</f>
        <v>0</v>
      </c>
      <c r="BL197" s="18" t="s">
        <v>251</v>
      </c>
      <c r="BM197" s="145" t="s">
        <v>5408</v>
      </c>
    </row>
    <row r="198" spans="2:65" s="12" customFormat="1">
      <c r="B198" s="153"/>
      <c r="D198" s="147" t="s">
        <v>262</v>
      </c>
      <c r="E198" s="154" t="s">
        <v>29</v>
      </c>
      <c r="F198" s="155" t="s">
        <v>5381</v>
      </c>
      <c r="H198" s="156">
        <v>71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83</v>
      </c>
      <c r="AY198" s="154" t="s">
        <v>244</v>
      </c>
    </row>
    <row r="199" spans="2:65" s="1" customFormat="1" ht="24.2" customHeight="1">
      <c r="B199" s="34"/>
      <c r="C199" s="134" t="s">
        <v>427</v>
      </c>
      <c r="D199" s="134" t="s">
        <v>246</v>
      </c>
      <c r="E199" s="135" t="s">
        <v>627</v>
      </c>
      <c r="F199" s="136" t="s">
        <v>628</v>
      </c>
      <c r="G199" s="137" t="s">
        <v>274</v>
      </c>
      <c r="H199" s="138">
        <v>1069</v>
      </c>
      <c r="I199" s="139"/>
      <c r="J199" s="140">
        <f>ROUND(I199*H199,2)</f>
        <v>0</v>
      </c>
      <c r="K199" s="136" t="s">
        <v>29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2.4340799999999998</v>
      </c>
      <c r="R199" s="143">
        <f>Q199*H199</f>
        <v>2602.03152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5409</v>
      </c>
    </row>
    <row r="200" spans="2:65" s="1" customFormat="1" ht="19.5">
      <c r="B200" s="34"/>
      <c r="D200" s="147" t="s">
        <v>284</v>
      </c>
      <c r="F200" s="167" t="s">
        <v>630</v>
      </c>
      <c r="I200" s="149"/>
      <c r="L200" s="34"/>
      <c r="M200" s="150"/>
      <c r="T200" s="55"/>
      <c r="AT200" s="18" t="s">
        <v>284</v>
      </c>
      <c r="AU200" s="18" t="s">
        <v>21</v>
      </c>
    </row>
    <row r="201" spans="2:65" s="12" customFormat="1">
      <c r="B201" s="153"/>
      <c r="D201" s="147" t="s">
        <v>262</v>
      </c>
      <c r="E201" s="154" t="s">
        <v>29</v>
      </c>
      <c r="F201" s="155" t="s">
        <v>5410</v>
      </c>
      <c r="H201" s="156">
        <v>1069</v>
      </c>
      <c r="I201" s="157"/>
      <c r="L201" s="153"/>
      <c r="M201" s="158"/>
      <c r="T201" s="159"/>
      <c r="AT201" s="154" t="s">
        <v>262</v>
      </c>
      <c r="AU201" s="154" t="s">
        <v>21</v>
      </c>
      <c r="AV201" s="12" t="s">
        <v>21</v>
      </c>
      <c r="AW201" s="12" t="s">
        <v>36</v>
      </c>
      <c r="AX201" s="12" t="s">
        <v>83</v>
      </c>
      <c r="AY201" s="154" t="s">
        <v>244</v>
      </c>
    </row>
    <row r="202" spans="2:65" s="1" customFormat="1" ht="16.5" customHeight="1">
      <c r="B202" s="34"/>
      <c r="C202" s="134" t="s">
        <v>434</v>
      </c>
      <c r="D202" s="134" t="s">
        <v>246</v>
      </c>
      <c r="E202" s="135" t="s">
        <v>633</v>
      </c>
      <c r="F202" s="136" t="s">
        <v>634</v>
      </c>
      <c r="G202" s="137" t="s">
        <v>249</v>
      </c>
      <c r="H202" s="138">
        <v>971</v>
      </c>
      <c r="I202" s="139"/>
      <c r="J202" s="140">
        <f>ROUND(I202*H202,2)</f>
        <v>0</v>
      </c>
      <c r="K202" s="136" t="s">
        <v>250</v>
      </c>
      <c r="L202" s="34"/>
      <c r="M202" s="141" t="s">
        <v>29</v>
      </c>
      <c r="N202" s="142" t="s">
        <v>46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251</v>
      </c>
      <c r="AT202" s="145" t="s">
        <v>246</v>
      </c>
      <c r="AU202" s="145" t="s">
        <v>21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251</v>
      </c>
      <c r="BM202" s="145" t="s">
        <v>5411</v>
      </c>
    </row>
    <row r="203" spans="2:65" s="1" customFormat="1" ht="19.5">
      <c r="B203" s="34"/>
      <c r="D203" s="147" t="s">
        <v>253</v>
      </c>
      <c r="F203" s="148" t="s">
        <v>636</v>
      </c>
      <c r="I203" s="149"/>
      <c r="L203" s="34"/>
      <c r="M203" s="150"/>
      <c r="T203" s="55"/>
      <c r="AT203" s="18" t="s">
        <v>253</v>
      </c>
      <c r="AU203" s="18" t="s">
        <v>21</v>
      </c>
    </row>
    <row r="204" spans="2:65" s="1" customFormat="1">
      <c r="B204" s="34"/>
      <c r="D204" s="151" t="s">
        <v>255</v>
      </c>
      <c r="F204" s="152" t="s">
        <v>637</v>
      </c>
      <c r="I204" s="149"/>
      <c r="L204" s="34"/>
      <c r="M204" s="150"/>
      <c r="T204" s="55"/>
      <c r="AT204" s="18" t="s">
        <v>255</v>
      </c>
      <c r="AU204" s="18" t="s">
        <v>21</v>
      </c>
    </row>
    <row r="205" spans="2:65" s="12" customFormat="1">
      <c r="B205" s="153"/>
      <c r="D205" s="147" t="s">
        <v>262</v>
      </c>
      <c r="E205" s="154" t="s">
        <v>29</v>
      </c>
      <c r="F205" s="155" t="s">
        <v>5412</v>
      </c>
      <c r="H205" s="156">
        <v>971</v>
      </c>
      <c r="I205" s="157"/>
      <c r="L205" s="153"/>
      <c r="M205" s="158"/>
      <c r="T205" s="159"/>
      <c r="AT205" s="154" t="s">
        <v>262</v>
      </c>
      <c r="AU205" s="154" t="s">
        <v>21</v>
      </c>
      <c r="AV205" s="12" t="s">
        <v>21</v>
      </c>
      <c r="AW205" s="12" t="s">
        <v>36</v>
      </c>
      <c r="AX205" s="12" t="s">
        <v>83</v>
      </c>
      <c r="AY205" s="154" t="s">
        <v>244</v>
      </c>
    </row>
    <row r="206" spans="2:65" s="11" customFormat="1" ht="22.9" customHeight="1">
      <c r="B206" s="122"/>
      <c r="D206" s="123" t="s">
        <v>74</v>
      </c>
      <c r="E206" s="132" t="s">
        <v>743</v>
      </c>
      <c r="F206" s="132" t="s">
        <v>744</v>
      </c>
      <c r="I206" s="125"/>
      <c r="J206" s="133">
        <f>BK206</f>
        <v>0</v>
      </c>
      <c r="L206" s="122"/>
      <c r="M206" s="127"/>
      <c r="P206" s="128">
        <f>SUM(P207:P221)</f>
        <v>0</v>
      </c>
      <c r="R206" s="128">
        <f>SUM(R207:R221)</f>
        <v>0</v>
      </c>
      <c r="T206" s="129">
        <f>SUM(T207:T221)</f>
        <v>0</v>
      </c>
      <c r="AR206" s="123" t="s">
        <v>83</v>
      </c>
      <c r="AT206" s="130" t="s">
        <v>74</v>
      </c>
      <c r="AU206" s="130" t="s">
        <v>83</v>
      </c>
      <c r="AY206" s="123" t="s">
        <v>244</v>
      </c>
      <c r="BK206" s="131">
        <f>SUM(BK207:BK221)</f>
        <v>0</v>
      </c>
    </row>
    <row r="207" spans="2:65" s="1" customFormat="1" ht="16.5" customHeight="1">
      <c r="B207" s="34"/>
      <c r="C207" s="134" t="s">
        <v>441</v>
      </c>
      <c r="D207" s="134" t="s">
        <v>246</v>
      </c>
      <c r="E207" s="135" t="s">
        <v>746</v>
      </c>
      <c r="F207" s="136" t="s">
        <v>747</v>
      </c>
      <c r="G207" s="137" t="s">
        <v>416</v>
      </c>
      <c r="H207" s="138">
        <v>596.726</v>
      </c>
      <c r="I207" s="139"/>
      <c r="J207" s="140">
        <f>ROUND(I207*H207,2)</f>
        <v>0</v>
      </c>
      <c r="K207" s="136" t="s">
        <v>250</v>
      </c>
      <c r="L207" s="34"/>
      <c r="M207" s="141" t="s">
        <v>29</v>
      </c>
      <c r="N207" s="142" t="s">
        <v>46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251</v>
      </c>
      <c r="AT207" s="145" t="s">
        <v>246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251</v>
      </c>
      <c r="BM207" s="145" t="s">
        <v>5413</v>
      </c>
    </row>
    <row r="208" spans="2:65" s="1" customFormat="1">
      <c r="B208" s="34"/>
      <c r="D208" s="147" t="s">
        <v>253</v>
      </c>
      <c r="F208" s="148" t="s">
        <v>749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>
      <c r="B209" s="34"/>
      <c r="D209" s="151" t="s">
        <v>255</v>
      </c>
      <c r="F209" s="152" t="s">
        <v>750</v>
      </c>
      <c r="I209" s="149"/>
      <c r="L209" s="34"/>
      <c r="M209" s="150"/>
      <c r="T209" s="55"/>
      <c r="AT209" s="18" t="s">
        <v>255</v>
      </c>
      <c r="AU209" s="18" t="s">
        <v>21</v>
      </c>
    </row>
    <row r="210" spans="2:65" s="1" customFormat="1" ht="16.5" customHeight="1">
      <c r="B210" s="34"/>
      <c r="C210" s="134" t="s">
        <v>448</v>
      </c>
      <c r="D210" s="134" t="s">
        <v>246</v>
      </c>
      <c r="E210" s="135" t="s">
        <v>752</v>
      </c>
      <c r="F210" s="136" t="s">
        <v>753</v>
      </c>
      <c r="G210" s="137" t="s">
        <v>416</v>
      </c>
      <c r="H210" s="138">
        <v>6275.5039999999999</v>
      </c>
      <c r="I210" s="139"/>
      <c r="J210" s="140">
        <f>ROUND(I210*H210,2)</f>
        <v>0</v>
      </c>
      <c r="K210" s="136" t="s">
        <v>250</v>
      </c>
      <c r="L210" s="34"/>
      <c r="M210" s="141" t="s">
        <v>29</v>
      </c>
      <c r="N210" s="142" t="s">
        <v>46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251</v>
      </c>
      <c r="AT210" s="145" t="s">
        <v>246</v>
      </c>
      <c r="AU210" s="145" t="s">
        <v>21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251</v>
      </c>
      <c r="BM210" s="145" t="s">
        <v>5414</v>
      </c>
    </row>
    <row r="211" spans="2:65" s="1" customFormat="1">
      <c r="B211" s="34"/>
      <c r="D211" s="147" t="s">
        <v>253</v>
      </c>
      <c r="F211" s="148" t="s">
        <v>755</v>
      </c>
      <c r="I211" s="149"/>
      <c r="L211" s="34"/>
      <c r="M211" s="150"/>
      <c r="T211" s="55"/>
      <c r="AT211" s="18" t="s">
        <v>253</v>
      </c>
      <c r="AU211" s="18" t="s">
        <v>21</v>
      </c>
    </row>
    <row r="212" spans="2:65" s="1" customFormat="1">
      <c r="B212" s="34"/>
      <c r="D212" s="151" t="s">
        <v>255</v>
      </c>
      <c r="F212" s="152" t="s">
        <v>756</v>
      </c>
      <c r="I212" s="149"/>
      <c r="L212" s="34"/>
      <c r="M212" s="150"/>
      <c r="T212" s="55"/>
      <c r="AT212" s="18" t="s">
        <v>255</v>
      </c>
      <c r="AU212" s="18" t="s">
        <v>21</v>
      </c>
    </row>
    <row r="213" spans="2:65" s="12" customFormat="1">
      <c r="B213" s="153"/>
      <c r="D213" s="147" t="s">
        <v>262</v>
      </c>
      <c r="E213" s="154" t="s">
        <v>29</v>
      </c>
      <c r="F213" s="155" t="s">
        <v>5415</v>
      </c>
      <c r="H213" s="156">
        <v>4925.5600000000004</v>
      </c>
      <c r="I213" s="157"/>
      <c r="L213" s="153"/>
      <c r="M213" s="158"/>
      <c r="T213" s="159"/>
      <c r="AT213" s="154" t="s">
        <v>262</v>
      </c>
      <c r="AU213" s="154" t="s">
        <v>21</v>
      </c>
      <c r="AV213" s="12" t="s">
        <v>21</v>
      </c>
      <c r="AW213" s="12" t="s">
        <v>36</v>
      </c>
      <c r="AX213" s="12" t="s">
        <v>75</v>
      </c>
      <c r="AY213" s="154" t="s">
        <v>244</v>
      </c>
    </row>
    <row r="214" spans="2:65" s="12" customFormat="1">
      <c r="B214" s="153"/>
      <c r="D214" s="147" t="s">
        <v>262</v>
      </c>
      <c r="E214" s="154" t="s">
        <v>29</v>
      </c>
      <c r="F214" s="155" t="s">
        <v>5416</v>
      </c>
      <c r="H214" s="156">
        <v>1349.944</v>
      </c>
      <c r="I214" s="157"/>
      <c r="L214" s="153"/>
      <c r="M214" s="158"/>
      <c r="T214" s="159"/>
      <c r="AT214" s="154" t="s">
        <v>262</v>
      </c>
      <c r="AU214" s="154" t="s">
        <v>21</v>
      </c>
      <c r="AV214" s="12" t="s">
        <v>21</v>
      </c>
      <c r="AW214" s="12" t="s">
        <v>36</v>
      </c>
      <c r="AX214" s="12" t="s">
        <v>75</v>
      </c>
      <c r="AY214" s="154" t="s">
        <v>244</v>
      </c>
    </row>
    <row r="215" spans="2:65" s="13" customFormat="1">
      <c r="B215" s="160"/>
      <c r="D215" s="147" t="s">
        <v>262</v>
      </c>
      <c r="E215" s="161" t="s">
        <v>29</v>
      </c>
      <c r="F215" s="162" t="s">
        <v>271</v>
      </c>
      <c r="H215" s="163">
        <v>6275.5039999999999</v>
      </c>
      <c r="I215" s="164"/>
      <c r="L215" s="160"/>
      <c r="M215" s="165"/>
      <c r="T215" s="166"/>
      <c r="AT215" s="161" t="s">
        <v>262</v>
      </c>
      <c r="AU215" s="161" t="s">
        <v>21</v>
      </c>
      <c r="AV215" s="13" t="s">
        <v>251</v>
      </c>
      <c r="AW215" s="13" t="s">
        <v>36</v>
      </c>
      <c r="AX215" s="13" t="s">
        <v>83</v>
      </c>
      <c r="AY215" s="161" t="s">
        <v>244</v>
      </c>
    </row>
    <row r="216" spans="2:65" s="1" customFormat="1" ht="24.2" customHeight="1">
      <c r="B216" s="34"/>
      <c r="C216" s="134" t="s">
        <v>455</v>
      </c>
      <c r="D216" s="134" t="s">
        <v>246</v>
      </c>
      <c r="E216" s="135" t="s">
        <v>759</v>
      </c>
      <c r="F216" s="136" t="s">
        <v>760</v>
      </c>
      <c r="G216" s="137" t="s">
        <v>416</v>
      </c>
      <c r="H216" s="138">
        <v>184.08</v>
      </c>
      <c r="I216" s="139"/>
      <c r="J216" s="140">
        <f>ROUND(I216*H216,2)</f>
        <v>0</v>
      </c>
      <c r="K216" s="136" t="s">
        <v>250</v>
      </c>
      <c r="L216" s="34"/>
      <c r="M216" s="141" t="s">
        <v>29</v>
      </c>
      <c r="N216" s="142" t="s">
        <v>46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251</v>
      </c>
      <c r="AT216" s="145" t="s">
        <v>246</v>
      </c>
      <c r="AU216" s="145" t="s">
        <v>21</v>
      </c>
      <c r="AY216" s="18" t="s">
        <v>244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83</v>
      </c>
      <c r="BK216" s="146">
        <f>ROUND(I216*H216,2)</f>
        <v>0</v>
      </c>
      <c r="BL216" s="18" t="s">
        <v>251</v>
      </c>
      <c r="BM216" s="145" t="s">
        <v>5417</v>
      </c>
    </row>
    <row r="217" spans="2:65" s="1" customFormat="1" ht="19.5">
      <c r="B217" s="34"/>
      <c r="D217" s="147" t="s">
        <v>253</v>
      </c>
      <c r="F217" s="148" t="s">
        <v>762</v>
      </c>
      <c r="I217" s="149"/>
      <c r="L217" s="34"/>
      <c r="M217" s="150"/>
      <c r="T217" s="55"/>
      <c r="AT217" s="18" t="s">
        <v>253</v>
      </c>
      <c r="AU217" s="18" t="s">
        <v>21</v>
      </c>
    </row>
    <row r="218" spans="2:65" s="1" customFormat="1">
      <c r="B218" s="34"/>
      <c r="D218" s="151" t="s">
        <v>255</v>
      </c>
      <c r="F218" s="152" t="s">
        <v>763</v>
      </c>
      <c r="I218" s="149"/>
      <c r="L218" s="34"/>
      <c r="M218" s="150"/>
      <c r="T218" s="55"/>
      <c r="AT218" s="18" t="s">
        <v>255</v>
      </c>
      <c r="AU218" s="18" t="s">
        <v>21</v>
      </c>
    </row>
    <row r="219" spans="2:65" s="1" customFormat="1" ht="24.2" customHeight="1">
      <c r="B219" s="34"/>
      <c r="C219" s="134" t="s">
        <v>461</v>
      </c>
      <c r="D219" s="134" t="s">
        <v>246</v>
      </c>
      <c r="E219" s="135" t="s">
        <v>770</v>
      </c>
      <c r="F219" s="136" t="s">
        <v>771</v>
      </c>
      <c r="G219" s="137" t="s">
        <v>416</v>
      </c>
      <c r="H219" s="138">
        <v>75.16</v>
      </c>
      <c r="I219" s="139"/>
      <c r="J219" s="140">
        <f>ROUND(I219*H219,2)</f>
        <v>0</v>
      </c>
      <c r="K219" s="136" t="s">
        <v>250</v>
      </c>
      <c r="L219" s="34"/>
      <c r="M219" s="141" t="s">
        <v>29</v>
      </c>
      <c r="N219" s="142" t="s">
        <v>46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251</v>
      </c>
      <c r="AT219" s="145" t="s">
        <v>246</v>
      </c>
      <c r="AU219" s="145" t="s">
        <v>21</v>
      </c>
      <c r="AY219" s="18" t="s">
        <v>244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83</v>
      </c>
      <c r="BK219" s="146">
        <f>ROUND(I219*H219,2)</f>
        <v>0</v>
      </c>
      <c r="BL219" s="18" t="s">
        <v>251</v>
      </c>
      <c r="BM219" s="145" t="s">
        <v>5418</v>
      </c>
    </row>
    <row r="220" spans="2:65" s="1" customFormat="1" ht="19.5">
      <c r="B220" s="34"/>
      <c r="D220" s="147" t="s">
        <v>253</v>
      </c>
      <c r="F220" s="148" t="s">
        <v>773</v>
      </c>
      <c r="I220" s="149"/>
      <c r="L220" s="34"/>
      <c r="M220" s="150"/>
      <c r="T220" s="55"/>
      <c r="AT220" s="18" t="s">
        <v>253</v>
      </c>
      <c r="AU220" s="18" t="s">
        <v>21</v>
      </c>
    </row>
    <row r="221" spans="2:65" s="1" customFormat="1">
      <c r="B221" s="34"/>
      <c r="D221" s="151" t="s">
        <v>255</v>
      </c>
      <c r="F221" s="152" t="s">
        <v>774</v>
      </c>
      <c r="I221" s="149"/>
      <c r="L221" s="34"/>
      <c r="M221" s="150"/>
      <c r="T221" s="55"/>
      <c r="AT221" s="18" t="s">
        <v>255</v>
      </c>
      <c r="AU221" s="18" t="s">
        <v>21</v>
      </c>
    </row>
    <row r="222" spans="2:65" s="11" customFormat="1" ht="22.9" customHeight="1">
      <c r="B222" s="122"/>
      <c r="D222" s="123" t="s">
        <v>74</v>
      </c>
      <c r="E222" s="132" t="s">
        <v>775</v>
      </c>
      <c r="F222" s="132" t="s">
        <v>776</v>
      </c>
      <c r="I222" s="125"/>
      <c r="J222" s="133">
        <f>BK222</f>
        <v>0</v>
      </c>
      <c r="L222" s="122"/>
      <c r="M222" s="127"/>
      <c r="P222" s="128">
        <f>SUM(P223:P225)</f>
        <v>0</v>
      </c>
      <c r="R222" s="128">
        <f>SUM(R223:R225)</f>
        <v>0</v>
      </c>
      <c r="T222" s="129">
        <f>SUM(T223:T225)</f>
        <v>0</v>
      </c>
      <c r="AR222" s="123" t="s">
        <v>83</v>
      </c>
      <c r="AT222" s="130" t="s">
        <v>74</v>
      </c>
      <c r="AU222" s="130" t="s">
        <v>83</v>
      </c>
      <c r="AY222" s="123" t="s">
        <v>244</v>
      </c>
      <c r="BK222" s="131">
        <f>SUM(BK223:BK225)</f>
        <v>0</v>
      </c>
    </row>
    <row r="223" spans="2:65" s="1" customFormat="1" ht="16.5" customHeight="1">
      <c r="B223" s="34"/>
      <c r="C223" s="134" t="s">
        <v>468</v>
      </c>
      <c r="D223" s="134" t="s">
        <v>246</v>
      </c>
      <c r="E223" s="135" t="s">
        <v>778</v>
      </c>
      <c r="F223" s="136" t="s">
        <v>779</v>
      </c>
      <c r="G223" s="137" t="s">
        <v>416</v>
      </c>
      <c r="H223" s="138">
        <v>2753.5590000000002</v>
      </c>
      <c r="I223" s="139"/>
      <c r="J223" s="140">
        <f>ROUND(I223*H223,2)</f>
        <v>0</v>
      </c>
      <c r="K223" s="136" t="s">
        <v>250</v>
      </c>
      <c r="L223" s="34"/>
      <c r="M223" s="141" t="s">
        <v>29</v>
      </c>
      <c r="N223" s="142" t="s">
        <v>46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251</v>
      </c>
      <c r="AT223" s="145" t="s">
        <v>246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251</v>
      </c>
      <c r="BM223" s="145" t="s">
        <v>5419</v>
      </c>
    </row>
    <row r="224" spans="2:65" s="1" customFormat="1">
      <c r="B224" s="34"/>
      <c r="D224" s="147" t="s">
        <v>253</v>
      </c>
      <c r="F224" s="148" t="s">
        <v>781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47" s="1" customFormat="1">
      <c r="B225" s="34"/>
      <c r="D225" s="151" t="s">
        <v>255</v>
      </c>
      <c r="F225" s="152" t="s">
        <v>782</v>
      </c>
      <c r="I225" s="149"/>
      <c r="L225" s="34"/>
      <c r="M225" s="185"/>
      <c r="N225" s="186"/>
      <c r="O225" s="186"/>
      <c r="P225" s="186"/>
      <c r="Q225" s="186"/>
      <c r="R225" s="186"/>
      <c r="S225" s="186"/>
      <c r="T225" s="187"/>
      <c r="AT225" s="18" t="s">
        <v>255</v>
      </c>
      <c r="AU225" s="18" t="s">
        <v>21</v>
      </c>
    </row>
    <row r="226" spans="2:47" s="1" customFormat="1" ht="6.95" customHeight="1">
      <c r="B226" s="43"/>
      <c r="C226" s="44"/>
      <c r="D226" s="44"/>
      <c r="E226" s="44"/>
      <c r="F226" s="44"/>
      <c r="G226" s="44"/>
      <c r="H226" s="44"/>
      <c r="I226" s="44"/>
      <c r="J226" s="44"/>
      <c r="K226" s="44"/>
      <c r="L226" s="34"/>
    </row>
  </sheetData>
  <sheetProtection algorithmName="SHA-512" hashValue="yejMQ8hR1o4crtp7xzyJIMrz0lZkm+olynMb28JKIoGt436YEc5Qib2y0Smhl6kT/q/hiI74jocFsaw/tYNQPQ==" saltValue="dzXv7r14qDnfPRiD5GnJyWLuJQxxQDVwLZATFQeS3CN7vyFkmYQsasnywHSgVnAssH0tgH3ZA5+Y08jSyLn7ZA==" spinCount="100000" sheet="1" objects="1" scenarios="1" formatColumns="0" formatRows="0" autoFilter="0"/>
  <autoFilter ref="C83:K225" xr:uid="{00000000-0009-0000-0000-00001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1A00-000000000000}"/>
    <hyperlink ref="F92" r:id="rId2" xr:uid="{00000000-0004-0000-1A00-000001000000}"/>
    <hyperlink ref="F95" r:id="rId3" xr:uid="{00000000-0004-0000-1A00-000002000000}"/>
    <hyperlink ref="F98" r:id="rId4" xr:uid="{00000000-0004-0000-1A00-000003000000}"/>
    <hyperlink ref="F102" r:id="rId5" xr:uid="{00000000-0004-0000-1A00-000004000000}"/>
    <hyperlink ref="F106" r:id="rId6" xr:uid="{00000000-0004-0000-1A00-000005000000}"/>
    <hyperlink ref="F110" r:id="rId7" xr:uid="{00000000-0004-0000-1A00-000006000000}"/>
    <hyperlink ref="F114" r:id="rId8" xr:uid="{00000000-0004-0000-1A00-000007000000}"/>
    <hyperlink ref="F118" r:id="rId9" xr:uid="{00000000-0004-0000-1A00-000008000000}"/>
    <hyperlink ref="F126" r:id="rId10" xr:uid="{00000000-0004-0000-1A00-000009000000}"/>
    <hyperlink ref="F137" r:id="rId11" xr:uid="{00000000-0004-0000-1A00-00000A000000}"/>
    <hyperlink ref="F144" r:id="rId12" xr:uid="{00000000-0004-0000-1A00-00000B000000}"/>
    <hyperlink ref="F152" r:id="rId13" xr:uid="{00000000-0004-0000-1A00-00000C000000}"/>
    <hyperlink ref="F156" r:id="rId14" xr:uid="{00000000-0004-0000-1A00-00000D000000}"/>
    <hyperlink ref="F160" r:id="rId15" xr:uid="{00000000-0004-0000-1A00-00000E000000}"/>
    <hyperlink ref="F167" r:id="rId16" xr:uid="{00000000-0004-0000-1A00-00000F000000}"/>
    <hyperlink ref="F171" r:id="rId17" xr:uid="{00000000-0004-0000-1A00-000010000000}"/>
    <hyperlink ref="F175" r:id="rId18" xr:uid="{00000000-0004-0000-1A00-000011000000}"/>
    <hyperlink ref="F179" r:id="rId19" xr:uid="{00000000-0004-0000-1A00-000012000000}"/>
    <hyperlink ref="F185" r:id="rId20" xr:uid="{00000000-0004-0000-1A00-000013000000}"/>
    <hyperlink ref="F189" r:id="rId21" xr:uid="{00000000-0004-0000-1A00-000014000000}"/>
    <hyperlink ref="F204" r:id="rId22" xr:uid="{00000000-0004-0000-1A00-000015000000}"/>
    <hyperlink ref="F209" r:id="rId23" xr:uid="{00000000-0004-0000-1A00-000016000000}"/>
    <hyperlink ref="F212" r:id="rId24" xr:uid="{00000000-0004-0000-1A00-000017000000}"/>
    <hyperlink ref="F218" r:id="rId25" xr:uid="{00000000-0004-0000-1A00-000018000000}"/>
    <hyperlink ref="F221" r:id="rId26" xr:uid="{00000000-0004-0000-1A00-000019000000}"/>
    <hyperlink ref="F225" r:id="rId27" xr:uid="{00000000-0004-0000-1A00-00001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9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166</v>
      </c>
      <c r="AZ2" s="92" t="s">
        <v>1039</v>
      </c>
      <c r="BA2" s="92" t="s">
        <v>29</v>
      </c>
      <c r="BB2" s="92" t="s">
        <v>29</v>
      </c>
      <c r="BC2" s="92" t="s">
        <v>5420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5421</v>
      </c>
      <c r="BA3" s="92" t="s">
        <v>29</v>
      </c>
      <c r="BB3" s="92" t="s">
        <v>29</v>
      </c>
      <c r="BC3" s="92" t="s">
        <v>5422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5423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ROUND(J83,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ROUND((SUM(BE83:BE193)),  2)</f>
        <v>0</v>
      </c>
      <c r="I33" s="96">
        <v>0.21</v>
      </c>
      <c r="J33" s="85">
        <f>ROUND(((SUM(BE83:BE193))*I33),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ROUND((SUM(BF83:BF193)),  2)</f>
        <v>0</v>
      </c>
      <c r="I34" s="96">
        <v>0.15</v>
      </c>
      <c r="J34" s="85">
        <f>ROUND(((SUM(BF83:BF193))*I34),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ROUND((SUM(BG83:BG193)),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ROUND((SUM(BH83:BH193)),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ROUND((SUM(BI83:BI193)),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040.42.4 - Úprava zaústění pravostranného přítoku v km 1,243 00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J83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J84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J85</f>
        <v>0</v>
      </c>
      <c r="L61" s="110"/>
    </row>
    <row r="62" spans="2:47" s="9" customFormat="1" ht="19.899999999999999" customHeight="1">
      <c r="B62" s="110"/>
      <c r="D62" s="111" t="s">
        <v>220</v>
      </c>
      <c r="E62" s="112"/>
      <c r="F62" s="112"/>
      <c r="G62" s="112"/>
      <c r="H62" s="112"/>
      <c r="I62" s="112"/>
      <c r="J62" s="113">
        <f>J180</f>
        <v>0</v>
      </c>
      <c r="L62" s="110"/>
    </row>
    <row r="63" spans="2:47" s="9" customFormat="1" ht="19.899999999999999" customHeight="1">
      <c r="B63" s="110"/>
      <c r="D63" s="111" t="s">
        <v>224</v>
      </c>
      <c r="E63" s="112"/>
      <c r="F63" s="112"/>
      <c r="G63" s="112"/>
      <c r="H63" s="112"/>
      <c r="I63" s="112"/>
      <c r="J63" s="113">
        <f>J190</f>
        <v>0</v>
      </c>
      <c r="L63" s="110"/>
    </row>
    <row r="64" spans="2:47" s="1" customFormat="1" ht="21.75" customHeight="1">
      <c r="B64" s="34"/>
      <c r="L64" s="34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>
      <c r="B70" s="34"/>
      <c r="C70" s="22" t="s">
        <v>229</v>
      </c>
      <c r="L70" s="34"/>
    </row>
    <row r="71" spans="2:12" s="1" customFormat="1" ht="6.95" customHeight="1">
      <c r="B71" s="34"/>
      <c r="L71" s="34"/>
    </row>
    <row r="72" spans="2:12" s="1" customFormat="1" ht="12" customHeight="1">
      <c r="B72" s="34"/>
      <c r="C72" s="28" t="s">
        <v>16</v>
      </c>
      <c r="L72" s="34"/>
    </row>
    <row r="73" spans="2:12" s="1" customFormat="1" ht="16.5" customHeight="1">
      <c r="B73" s="34"/>
      <c r="E73" s="336" t="str">
        <f>E7</f>
        <v>Opatření Zátor-Loučky, OHO, Dílčí stavba 02.040 Opatření v úseku Zátor - Loučky</v>
      </c>
      <c r="F73" s="337"/>
      <c r="G73" s="337"/>
      <c r="H73" s="337"/>
      <c r="L73" s="34"/>
    </row>
    <row r="74" spans="2:12" s="1" customFormat="1" ht="12" customHeight="1">
      <c r="B74" s="34"/>
      <c r="C74" s="28" t="s">
        <v>210</v>
      </c>
      <c r="L74" s="34"/>
    </row>
    <row r="75" spans="2:12" s="1" customFormat="1" ht="16.5" customHeight="1">
      <c r="B75" s="34"/>
      <c r="E75" s="310" t="str">
        <f>E9</f>
        <v>040.42.4 - Úprava zaústění pravostranného přítoku v km 1,243 00</v>
      </c>
      <c r="F75" s="335"/>
      <c r="G75" s="335"/>
      <c r="H75" s="335"/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22</v>
      </c>
      <c r="F77" s="26" t="str">
        <f>F12</f>
        <v>Zátor</v>
      </c>
      <c r="I77" s="28" t="s">
        <v>24</v>
      </c>
      <c r="J77" s="51">
        <f>IF(J12="","",J12)</f>
        <v>45897</v>
      </c>
      <c r="L77" s="34"/>
    </row>
    <row r="78" spans="2:12" s="1" customFormat="1" ht="6.95" customHeight="1">
      <c r="B78" s="34"/>
      <c r="L78" s="34"/>
    </row>
    <row r="79" spans="2:12" s="1" customFormat="1" ht="15.2" customHeight="1">
      <c r="B79" s="34"/>
      <c r="C79" s="28" t="s">
        <v>27</v>
      </c>
      <c r="F79" s="26" t="str">
        <f>E15</f>
        <v>Povodí Odry, státní podnik</v>
      </c>
      <c r="I79" s="28" t="s">
        <v>34</v>
      </c>
      <c r="J79" s="32" t="str">
        <f>E21</f>
        <v>AQUATIS, a.s.</v>
      </c>
      <c r="L79" s="34"/>
    </row>
    <row r="80" spans="2:12" s="1" customFormat="1" ht="25.7" customHeight="1">
      <c r="B80" s="34"/>
      <c r="C80" s="28" t="s">
        <v>32</v>
      </c>
      <c r="F80" s="26" t="str">
        <f>IF(E18="","",E18)</f>
        <v>Vyplň údaj</v>
      </c>
      <c r="I80" s="28" t="s">
        <v>37</v>
      </c>
      <c r="J80" s="32" t="str">
        <f>E24</f>
        <v>Ing. Michal Jendruščák</v>
      </c>
      <c r="L80" s="34"/>
    </row>
    <row r="81" spans="2:65" s="1" customFormat="1" ht="10.35" customHeight="1">
      <c r="B81" s="34"/>
      <c r="L81" s="34"/>
    </row>
    <row r="82" spans="2:65" s="10" customFormat="1" ht="29.25" customHeight="1">
      <c r="B82" s="114"/>
      <c r="C82" s="115" t="s">
        <v>230</v>
      </c>
      <c r="D82" s="116" t="s">
        <v>60</v>
      </c>
      <c r="E82" s="116" t="s">
        <v>56</v>
      </c>
      <c r="F82" s="116" t="s">
        <v>57</v>
      </c>
      <c r="G82" s="116" t="s">
        <v>231</v>
      </c>
      <c r="H82" s="116" t="s">
        <v>232</v>
      </c>
      <c r="I82" s="116" t="s">
        <v>233</v>
      </c>
      <c r="J82" s="116" t="s">
        <v>214</v>
      </c>
      <c r="K82" s="117" t="s">
        <v>234</v>
      </c>
      <c r="L82" s="114"/>
      <c r="M82" s="58" t="s">
        <v>29</v>
      </c>
      <c r="N82" s="59" t="s">
        <v>45</v>
      </c>
      <c r="O82" s="59" t="s">
        <v>235</v>
      </c>
      <c r="P82" s="59" t="s">
        <v>236</v>
      </c>
      <c r="Q82" s="59" t="s">
        <v>237</v>
      </c>
      <c r="R82" s="59" t="s">
        <v>238</v>
      </c>
      <c r="S82" s="59" t="s">
        <v>239</v>
      </c>
      <c r="T82" s="60" t="s">
        <v>240</v>
      </c>
    </row>
    <row r="83" spans="2:65" s="1" customFormat="1" ht="22.9" customHeight="1">
      <c r="B83" s="34"/>
      <c r="C83" s="63" t="s">
        <v>241</v>
      </c>
      <c r="J83" s="118">
        <f>BK83</f>
        <v>0</v>
      </c>
      <c r="L83" s="34"/>
      <c r="M83" s="61"/>
      <c r="N83" s="52"/>
      <c r="O83" s="52"/>
      <c r="P83" s="119">
        <f>P84</f>
        <v>0</v>
      </c>
      <c r="Q83" s="52"/>
      <c r="R83" s="119">
        <f>R84</f>
        <v>1663.5694199999998</v>
      </c>
      <c r="S83" s="52"/>
      <c r="T83" s="120">
        <f>T84</f>
        <v>0</v>
      </c>
      <c r="AT83" s="18" t="s">
        <v>74</v>
      </c>
      <c r="AU83" s="18" t="s">
        <v>215</v>
      </c>
      <c r="BK83" s="121">
        <f>BK84</f>
        <v>0</v>
      </c>
    </row>
    <row r="84" spans="2:65" s="11" customFormat="1" ht="25.9" customHeight="1">
      <c r="B84" s="122"/>
      <c r="D84" s="123" t="s">
        <v>74</v>
      </c>
      <c r="E84" s="124" t="s">
        <v>242</v>
      </c>
      <c r="F84" s="124" t="s">
        <v>243</v>
      </c>
      <c r="I84" s="125"/>
      <c r="J84" s="126">
        <f>BK84</f>
        <v>0</v>
      </c>
      <c r="L84" s="122"/>
      <c r="M84" s="127"/>
      <c r="P84" s="128">
        <f>P85+P180+P190</f>
        <v>0</v>
      </c>
      <c r="R84" s="128">
        <f>R85+R180+R190</f>
        <v>1663.5694199999998</v>
      </c>
      <c r="T84" s="129">
        <f>T85+T180+T190</f>
        <v>0</v>
      </c>
      <c r="AR84" s="123" t="s">
        <v>83</v>
      </c>
      <c r="AT84" s="130" t="s">
        <v>74</v>
      </c>
      <c r="AU84" s="130" t="s">
        <v>75</v>
      </c>
      <c r="AY84" s="123" t="s">
        <v>244</v>
      </c>
      <c r="BK84" s="131">
        <f>BK85+BK180+BK190</f>
        <v>0</v>
      </c>
    </row>
    <row r="85" spans="2:65" s="11" customFormat="1" ht="22.9" customHeight="1">
      <c r="B85" s="122"/>
      <c r="D85" s="123" t="s">
        <v>74</v>
      </c>
      <c r="E85" s="132" t="s">
        <v>83</v>
      </c>
      <c r="F85" s="132" t="s">
        <v>245</v>
      </c>
      <c r="I85" s="125"/>
      <c r="J85" s="133">
        <f>BK85</f>
        <v>0</v>
      </c>
      <c r="L85" s="122"/>
      <c r="M85" s="127"/>
      <c r="P85" s="128">
        <f>SUM(P86:P179)</f>
        <v>0</v>
      </c>
      <c r="R85" s="128">
        <f>SUM(R86:R179)</f>
        <v>8.94E-3</v>
      </c>
      <c r="T85" s="129">
        <f>SUM(T86:T179)</f>
        <v>0</v>
      </c>
      <c r="AR85" s="123" t="s">
        <v>83</v>
      </c>
      <c r="AT85" s="130" t="s">
        <v>74</v>
      </c>
      <c r="AU85" s="130" t="s">
        <v>83</v>
      </c>
      <c r="AY85" s="123" t="s">
        <v>244</v>
      </c>
      <c r="BK85" s="131">
        <f>SUM(BK86:BK179)</f>
        <v>0</v>
      </c>
    </row>
    <row r="86" spans="2:65" s="1" customFormat="1" ht="16.5" customHeight="1">
      <c r="B86" s="34"/>
      <c r="C86" s="134" t="s">
        <v>83</v>
      </c>
      <c r="D86" s="134" t="s">
        <v>246</v>
      </c>
      <c r="E86" s="135" t="s">
        <v>287</v>
      </c>
      <c r="F86" s="136" t="s">
        <v>288</v>
      </c>
      <c r="G86" s="137" t="s">
        <v>249</v>
      </c>
      <c r="H86" s="138">
        <v>156</v>
      </c>
      <c r="I86" s="139"/>
      <c r="J86" s="140">
        <f>ROUND(I86*H86,2)</f>
        <v>0</v>
      </c>
      <c r="K86" s="136" t="s">
        <v>250</v>
      </c>
      <c r="L86" s="34"/>
      <c r="M86" s="141" t="s">
        <v>29</v>
      </c>
      <c r="N86" s="142" t="s">
        <v>46</v>
      </c>
      <c r="P86" s="143">
        <f>O86*H86</f>
        <v>0</v>
      </c>
      <c r="Q86" s="143">
        <v>0</v>
      </c>
      <c r="R86" s="143">
        <f>Q86*H86</f>
        <v>0</v>
      </c>
      <c r="S86" s="143">
        <v>0</v>
      </c>
      <c r="T86" s="144">
        <f>S86*H86</f>
        <v>0</v>
      </c>
      <c r="AR86" s="145" t="s">
        <v>251</v>
      </c>
      <c r="AT86" s="145" t="s">
        <v>246</v>
      </c>
      <c r="AU86" s="145" t="s">
        <v>21</v>
      </c>
      <c r="AY86" s="18" t="s">
        <v>244</v>
      </c>
      <c r="BE86" s="146">
        <f>IF(N86="základní",J86,0)</f>
        <v>0</v>
      </c>
      <c r="BF86" s="146">
        <f>IF(N86="snížená",J86,0)</f>
        <v>0</v>
      </c>
      <c r="BG86" s="146">
        <f>IF(N86="zákl. přenesená",J86,0)</f>
        <v>0</v>
      </c>
      <c r="BH86" s="146">
        <f>IF(N86="sníž. přenesená",J86,0)</f>
        <v>0</v>
      </c>
      <c r="BI86" s="146">
        <f>IF(N86="nulová",J86,0)</f>
        <v>0</v>
      </c>
      <c r="BJ86" s="18" t="s">
        <v>83</v>
      </c>
      <c r="BK86" s="146">
        <f>ROUND(I86*H86,2)</f>
        <v>0</v>
      </c>
      <c r="BL86" s="18" t="s">
        <v>251</v>
      </c>
      <c r="BM86" s="145" t="s">
        <v>5424</v>
      </c>
    </row>
    <row r="87" spans="2:65" s="1" customFormat="1">
      <c r="B87" s="34"/>
      <c r="D87" s="147" t="s">
        <v>253</v>
      </c>
      <c r="F87" s="148" t="s">
        <v>290</v>
      </c>
      <c r="I87" s="149"/>
      <c r="L87" s="34"/>
      <c r="M87" s="150"/>
      <c r="T87" s="55"/>
      <c r="AT87" s="18" t="s">
        <v>253</v>
      </c>
      <c r="AU87" s="18" t="s">
        <v>21</v>
      </c>
    </row>
    <row r="88" spans="2:65" s="1" customFormat="1">
      <c r="B88" s="34"/>
      <c r="D88" s="151" t="s">
        <v>255</v>
      </c>
      <c r="F88" s="152" t="s">
        <v>291</v>
      </c>
      <c r="I88" s="149"/>
      <c r="L88" s="34"/>
      <c r="M88" s="150"/>
      <c r="T88" s="55"/>
      <c r="AT88" s="18" t="s">
        <v>255</v>
      </c>
      <c r="AU88" s="18" t="s">
        <v>21</v>
      </c>
    </row>
    <row r="89" spans="2:65" s="12" customFormat="1">
      <c r="B89" s="153"/>
      <c r="D89" s="147" t="s">
        <v>262</v>
      </c>
      <c r="E89" s="154" t="s">
        <v>29</v>
      </c>
      <c r="F89" s="155" t="s">
        <v>5425</v>
      </c>
      <c r="H89" s="156">
        <v>156</v>
      </c>
      <c r="I89" s="157"/>
      <c r="L89" s="153"/>
      <c r="M89" s="158"/>
      <c r="T89" s="159"/>
      <c r="AT89" s="154" t="s">
        <v>262</v>
      </c>
      <c r="AU89" s="154" t="s">
        <v>21</v>
      </c>
      <c r="AV89" s="12" t="s">
        <v>21</v>
      </c>
      <c r="AW89" s="12" t="s">
        <v>36</v>
      </c>
      <c r="AX89" s="12" t="s">
        <v>83</v>
      </c>
      <c r="AY89" s="154" t="s">
        <v>244</v>
      </c>
    </row>
    <row r="90" spans="2:65" s="1" customFormat="1" ht="16.5" customHeight="1">
      <c r="B90" s="34"/>
      <c r="C90" s="134" t="s">
        <v>21</v>
      </c>
      <c r="D90" s="134" t="s">
        <v>246</v>
      </c>
      <c r="E90" s="135" t="s">
        <v>1365</v>
      </c>
      <c r="F90" s="136" t="s">
        <v>1366</v>
      </c>
      <c r="G90" s="137" t="s">
        <v>274</v>
      </c>
      <c r="H90" s="138">
        <v>283</v>
      </c>
      <c r="I90" s="139"/>
      <c r="J90" s="140">
        <f>ROUND(I90*H90,2)</f>
        <v>0</v>
      </c>
      <c r="K90" s="136" t="s">
        <v>250</v>
      </c>
      <c r="L90" s="34"/>
      <c r="M90" s="141" t="s">
        <v>29</v>
      </c>
      <c r="N90" s="142" t="s">
        <v>46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251</v>
      </c>
      <c r="AT90" s="145" t="s">
        <v>246</v>
      </c>
      <c r="AU90" s="145" t="s">
        <v>21</v>
      </c>
      <c r="AY90" s="18" t="s">
        <v>244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83</v>
      </c>
      <c r="BK90" s="146">
        <f>ROUND(I90*H90,2)</f>
        <v>0</v>
      </c>
      <c r="BL90" s="18" t="s">
        <v>251</v>
      </c>
      <c r="BM90" s="145" t="s">
        <v>5426</v>
      </c>
    </row>
    <row r="91" spans="2:65" s="1" customFormat="1">
      <c r="B91" s="34"/>
      <c r="D91" s="147" t="s">
        <v>253</v>
      </c>
      <c r="F91" s="148" t="s">
        <v>1368</v>
      </c>
      <c r="I91" s="149"/>
      <c r="L91" s="34"/>
      <c r="M91" s="150"/>
      <c r="T91" s="55"/>
      <c r="AT91" s="18" t="s">
        <v>253</v>
      </c>
      <c r="AU91" s="18" t="s">
        <v>21</v>
      </c>
    </row>
    <row r="92" spans="2:65" s="1" customFormat="1">
      <c r="B92" s="34"/>
      <c r="D92" s="151" t="s">
        <v>255</v>
      </c>
      <c r="F92" s="152" t="s">
        <v>1369</v>
      </c>
      <c r="I92" s="149"/>
      <c r="L92" s="34"/>
      <c r="M92" s="150"/>
      <c r="T92" s="55"/>
      <c r="AT92" s="18" t="s">
        <v>255</v>
      </c>
      <c r="AU92" s="18" t="s">
        <v>21</v>
      </c>
    </row>
    <row r="93" spans="2:65" s="12" customFormat="1">
      <c r="B93" s="153"/>
      <c r="D93" s="147" t="s">
        <v>262</v>
      </c>
      <c r="E93" s="154" t="s">
        <v>29</v>
      </c>
      <c r="F93" s="155" t="s">
        <v>5427</v>
      </c>
      <c r="H93" s="156">
        <v>283</v>
      </c>
      <c r="I93" s="157"/>
      <c r="L93" s="153"/>
      <c r="M93" s="158"/>
      <c r="T93" s="159"/>
      <c r="AT93" s="154" t="s">
        <v>262</v>
      </c>
      <c r="AU93" s="154" t="s">
        <v>21</v>
      </c>
      <c r="AV93" s="12" t="s">
        <v>21</v>
      </c>
      <c r="AW93" s="12" t="s">
        <v>36</v>
      </c>
      <c r="AX93" s="12" t="s">
        <v>83</v>
      </c>
      <c r="AY93" s="154" t="s">
        <v>244</v>
      </c>
    </row>
    <row r="94" spans="2:65" s="1" customFormat="1" ht="24.2" customHeight="1">
      <c r="B94" s="34"/>
      <c r="C94" s="134" t="s">
        <v>264</v>
      </c>
      <c r="D94" s="134" t="s">
        <v>246</v>
      </c>
      <c r="E94" s="135" t="s">
        <v>4801</v>
      </c>
      <c r="F94" s="136" t="s">
        <v>4802</v>
      </c>
      <c r="G94" s="137" t="s">
        <v>274</v>
      </c>
      <c r="H94" s="138">
        <v>122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5428</v>
      </c>
    </row>
    <row r="95" spans="2:65" s="1" customFormat="1" ht="19.5">
      <c r="B95" s="34"/>
      <c r="D95" s="147" t="s">
        <v>253</v>
      </c>
      <c r="F95" s="148" t="s">
        <v>4804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4805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2" customFormat="1">
      <c r="B97" s="153"/>
      <c r="D97" s="147" t="s">
        <v>262</v>
      </c>
      <c r="E97" s="154" t="s">
        <v>29</v>
      </c>
      <c r="F97" s="155" t="s">
        <v>5429</v>
      </c>
      <c r="H97" s="156">
        <v>122</v>
      </c>
      <c r="I97" s="157"/>
      <c r="L97" s="153"/>
      <c r="M97" s="158"/>
      <c r="T97" s="159"/>
      <c r="AT97" s="154" t="s">
        <v>262</v>
      </c>
      <c r="AU97" s="154" t="s">
        <v>21</v>
      </c>
      <c r="AV97" s="12" t="s">
        <v>21</v>
      </c>
      <c r="AW97" s="12" t="s">
        <v>36</v>
      </c>
      <c r="AX97" s="12" t="s">
        <v>83</v>
      </c>
      <c r="AY97" s="154" t="s">
        <v>244</v>
      </c>
    </row>
    <row r="98" spans="2:65" s="1" customFormat="1" ht="21.75" customHeight="1">
      <c r="B98" s="34"/>
      <c r="C98" s="134" t="s">
        <v>251</v>
      </c>
      <c r="D98" s="134" t="s">
        <v>246</v>
      </c>
      <c r="E98" s="135" t="s">
        <v>849</v>
      </c>
      <c r="F98" s="136" t="s">
        <v>850</v>
      </c>
      <c r="G98" s="137" t="s">
        <v>274</v>
      </c>
      <c r="H98" s="138">
        <v>254.87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5430</v>
      </c>
    </row>
    <row r="99" spans="2:65" s="1" customFormat="1" ht="19.5">
      <c r="B99" s="34"/>
      <c r="D99" s="147" t="s">
        <v>253</v>
      </c>
      <c r="F99" s="148" t="s">
        <v>852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853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5431</v>
      </c>
      <c r="H101" s="156">
        <v>254.87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83</v>
      </c>
      <c r="AY101" s="154" t="s">
        <v>244</v>
      </c>
    </row>
    <row r="102" spans="2:65" s="1" customFormat="1" ht="21.75" customHeight="1">
      <c r="B102" s="34"/>
      <c r="C102" s="134" t="s">
        <v>279</v>
      </c>
      <c r="D102" s="134" t="s">
        <v>246</v>
      </c>
      <c r="E102" s="135" t="s">
        <v>315</v>
      </c>
      <c r="F102" s="136" t="s">
        <v>316</v>
      </c>
      <c r="G102" s="137" t="s">
        <v>274</v>
      </c>
      <c r="H102" s="138">
        <v>223.05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5432</v>
      </c>
    </row>
    <row r="103" spans="2:65" s="1" customFormat="1" ht="19.5">
      <c r="B103" s="34"/>
      <c r="D103" s="147" t="s">
        <v>253</v>
      </c>
      <c r="F103" s="148" t="s">
        <v>318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319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2" customFormat="1">
      <c r="B105" s="153"/>
      <c r="D105" s="147" t="s">
        <v>262</v>
      </c>
      <c r="E105" s="154" t="s">
        <v>29</v>
      </c>
      <c r="F105" s="155" t="s">
        <v>5425</v>
      </c>
      <c r="H105" s="156">
        <v>156</v>
      </c>
      <c r="I105" s="157"/>
      <c r="L105" s="153"/>
      <c r="M105" s="158"/>
      <c r="T105" s="159"/>
      <c r="AT105" s="154" t="s">
        <v>262</v>
      </c>
      <c r="AU105" s="154" t="s">
        <v>21</v>
      </c>
      <c r="AV105" s="12" t="s">
        <v>21</v>
      </c>
      <c r="AW105" s="12" t="s">
        <v>36</v>
      </c>
      <c r="AX105" s="12" t="s">
        <v>75</v>
      </c>
      <c r="AY105" s="154" t="s">
        <v>244</v>
      </c>
    </row>
    <row r="106" spans="2:65" s="14" customFormat="1">
      <c r="B106" s="168"/>
      <c r="D106" s="147" t="s">
        <v>262</v>
      </c>
      <c r="E106" s="169" t="s">
        <v>29</v>
      </c>
      <c r="F106" s="170" t="s">
        <v>321</v>
      </c>
      <c r="H106" s="171">
        <v>156</v>
      </c>
      <c r="I106" s="172"/>
      <c r="L106" s="168"/>
      <c r="M106" s="173"/>
      <c r="T106" s="174"/>
      <c r="AT106" s="169" t="s">
        <v>262</v>
      </c>
      <c r="AU106" s="169" t="s">
        <v>21</v>
      </c>
      <c r="AV106" s="14" t="s">
        <v>264</v>
      </c>
      <c r="AW106" s="14" t="s">
        <v>36</v>
      </c>
      <c r="AX106" s="14" t="s">
        <v>75</v>
      </c>
      <c r="AY106" s="169" t="s">
        <v>244</v>
      </c>
    </row>
    <row r="107" spans="2:65" s="12" customFormat="1">
      <c r="B107" s="153"/>
      <c r="D107" s="147" t="s">
        <v>262</v>
      </c>
      <c r="E107" s="154" t="s">
        <v>29</v>
      </c>
      <c r="F107" s="155" t="s">
        <v>5433</v>
      </c>
      <c r="H107" s="156">
        <v>67.05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75</v>
      </c>
      <c r="AY107" s="154" t="s">
        <v>244</v>
      </c>
    </row>
    <row r="108" spans="2:65" s="14" customFormat="1">
      <c r="B108" s="168"/>
      <c r="D108" s="147" t="s">
        <v>262</v>
      </c>
      <c r="E108" s="169" t="s">
        <v>823</v>
      </c>
      <c r="F108" s="170" t="s">
        <v>321</v>
      </c>
      <c r="H108" s="171">
        <v>67.05</v>
      </c>
      <c r="I108" s="172"/>
      <c r="L108" s="168"/>
      <c r="M108" s="173"/>
      <c r="T108" s="174"/>
      <c r="AT108" s="169" t="s">
        <v>262</v>
      </c>
      <c r="AU108" s="169" t="s">
        <v>21</v>
      </c>
      <c r="AV108" s="14" t="s">
        <v>264</v>
      </c>
      <c r="AW108" s="14" t="s">
        <v>36</v>
      </c>
      <c r="AX108" s="14" t="s">
        <v>75</v>
      </c>
      <c r="AY108" s="169" t="s">
        <v>244</v>
      </c>
    </row>
    <row r="109" spans="2:65" s="13" customFormat="1">
      <c r="B109" s="160"/>
      <c r="D109" s="147" t="s">
        <v>262</v>
      </c>
      <c r="E109" s="161" t="s">
        <v>29</v>
      </c>
      <c r="F109" s="162" t="s">
        <v>271</v>
      </c>
      <c r="H109" s="163">
        <v>223.05</v>
      </c>
      <c r="I109" s="164"/>
      <c r="L109" s="160"/>
      <c r="M109" s="165"/>
      <c r="T109" s="166"/>
      <c r="AT109" s="161" t="s">
        <v>262</v>
      </c>
      <c r="AU109" s="161" t="s">
        <v>21</v>
      </c>
      <c r="AV109" s="13" t="s">
        <v>251</v>
      </c>
      <c r="AW109" s="13" t="s">
        <v>36</v>
      </c>
      <c r="AX109" s="13" t="s">
        <v>83</v>
      </c>
      <c r="AY109" s="161" t="s">
        <v>244</v>
      </c>
    </row>
    <row r="110" spans="2:65" s="1" customFormat="1" ht="21.75" customHeight="1">
      <c r="B110" s="34"/>
      <c r="C110" s="134" t="s">
        <v>286</v>
      </c>
      <c r="D110" s="134" t="s">
        <v>246</v>
      </c>
      <c r="E110" s="135" t="s">
        <v>325</v>
      </c>
      <c r="F110" s="136" t="s">
        <v>326</v>
      </c>
      <c r="G110" s="137" t="s">
        <v>274</v>
      </c>
      <c r="H110" s="138">
        <v>478.85</v>
      </c>
      <c r="I110" s="139"/>
      <c r="J110" s="140">
        <f>ROUND(I110*H110,2)</f>
        <v>0</v>
      </c>
      <c r="K110" s="136" t="s">
        <v>250</v>
      </c>
      <c r="L110" s="34"/>
      <c r="M110" s="141" t="s">
        <v>29</v>
      </c>
      <c r="N110" s="142" t="s">
        <v>46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251</v>
      </c>
      <c r="AT110" s="145" t="s">
        <v>246</v>
      </c>
      <c r="AU110" s="145" t="s">
        <v>21</v>
      </c>
      <c r="AY110" s="18" t="s">
        <v>244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83</v>
      </c>
      <c r="BK110" s="146">
        <f>ROUND(I110*H110,2)</f>
        <v>0</v>
      </c>
      <c r="BL110" s="18" t="s">
        <v>251</v>
      </c>
      <c r="BM110" s="145" t="s">
        <v>5434</v>
      </c>
    </row>
    <row r="111" spans="2:65" s="1" customFormat="1" ht="19.5">
      <c r="B111" s="34"/>
      <c r="D111" s="147" t="s">
        <v>253</v>
      </c>
      <c r="F111" s="148" t="s">
        <v>328</v>
      </c>
      <c r="I111" s="149"/>
      <c r="L111" s="34"/>
      <c r="M111" s="150"/>
      <c r="T111" s="55"/>
      <c r="AT111" s="18" t="s">
        <v>253</v>
      </c>
      <c r="AU111" s="18" t="s">
        <v>21</v>
      </c>
    </row>
    <row r="112" spans="2:65" s="1" customFormat="1">
      <c r="B112" s="34"/>
      <c r="D112" s="151" t="s">
        <v>255</v>
      </c>
      <c r="F112" s="152" t="s">
        <v>329</v>
      </c>
      <c r="I112" s="149"/>
      <c r="L112" s="34"/>
      <c r="M112" s="150"/>
      <c r="T112" s="55"/>
      <c r="AT112" s="18" t="s">
        <v>255</v>
      </c>
      <c r="AU112" s="18" t="s">
        <v>21</v>
      </c>
    </row>
    <row r="113" spans="2:65" s="12" customFormat="1">
      <c r="B113" s="153"/>
      <c r="D113" s="147" t="s">
        <v>262</v>
      </c>
      <c r="E113" s="154" t="s">
        <v>29</v>
      </c>
      <c r="F113" s="155" t="s">
        <v>5435</v>
      </c>
      <c r="H113" s="156">
        <v>110</v>
      </c>
      <c r="I113" s="157"/>
      <c r="L113" s="153"/>
      <c r="M113" s="158"/>
      <c r="T113" s="159"/>
      <c r="AT113" s="154" t="s">
        <v>262</v>
      </c>
      <c r="AU113" s="154" t="s">
        <v>21</v>
      </c>
      <c r="AV113" s="12" t="s">
        <v>21</v>
      </c>
      <c r="AW113" s="12" t="s">
        <v>36</v>
      </c>
      <c r="AX113" s="12" t="s">
        <v>75</v>
      </c>
      <c r="AY113" s="154" t="s">
        <v>244</v>
      </c>
    </row>
    <row r="114" spans="2:65" s="14" customFormat="1">
      <c r="B114" s="168"/>
      <c r="D114" s="147" t="s">
        <v>262</v>
      </c>
      <c r="E114" s="169" t="s">
        <v>29</v>
      </c>
      <c r="F114" s="170" t="s">
        <v>321</v>
      </c>
      <c r="H114" s="171">
        <v>110</v>
      </c>
      <c r="I114" s="172"/>
      <c r="L114" s="168"/>
      <c r="M114" s="173"/>
      <c r="T114" s="174"/>
      <c r="AT114" s="169" t="s">
        <v>262</v>
      </c>
      <c r="AU114" s="169" t="s">
        <v>21</v>
      </c>
      <c r="AV114" s="14" t="s">
        <v>264</v>
      </c>
      <c r="AW114" s="14" t="s">
        <v>36</v>
      </c>
      <c r="AX114" s="14" t="s">
        <v>75</v>
      </c>
      <c r="AY114" s="169" t="s">
        <v>244</v>
      </c>
    </row>
    <row r="115" spans="2:65" s="12" customFormat="1">
      <c r="B115" s="153"/>
      <c r="D115" s="147" t="s">
        <v>262</v>
      </c>
      <c r="E115" s="154" t="s">
        <v>29</v>
      </c>
      <c r="F115" s="155" t="s">
        <v>5436</v>
      </c>
      <c r="H115" s="156">
        <v>101.95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75</v>
      </c>
      <c r="AY115" s="154" t="s">
        <v>244</v>
      </c>
    </row>
    <row r="116" spans="2:65" s="12" customFormat="1">
      <c r="B116" s="153"/>
      <c r="D116" s="147" t="s">
        <v>262</v>
      </c>
      <c r="E116" s="154" t="s">
        <v>29</v>
      </c>
      <c r="F116" s="155" t="s">
        <v>5435</v>
      </c>
      <c r="H116" s="156">
        <v>110</v>
      </c>
      <c r="I116" s="157"/>
      <c r="L116" s="153"/>
      <c r="M116" s="158"/>
      <c r="T116" s="159"/>
      <c r="AT116" s="154" t="s">
        <v>262</v>
      </c>
      <c r="AU116" s="154" t="s">
        <v>21</v>
      </c>
      <c r="AV116" s="12" t="s">
        <v>21</v>
      </c>
      <c r="AW116" s="12" t="s">
        <v>36</v>
      </c>
      <c r="AX116" s="12" t="s">
        <v>75</v>
      </c>
      <c r="AY116" s="154" t="s">
        <v>244</v>
      </c>
    </row>
    <row r="117" spans="2:65" s="12" customFormat="1">
      <c r="B117" s="153"/>
      <c r="D117" s="147" t="s">
        <v>262</v>
      </c>
      <c r="E117" s="154" t="s">
        <v>29</v>
      </c>
      <c r="F117" s="155" t="s">
        <v>5437</v>
      </c>
      <c r="H117" s="156">
        <v>156.9</v>
      </c>
      <c r="I117" s="157"/>
      <c r="L117" s="153"/>
      <c r="M117" s="158"/>
      <c r="T117" s="159"/>
      <c r="AT117" s="154" t="s">
        <v>262</v>
      </c>
      <c r="AU117" s="154" t="s">
        <v>21</v>
      </c>
      <c r="AV117" s="12" t="s">
        <v>21</v>
      </c>
      <c r="AW117" s="12" t="s">
        <v>36</v>
      </c>
      <c r="AX117" s="12" t="s">
        <v>75</v>
      </c>
      <c r="AY117" s="154" t="s">
        <v>244</v>
      </c>
    </row>
    <row r="118" spans="2:65" s="14" customFormat="1">
      <c r="B118" s="168"/>
      <c r="D118" s="147" t="s">
        <v>262</v>
      </c>
      <c r="E118" s="169" t="s">
        <v>5421</v>
      </c>
      <c r="F118" s="170" t="s">
        <v>321</v>
      </c>
      <c r="H118" s="171">
        <v>368.85</v>
      </c>
      <c r="I118" s="172"/>
      <c r="L118" s="168"/>
      <c r="M118" s="173"/>
      <c r="T118" s="174"/>
      <c r="AT118" s="169" t="s">
        <v>262</v>
      </c>
      <c r="AU118" s="169" t="s">
        <v>21</v>
      </c>
      <c r="AV118" s="14" t="s">
        <v>264</v>
      </c>
      <c r="AW118" s="14" t="s">
        <v>36</v>
      </c>
      <c r="AX118" s="14" t="s">
        <v>75</v>
      </c>
      <c r="AY118" s="169" t="s">
        <v>244</v>
      </c>
    </row>
    <row r="119" spans="2:65" s="13" customFormat="1">
      <c r="B119" s="160"/>
      <c r="D119" s="147" t="s">
        <v>262</v>
      </c>
      <c r="E119" s="161" t="s">
        <v>29</v>
      </c>
      <c r="F119" s="162" t="s">
        <v>271</v>
      </c>
      <c r="H119" s="163">
        <v>478.85</v>
      </c>
      <c r="I119" s="164"/>
      <c r="L119" s="160"/>
      <c r="M119" s="165"/>
      <c r="T119" s="166"/>
      <c r="AT119" s="161" t="s">
        <v>262</v>
      </c>
      <c r="AU119" s="161" t="s">
        <v>21</v>
      </c>
      <c r="AV119" s="13" t="s">
        <v>251</v>
      </c>
      <c r="AW119" s="13" t="s">
        <v>36</v>
      </c>
      <c r="AX119" s="13" t="s">
        <v>83</v>
      </c>
      <c r="AY119" s="161" t="s">
        <v>244</v>
      </c>
    </row>
    <row r="120" spans="2:65" s="1" customFormat="1" ht="21.75" customHeight="1">
      <c r="B120" s="34"/>
      <c r="C120" s="134" t="s">
        <v>293</v>
      </c>
      <c r="D120" s="134" t="s">
        <v>246</v>
      </c>
      <c r="E120" s="135" t="s">
        <v>392</v>
      </c>
      <c r="F120" s="136" t="s">
        <v>393</v>
      </c>
      <c r="G120" s="137" t="s">
        <v>274</v>
      </c>
      <c r="H120" s="138">
        <v>193.92</v>
      </c>
      <c r="I120" s="139"/>
      <c r="J120" s="140">
        <f>ROUND(I120*H120,2)</f>
        <v>0</v>
      </c>
      <c r="K120" s="136" t="s">
        <v>250</v>
      </c>
      <c r="L120" s="34"/>
      <c r="M120" s="141" t="s">
        <v>29</v>
      </c>
      <c r="N120" s="142" t="s">
        <v>46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251</v>
      </c>
      <c r="AT120" s="145" t="s">
        <v>246</v>
      </c>
      <c r="AU120" s="145" t="s">
        <v>21</v>
      </c>
      <c r="AY120" s="18" t="s">
        <v>244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83</v>
      </c>
      <c r="BK120" s="146">
        <f>ROUND(I120*H120,2)</f>
        <v>0</v>
      </c>
      <c r="BL120" s="18" t="s">
        <v>251</v>
      </c>
      <c r="BM120" s="145" t="s">
        <v>5438</v>
      </c>
    </row>
    <row r="121" spans="2:65" s="1" customFormat="1" ht="19.5">
      <c r="B121" s="34"/>
      <c r="D121" s="147" t="s">
        <v>253</v>
      </c>
      <c r="F121" s="148" t="s">
        <v>395</v>
      </c>
      <c r="I121" s="149"/>
      <c r="L121" s="34"/>
      <c r="M121" s="150"/>
      <c r="T121" s="55"/>
      <c r="AT121" s="18" t="s">
        <v>253</v>
      </c>
      <c r="AU121" s="18" t="s">
        <v>21</v>
      </c>
    </row>
    <row r="122" spans="2:65" s="1" customFormat="1">
      <c r="B122" s="34"/>
      <c r="D122" s="151" t="s">
        <v>255</v>
      </c>
      <c r="F122" s="152" t="s">
        <v>396</v>
      </c>
      <c r="I122" s="149"/>
      <c r="L122" s="34"/>
      <c r="M122" s="150"/>
      <c r="T122" s="55"/>
      <c r="AT122" s="18" t="s">
        <v>255</v>
      </c>
      <c r="AU122" s="18" t="s">
        <v>21</v>
      </c>
    </row>
    <row r="123" spans="2:65" s="12" customFormat="1">
      <c r="B123" s="153"/>
      <c r="D123" s="147" t="s">
        <v>262</v>
      </c>
      <c r="E123" s="154" t="s">
        <v>29</v>
      </c>
      <c r="F123" s="155" t="s">
        <v>5439</v>
      </c>
      <c r="H123" s="156">
        <v>41</v>
      </c>
      <c r="I123" s="157"/>
      <c r="L123" s="153"/>
      <c r="M123" s="158"/>
      <c r="T123" s="159"/>
      <c r="AT123" s="154" t="s">
        <v>262</v>
      </c>
      <c r="AU123" s="154" t="s">
        <v>21</v>
      </c>
      <c r="AV123" s="12" t="s">
        <v>21</v>
      </c>
      <c r="AW123" s="12" t="s">
        <v>36</v>
      </c>
      <c r="AX123" s="12" t="s">
        <v>75</v>
      </c>
      <c r="AY123" s="154" t="s">
        <v>244</v>
      </c>
    </row>
    <row r="124" spans="2:65" s="14" customFormat="1">
      <c r="B124" s="168"/>
      <c r="D124" s="147" t="s">
        <v>262</v>
      </c>
      <c r="E124" s="169" t="s">
        <v>29</v>
      </c>
      <c r="F124" s="170" t="s">
        <v>321</v>
      </c>
      <c r="H124" s="171">
        <v>41</v>
      </c>
      <c r="I124" s="172"/>
      <c r="L124" s="168"/>
      <c r="M124" s="173"/>
      <c r="T124" s="174"/>
      <c r="AT124" s="169" t="s">
        <v>262</v>
      </c>
      <c r="AU124" s="169" t="s">
        <v>21</v>
      </c>
      <c r="AV124" s="14" t="s">
        <v>264</v>
      </c>
      <c r="AW124" s="14" t="s">
        <v>36</v>
      </c>
      <c r="AX124" s="14" t="s">
        <v>75</v>
      </c>
      <c r="AY124" s="169" t="s">
        <v>244</v>
      </c>
    </row>
    <row r="125" spans="2:65" s="12" customFormat="1">
      <c r="B125" s="153"/>
      <c r="D125" s="147" t="s">
        <v>262</v>
      </c>
      <c r="E125" s="154" t="s">
        <v>29</v>
      </c>
      <c r="F125" s="155" t="s">
        <v>5440</v>
      </c>
      <c r="H125" s="156">
        <v>152.91999999999999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75</v>
      </c>
      <c r="AY125" s="154" t="s">
        <v>244</v>
      </c>
    </row>
    <row r="126" spans="2:65" s="14" customFormat="1">
      <c r="B126" s="168"/>
      <c r="D126" s="147" t="s">
        <v>262</v>
      </c>
      <c r="E126" s="169" t="s">
        <v>1039</v>
      </c>
      <c r="F126" s="170" t="s">
        <v>321</v>
      </c>
      <c r="H126" s="171">
        <v>152.91999999999999</v>
      </c>
      <c r="I126" s="172"/>
      <c r="L126" s="168"/>
      <c r="M126" s="173"/>
      <c r="T126" s="174"/>
      <c r="AT126" s="169" t="s">
        <v>262</v>
      </c>
      <c r="AU126" s="169" t="s">
        <v>21</v>
      </c>
      <c r="AV126" s="14" t="s">
        <v>264</v>
      </c>
      <c r="AW126" s="14" t="s">
        <v>36</v>
      </c>
      <c r="AX126" s="14" t="s">
        <v>75</v>
      </c>
      <c r="AY126" s="169" t="s">
        <v>244</v>
      </c>
    </row>
    <row r="127" spans="2:65" s="13" customFormat="1">
      <c r="B127" s="160"/>
      <c r="D127" s="147" t="s">
        <v>262</v>
      </c>
      <c r="E127" s="161" t="s">
        <v>29</v>
      </c>
      <c r="F127" s="162" t="s">
        <v>271</v>
      </c>
      <c r="H127" s="163">
        <v>193.92</v>
      </c>
      <c r="I127" s="164"/>
      <c r="L127" s="160"/>
      <c r="M127" s="165"/>
      <c r="T127" s="166"/>
      <c r="AT127" s="161" t="s">
        <v>262</v>
      </c>
      <c r="AU127" s="161" t="s">
        <v>21</v>
      </c>
      <c r="AV127" s="13" t="s">
        <v>251</v>
      </c>
      <c r="AW127" s="13" t="s">
        <v>36</v>
      </c>
      <c r="AX127" s="13" t="s">
        <v>83</v>
      </c>
      <c r="AY127" s="161" t="s">
        <v>244</v>
      </c>
    </row>
    <row r="128" spans="2:65" s="1" customFormat="1" ht="24.2" customHeight="1">
      <c r="B128" s="34"/>
      <c r="C128" s="134" t="s">
        <v>300</v>
      </c>
      <c r="D128" s="134" t="s">
        <v>246</v>
      </c>
      <c r="E128" s="135" t="s">
        <v>400</v>
      </c>
      <c r="F128" s="136" t="s">
        <v>401</v>
      </c>
      <c r="G128" s="137" t="s">
        <v>274</v>
      </c>
      <c r="H128" s="138">
        <v>1939.2</v>
      </c>
      <c r="I128" s="139"/>
      <c r="J128" s="140">
        <f>ROUND(I128*H128,2)</f>
        <v>0</v>
      </c>
      <c r="K128" s="136" t="s">
        <v>250</v>
      </c>
      <c r="L128" s="34"/>
      <c r="M128" s="141" t="s">
        <v>29</v>
      </c>
      <c r="N128" s="142" t="s">
        <v>46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251</v>
      </c>
      <c r="AT128" s="145" t="s">
        <v>246</v>
      </c>
      <c r="AU128" s="145" t="s">
        <v>21</v>
      </c>
      <c r="AY128" s="18" t="s">
        <v>244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83</v>
      </c>
      <c r="BK128" s="146">
        <f>ROUND(I128*H128,2)</f>
        <v>0</v>
      </c>
      <c r="BL128" s="18" t="s">
        <v>251</v>
      </c>
      <c r="BM128" s="145" t="s">
        <v>5441</v>
      </c>
    </row>
    <row r="129" spans="2:65" s="1" customFormat="1" ht="19.5">
      <c r="B129" s="34"/>
      <c r="D129" s="147" t="s">
        <v>253</v>
      </c>
      <c r="F129" s="148" t="s">
        <v>403</v>
      </c>
      <c r="I129" s="149"/>
      <c r="L129" s="34"/>
      <c r="M129" s="150"/>
      <c r="T129" s="55"/>
      <c r="AT129" s="18" t="s">
        <v>253</v>
      </c>
      <c r="AU129" s="18" t="s">
        <v>21</v>
      </c>
    </row>
    <row r="130" spans="2:65" s="1" customFormat="1">
      <c r="B130" s="34"/>
      <c r="D130" s="151" t="s">
        <v>255</v>
      </c>
      <c r="F130" s="152" t="s">
        <v>404</v>
      </c>
      <c r="I130" s="149"/>
      <c r="L130" s="34"/>
      <c r="M130" s="150"/>
      <c r="T130" s="55"/>
      <c r="AT130" s="18" t="s">
        <v>255</v>
      </c>
      <c r="AU130" s="18" t="s">
        <v>21</v>
      </c>
    </row>
    <row r="131" spans="2:65" s="12" customFormat="1">
      <c r="B131" s="153"/>
      <c r="D131" s="147" t="s">
        <v>262</v>
      </c>
      <c r="E131" s="154" t="s">
        <v>29</v>
      </c>
      <c r="F131" s="155" t="s">
        <v>5442</v>
      </c>
      <c r="H131" s="156">
        <v>1939.2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83</v>
      </c>
      <c r="AY131" s="154" t="s">
        <v>244</v>
      </c>
    </row>
    <row r="132" spans="2:65" s="1" customFormat="1" ht="16.5" customHeight="1">
      <c r="B132" s="34"/>
      <c r="C132" s="134" t="s">
        <v>307</v>
      </c>
      <c r="D132" s="134" t="s">
        <v>246</v>
      </c>
      <c r="E132" s="135" t="s">
        <v>414</v>
      </c>
      <c r="F132" s="136" t="s">
        <v>415</v>
      </c>
      <c r="G132" s="137" t="s">
        <v>416</v>
      </c>
      <c r="H132" s="138">
        <v>387.84</v>
      </c>
      <c r="I132" s="139"/>
      <c r="J132" s="140">
        <f>ROUND(I132*H132,2)</f>
        <v>0</v>
      </c>
      <c r="K132" s="136" t="s">
        <v>250</v>
      </c>
      <c r="L132" s="34"/>
      <c r="M132" s="141" t="s">
        <v>29</v>
      </c>
      <c r="N132" s="142" t="s">
        <v>46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251</v>
      </c>
      <c r="AT132" s="145" t="s">
        <v>246</v>
      </c>
      <c r="AU132" s="145" t="s">
        <v>21</v>
      </c>
      <c r="AY132" s="18" t="s">
        <v>244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83</v>
      </c>
      <c r="BK132" s="146">
        <f>ROUND(I132*H132,2)</f>
        <v>0</v>
      </c>
      <c r="BL132" s="18" t="s">
        <v>251</v>
      </c>
      <c r="BM132" s="145" t="s">
        <v>5443</v>
      </c>
    </row>
    <row r="133" spans="2:65" s="1" customFormat="1" ht="19.5">
      <c r="B133" s="34"/>
      <c r="D133" s="147" t="s">
        <v>253</v>
      </c>
      <c r="F133" s="148" t="s">
        <v>418</v>
      </c>
      <c r="I133" s="149"/>
      <c r="L133" s="34"/>
      <c r="M133" s="150"/>
      <c r="T133" s="55"/>
      <c r="AT133" s="18" t="s">
        <v>253</v>
      </c>
      <c r="AU133" s="18" t="s">
        <v>21</v>
      </c>
    </row>
    <row r="134" spans="2:65" s="1" customFormat="1">
      <c r="B134" s="34"/>
      <c r="D134" s="151" t="s">
        <v>255</v>
      </c>
      <c r="F134" s="152" t="s">
        <v>419</v>
      </c>
      <c r="I134" s="149"/>
      <c r="L134" s="34"/>
      <c r="M134" s="150"/>
      <c r="T134" s="55"/>
      <c r="AT134" s="18" t="s">
        <v>255</v>
      </c>
      <c r="AU134" s="18" t="s">
        <v>21</v>
      </c>
    </row>
    <row r="135" spans="2:65" s="12" customFormat="1">
      <c r="B135" s="153"/>
      <c r="D135" s="147" t="s">
        <v>262</v>
      </c>
      <c r="E135" s="154" t="s">
        <v>29</v>
      </c>
      <c r="F135" s="155" t="s">
        <v>5444</v>
      </c>
      <c r="H135" s="156">
        <v>387.84</v>
      </c>
      <c r="I135" s="157"/>
      <c r="L135" s="153"/>
      <c r="M135" s="158"/>
      <c r="T135" s="159"/>
      <c r="AT135" s="154" t="s">
        <v>262</v>
      </c>
      <c r="AU135" s="154" t="s">
        <v>21</v>
      </c>
      <c r="AV135" s="12" t="s">
        <v>21</v>
      </c>
      <c r="AW135" s="12" t="s">
        <v>36</v>
      </c>
      <c r="AX135" s="12" t="s">
        <v>83</v>
      </c>
      <c r="AY135" s="154" t="s">
        <v>244</v>
      </c>
    </row>
    <row r="136" spans="2:65" s="1" customFormat="1" ht="16.5" customHeight="1">
      <c r="B136" s="34"/>
      <c r="C136" s="134" t="s">
        <v>314</v>
      </c>
      <c r="D136" s="134" t="s">
        <v>246</v>
      </c>
      <c r="E136" s="135" t="s">
        <v>347</v>
      </c>
      <c r="F136" s="136" t="s">
        <v>348</v>
      </c>
      <c r="G136" s="137" t="s">
        <v>274</v>
      </c>
      <c r="H136" s="138">
        <v>588.82000000000005</v>
      </c>
      <c r="I136" s="139"/>
      <c r="J136" s="140">
        <f>ROUND(I136*H136,2)</f>
        <v>0</v>
      </c>
      <c r="K136" s="136" t="s">
        <v>250</v>
      </c>
      <c r="L136" s="34"/>
      <c r="M136" s="141" t="s">
        <v>29</v>
      </c>
      <c r="N136" s="142" t="s">
        <v>46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251</v>
      </c>
      <c r="AT136" s="145" t="s">
        <v>246</v>
      </c>
      <c r="AU136" s="145" t="s">
        <v>21</v>
      </c>
      <c r="AY136" s="18" t="s">
        <v>244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83</v>
      </c>
      <c r="BK136" s="146">
        <f>ROUND(I136*H136,2)</f>
        <v>0</v>
      </c>
      <c r="BL136" s="18" t="s">
        <v>251</v>
      </c>
      <c r="BM136" s="145" t="s">
        <v>5445</v>
      </c>
    </row>
    <row r="137" spans="2:65" s="1" customFormat="1" ht="19.5">
      <c r="B137" s="34"/>
      <c r="D137" s="147" t="s">
        <v>253</v>
      </c>
      <c r="F137" s="148" t="s">
        <v>350</v>
      </c>
      <c r="I137" s="149"/>
      <c r="L137" s="34"/>
      <c r="M137" s="150"/>
      <c r="T137" s="55"/>
      <c r="AT137" s="18" t="s">
        <v>253</v>
      </c>
      <c r="AU137" s="18" t="s">
        <v>21</v>
      </c>
    </row>
    <row r="138" spans="2:65" s="1" customFormat="1">
      <c r="B138" s="34"/>
      <c r="D138" s="151" t="s">
        <v>255</v>
      </c>
      <c r="F138" s="152" t="s">
        <v>351</v>
      </c>
      <c r="I138" s="149"/>
      <c r="L138" s="34"/>
      <c r="M138" s="150"/>
      <c r="T138" s="55"/>
      <c r="AT138" s="18" t="s">
        <v>255</v>
      </c>
      <c r="AU138" s="18" t="s">
        <v>21</v>
      </c>
    </row>
    <row r="139" spans="2:65" s="12" customFormat="1">
      <c r="B139" s="153"/>
      <c r="D139" s="147" t="s">
        <v>262</v>
      </c>
      <c r="E139" s="154" t="s">
        <v>29</v>
      </c>
      <c r="F139" s="155" t="s">
        <v>5446</v>
      </c>
      <c r="H139" s="156">
        <v>521.77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75</v>
      </c>
      <c r="AY139" s="154" t="s">
        <v>244</v>
      </c>
    </row>
    <row r="140" spans="2:65" s="12" customFormat="1">
      <c r="B140" s="153"/>
      <c r="D140" s="147" t="s">
        <v>262</v>
      </c>
      <c r="E140" s="154" t="s">
        <v>29</v>
      </c>
      <c r="F140" s="155" t="s">
        <v>5433</v>
      </c>
      <c r="H140" s="156">
        <v>67.05</v>
      </c>
      <c r="I140" s="157"/>
      <c r="L140" s="153"/>
      <c r="M140" s="158"/>
      <c r="T140" s="159"/>
      <c r="AT140" s="154" t="s">
        <v>262</v>
      </c>
      <c r="AU140" s="154" t="s">
        <v>21</v>
      </c>
      <c r="AV140" s="12" t="s">
        <v>21</v>
      </c>
      <c r="AW140" s="12" t="s">
        <v>36</v>
      </c>
      <c r="AX140" s="12" t="s">
        <v>75</v>
      </c>
      <c r="AY140" s="154" t="s">
        <v>244</v>
      </c>
    </row>
    <row r="141" spans="2:65" s="13" customFormat="1">
      <c r="B141" s="160"/>
      <c r="D141" s="147" t="s">
        <v>262</v>
      </c>
      <c r="E141" s="161" t="s">
        <v>29</v>
      </c>
      <c r="F141" s="162" t="s">
        <v>271</v>
      </c>
      <c r="H141" s="163">
        <v>588.82000000000005</v>
      </c>
      <c r="I141" s="164"/>
      <c r="L141" s="160"/>
      <c r="M141" s="165"/>
      <c r="T141" s="166"/>
      <c r="AT141" s="161" t="s">
        <v>262</v>
      </c>
      <c r="AU141" s="161" t="s">
        <v>21</v>
      </c>
      <c r="AV141" s="13" t="s">
        <v>251</v>
      </c>
      <c r="AW141" s="13" t="s">
        <v>36</v>
      </c>
      <c r="AX141" s="13" t="s">
        <v>83</v>
      </c>
      <c r="AY141" s="161" t="s">
        <v>244</v>
      </c>
    </row>
    <row r="142" spans="2:65" s="1" customFormat="1" ht="16.5" customHeight="1">
      <c r="B142" s="34"/>
      <c r="C142" s="134" t="s">
        <v>324</v>
      </c>
      <c r="D142" s="134" t="s">
        <v>246</v>
      </c>
      <c r="E142" s="135" t="s">
        <v>428</v>
      </c>
      <c r="F142" s="136" t="s">
        <v>429</v>
      </c>
      <c r="G142" s="137" t="s">
        <v>274</v>
      </c>
      <c r="H142" s="138">
        <v>367.95</v>
      </c>
      <c r="I142" s="139"/>
      <c r="J142" s="140">
        <f>ROUND(I142*H142,2)</f>
        <v>0</v>
      </c>
      <c r="K142" s="136" t="s">
        <v>250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251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251</v>
      </c>
      <c r="BM142" s="145" t="s">
        <v>5447</v>
      </c>
    </row>
    <row r="143" spans="2:65" s="1" customFormat="1">
      <c r="B143" s="34"/>
      <c r="D143" s="147" t="s">
        <v>253</v>
      </c>
      <c r="F143" s="148" t="s">
        <v>431</v>
      </c>
      <c r="I143" s="149"/>
      <c r="L143" s="34"/>
      <c r="M143" s="150"/>
      <c r="T143" s="55"/>
      <c r="AT143" s="18" t="s">
        <v>253</v>
      </c>
      <c r="AU143" s="18" t="s">
        <v>21</v>
      </c>
    </row>
    <row r="144" spans="2:65" s="1" customFormat="1">
      <c r="B144" s="34"/>
      <c r="D144" s="151" t="s">
        <v>255</v>
      </c>
      <c r="F144" s="152" t="s">
        <v>432</v>
      </c>
      <c r="I144" s="149"/>
      <c r="L144" s="34"/>
      <c r="M144" s="150"/>
      <c r="T144" s="55"/>
      <c r="AT144" s="18" t="s">
        <v>255</v>
      </c>
      <c r="AU144" s="18" t="s">
        <v>21</v>
      </c>
    </row>
    <row r="145" spans="2:65" s="12" customFormat="1">
      <c r="B145" s="153"/>
      <c r="D145" s="147" t="s">
        <v>262</v>
      </c>
      <c r="E145" s="154" t="s">
        <v>29</v>
      </c>
      <c r="F145" s="155" t="s">
        <v>5425</v>
      </c>
      <c r="H145" s="156">
        <v>156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75</v>
      </c>
      <c r="AY145" s="154" t="s">
        <v>244</v>
      </c>
    </row>
    <row r="146" spans="2:65" s="12" customFormat="1">
      <c r="B146" s="153"/>
      <c r="D146" s="147" t="s">
        <v>262</v>
      </c>
      <c r="E146" s="154" t="s">
        <v>29</v>
      </c>
      <c r="F146" s="155" t="s">
        <v>5436</v>
      </c>
      <c r="H146" s="156">
        <v>101.95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75</v>
      </c>
      <c r="AY146" s="154" t="s">
        <v>244</v>
      </c>
    </row>
    <row r="147" spans="2:65" s="12" customFormat="1">
      <c r="B147" s="153"/>
      <c r="D147" s="147" t="s">
        <v>262</v>
      </c>
      <c r="E147" s="154" t="s">
        <v>29</v>
      </c>
      <c r="F147" s="155" t="s">
        <v>5448</v>
      </c>
      <c r="H147" s="156">
        <v>110</v>
      </c>
      <c r="I147" s="157"/>
      <c r="L147" s="153"/>
      <c r="M147" s="158"/>
      <c r="T147" s="159"/>
      <c r="AT147" s="154" t="s">
        <v>262</v>
      </c>
      <c r="AU147" s="154" t="s">
        <v>21</v>
      </c>
      <c r="AV147" s="12" t="s">
        <v>21</v>
      </c>
      <c r="AW147" s="12" t="s">
        <v>36</v>
      </c>
      <c r="AX147" s="12" t="s">
        <v>75</v>
      </c>
      <c r="AY147" s="154" t="s">
        <v>244</v>
      </c>
    </row>
    <row r="148" spans="2:65" s="13" customFormat="1">
      <c r="B148" s="160"/>
      <c r="D148" s="147" t="s">
        <v>262</v>
      </c>
      <c r="E148" s="161" t="s">
        <v>29</v>
      </c>
      <c r="F148" s="162" t="s">
        <v>271</v>
      </c>
      <c r="H148" s="163">
        <v>367.95</v>
      </c>
      <c r="I148" s="164"/>
      <c r="L148" s="160"/>
      <c r="M148" s="165"/>
      <c r="T148" s="166"/>
      <c r="AT148" s="161" t="s">
        <v>262</v>
      </c>
      <c r="AU148" s="161" t="s">
        <v>21</v>
      </c>
      <c r="AV148" s="13" t="s">
        <v>251</v>
      </c>
      <c r="AW148" s="13" t="s">
        <v>36</v>
      </c>
      <c r="AX148" s="13" t="s">
        <v>83</v>
      </c>
      <c r="AY148" s="161" t="s">
        <v>244</v>
      </c>
    </row>
    <row r="149" spans="2:65" s="1" customFormat="1" ht="16.5" customHeight="1">
      <c r="B149" s="34"/>
      <c r="C149" s="134" t="s">
        <v>336</v>
      </c>
      <c r="D149" s="134" t="s">
        <v>246</v>
      </c>
      <c r="E149" s="135" t="s">
        <v>353</v>
      </c>
      <c r="F149" s="136" t="s">
        <v>354</v>
      </c>
      <c r="G149" s="137" t="s">
        <v>274</v>
      </c>
      <c r="H149" s="138">
        <v>110</v>
      </c>
      <c r="I149" s="139"/>
      <c r="J149" s="140">
        <f>ROUND(I149*H149,2)</f>
        <v>0</v>
      </c>
      <c r="K149" s="136" t="s">
        <v>250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251</v>
      </c>
      <c r="AT149" s="145" t="s">
        <v>246</v>
      </c>
      <c r="AU149" s="145" t="s">
        <v>21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251</v>
      </c>
      <c r="BM149" s="145" t="s">
        <v>5449</v>
      </c>
    </row>
    <row r="150" spans="2:65" s="1" customFormat="1" ht="19.5">
      <c r="B150" s="34"/>
      <c r="D150" s="147" t="s">
        <v>253</v>
      </c>
      <c r="F150" s="148" t="s">
        <v>356</v>
      </c>
      <c r="I150" s="149"/>
      <c r="L150" s="34"/>
      <c r="M150" s="150"/>
      <c r="T150" s="55"/>
      <c r="AT150" s="18" t="s">
        <v>253</v>
      </c>
      <c r="AU150" s="18" t="s">
        <v>21</v>
      </c>
    </row>
    <row r="151" spans="2:65" s="1" customFormat="1">
      <c r="B151" s="34"/>
      <c r="D151" s="151" t="s">
        <v>255</v>
      </c>
      <c r="F151" s="152" t="s">
        <v>357</v>
      </c>
      <c r="I151" s="149"/>
      <c r="L151" s="34"/>
      <c r="M151" s="150"/>
      <c r="T151" s="55"/>
      <c r="AT151" s="18" t="s">
        <v>255</v>
      </c>
      <c r="AU151" s="18" t="s">
        <v>21</v>
      </c>
    </row>
    <row r="152" spans="2:65" s="12" customFormat="1">
      <c r="B152" s="153"/>
      <c r="D152" s="147" t="s">
        <v>262</v>
      </c>
      <c r="E152" s="154" t="s">
        <v>29</v>
      </c>
      <c r="F152" s="155" t="s">
        <v>5435</v>
      </c>
      <c r="H152" s="156">
        <v>110</v>
      </c>
      <c r="I152" s="157"/>
      <c r="L152" s="153"/>
      <c r="M152" s="158"/>
      <c r="T152" s="159"/>
      <c r="AT152" s="154" t="s">
        <v>262</v>
      </c>
      <c r="AU152" s="154" t="s">
        <v>21</v>
      </c>
      <c r="AV152" s="12" t="s">
        <v>21</v>
      </c>
      <c r="AW152" s="12" t="s">
        <v>36</v>
      </c>
      <c r="AX152" s="12" t="s">
        <v>83</v>
      </c>
      <c r="AY152" s="154" t="s">
        <v>244</v>
      </c>
    </row>
    <row r="153" spans="2:65" s="1" customFormat="1" ht="16.5" customHeight="1">
      <c r="B153" s="34"/>
      <c r="C153" s="134" t="s">
        <v>340</v>
      </c>
      <c r="D153" s="134" t="s">
        <v>246</v>
      </c>
      <c r="E153" s="135" t="s">
        <v>456</v>
      </c>
      <c r="F153" s="136" t="s">
        <v>457</v>
      </c>
      <c r="G153" s="137" t="s">
        <v>249</v>
      </c>
      <c r="H153" s="138">
        <v>447</v>
      </c>
      <c r="I153" s="139"/>
      <c r="J153" s="140">
        <f>ROUND(I153*H153,2)</f>
        <v>0</v>
      </c>
      <c r="K153" s="136" t="s">
        <v>250</v>
      </c>
      <c r="L153" s="34"/>
      <c r="M153" s="141" t="s">
        <v>29</v>
      </c>
      <c r="N153" s="142" t="s">
        <v>46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251</v>
      </c>
      <c r="AT153" s="145" t="s">
        <v>246</v>
      </c>
      <c r="AU153" s="145" t="s">
        <v>21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251</v>
      </c>
      <c r="BM153" s="145" t="s">
        <v>5450</v>
      </c>
    </row>
    <row r="154" spans="2:65" s="1" customFormat="1">
      <c r="B154" s="34"/>
      <c r="D154" s="147" t="s">
        <v>253</v>
      </c>
      <c r="F154" s="148" t="s">
        <v>459</v>
      </c>
      <c r="I154" s="149"/>
      <c r="L154" s="34"/>
      <c r="M154" s="150"/>
      <c r="T154" s="55"/>
      <c r="AT154" s="18" t="s">
        <v>253</v>
      </c>
      <c r="AU154" s="18" t="s">
        <v>21</v>
      </c>
    </row>
    <row r="155" spans="2:65" s="1" customFormat="1">
      <c r="B155" s="34"/>
      <c r="D155" s="151" t="s">
        <v>255</v>
      </c>
      <c r="F155" s="152" t="s">
        <v>460</v>
      </c>
      <c r="I155" s="149"/>
      <c r="L155" s="34"/>
      <c r="M155" s="150"/>
      <c r="T155" s="55"/>
      <c r="AT155" s="18" t="s">
        <v>255</v>
      </c>
      <c r="AU155" s="18" t="s">
        <v>21</v>
      </c>
    </row>
    <row r="156" spans="2:65" s="1" customFormat="1" ht="16.5" customHeight="1">
      <c r="B156" s="34"/>
      <c r="C156" s="175" t="s">
        <v>346</v>
      </c>
      <c r="D156" s="175" t="s">
        <v>373</v>
      </c>
      <c r="E156" s="176" t="s">
        <v>462</v>
      </c>
      <c r="F156" s="177" t="s">
        <v>463</v>
      </c>
      <c r="G156" s="178" t="s">
        <v>464</v>
      </c>
      <c r="H156" s="179">
        <v>8.94</v>
      </c>
      <c r="I156" s="180"/>
      <c r="J156" s="181">
        <f>ROUND(I156*H156,2)</f>
        <v>0</v>
      </c>
      <c r="K156" s="177" t="s">
        <v>250</v>
      </c>
      <c r="L156" s="182"/>
      <c r="M156" s="183" t="s">
        <v>29</v>
      </c>
      <c r="N156" s="184" t="s">
        <v>46</v>
      </c>
      <c r="P156" s="143">
        <f>O156*H156</f>
        <v>0</v>
      </c>
      <c r="Q156" s="143">
        <v>1E-3</v>
      </c>
      <c r="R156" s="143">
        <f>Q156*H156</f>
        <v>8.94E-3</v>
      </c>
      <c r="S156" s="143">
        <v>0</v>
      </c>
      <c r="T156" s="144">
        <f>S156*H156</f>
        <v>0</v>
      </c>
      <c r="AR156" s="145" t="s">
        <v>300</v>
      </c>
      <c r="AT156" s="145" t="s">
        <v>373</v>
      </c>
      <c r="AU156" s="145" t="s">
        <v>21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251</v>
      </c>
      <c r="BM156" s="145" t="s">
        <v>5451</v>
      </c>
    </row>
    <row r="157" spans="2:65" s="1" customFormat="1">
      <c r="B157" s="34"/>
      <c r="D157" s="147" t="s">
        <v>253</v>
      </c>
      <c r="F157" s="148" t="s">
        <v>463</v>
      </c>
      <c r="I157" s="149"/>
      <c r="L157" s="34"/>
      <c r="M157" s="150"/>
      <c r="T157" s="55"/>
      <c r="AT157" s="18" t="s">
        <v>253</v>
      </c>
      <c r="AU157" s="18" t="s">
        <v>21</v>
      </c>
    </row>
    <row r="158" spans="2:65" s="12" customFormat="1">
      <c r="B158" s="153"/>
      <c r="D158" s="147" t="s">
        <v>262</v>
      </c>
      <c r="F158" s="155" t="s">
        <v>5452</v>
      </c>
      <c r="H158" s="156">
        <v>8.94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4</v>
      </c>
      <c r="AX158" s="12" t="s">
        <v>83</v>
      </c>
      <c r="AY158" s="154" t="s">
        <v>244</v>
      </c>
    </row>
    <row r="159" spans="2:65" s="1" customFormat="1" ht="16.5" customHeight="1">
      <c r="B159" s="34"/>
      <c r="C159" s="134" t="s">
        <v>8</v>
      </c>
      <c r="D159" s="134" t="s">
        <v>246</v>
      </c>
      <c r="E159" s="135" t="s">
        <v>469</v>
      </c>
      <c r="F159" s="136" t="s">
        <v>470</v>
      </c>
      <c r="G159" s="137" t="s">
        <v>249</v>
      </c>
      <c r="H159" s="138">
        <v>348</v>
      </c>
      <c r="I159" s="139"/>
      <c r="J159" s="140">
        <f>ROUND(I159*H159,2)</f>
        <v>0</v>
      </c>
      <c r="K159" s="136" t="s">
        <v>250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251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5453</v>
      </c>
    </row>
    <row r="160" spans="2:65" s="1" customFormat="1">
      <c r="B160" s="34"/>
      <c r="D160" s="147" t="s">
        <v>253</v>
      </c>
      <c r="F160" s="148" t="s">
        <v>472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>
      <c r="B161" s="34"/>
      <c r="D161" s="151" t="s">
        <v>255</v>
      </c>
      <c r="F161" s="152" t="s">
        <v>473</v>
      </c>
      <c r="I161" s="149"/>
      <c r="L161" s="34"/>
      <c r="M161" s="150"/>
      <c r="T161" s="55"/>
      <c r="AT161" s="18" t="s">
        <v>255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5454</v>
      </c>
      <c r="H162" s="156">
        <v>348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359</v>
      </c>
      <c r="D163" s="134" t="s">
        <v>246</v>
      </c>
      <c r="E163" s="135" t="s">
        <v>1282</v>
      </c>
      <c r="F163" s="136" t="s">
        <v>1283</v>
      </c>
      <c r="G163" s="137" t="s">
        <v>249</v>
      </c>
      <c r="H163" s="138">
        <v>598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5455</v>
      </c>
    </row>
    <row r="164" spans="2:65" s="1" customFormat="1" ht="19.5">
      <c r="B164" s="34"/>
      <c r="D164" s="147" t="s">
        <v>253</v>
      </c>
      <c r="F164" s="148" t="s">
        <v>1285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1286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" customFormat="1" ht="19.5">
      <c r="B166" s="34"/>
      <c r="D166" s="147" t="s">
        <v>284</v>
      </c>
      <c r="F166" s="167" t="s">
        <v>1287</v>
      </c>
      <c r="I166" s="149"/>
      <c r="L166" s="34"/>
      <c r="M166" s="150"/>
      <c r="T166" s="55"/>
      <c r="AT166" s="18" t="s">
        <v>284</v>
      </c>
      <c r="AU166" s="18" t="s">
        <v>21</v>
      </c>
    </row>
    <row r="167" spans="2:65" s="1" customFormat="1" ht="16.5" customHeight="1">
      <c r="B167" s="34"/>
      <c r="C167" s="134" t="s">
        <v>366</v>
      </c>
      <c r="D167" s="134" t="s">
        <v>246</v>
      </c>
      <c r="E167" s="135" t="s">
        <v>4086</v>
      </c>
      <c r="F167" s="136" t="s">
        <v>4087</v>
      </c>
      <c r="G167" s="137" t="s">
        <v>249</v>
      </c>
      <c r="H167" s="138">
        <v>447</v>
      </c>
      <c r="I167" s="139"/>
      <c r="J167" s="140">
        <f>ROUND(I167*H167,2)</f>
        <v>0</v>
      </c>
      <c r="K167" s="136" t="s">
        <v>250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251</v>
      </c>
      <c r="AT167" s="145" t="s">
        <v>246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5456</v>
      </c>
    </row>
    <row r="168" spans="2:65" s="1" customFormat="1">
      <c r="B168" s="34"/>
      <c r="D168" s="147" t="s">
        <v>253</v>
      </c>
      <c r="F168" s="148" t="s">
        <v>4089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>
      <c r="B169" s="34"/>
      <c r="D169" s="151" t="s">
        <v>255</v>
      </c>
      <c r="F169" s="152" t="s">
        <v>4090</v>
      </c>
      <c r="I169" s="149"/>
      <c r="L169" s="34"/>
      <c r="M169" s="150"/>
      <c r="T169" s="55"/>
      <c r="AT169" s="18" t="s">
        <v>255</v>
      </c>
      <c r="AU169" s="18" t="s">
        <v>21</v>
      </c>
    </row>
    <row r="170" spans="2:65" s="12" customFormat="1">
      <c r="B170" s="153"/>
      <c r="D170" s="147" t="s">
        <v>262</v>
      </c>
      <c r="E170" s="154" t="s">
        <v>29</v>
      </c>
      <c r="F170" s="155" t="s">
        <v>5457</v>
      </c>
      <c r="H170" s="156">
        <v>447</v>
      </c>
      <c r="I170" s="157"/>
      <c r="L170" s="153"/>
      <c r="M170" s="158"/>
      <c r="T170" s="159"/>
      <c r="AT170" s="154" t="s">
        <v>262</v>
      </c>
      <c r="AU170" s="154" t="s">
        <v>21</v>
      </c>
      <c r="AV170" s="12" t="s">
        <v>21</v>
      </c>
      <c r="AW170" s="12" t="s">
        <v>36</v>
      </c>
      <c r="AX170" s="12" t="s">
        <v>83</v>
      </c>
      <c r="AY170" s="154" t="s">
        <v>244</v>
      </c>
    </row>
    <row r="171" spans="2:65" s="1" customFormat="1" ht="16.5" customHeight="1">
      <c r="B171" s="34"/>
      <c r="C171" s="134" t="s">
        <v>372</v>
      </c>
      <c r="D171" s="134" t="s">
        <v>246</v>
      </c>
      <c r="E171" s="135" t="s">
        <v>477</v>
      </c>
      <c r="F171" s="136" t="s">
        <v>478</v>
      </c>
      <c r="G171" s="137" t="s">
        <v>274</v>
      </c>
      <c r="H171" s="138">
        <v>8.94</v>
      </c>
      <c r="I171" s="139"/>
      <c r="J171" s="140">
        <f>ROUND(I171*H171,2)</f>
        <v>0</v>
      </c>
      <c r="K171" s="136" t="s">
        <v>250</v>
      </c>
      <c r="L171" s="34"/>
      <c r="M171" s="141" t="s">
        <v>29</v>
      </c>
      <c r="N171" s="142" t="s">
        <v>46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251</v>
      </c>
      <c r="AT171" s="145" t="s">
        <v>246</v>
      </c>
      <c r="AU171" s="145" t="s">
        <v>21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251</v>
      </c>
      <c r="BM171" s="145" t="s">
        <v>5458</v>
      </c>
    </row>
    <row r="172" spans="2:65" s="1" customFormat="1">
      <c r="B172" s="34"/>
      <c r="D172" s="147" t="s">
        <v>253</v>
      </c>
      <c r="F172" s="148" t="s">
        <v>480</v>
      </c>
      <c r="I172" s="149"/>
      <c r="L172" s="34"/>
      <c r="M172" s="150"/>
      <c r="T172" s="55"/>
      <c r="AT172" s="18" t="s">
        <v>253</v>
      </c>
      <c r="AU172" s="18" t="s">
        <v>21</v>
      </c>
    </row>
    <row r="173" spans="2:65" s="1" customFormat="1">
      <c r="B173" s="34"/>
      <c r="D173" s="151" t="s">
        <v>255</v>
      </c>
      <c r="F173" s="152" t="s">
        <v>481</v>
      </c>
      <c r="I173" s="149"/>
      <c r="L173" s="34"/>
      <c r="M173" s="150"/>
      <c r="T173" s="55"/>
      <c r="AT173" s="18" t="s">
        <v>255</v>
      </c>
      <c r="AU173" s="18" t="s">
        <v>21</v>
      </c>
    </row>
    <row r="174" spans="2:65" s="1" customFormat="1" ht="16.5" customHeight="1">
      <c r="B174" s="34"/>
      <c r="C174" s="134" t="s">
        <v>378</v>
      </c>
      <c r="D174" s="134" t="s">
        <v>246</v>
      </c>
      <c r="E174" s="135" t="s">
        <v>280</v>
      </c>
      <c r="F174" s="136" t="s">
        <v>281</v>
      </c>
      <c r="G174" s="137" t="s">
        <v>282</v>
      </c>
      <c r="H174" s="138">
        <v>1</v>
      </c>
      <c r="I174" s="139"/>
      <c r="J174" s="140">
        <f>ROUND(I174*H174,2)</f>
        <v>0</v>
      </c>
      <c r="K174" s="136" t="s">
        <v>29</v>
      </c>
      <c r="L174" s="34"/>
      <c r="M174" s="141" t="s">
        <v>29</v>
      </c>
      <c r="N174" s="142" t="s">
        <v>46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251</v>
      </c>
      <c r="AT174" s="145" t="s">
        <v>246</v>
      </c>
      <c r="AU174" s="145" t="s">
        <v>21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251</v>
      </c>
      <c r="BM174" s="145" t="s">
        <v>5459</v>
      </c>
    </row>
    <row r="175" spans="2:65" s="1" customFormat="1">
      <c r="B175" s="34"/>
      <c r="D175" s="147" t="s">
        <v>253</v>
      </c>
      <c r="F175" s="148" t="s">
        <v>281</v>
      </c>
      <c r="I175" s="149"/>
      <c r="L175" s="34"/>
      <c r="M175" s="150"/>
      <c r="T175" s="55"/>
      <c r="AT175" s="18" t="s">
        <v>253</v>
      </c>
      <c r="AU175" s="18" t="s">
        <v>21</v>
      </c>
    </row>
    <row r="176" spans="2:65" s="1" customFormat="1" ht="68.25">
      <c r="B176" s="34"/>
      <c r="D176" s="147" t="s">
        <v>284</v>
      </c>
      <c r="F176" s="167" t="s">
        <v>285</v>
      </c>
      <c r="I176" s="149"/>
      <c r="L176" s="34"/>
      <c r="M176" s="150"/>
      <c r="T176" s="55"/>
      <c r="AT176" s="18" t="s">
        <v>284</v>
      </c>
      <c r="AU176" s="18" t="s">
        <v>21</v>
      </c>
    </row>
    <row r="177" spans="2:65" s="1" customFormat="1" ht="16.5" customHeight="1">
      <c r="B177" s="34"/>
      <c r="C177" s="134" t="s">
        <v>385</v>
      </c>
      <c r="D177" s="134" t="s">
        <v>246</v>
      </c>
      <c r="E177" s="135" t="s">
        <v>337</v>
      </c>
      <c r="F177" s="136" t="s">
        <v>338</v>
      </c>
      <c r="G177" s="137" t="s">
        <v>274</v>
      </c>
      <c r="H177" s="138">
        <v>254.87</v>
      </c>
      <c r="I177" s="139"/>
      <c r="J177" s="140">
        <f>ROUND(I177*H177,2)</f>
        <v>0</v>
      </c>
      <c r="K177" s="136" t="s">
        <v>29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5460</v>
      </c>
    </row>
    <row r="178" spans="2:65" s="1" customFormat="1">
      <c r="B178" s="34"/>
      <c r="D178" s="147" t="s">
        <v>253</v>
      </c>
      <c r="F178" s="148" t="s">
        <v>338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2" customFormat="1">
      <c r="B179" s="153"/>
      <c r="D179" s="147" t="s">
        <v>262</v>
      </c>
      <c r="E179" s="154" t="s">
        <v>29</v>
      </c>
      <c r="F179" s="155" t="s">
        <v>5431</v>
      </c>
      <c r="H179" s="156">
        <v>254.87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83</v>
      </c>
      <c r="AY179" s="154" t="s">
        <v>244</v>
      </c>
    </row>
    <row r="180" spans="2:65" s="11" customFormat="1" ht="22.9" customHeight="1">
      <c r="B180" s="122"/>
      <c r="D180" s="123" t="s">
        <v>74</v>
      </c>
      <c r="E180" s="132" t="s">
        <v>251</v>
      </c>
      <c r="F180" s="132" t="s">
        <v>587</v>
      </c>
      <c r="I180" s="125"/>
      <c r="J180" s="133">
        <f>BK180</f>
        <v>0</v>
      </c>
      <c r="L180" s="122"/>
      <c r="M180" s="127"/>
      <c r="P180" s="128">
        <f>SUM(P181:P189)</f>
        <v>0</v>
      </c>
      <c r="R180" s="128">
        <f>SUM(R181:R189)</f>
        <v>1663.5604799999999</v>
      </c>
      <c r="T180" s="129">
        <f>SUM(T181:T189)</f>
        <v>0</v>
      </c>
      <c r="AR180" s="123" t="s">
        <v>83</v>
      </c>
      <c r="AT180" s="130" t="s">
        <v>74</v>
      </c>
      <c r="AU180" s="130" t="s">
        <v>83</v>
      </c>
      <c r="AY180" s="123" t="s">
        <v>244</v>
      </c>
      <c r="BK180" s="131">
        <f>SUM(BK181:BK189)</f>
        <v>0</v>
      </c>
    </row>
    <row r="181" spans="2:65" s="1" customFormat="1" ht="21.75" customHeight="1">
      <c r="B181" s="34"/>
      <c r="C181" s="134" t="s">
        <v>7</v>
      </c>
      <c r="D181" s="134" t="s">
        <v>246</v>
      </c>
      <c r="E181" s="135" t="s">
        <v>622</v>
      </c>
      <c r="F181" s="136" t="s">
        <v>623</v>
      </c>
      <c r="G181" s="137" t="s">
        <v>274</v>
      </c>
      <c r="H181" s="138">
        <v>183</v>
      </c>
      <c r="I181" s="139"/>
      <c r="J181" s="140">
        <f>ROUND(I181*H181,2)</f>
        <v>0</v>
      </c>
      <c r="K181" s="136" t="s">
        <v>29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2.13408</v>
      </c>
      <c r="R181" s="143">
        <f>Q181*H181</f>
        <v>390.53663999999998</v>
      </c>
      <c r="S181" s="143">
        <v>0</v>
      </c>
      <c r="T181" s="144">
        <f>S181*H181</f>
        <v>0</v>
      </c>
      <c r="AR181" s="145" t="s">
        <v>251</v>
      </c>
      <c r="AT181" s="145" t="s">
        <v>246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5461</v>
      </c>
    </row>
    <row r="182" spans="2:65" s="12" customFormat="1">
      <c r="B182" s="153"/>
      <c r="D182" s="147" t="s">
        <v>262</v>
      </c>
      <c r="E182" s="154" t="s">
        <v>29</v>
      </c>
      <c r="F182" s="155" t="s">
        <v>5462</v>
      </c>
      <c r="H182" s="156">
        <v>183</v>
      </c>
      <c r="I182" s="157"/>
      <c r="L182" s="153"/>
      <c r="M182" s="158"/>
      <c r="T182" s="159"/>
      <c r="AT182" s="154" t="s">
        <v>262</v>
      </c>
      <c r="AU182" s="154" t="s">
        <v>21</v>
      </c>
      <c r="AV182" s="12" t="s">
        <v>21</v>
      </c>
      <c r="AW182" s="12" t="s">
        <v>36</v>
      </c>
      <c r="AX182" s="12" t="s">
        <v>83</v>
      </c>
      <c r="AY182" s="154" t="s">
        <v>244</v>
      </c>
    </row>
    <row r="183" spans="2:65" s="1" customFormat="1" ht="24.2" customHeight="1">
      <c r="B183" s="34"/>
      <c r="C183" s="134" t="s">
        <v>399</v>
      </c>
      <c r="D183" s="134" t="s">
        <v>246</v>
      </c>
      <c r="E183" s="135" t="s">
        <v>627</v>
      </c>
      <c r="F183" s="136" t="s">
        <v>628</v>
      </c>
      <c r="G183" s="137" t="s">
        <v>274</v>
      </c>
      <c r="H183" s="138">
        <v>523</v>
      </c>
      <c r="I183" s="139"/>
      <c r="J183" s="140">
        <f>ROUND(I183*H183,2)</f>
        <v>0</v>
      </c>
      <c r="K183" s="136" t="s">
        <v>29</v>
      </c>
      <c r="L183" s="34"/>
      <c r="M183" s="141" t="s">
        <v>29</v>
      </c>
      <c r="N183" s="142" t="s">
        <v>46</v>
      </c>
      <c r="P183" s="143">
        <f>O183*H183</f>
        <v>0</v>
      </c>
      <c r="Q183" s="143">
        <v>2.4340799999999998</v>
      </c>
      <c r="R183" s="143">
        <f>Q183*H183</f>
        <v>1273.0238399999998</v>
      </c>
      <c r="S183" s="143">
        <v>0</v>
      </c>
      <c r="T183" s="144">
        <f>S183*H183</f>
        <v>0</v>
      </c>
      <c r="AR183" s="145" t="s">
        <v>251</v>
      </c>
      <c r="AT183" s="145" t="s">
        <v>246</v>
      </c>
      <c r="AU183" s="145" t="s">
        <v>21</v>
      </c>
      <c r="AY183" s="18" t="s">
        <v>244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83</v>
      </c>
      <c r="BK183" s="146">
        <f>ROUND(I183*H183,2)</f>
        <v>0</v>
      </c>
      <c r="BL183" s="18" t="s">
        <v>251</v>
      </c>
      <c r="BM183" s="145" t="s">
        <v>5463</v>
      </c>
    </row>
    <row r="184" spans="2:65" s="1" customFormat="1" ht="19.5">
      <c r="B184" s="34"/>
      <c r="D184" s="147" t="s">
        <v>284</v>
      </c>
      <c r="F184" s="167" t="s">
        <v>630</v>
      </c>
      <c r="I184" s="149"/>
      <c r="L184" s="34"/>
      <c r="M184" s="150"/>
      <c r="T184" s="55"/>
      <c r="AT184" s="18" t="s">
        <v>284</v>
      </c>
      <c r="AU184" s="18" t="s">
        <v>21</v>
      </c>
    </row>
    <row r="185" spans="2:65" s="12" customFormat="1">
      <c r="B185" s="153"/>
      <c r="D185" s="147" t="s">
        <v>262</v>
      </c>
      <c r="E185" s="154" t="s">
        <v>29</v>
      </c>
      <c r="F185" s="155" t="s">
        <v>5464</v>
      </c>
      <c r="H185" s="156">
        <v>523</v>
      </c>
      <c r="I185" s="157"/>
      <c r="L185" s="153"/>
      <c r="M185" s="158"/>
      <c r="T185" s="159"/>
      <c r="AT185" s="154" t="s">
        <v>262</v>
      </c>
      <c r="AU185" s="154" t="s">
        <v>21</v>
      </c>
      <c r="AV185" s="12" t="s">
        <v>21</v>
      </c>
      <c r="AW185" s="12" t="s">
        <v>36</v>
      </c>
      <c r="AX185" s="12" t="s">
        <v>83</v>
      </c>
      <c r="AY185" s="154" t="s">
        <v>244</v>
      </c>
    </row>
    <row r="186" spans="2:65" s="1" customFormat="1" ht="16.5" customHeight="1">
      <c r="B186" s="34"/>
      <c r="C186" s="134" t="s">
        <v>406</v>
      </c>
      <c r="D186" s="134" t="s">
        <v>246</v>
      </c>
      <c r="E186" s="135" t="s">
        <v>633</v>
      </c>
      <c r="F186" s="136" t="s">
        <v>634</v>
      </c>
      <c r="G186" s="137" t="s">
        <v>249</v>
      </c>
      <c r="H186" s="138">
        <v>669</v>
      </c>
      <c r="I186" s="139"/>
      <c r="J186" s="140">
        <f>ROUND(I186*H186,2)</f>
        <v>0</v>
      </c>
      <c r="K186" s="136" t="s">
        <v>250</v>
      </c>
      <c r="L186" s="34"/>
      <c r="M186" s="141" t="s">
        <v>29</v>
      </c>
      <c r="N186" s="142" t="s">
        <v>46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251</v>
      </c>
      <c r="AT186" s="145" t="s">
        <v>246</v>
      </c>
      <c r="AU186" s="145" t="s">
        <v>21</v>
      </c>
      <c r="AY186" s="18" t="s">
        <v>244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83</v>
      </c>
      <c r="BK186" s="146">
        <f>ROUND(I186*H186,2)</f>
        <v>0</v>
      </c>
      <c r="BL186" s="18" t="s">
        <v>251</v>
      </c>
      <c r="BM186" s="145" t="s">
        <v>5465</v>
      </c>
    </row>
    <row r="187" spans="2:65" s="1" customFormat="1" ht="19.5">
      <c r="B187" s="34"/>
      <c r="D187" s="147" t="s">
        <v>253</v>
      </c>
      <c r="F187" s="148" t="s">
        <v>636</v>
      </c>
      <c r="I187" s="149"/>
      <c r="L187" s="34"/>
      <c r="M187" s="150"/>
      <c r="T187" s="55"/>
      <c r="AT187" s="18" t="s">
        <v>253</v>
      </c>
      <c r="AU187" s="18" t="s">
        <v>21</v>
      </c>
    </row>
    <row r="188" spans="2:65" s="1" customFormat="1">
      <c r="B188" s="34"/>
      <c r="D188" s="151" t="s">
        <v>255</v>
      </c>
      <c r="F188" s="152" t="s">
        <v>637</v>
      </c>
      <c r="I188" s="149"/>
      <c r="L188" s="34"/>
      <c r="M188" s="150"/>
      <c r="T188" s="55"/>
      <c r="AT188" s="18" t="s">
        <v>255</v>
      </c>
      <c r="AU188" s="18" t="s">
        <v>21</v>
      </c>
    </row>
    <row r="189" spans="2:65" s="12" customFormat="1">
      <c r="B189" s="153"/>
      <c r="D189" s="147" t="s">
        <v>262</v>
      </c>
      <c r="E189" s="154" t="s">
        <v>29</v>
      </c>
      <c r="F189" s="155" t="s">
        <v>5466</v>
      </c>
      <c r="H189" s="156">
        <v>669</v>
      </c>
      <c r="I189" s="157"/>
      <c r="L189" s="153"/>
      <c r="M189" s="158"/>
      <c r="T189" s="159"/>
      <c r="AT189" s="154" t="s">
        <v>262</v>
      </c>
      <c r="AU189" s="154" t="s">
        <v>21</v>
      </c>
      <c r="AV189" s="12" t="s">
        <v>21</v>
      </c>
      <c r="AW189" s="12" t="s">
        <v>36</v>
      </c>
      <c r="AX189" s="12" t="s">
        <v>83</v>
      </c>
      <c r="AY189" s="154" t="s">
        <v>244</v>
      </c>
    </row>
    <row r="190" spans="2:65" s="11" customFormat="1" ht="22.9" customHeight="1">
      <c r="B190" s="122"/>
      <c r="D190" s="123" t="s">
        <v>74</v>
      </c>
      <c r="E190" s="132" t="s">
        <v>775</v>
      </c>
      <c r="F190" s="132" t="s">
        <v>776</v>
      </c>
      <c r="I190" s="125"/>
      <c r="J190" s="133">
        <f>BK190</f>
        <v>0</v>
      </c>
      <c r="L190" s="122"/>
      <c r="M190" s="127"/>
      <c r="P190" s="128">
        <f>SUM(P191:P193)</f>
        <v>0</v>
      </c>
      <c r="R190" s="128">
        <f>SUM(R191:R193)</f>
        <v>0</v>
      </c>
      <c r="T190" s="129">
        <f>SUM(T191:T193)</f>
        <v>0</v>
      </c>
      <c r="AR190" s="123" t="s">
        <v>83</v>
      </c>
      <c r="AT190" s="130" t="s">
        <v>74</v>
      </c>
      <c r="AU190" s="130" t="s">
        <v>83</v>
      </c>
      <c r="AY190" s="123" t="s">
        <v>244</v>
      </c>
      <c r="BK190" s="131">
        <f>SUM(BK191:BK193)</f>
        <v>0</v>
      </c>
    </row>
    <row r="191" spans="2:65" s="1" customFormat="1" ht="16.5" customHeight="1">
      <c r="B191" s="34"/>
      <c r="C191" s="134" t="s">
        <v>413</v>
      </c>
      <c r="D191" s="134" t="s">
        <v>246</v>
      </c>
      <c r="E191" s="135" t="s">
        <v>778</v>
      </c>
      <c r="F191" s="136" t="s">
        <v>779</v>
      </c>
      <c r="G191" s="137" t="s">
        <v>416</v>
      </c>
      <c r="H191" s="138">
        <v>1663.569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5467</v>
      </c>
    </row>
    <row r="192" spans="2:65" s="1" customFormat="1">
      <c r="B192" s="34"/>
      <c r="D192" s="147" t="s">
        <v>253</v>
      </c>
      <c r="F192" s="148" t="s">
        <v>781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47" s="1" customFormat="1">
      <c r="B193" s="34"/>
      <c r="D193" s="151" t="s">
        <v>255</v>
      </c>
      <c r="F193" s="152" t="s">
        <v>782</v>
      </c>
      <c r="I193" s="149"/>
      <c r="L193" s="34"/>
      <c r="M193" s="185"/>
      <c r="N193" s="186"/>
      <c r="O193" s="186"/>
      <c r="P193" s="186"/>
      <c r="Q193" s="186"/>
      <c r="R193" s="186"/>
      <c r="S193" s="186"/>
      <c r="T193" s="187"/>
      <c r="AT193" s="18" t="s">
        <v>255</v>
      </c>
      <c r="AU193" s="18" t="s">
        <v>21</v>
      </c>
    </row>
    <row r="194" spans="2:47" s="1" customFormat="1" ht="6.95" customHeight="1"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34"/>
    </row>
  </sheetData>
  <sheetProtection algorithmName="SHA-512" hashValue="fDev+ztJUzVyQ9vlf60yTArMXxvzbbCIpIRa7mkPHmVfaSVLmIK2GYJjZeM2Tyu9HQRfL8RBlxOfHlytj3FsNg==" saltValue="Yn6pEibfEo3GNLjsbjpTMWo1TB7XFd0y8Y9rXd3OC6PKMJG8RaGmmMm0CY1FIRuWrQUT5vCeD56tB8zlxdCK8A==" spinCount="100000" sheet="1" objects="1" scenarios="1" formatColumns="0" formatRows="0" autoFilter="0"/>
  <autoFilter ref="C82:K193" xr:uid="{00000000-0009-0000-0000-00001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B00-000000000000}"/>
    <hyperlink ref="F92" r:id="rId2" xr:uid="{00000000-0004-0000-1B00-000001000000}"/>
    <hyperlink ref="F96" r:id="rId3" xr:uid="{00000000-0004-0000-1B00-000002000000}"/>
    <hyperlink ref="F100" r:id="rId4" xr:uid="{00000000-0004-0000-1B00-000003000000}"/>
    <hyperlink ref="F104" r:id="rId5" xr:uid="{00000000-0004-0000-1B00-000004000000}"/>
    <hyperlink ref="F112" r:id="rId6" xr:uid="{00000000-0004-0000-1B00-000005000000}"/>
    <hyperlink ref="F122" r:id="rId7" xr:uid="{00000000-0004-0000-1B00-000006000000}"/>
    <hyperlink ref="F130" r:id="rId8" xr:uid="{00000000-0004-0000-1B00-000007000000}"/>
    <hyperlink ref="F134" r:id="rId9" xr:uid="{00000000-0004-0000-1B00-000008000000}"/>
    <hyperlink ref="F138" r:id="rId10" xr:uid="{00000000-0004-0000-1B00-000009000000}"/>
    <hyperlink ref="F144" r:id="rId11" xr:uid="{00000000-0004-0000-1B00-00000A000000}"/>
    <hyperlink ref="F151" r:id="rId12" xr:uid="{00000000-0004-0000-1B00-00000B000000}"/>
    <hyperlink ref="F155" r:id="rId13" xr:uid="{00000000-0004-0000-1B00-00000C000000}"/>
    <hyperlink ref="F161" r:id="rId14" xr:uid="{00000000-0004-0000-1B00-00000D000000}"/>
    <hyperlink ref="F165" r:id="rId15" xr:uid="{00000000-0004-0000-1B00-00000E000000}"/>
    <hyperlink ref="F169" r:id="rId16" xr:uid="{00000000-0004-0000-1B00-00000F000000}"/>
    <hyperlink ref="F173" r:id="rId17" xr:uid="{00000000-0004-0000-1B00-000010000000}"/>
    <hyperlink ref="F188" r:id="rId18" xr:uid="{00000000-0004-0000-1B00-000011000000}"/>
    <hyperlink ref="F193" r:id="rId19" xr:uid="{00000000-0004-0000-1B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169</v>
      </c>
      <c r="AZ2" s="92" t="s">
        <v>208</v>
      </c>
      <c r="BA2" s="92" t="s">
        <v>29</v>
      </c>
      <c r="BB2" s="92" t="s">
        <v>29</v>
      </c>
      <c r="BC2" s="92" t="s">
        <v>5468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1039</v>
      </c>
      <c r="BA3" s="92" t="s">
        <v>29</v>
      </c>
      <c r="BB3" s="92" t="s">
        <v>29</v>
      </c>
      <c r="BC3" s="92" t="s">
        <v>5469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5421</v>
      </c>
      <c r="BA4" s="92" t="s">
        <v>29</v>
      </c>
      <c r="BB4" s="92" t="s">
        <v>29</v>
      </c>
      <c r="BC4" s="92" t="s">
        <v>5470</v>
      </c>
      <c r="BD4" s="92" t="s">
        <v>21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5471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ROUND(J83,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ROUND((SUM(BE83:BE191)),  2)</f>
        <v>0</v>
      </c>
      <c r="I33" s="96">
        <v>0.21</v>
      </c>
      <c r="J33" s="85">
        <f>ROUND(((SUM(BE83:BE191))*I33),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ROUND((SUM(BF83:BF191)),  2)</f>
        <v>0</v>
      </c>
      <c r="I34" s="96">
        <v>0.15</v>
      </c>
      <c r="J34" s="85">
        <f>ROUND(((SUM(BF83:BF191))*I34),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ROUND((SUM(BG83:BG191)),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ROUND((SUM(BH83:BH191)),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ROUND((SUM(BI83:BI191)),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040.42.5 - Úprava zaústění levostranného přítoku v km 1,365 60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J83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J84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J85</f>
        <v>0</v>
      </c>
      <c r="L61" s="110"/>
    </row>
    <row r="62" spans="2:47" s="9" customFormat="1" ht="19.899999999999999" customHeight="1">
      <c r="B62" s="110"/>
      <c r="D62" s="111" t="s">
        <v>220</v>
      </c>
      <c r="E62" s="112"/>
      <c r="F62" s="112"/>
      <c r="G62" s="112"/>
      <c r="H62" s="112"/>
      <c r="I62" s="112"/>
      <c r="J62" s="113">
        <f>J178</f>
        <v>0</v>
      </c>
      <c r="L62" s="110"/>
    </row>
    <row r="63" spans="2:47" s="9" customFormat="1" ht="19.899999999999999" customHeight="1">
      <c r="B63" s="110"/>
      <c r="D63" s="111" t="s">
        <v>224</v>
      </c>
      <c r="E63" s="112"/>
      <c r="F63" s="112"/>
      <c r="G63" s="112"/>
      <c r="H63" s="112"/>
      <c r="I63" s="112"/>
      <c r="J63" s="113">
        <f>J188</f>
        <v>0</v>
      </c>
      <c r="L63" s="110"/>
    </row>
    <row r="64" spans="2:47" s="1" customFormat="1" ht="21.75" customHeight="1">
      <c r="B64" s="34"/>
      <c r="L64" s="34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>
      <c r="B70" s="34"/>
      <c r="C70" s="22" t="s">
        <v>229</v>
      </c>
      <c r="L70" s="34"/>
    </row>
    <row r="71" spans="2:12" s="1" customFormat="1" ht="6.95" customHeight="1">
      <c r="B71" s="34"/>
      <c r="L71" s="34"/>
    </row>
    <row r="72" spans="2:12" s="1" customFormat="1" ht="12" customHeight="1">
      <c r="B72" s="34"/>
      <c r="C72" s="28" t="s">
        <v>16</v>
      </c>
      <c r="L72" s="34"/>
    </row>
    <row r="73" spans="2:12" s="1" customFormat="1" ht="16.5" customHeight="1">
      <c r="B73" s="34"/>
      <c r="E73" s="336" t="str">
        <f>E7</f>
        <v>Opatření Zátor-Loučky, OHO, Dílčí stavba 02.040 Opatření v úseku Zátor - Loučky</v>
      </c>
      <c r="F73" s="337"/>
      <c r="G73" s="337"/>
      <c r="H73" s="337"/>
      <c r="L73" s="34"/>
    </row>
    <row r="74" spans="2:12" s="1" customFormat="1" ht="12" customHeight="1">
      <c r="B74" s="34"/>
      <c r="C74" s="28" t="s">
        <v>210</v>
      </c>
      <c r="L74" s="34"/>
    </row>
    <row r="75" spans="2:12" s="1" customFormat="1" ht="16.5" customHeight="1">
      <c r="B75" s="34"/>
      <c r="E75" s="310" t="str">
        <f>E9</f>
        <v>040.42.5 - Úprava zaústění levostranného přítoku v km 1,365 60</v>
      </c>
      <c r="F75" s="335"/>
      <c r="G75" s="335"/>
      <c r="H75" s="335"/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22</v>
      </c>
      <c r="F77" s="26" t="str">
        <f>F12</f>
        <v>Zátor</v>
      </c>
      <c r="I77" s="28" t="s">
        <v>24</v>
      </c>
      <c r="J77" s="51">
        <f>IF(J12="","",J12)</f>
        <v>45897</v>
      </c>
      <c r="L77" s="34"/>
    </row>
    <row r="78" spans="2:12" s="1" customFormat="1" ht="6.95" customHeight="1">
      <c r="B78" s="34"/>
      <c r="L78" s="34"/>
    </row>
    <row r="79" spans="2:12" s="1" customFormat="1" ht="15.2" customHeight="1">
      <c r="B79" s="34"/>
      <c r="C79" s="28" t="s">
        <v>27</v>
      </c>
      <c r="F79" s="26" t="str">
        <f>E15</f>
        <v>Povodí Odry, státní podnik</v>
      </c>
      <c r="I79" s="28" t="s">
        <v>34</v>
      </c>
      <c r="J79" s="32" t="str">
        <f>E21</f>
        <v>AQUATIS, a.s.</v>
      </c>
      <c r="L79" s="34"/>
    </row>
    <row r="80" spans="2:12" s="1" customFormat="1" ht="25.7" customHeight="1">
      <c r="B80" s="34"/>
      <c r="C80" s="28" t="s">
        <v>32</v>
      </c>
      <c r="F80" s="26" t="str">
        <f>IF(E18="","",E18)</f>
        <v>Vyplň údaj</v>
      </c>
      <c r="I80" s="28" t="s">
        <v>37</v>
      </c>
      <c r="J80" s="32" t="str">
        <f>E24</f>
        <v>Ing. Michal Jendruščák</v>
      </c>
      <c r="L80" s="34"/>
    </row>
    <row r="81" spans="2:65" s="1" customFormat="1" ht="10.35" customHeight="1">
      <c r="B81" s="34"/>
      <c r="L81" s="34"/>
    </row>
    <row r="82" spans="2:65" s="10" customFormat="1" ht="29.25" customHeight="1">
      <c r="B82" s="114"/>
      <c r="C82" s="115" t="s">
        <v>230</v>
      </c>
      <c r="D82" s="116" t="s">
        <v>60</v>
      </c>
      <c r="E82" s="116" t="s">
        <v>56</v>
      </c>
      <c r="F82" s="116" t="s">
        <v>57</v>
      </c>
      <c r="G82" s="116" t="s">
        <v>231</v>
      </c>
      <c r="H82" s="116" t="s">
        <v>232</v>
      </c>
      <c r="I82" s="116" t="s">
        <v>233</v>
      </c>
      <c r="J82" s="116" t="s">
        <v>214</v>
      </c>
      <c r="K82" s="117" t="s">
        <v>234</v>
      </c>
      <c r="L82" s="114"/>
      <c r="M82" s="58" t="s">
        <v>29</v>
      </c>
      <c r="N82" s="59" t="s">
        <v>45</v>
      </c>
      <c r="O82" s="59" t="s">
        <v>235</v>
      </c>
      <c r="P82" s="59" t="s">
        <v>236</v>
      </c>
      <c r="Q82" s="59" t="s">
        <v>237</v>
      </c>
      <c r="R82" s="59" t="s">
        <v>238</v>
      </c>
      <c r="S82" s="59" t="s">
        <v>239</v>
      </c>
      <c r="T82" s="60" t="s">
        <v>240</v>
      </c>
    </row>
    <row r="83" spans="2:65" s="1" customFormat="1" ht="22.9" customHeight="1">
      <c r="B83" s="34"/>
      <c r="C83" s="63" t="s">
        <v>241</v>
      </c>
      <c r="J83" s="118">
        <f>BK83</f>
        <v>0</v>
      </c>
      <c r="L83" s="34"/>
      <c r="M83" s="61"/>
      <c r="N83" s="52"/>
      <c r="O83" s="52"/>
      <c r="P83" s="119">
        <f>P84</f>
        <v>0</v>
      </c>
      <c r="Q83" s="52"/>
      <c r="R83" s="119">
        <f>R84</f>
        <v>1042.2236799999998</v>
      </c>
      <c r="S83" s="52"/>
      <c r="T83" s="120">
        <f>T84</f>
        <v>0</v>
      </c>
      <c r="AT83" s="18" t="s">
        <v>74</v>
      </c>
      <c r="AU83" s="18" t="s">
        <v>215</v>
      </c>
      <c r="BK83" s="121">
        <f>BK84</f>
        <v>0</v>
      </c>
    </row>
    <row r="84" spans="2:65" s="11" customFormat="1" ht="25.9" customHeight="1">
      <c r="B84" s="122"/>
      <c r="D84" s="123" t="s">
        <v>74</v>
      </c>
      <c r="E84" s="124" t="s">
        <v>242</v>
      </c>
      <c r="F84" s="124" t="s">
        <v>243</v>
      </c>
      <c r="I84" s="125"/>
      <c r="J84" s="126">
        <f>BK84</f>
        <v>0</v>
      </c>
      <c r="L84" s="122"/>
      <c r="M84" s="127"/>
      <c r="P84" s="128">
        <f>P85+P178+P188</f>
        <v>0</v>
      </c>
      <c r="R84" s="128">
        <f>R85+R178+R188</f>
        <v>1042.2236799999998</v>
      </c>
      <c r="T84" s="129">
        <f>T85+T178+T188</f>
        <v>0</v>
      </c>
      <c r="AR84" s="123" t="s">
        <v>83</v>
      </c>
      <c r="AT84" s="130" t="s">
        <v>74</v>
      </c>
      <c r="AU84" s="130" t="s">
        <v>75</v>
      </c>
      <c r="AY84" s="123" t="s">
        <v>244</v>
      </c>
      <c r="BK84" s="131">
        <f>BK85+BK178+BK188</f>
        <v>0</v>
      </c>
    </row>
    <row r="85" spans="2:65" s="11" customFormat="1" ht="22.9" customHeight="1">
      <c r="B85" s="122"/>
      <c r="D85" s="123" t="s">
        <v>74</v>
      </c>
      <c r="E85" s="132" t="s">
        <v>83</v>
      </c>
      <c r="F85" s="132" t="s">
        <v>245</v>
      </c>
      <c r="I85" s="125"/>
      <c r="J85" s="133">
        <f>BK85</f>
        <v>0</v>
      </c>
      <c r="L85" s="122"/>
      <c r="M85" s="127"/>
      <c r="P85" s="128">
        <f>SUM(P86:P177)</f>
        <v>0</v>
      </c>
      <c r="R85" s="128">
        <f>SUM(R86:R177)</f>
        <v>1.1200000000000001E-3</v>
      </c>
      <c r="T85" s="129">
        <f>SUM(T86:T177)</f>
        <v>0</v>
      </c>
      <c r="AR85" s="123" t="s">
        <v>83</v>
      </c>
      <c r="AT85" s="130" t="s">
        <v>74</v>
      </c>
      <c r="AU85" s="130" t="s">
        <v>83</v>
      </c>
      <c r="AY85" s="123" t="s">
        <v>244</v>
      </c>
      <c r="BK85" s="131">
        <f>SUM(BK86:BK177)</f>
        <v>0</v>
      </c>
    </row>
    <row r="86" spans="2:65" s="1" customFormat="1" ht="16.5" customHeight="1">
      <c r="B86" s="34"/>
      <c r="C86" s="134" t="s">
        <v>83</v>
      </c>
      <c r="D86" s="134" t="s">
        <v>246</v>
      </c>
      <c r="E86" s="135" t="s">
        <v>4044</v>
      </c>
      <c r="F86" s="136" t="s">
        <v>4045</v>
      </c>
      <c r="G86" s="137" t="s">
        <v>249</v>
      </c>
      <c r="H86" s="138">
        <v>416</v>
      </c>
      <c r="I86" s="139"/>
      <c r="J86" s="140">
        <f>ROUND(I86*H86,2)</f>
        <v>0</v>
      </c>
      <c r="K86" s="136" t="s">
        <v>250</v>
      </c>
      <c r="L86" s="34"/>
      <c r="M86" s="141" t="s">
        <v>29</v>
      </c>
      <c r="N86" s="142" t="s">
        <v>46</v>
      </c>
      <c r="P86" s="143">
        <f>O86*H86</f>
        <v>0</v>
      </c>
      <c r="Q86" s="143">
        <v>0</v>
      </c>
      <c r="R86" s="143">
        <f>Q86*H86</f>
        <v>0</v>
      </c>
      <c r="S86" s="143">
        <v>0</v>
      </c>
      <c r="T86" s="144">
        <f>S86*H86</f>
        <v>0</v>
      </c>
      <c r="AR86" s="145" t="s">
        <v>251</v>
      </c>
      <c r="AT86" s="145" t="s">
        <v>246</v>
      </c>
      <c r="AU86" s="145" t="s">
        <v>21</v>
      </c>
      <c r="AY86" s="18" t="s">
        <v>244</v>
      </c>
      <c r="BE86" s="146">
        <f>IF(N86="základní",J86,0)</f>
        <v>0</v>
      </c>
      <c r="BF86" s="146">
        <f>IF(N86="snížená",J86,0)</f>
        <v>0</v>
      </c>
      <c r="BG86" s="146">
        <f>IF(N86="zákl. přenesená",J86,0)</f>
        <v>0</v>
      </c>
      <c r="BH86" s="146">
        <f>IF(N86="sníž. přenesená",J86,0)</f>
        <v>0</v>
      </c>
      <c r="BI86" s="146">
        <f>IF(N86="nulová",J86,0)</f>
        <v>0</v>
      </c>
      <c r="BJ86" s="18" t="s">
        <v>83</v>
      </c>
      <c r="BK86" s="146">
        <f>ROUND(I86*H86,2)</f>
        <v>0</v>
      </c>
      <c r="BL86" s="18" t="s">
        <v>251</v>
      </c>
      <c r="BM86" s="145" t="s">
        <v>5472</v>
      </c>
    </row>
    <row r="87" spans="2:65" s="1" customFormat="1">
      <c r="B87" s="34"/>
      <c r="D87" s="147" t="s">
        <v>253</v>
      </c>
      <c r="F87" s="148" t="s">
        <v>4047</v>
      </c>
      <c r="I87" s="149"/>
      <c r="L87" s="34"/>
      <c r="M87" s="150"/>
      <c r="T87" s="55"/>
      <c r="AT87" s="18" t="s">
        <v>253</v>
      </c>
      <c r="AU87" s="18" t="s">
        <v>21</v>
      </c>
    </row>
    <row r="88" spans="2:65" s="1" customFormat="1">
      <c r="B88" s="34"/>
      <c r="D88" s="151" t="s">
        <v>255</v>
      </c>
      <c r="F88" s="152" t="s">
        <v>4048</v>
      </c>
      <c r="I88" s="149"/>
      <c r="L88" s="34"/>
      <c r="M88" s="150"/>
      <c r="T88" s="55"/>
      <c r="AT88" s="18" t="s">
        <v>255</v>
      </c>
      <c r="AU88" s="18" t="s">
        <v>21</v>
      </c>
    </row>
    <row r="89" spans="2:65" s="12" customFormat="1">
      <c r="B89" s="153"/>
      <c r="D89" s="147" t="s">
        <v>262</v>
      </c>
      <c r="E89" s="154" t="s">
        <v>29</v>
      </c>
      <c r="F89" s="155" t="s">
        <v>5473</v>
      </c>
      <c r="H89" s="156">
        <v>416</v>
      </c>
      <c r="I89" s="157"/>
      <c r="L89" s="153"/>
      <c r="M89" s="158"/>
      <c r="T89" s="159"/>
      <c r="AT89" s="154" t="s">
        <v>262</v>
      </c>
      <c r="AU89" s="154" t="s">
        <v>21</v>
      </c>
      <c r="AV89" s="12" t="s">
        <v>21</v>
      </c>
      <c r="AW89" s="12" t="s">
        <v>36</v>
      </c>
      <c r="AX89" s="12" t="s">
        <v>83</v>
      </c>
      <c r="AY89" s="154" t="s">
        <v>244</v>
      </c>
    </row>
    <row r="90" spans="2:65" s="1" customFormat="1" ht="16.5" customHeight="1">
      <c r="B90" s="34"/>
      <c r="C90" s="134" t="s">
        <v>21</v>
      </c>
      <c r="D90" s="134" t="s">
        <v>246</v>
      </c>
      <c r="E90" s="135" t="s">
        <v>1365</v>
      </c>
      <c r="F90" s="136" t="s">
        <v>1366</v>
      </c>
      <c r="G90" s="137" t="s">
        <v>274</v>
      </c>
      <c r="H90" s="138">
        <v>125.9</v>
      </c>
      <c r="I90" s="139"/>
      <c r="J90" s="140">
        <f>ROUND(I90*H90,2)</f>
        <v>0</v>
      </c>
      <c r="K90" s="136" t="s">
        <v>250</v>
      </c>
      <c r="L90" s="34"/>
      <c r="M90" s="141" t="s">
        <v>29</v>
      </c>
      <c r="N90" s="142" t="s">
        <v>46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251</v>
      </c>
      <c r="AT90" s="145" t="s">
        <v>246</v>
      </c>
      <c r="AU90" s="145" t="s">
        <v>21</v>
      </c>
      <c r="AY90" s="18" t="s">
        <v>244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83</v>
      </c>
      <c r="BK90" s="146">
        <f>ROUND(I90*H90,2)</f>
        <v>0</v>
      </c>
      <c r="BL90" s="18" t="s">
        <v>251</v>
      </c>
      <c r="BM90" s="145" t="s">
        <v>5474</v>
      </c>
    </row>
    <row r="91" spans="2:65" s="1" customFormat="1">
      <c r="B91" s="34"/>
      <c r="D91" s="147" t="s">
        <v>253</v>
      </c>
      <c r="F91" s="148" t="s">
        <v>1368</v>
      </c>
      <c r="I91" s="149"/>
      <c r="L91" s="34"/>
      <c r="M91" s="150"/>
      <c r="T91" s="55"/>
      <c r="AT91" s="18" t="s">
        <v>253</v>
      </c>
      <c r="AU91" s="18" t="s">
        <v>21</v>
      </c>
    </row>
    <row r="92" spans="2:65" s="1" customFormat="1">
      <c r="B92" s="34"/>
      <c r="D92" s="151" t="s">
        <v>255</v>
      </c>
      <c r="F92" s="152" t="s">
        <v>1369</v>
      </c>
      <c r="I92" s="149"/>
      <c r="L92" s="34"/>
      <c r="M92" s="150"/>
      <c r="T92" s="55"/>
      <c r="AT92" s="18" t="s">
        <v>255</v>
      </c>
      <c r="AU92" s="18" t="s">
        <v>21</v>
      </c>
    </row>
    <row r="93" spans="2:65" s="12" customFormat="1">
      <c r="B93" s="153"/>
      <c r="D93" s="147" t="s">
        <v>262</v>
      </c>
      <c r="E93" s="154" t="s">
        <v>29</v>
      </c>
      <c r="F93" s="155" t="s">
        <v>5475</v>
      </c>
      <c r="H93" s="156">
        <v>125.9</v>
      </c>
      <c r="I93" s="157"/>
      <c r="L93" s="153"/>
      <c r="M93" s="158"/>
      <c r="T93" s="159"/>
      <c r="AT93" s="154" t="s">
        <v>262</v>
      </c>
      <c r="AU93" s="154" t="s">
        <v>21</v>
      </c>
      <c r="AV93" s="12" t="s">
        <v>21</v>
      </c>
      <c r="AW93" s="12" t="s">
        <v>36</v>
      </c>
      <c r="AX93" s="12" t="s">
        <v>83</v>
      </c>
      <c r="AY93" s="154" t="s">
        <v>244</v>
      </c>
    </row>
    <row r="94" spans="2:65" s="1" customFormat="1" ht="24.2" customHeight="1">
      <c r="B94" s="34"/>
      <c r="C94" s="134" t="s">
        <v>264</v>
      </c>
      <c r="D94" s="134" t="s">
        <v>246</v>
      </c>
      <c r="E94" s="135" t="s">
        <v>4801</v>
      </c>
      <c r="F94" s="136" t="s">
        <v>4802</v>
      </c>
      <c r="G94" s="137" t="s">
        <v>274</v>
      </c>
      <c r="H94" s="138">
        <v>114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5476</v>
      </c>
    </row>
    <row r="95" spans="2:65" s="1" customFormat="1" ht="19.5">
      <c r="B95" s="34"/>
      <c r="D95" s="147" t="s">
        <v>253</v>
      </c>
      <c r="F95" s="148" t="s">
        <v>4804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4805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2" customFormat="1">
      <c r="B97" s="153"/>
      <c r="D97" s="147" t="s">
        <v>262</v>
      </c>
      <c r="E97" s="154" t="s">
        <v>29</v>
      </c>
      <c r="F97" s="155" t="s">
        <v>5477</v>
      </c>
      <c r="H97" s="156">
        <v>114</v>
      </c>
      <c r="I97" s="157"/>
      <c r="L97" s="153"/>
      <c r="M97" s="158"/>
      <c r="T97" s="159"/>
      <c r="AT97" s="154" t="s">
        <v>262</v>
      </c>
      <c r="AU97" s="154" t="s">
        <v>21</v>
      </c>
      <c r="AV97" s="12" t="s">
        <v>21</v>
      </c>
      <c r="AW97" s="12" t="s">
        <v>36</v>
      </c>
      <c r="AX97" s="12" t="s">
        <v>83</v>
      </c>
      <c r="AY97" s="154" t="s">
        <v>244</v>
      </c>
    </row>
    <row r="98" spans="2:65" s="1" customFormat="1" ht="21.75" customHeight="1">
      <c r="B98" s="34"/>
      <c r="C98" s="134" t="s">
        <v>251</v>
      </c>
      <c r="D98" s="134" t="s">
        <v>246</v>
      </c>
      <c r="E98" s="135" t="s">
        <v>849</v>
      </c>
      <c r="F98" s="136" t="s">
        <v>850</v>
      </c>
      <c r="G98" s="137" t="s">
        <v>274</v>
      </c>
      <c r="H98" s="138">
        <v>159.1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5478</v>
      </c>
    </row>
    <row r="99" spans="2:65" s="1" customFormat="1" ht="19.5">
      <c r="B99" s="34"/>
      <c r="D99" s="147" t="s">
        <v>253</v>
      </c>
      <c r="F99" s="148" t="s">
        <v>852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853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5479</v>
      </c>
      <c r="H101" s="156">
        <v>159.1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83</v>
      </c>
      <c r="AY101" s="154" t="s">
        <v>244</v>
      </c>
    </row>
    <row r="102" spans="2:65" s="1" customFormat="1" ht="21.75" customHeight="1">
      <c r="B102" s="34"/>
      <c r="C102" s="134" t="s">
        <v>279</v>
      </c>
      <c r="D102" s="134" t="s">
        <v>246</v>
      </c>
      <c r="E102" s="135" t="s">
        <v>315</v>
      </c>
      <c r="F102" s="136" t="s">
        <v>316</v>
      </c>
      <c r="G102" s="137" t="s">
        <v>274</v>
      </c>
      <c r="H102" s="138">
        <v>70.8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5480</v>
      </c>
    </row>
    <row r="103" spans="2:65" s="1" customFormat="1" ht="19.5">
      <c r="B103" s="34"/>
      <c r="D103" s="147" t="s">
        <v>253</v>
      </c>
      <c r="F103" s="148" t="s">
        <v>318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319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2" customFormat="1">
      <c r="B105" s="153"/>
      <c r="D105" s="147" t="s">
        <v>262</v>
      </c>
      <c r="E105" s="154" t="s">
        <v>29</v>
      </c>
      <c r="F105" s="155" t="s">
        <v>5481</v>
      </c>
      <c r="H105" s="156">
        <v>62.4</v>
      </c>
      <c r="I105" s="157"/>
      <c r="L105" s="153"/>
      <c r="M105" s="158"/>
      <c r="T105" s="159"/>
      <c r="AT105" s="154" t="s">
        <v>262</v>
      </c>
      <c r="AU105" s="154" t="s">
        <v>21</v>
      </c>
      <c r="AV105" s="12" t="s">
        <v>21</v>
      </c>
      <c r="AW105" s="12" t="s">
        <v>36</v>
      </c>
      <c r="AX105" s="12" t="s">
        <v>75</v>
      </c>
      <c r="AY105" s="154" t="s">
        <v>244</v>
      </c>
    </row>
    <row r="106" spans="2:65" s="14" customFormat="1">
      <c r="B106" s="168"/>
      <c r="D106" s="147" t="s">
        <v>262</v>
      </c>
      <c r="E106" s="169" t="s">
        <v>29</v>
      </c>
      <c r="F106" s="170" t="s">
        <v>321</v>
      </c>
      <c r="H106" s="171">
        <v>62.4</v>
      </c>
      <c r="I106" s="172"/>
      <c r="L106" s="168"/>
      <c r="M106" s="173"/>
      <c r="T106" s="174"/>
      <c r="AT106" s="169" t="s">
        <v>262</v>
      </c>
      <c r="AU106" s="169" t="s">
        <v>21</v>
      </c>
      <c r="AV106" s="14" t="s">
        <v>264</v>
      </c>
      <c r="AW106" s="14" t="s">
        <v>36</v>
      </c>
      <c r="AX106" s="14" t="s">
        <v>75</v>
      </c>
      <c r="AY106" s="169" t="s">
        <v>244</v>
      </c>
    </row>
    <row r="107" spans="2:65" s="12" customFormat="1">
      <c r="B107" s="153"/>
      <c r="D107" s="147" t="s">
        <v>262</v>
      </c>
      <c r="E107" s="154" t="s">
        <v>29</v>
      </c>
      <c r="F107" s="155" t="s">
        <v>5482</v>
      </c>
      <c r="H107" s="156">
        <v>8.4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75</v>
      </c>
      <c r="AY107" s="154" t="s">
        <v>244</v>
      </c>
    </row>
    <row r="108" spans="2:65" s="14" customFormat="1">
      <c r="B108" s="168"/>
      <c r="D108" s="147" t="s">
        <v>262</v>
      </c>
      <c r="E108" s="169" t="s">
        <v>208</v>
      </c>
      <c r="F108" s="170" t="s">
        <v>321</v>
      </c>
      <c r="H108" s="171">
        <v>8.4</v>
      </c>
      <c r="I108" s="172"/>
      <c r="L108" s="168"/>
      <c r="M108" s="173"/>
      <c r="T108" s="174"/>
      <c r="AT108" s="169" t="s">
        <v>262</v>
      </c>
      <c r="AU108" s="169" t="s">
        <v>21</v>
      </c>
      <c r="AV108" s="14" t="s">
        <v>264</v>
      </c>
      <c r="AW108" s="14" t="s">
        <v>36</v>
      </c>
      <c r="AX108" s="14" t="s">
        <v>75</v>
      </c>
      <c r="AY108" s="169" t="s">
        <v>244</v>
      </c>
    </row>
    <row r="109" spans="2:65" s="13" customFormat="1">
      <c r="B109" s="160"/>
      <c r="D109" s="147" t="s">
        <v>262</v>
      </c>
      <c r="E109" s="161" t="s">
        <v>29</v>
      </c>
      <c r="F109" s="162" t="s">
        <v>271</v>
      </c>
      <c r="H109" s="163">
        <v>70.8</v>
      </c>
      <c r="I109" s="164"/>
      <c r="L109" s="160"/>
      <c r="M109" s="165"/>
      <c r="T109" s="166"/>
      <c r="AT109" s="161" t="s">
        <v>262</v>
      </c>
      <c r="AU109" s="161" t="s">
        <v>21</v>
      </c>
      <c r="AV109" s="13" t="s">
        <v>251</v>
      </c>
      <c r="AW109" s="13" t="s">
        <v>36</v>
      </c>
      <c r="AX109" s="13" t="s">
        <v>83</v>
      </c>
      <c r="AY109" s="161" t="s">
        <v>244</v>
      </c>
    </row>
    <row r="110" spans="2:65" s="1" customFormat="1" ht="21.75" customHeight="1">
      <c r="B110" s="34"/>
      <c r="C110" s="134" t="s">
        <v>286</v>
      </c>
      <c r="D110" s="134" t="s">
        <v>246</v>
      </c>
      <c r="E110" s="135" t="s">
        <v>325</v>
      </c>
      <c r="F110" s="136" t="s">
        <v>326</v>
      </c>
      <c r="G110" s="137" t="s">
        <v>274</v>
      </c>
      <c r="H110" s="138">
        <v>295.92</v>
      </c>
      <c r="I110" s="139"/>
      <c r="J110" s="140">
        <f>ROUND(I110*H110,2)</f>
        <v>0</v>
      </c>
      <c r="K110" s="136" t="s">
        <v>250</v>
      </c>
      <c r="L110" s="34"/>
      <c r="M110" s="141" t="s">
        <v>29</v>
      </c>
      <c r="N110" s="142" t="s">
        <v>46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251</v>
      </c>
      <c r="AT110" s="145" t="s">
        <v>246</v>
      </c>
      <c r="AU110" s="145" t="s">
        <v>21</v>
      </c>
      <c r="AY110" s="18" t="s">
        <v>244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83</v>
      </c>
      <c r="BK110" s="146">
        <f>ROUND(I110*H110,2)</f>
        <v>0</v>
      </c>
      <c r="BL110" s="18" t="s">
        <v>251</v>
      </c>
      <c r="BM110" s="145" t="s">
        <v>5483</v>
      </c>
    </row>
    <row r="111" spans="2:65" s="1" customFormat="1" ht="19.5">
      <c r="B111" s="34"/>
      <c r="D111" s="147" t="s">
        <v>253</v>
      </c>
      <c r="F111" s="148" t="s">
        <v>328</v>
      </c>
      <c r="I111" s="149"/>
      <c r="L111" s="34"/>
      <c r="M111" s="150"/>
      <c r="T111" s="55"/>
      <c r="AT111" s="18" t="s">
        <v>253</v>
      </c>
      <c r="AU111" s="18" t="s">
        <v>21</v>
      </c>
    </row>
    <row r="112" spans="2:65" s="1" customFormat="1">
      <c r="B112" s="34"/>
      <c r="D112" s="151" t="s">
        <v>255</v>
      </c>
      <c r="F112" s="152" t="s">
        <v>329</v>
      </c>
      <c r="I112" s="149"/>
      <c r="L112" s="34"/>
      <c r="M112" s="150"/>
      <c r="T112" s="55"/>
      <c r="AT112" s="18" t="s">
        <v>255</v>
      </c>
      <c r="AU112" s="18" t="s">
        <v>21</v>
      </c>
    </row>
    <row r="113" spans="2:65" s="12" customFormat="1">
      <c r="B113" s="153"/>
      <c r="D113" s="147" t="s">
        <v>262</v>
      </c>
      <c r="E113" s="154" t="s">
        <v>29</v>
      </c>
      <c r="F113" s="155" t="s">
        <v>5484</v>
      </c>
      <c r="H113" s="156">
        <v>56</v>
      </c>
      <c r="I113" s="157"/>
      <c r="L113" s="153"/>
      <c r="M113" s="158"/>
      <c r="T113" s="159"/>
      <c r="AT113" s="154" t="s">
        <v>262</v>
      </c>
      <c r="AU113" s="154" t="s">
        <v>21</v>
      </c>
      <c r="AV113" s="12" t="s">
        <v>21</v>
      </c>
      <c r="AW113" s="12" t="s">
        <v>36</v>
      </c>
      <c r="AX113" s="12" t="s">
        <v>75</v>
      </c>
      <c r="AY113" s="154" t="s">
        <v>244</v>
      </c>
    </row>
    <row r="114" spans="2:65" s="14" customFormat="1">
      <c r="B114" s="168"/>
      <c r="D114" s="147" t="s">
        <v>262</v>
      </c>
      <c r="E114" s="169" t="s">
        <v>29</v>
      </c>
      <c r="F114" s="170" t="s">
        <v>321</v>
      </c>
      <c r="H114" s="171">
        <v>56</v>
      </c>
      <c r="I114" s="172"/>
      <c r="L114" s="168"/>
      <c r="M114" s="173"/>
      <c r="T114" s="174"/>
      <c r="AT114" s="169" t="s">
        <v>262</v>
      </c>
      <c r="AU114" s="169" t="s">
        <v>21</v>
      </c>
      <c r="AV114" s="14" t="s">
        <v>264</v>
      </c>
      <c r="AW114" s="14" t="s">
        <v>36</v>
      </c>
      <c r="AX114" s="14" t="s">
        <v>75</v>
      </c>
      <c r="AY114" s="169" t="s">
        <v>244</v>
      </c>
    </row>
    <row r="115" spans="2:65" s="12" customFormat="1">
      <c r="B115" s="153"/>
      <c r="D115" s="147" t="s">
        <v>262</v>
      </c>
      <c r="E115" s="154" t="s">
        <v>29</v>
      </c>
      <c r="F115" s="155" t="s">
        <v>5484</v>
      </c>
      <c r="H115" s="156">
        <v>56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75</v>
      </c>
      <c r="AY115" s="154" t="s">
        <v>244</v>
      </c>
    </row>
    <row r="116" spans="2:65" s="12" customFormat="1">
      <c r="B116" s="153"/>
      <c r="D116" s="147" t="s">
        <v>262</v>
      </c>
      <c r="E116" s="154" t="s">
        <v>29</v>
      </c>
      <c r="F116" s="155" t="s">
        <v>5485</v>
      </c>
      <c r="H116" s="156">
        <v>63.62</v>
      </c>
      <c r="I116" s="157"/>
      <c r="L116" s="153"/>
      <c r="M116" s="158"/>
      <c r="T116" s="159"/>
      <c r="AT116" s="154" t="s">
        <v>262</v>
      </c>
      <c r="AU116" s="154" t="s">
        <v>21</v>
      </c>
      <c r="AV116" s="12" t="s">
        <v>21</v>
      </c>
      <c r="AW116" s="12" t="s">
        <v>36</v>
      </c>
      <c r="AX116" s="12" t="s">
        <v>75</v>
      </c>
      <c r="AY116" s="154" t="s">
        <v>244</v>
      </c>
    </row>
    <row r="117" spans="2:65" s="12" customFormat="1">
      <c r="B117" s="153"/>
      <c r="D117" s="147" t="s">
        <v>262</v>
      </c>
      <c r="E117" s="154" t="s">
        <v>29</v>
      </c>
      <c r="F117" s="155" t="s">
        <v>5486</v>
      </c>
      <c r="H117" s="156">
        <v>120.3</v>
      </c>
      <c r="I117" s="157"/>
      <c r="L117" s="153"/>
      <c r="M117" s="158"/>
      <c r="T117" s="159"/>
      <c r="AT117" s="154" t="s">
        <v>262</v>
      </c>
      <c r="AU117" s="154" t="s">
        <v>21</v>
      </c>
      <c r="AV117" s="12" t="s">
        <v>21</v>
      </c>
      <c r="AW117" s="12" t="s">
        <v>36</v>
      </c>
      <c r="AX117" s="12" t="s">
        <v>75</v>
      </c>
      <c r="AY117" s="154" t="s">
        <v>244</v>
      </c>
    </row>
    <row r="118" spans="2:65" s="14" customFormat="1">
      <c r="B118" s="168"/>
      <c r="D118" s="147" t="s">
        <v>262</v>
      </c>
      <c r="E118" s="169" t="s">
        <v>5421</v>
      </c>
      <c r="F118" s="170" t="s">
        <v>321</v>
      </c>
      <c r="H118" s="171">
        <v>239.92</v>
      </c>
      <c r="I118" s="172"/>
      <c r="L118" s="168"/>
      <c r="M118" s="173"/>
      <c r="T118" s="174"/>
      <c r="AT118" s="169" t="s">
        <v>262</v>
      </c>
      <c r="AU118" s="169" t="s">
        <v>21</v>
      </c>
      <c r="AV118" s="14" t="s">
        <v>264</v>
      </c>
      <c r="AW118" s="14" t="s">
        <v>36</v>
      </c>
      <c r="AX118" s="14" t="s">
        <v>75</v>
      </c>
      <c r="AY118" s="169" t="s">
        <v>244</v>
      </c>
    </row>
    <row r="119" spans="2:65" s="13" customFormat="1">
      <c r="B119" s="160"/>
      <c r="D119" s="147" t="s">
        <v>262</v>
      </c>
      <c r="E119" s="161" t="s">
        <v>29</v>
      </c>
      <c r="F119" s="162" t="s">
        <v>271</v>
      </c>
      <c r="H119" s="163">
        <v>295.92</v>
      </c>
      <c r="I119" s="164"/>
      <c r="L119" s="160"/>
      <c r="M119" s="165"/>
      <c r="T119" s="166"/>
      <c r="AT119" s="161" t="s">
        <v>262</v>
      </c>
      <c r="AU119" s="161" t="s">
        <v>21</v>
      </c>
      <c r="AV119" s="13" t="s">
        <v>251</v>
      </c>
      <c r="AW119" s="13" t="s">
        <v>36</v>
      </c>
      <c r="AX119" s="13" t="s">
        <v>83</v>
      </c>
      <c r="AY119" s="161" t="s">
        <v>244</v>
      </c>
    </row>
    <row r="120" spans="2:65" s="1" customFormat="1" ht="16.5" customHeight="1">
      <c r="B120" s="34"/>
      <c r="C120" s="134" t="s">
        <v>293</v>
      </c>
      <c r="D120" s="134" t="s">
        <v>246</v>
      </c>
      <c r="E120" s="135" t="s">
        <v>347</v>
      </c>
      <c r="F120" s="136" t="s">
        <v>348</v>
      </c>
      <c r="G120" s="137" t="s">
        <v>274</v>
      </c>
      <c r="H120" s="138">
        <v>343.75</v>
      </c>
      <c r="I120" s="139"/>
      <c r="J120" s="140">
        <f>ROUND(I120*H120,2)</f>
        <v>0</v>
      </c>
      <c r="K120" s="136" t="s">
        <v>250</v>
      </c>
      <c r="L120" s="34"/>
      <c r="M120" s="141" t="s">
        <v>29</v>
      </c>
      <c r="N120" s="142" t="s">
        <v>46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251</v>
      </c>
      <c r="AT120" s="145" t="s">
        <v>246</v>
      </c>
      <c r="AU120" s="145" t="s">
        <v>21</v>
      </c>
      <c r="AY120" s="18" t="s">
        <v>244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83</v>
      </c>
      <c r="BK120" s="146">
        <f>ROUND(I120*H120,2)</f>
        <v>0</v>
      </c>
      <c r="BL120" s="18" t="s">
        <v>251</v>
      </c>
      <c r="BM120" s="145" t="s">
        <v>5487</v>
      </c>
    </row>
    <row r="121" spans="2:65" s="1" customFormat="1" ht="19.5">
      <c r="B121" s="34"/>
      <c r="D121" s="147" t="s">
        <v>253</v>
      </c>
      <c r="F121" s="148" t="s">
        <v>350</v>
      </c>
      <c r="I121" s="149"/>
      <c r="L121" s="34"/>
      <c r="M121" s="150"/>
      <c r="T121" s="55"/>
      <c r="AT121" s="18" t="s">
        <v>253</v>
      </c>
      <c r="AU121" s="18" t="s">
        <v>21</v>
      </c>
    </row>
    <row r="122" spans="2:65" s="1" customFormat="1">
      <c r="B122" s="34"/>
      <c r="D122" s="151" t="s">
        <v>255</v>
      </c>
      <c r="F122" s="152" t="s">
        <v>351</v>
      </c>
      <c r="I122" s="149"/>
      <c r="L122" s="34"/>
      <c r="M122" s="150"/>
      <c r="T122" s="55"/>
      <c r="AT122" s="18" t="s">
        <v>255</v>
      </c>
      <c r="AU122" s="18" t="s">
        <v>21</v>
      </c>
    </row>
    <row r="123" spans="2:65" s="12" customFormat="1">
      <c r="B123" s="153"/>
      <c r="D123" s="147" t="s">
        <v>262</v>
      </c>
      <c r="E123" s="154" t="s">
        <v>29</v>
      </c>
      <c r="F123" s="155" t="s">
        <v>5488</v>
      </c>
      <c r="H123" s="156">
        <v>343.75</v>
      </c>
      <c r="I123" s="157"/>
      <c r="L123" s="153"/>
      <c r="M123" s="158"/>
      <c r="T123" s="159"/>
      <c r="AT123" s="154" t="s">
        <v>262</v>
      </c>
      <c r="AU123" s="154" t="s">
        <v>21</v>
      </c>
      <c r="AV123" s="12" t="s">
        <v>21</v>
      </c>
      <c r="AW123" s="12" t="s">
        <v>36</v>
      </c>
      <c r="AX123" s="12" t="s">
        <v>75</v>
      </c>
      <c r="AY123" s="154" t="s">
        <v>244</v>
      </c>
    </row>
    <row r="124" spans="2:65" s="13" customFormat="1">
      <c r="B124" s="160"/>
      <c r="D124" s="147" t="s">
        <v>262</v>
      </c>
      <c r="E124" s="161" t="s">
        <v>29</v>
      </c>
      <c r="F124" s="162" t="s">
        <v>271</v>
      </c>
      <c r="H124" s="163">
        <v>343.75</v>
      </c>
      <c r="I124" s="164"/>
      <c r="L124" s="160"/>
      <c r="M124" s="165"/>
      <c r="T124" s="166"/>
      <c r="AT124" s="161" t="s">
        <v>262</v>
      </c>
      <c r="AU124" s="161" t="s">
        <v>21</v>
      </c>
      <c r="AV124" s="13" t="s">
        <v>251</v>
      </c>
      <c r="AW124" s="13" t="s">
        <v>36</v>
      </c>
      <c r="AX124" s="13" t="s">
        <v>83</v>
      </c>
      <c r="AY124" s="161" t="s">
        <v>244</v>
      </c>
    </row>
    <row r="125" spans="2:65" s="1" customFormat="1" ht="21.75" customHeight="1">
      <c r="B125" s="34"/>
      <c r="C125" s="134" t="s">
        <v>300</v>
      </c>
      <c r="D125" s="134" t="s">
        <v>246</v>
      </c>
      <c r="E125" s="135" t="s">
        <v>392</v>
      </c>
      <c r="F125" s="136" t="s">
        <v>393</v>
      </c>
      <c r="G125" s="137" t="s">
        <v>274</v>
      </c>
      <c r="H125" s="138">
        <v>119.43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5489</v>
      </c>
    </row>
    <row r="126" spans="2:65" s="1" customFormat="1" ht="19.5">
      <c r="B126" s="34"/>
      <c r="D126" s="147" t="s">
        <v>253</v>
      </c>
      <c r="F126" s="148" t="s">
        <v>395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396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2" customFormat="1">
      <c r="B128" s="153"/>
      <c r="D128" s="147" t="s">
        <v>262</v>
      </c>
      <c r="E128" s="154" t="s">
        <v>29</v>
      </c>
      <c r="F128" s="155" t="s">
        <v>5490</v>
      </c>
      <c r="H128" s="156">
        <v>24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4" customFormat="1">
      <c r="B129" s="168"/>
      <c r="D129" s="147" t="s">
        <v>262</v>
      </c>
      <c r="E129" s="169" t="s">
        <v>29</v>
      </c>
      <c r="F129" s="170" t="s">
        <v>321</v>
      </c>
      <c r="H129" s="171">
        <v>24</v>
      </c>
      <c r="I129" s="172"/>
      <c r="L129" s="168"/>
      <c r="M129" s="173"/>
      <c r="T129" s="174"/>
      <c r="AT129" s="169" t="s">
        <v>262</v>
      </c>
      <c r="AU129" s="169" t="s">
        <v>21</v>
      </c>
      <c r="AV129" s="14" t="s">
        <v>264</v>
      </c>
      <c r="AW129" s="14" t="s">
        <v>36</v>
      </c>
      <c r="AX129" s="14" t="s">
        <v>75</v>
      </c>
      <c r="AY129" s="169" t="s">
        <v>244</v>
      </c>
    </row>
    <row r="130" spans="2:65" s="12" customFormat="1">
      <c r="B130" s="153"/>
      <c r="D130" s="147" t="s">
        <v>262</v>
      </c>
      <c r="E130" s="154" t="s">
        <v>29</v>
      </c>
      <c r="F130" s="155" t="s">
        <v>5491</v>
      </c>
      <c r="H130" s="156">
        <v>95.43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4" customFormat="1">
      <c r="B131" s="168"/>
      <c r="D131" s="147" t="s">
        <v>262</v>
      </c>
      <c r="E131" s="169" t="s">
        <v>1039</v>
      </c>
      <c r="F131" s="170" t="s">
        <v>321</v>
      </c>
      <c r="H131" s="171">
        <v>95.43</v>
      </c>
      <c r="I131" s="172"/>
      <c r="L131" s="168"/>
      <c r="M131" s="173"/>
      <c r="T131" s="174"/>
      <c r="AT131" s="169" t="s">
        <v>262</v>
      </c>
      <c r="AU131" s="169" t="s">
        <v>21</v>
      </c>
      <c r="AV131" s="14" t="s">
        <v>264</v>
      </c>
      <c r="AW131" s="14" t="s">
        <v>36</v>
      </c>
      <c r="AX131" s="14" t="s">
        <v>75</v>
      </c>
      <c r="AY131" s="169" t="s">
        <v>244</v>
      </c>
    </row>
    <row r="132" spans="2:65" s="13" customFormat="1">
      <c r="B132" s="160"/>
      <c r="D132" s="147" t="s">
        <v>262</v>
      </c>
      <c r="E132" s="161" t="s">
        <v>29</v>
      </c>
      <c r="F132" s="162" t="s">
        <v>271</v>
      </c>
      <c r="H132" s="163">
        <v>119.43</v>
      </c>
      <c r="I132" s="164"/>
      <c r="L132" s="160"/>
      <c r="M132" s="165"/>
      <c r="T132" s="166"/>
      <c r="AT132" s="161" t="s">
        <v>262</v>
      </c>
      <c r="AU132" s="161" t="s">
        <v>21</v>
      </c>
      <c r="AV132" s="13" t="s">
        <v>251</v>
      </c>
      <c r="AW132" s="13" t="s">
        <v>36</v>
      </c>
      <c r="AX132" s="13" t="s">
        <v>83</v>
      </c>
      <c r="AY132" s="161" t="s">
        <v>244</v>
      </c>
    </row>
    <row r="133" spans="2:65" s="1" customFormat="1" ht="24.2" customHeight="1">
      <c r="B133" s="34"/>
      <c r="C133" s="134" t="s">
        <v>307</v>
      </c>
      <c r="D133" s="134" t="s">
        <v>246</v>
      </c>
      <c r="E133" s="135" t="s">
        <v>400</v>
      </c>
      <c r="F133" s="136" t="s">
        <v>401</v>
      </c>
      <c r="G133" s="137" t="s">
        <v>274</v>
      </c>
      <c r="H133" s="138">
        <v>1194.3</v>
      </c>
      <c r="I133" s="139"/>
      <c r="J133" s="140">
        <f>ROUND(I133*H133,2)</f>
        <v>0</v>
      </c>
      <c r="K133" s="136" t="s">
        <v>250</v>
      </c>
      <c r="L133" s="34"/>
      <c r="M133" s="141" t="s">
        <v>29</v>
      </c>
      <c r="N133" s="142" t="s">
        <v>46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251</v>
      </c>
      <c r="AT133" s="145" t="s">
        <v>246</v>
      </c>
      <c r="AU133" s="145" t="s">
        <v>21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251</v>
      </c>
      <c r="BM133" s="145" t="s">
        <v>5492</v>
      </c>
    </row>
    <row r="134" spans="2:65" s="1" customFormat="1" ht="19.5">
      <c r="B134" s="34"/>
      <c r="D134" s="147" t="s">
        <v>253</v>
      </c>
      <c r="F134" s="148" t="s">
        <v>403</v>
      </c>
      <c r="I134" s="149"/>
      <c r="L134" s="34"/>
      <c r="M134" s="150"/>
      <c r="T134" s="55"/>
      <c r="AT134" s="18" t="s">
        <v>253</v>
      </c>
      <c r="AU134" s="18" t="s">
        <v>21</v>
      </c>
    </row>
    <row r="135" spans="2:65" s="1" customFormat="1">
      <c r="B135" s="34"/>
      <c r="D135" s="151" t="s">
        <v>255</v>
      </c>
      <c r="F135" s="152" t="s">
        <v>404</v>
      </c>
      <c r="I135" s="149"/>
      <c r="L135" s="34"/>
      <c r="M135" s="150"/>
      <c r="T135" s="55"/>
      <c r="AT135" s="18" t="s">
        <v>255</v>
      </c>
      <c r="AU135" s="18" t="s">
        <v>21</v>
      </c>
    </row>
    <row r="136" spans="2:65" s="12" customFormat="1">
      <c r="B136" s="153"/>
      <c r="D136" s="147" t="s">
        <v>262</v>
      </c>
      <c r="E136" s="154" t="s">
        <v>29</v>
      </c>
      <c r="F136" s="155" t="s">
        <v>5493</v>
      </c>
      <c r="H136" s="156">
        <v>1194.3</v>
      </c>
      <c r="I136" s="157"/>
      <c r="L136" s="153"/>
      <c r="M136" s="158"/>
      <c r="T136" s="159"/>
      <c r="AT136" s="154" t="s">
        <v>262</v>
      </c>
      <c r="AU136" s="154" t="s">
        <v>21</v>
      </c>
      <c r="AV136" s="12" t="s">
        <v>21</v>
      </c>
      <c r="AW136" s="12" t="s">
        <v>36</v>
      </c>
      <c r="AX136" s="12" t="s">
        <v>83</v>
      </c>
      <c r="AY136" s="154" t="s">
        <v>244</v>
      </c>
    </row>
    <row r="137" spans="2:65" s="1" customFormat="1" ht="16.5" customHeight="1">
      <c r="B137" s="34"/>
      <c r="C137" s="134" t="s">
        <v>314</v>
      </c>
      <c r="D137" s="134" t="s">
        <v>246</v>
      </c>
      <c r="E137" s="135" t="s">
        <v>414</v>
      </c>
      <c r="F137" s="136" t="s">
        <v>415</v>
      </c>
      <c r="G137" s="137" t="s">
        <v>416</v>
      </c>
      <c r="H137" s="138">
        <v>238.86</v>
      </c>
      <c r="I137" s="139"/>
      <c r="J137" s="140">
        <f>ROUND(I137*H137,2)</f>
        <v>0</v>
      </c>
      <c r="K137" s="136" t="s">
        <v>250</v>
      </c>
      <c r="L137" s="34"/>
      <c r="M137" s="141" t="s">
        <v>29</v>
      </c>
      <c r="N137" s="142" t="s">
        <v>46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251</v>
      </c>
      <c r="AT137" s="145" t="s">
        <v>246</v>
      </c>
      <c r="AU137" s="145" t="s">
        <v>21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251</v>
      </c>
      <c r="BM137" s="145" t="s">
        <v>5494</v>
      </c>
    </row>
    <row r="138" spans="2:65" s="1" customFormat="1" ht="19.5">
      <c r="B138" s="34"/>
      <c r="D138" s="147" t="s">
        <v>253</v>
      </c>
      <c r="F138" s="148" t="s">
        <v>418</v>
      </c>
      <c r="I138" s="149"/>
      <c r="L138" s="34"/>
      <c r="M138" s="150"/>
      <c r="T138" s="55"/>
      <c r="AT138" s="18" t="s">
        <v>253</v>
      </c>
      <c r="AU138" s="18" t="s">
        <v>21</v>
      </c>
    </row>
    <row r="139" spans="2:65" s="1" customFormat="1">
      <c r="B139" s="34"/>
      <c r="D139" s="151" t="s">
        <v>255</v>
      </c>
      <c r="F139" s="152" t="s">
        <v>419</v>
      </c>
      <c r="I139" s="149"/>
      <c r="L139" s="34"/>
      <c r="M139" s="150"/>
      <c r="T139" s="55"/>
      <c r="AT139" s="18" t="s">
        <v>255</v>
      </c>
      <c r="AU139" s="18" t="s">
        <v>21</v>
      </c>
    </row>
    <row r="140" spans="2:65" s="12" customFormat="1">
      <c r="B140" s="153"/>
      <c r="D140" s="147" t="s">
        <v>262</v>
      </c>
      <c r="E140" s="154" t="s">
        <v>29</v>
      </c>
      <c r="F140" s="155" t="s">
        <v>5495</v>
      </c>
      <c r="H140" s="156">
        <v>238.86</v>
      </c>
      <c r="I140" s="157"/>
      <c r="L140" s="153"/>
      <c r="M140" s="158"/>
      <c r="T140" s="159"/>
      <c r="AT140" s="154" t="s">
        <v>262</v>
      </c>
      <c r="AU140" s="154" t="s">
        <v>21</v>
      </c>
      <c r="AV140" s="12" t="s">
        <v>21</v>
      </c>
      <c r="AW140" s="12" t="s">
        <v>36</v>
      </c>
      <c r="AX140" s="12" t="s">
        <v>83</v>
      </c>
      <c r="AY140" s="154" t="s">
        <v>244</v>
      </c>
    </row>
    <row r="141" spans="2:65" s="1" customFormat="1" ht="16.5" customHeight="1">
      <c r="B141" s="34"/>
      <c r="C141" s="134" t="s">
        <v>324</v>
      </c>
      <c r="D141" s="134" t="s">
        <v>246</v>
      </c>
      <c r="E141" s="135" t="s">
        <v>428</v>
      </c>
      <c r="F141" s="136" t="s">
        <v>429</v>
      </c>
      <c r="G141" s="137" t="s">
        <v>274</v>
      </c>
      <c r="H141" s="138">
        <v>182.02</v>
      </c>
      <c r="I141" s="139"/>
      <c r="J141" s="140">
        <f>ROUND(I141*H141,2)</f>
        <v>0</v>
      </c>
      <c r="K141" s="136" t="s">
        <v>250</v>
      </c>
      <c r="L141" s="34"/>
      <c r="M141" s="141" t="s">
        <v>29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251</v>
      </c>
      <c r="AT141" s="145" t="s">
        <v>246</v>
      </c>
      <c r="AU141" s="145" t="s">
        <v>21</v>
      </c>
      <c r="AY141" s="18" t="s">
        <v>244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83</v>
      </c>
      <c r="BK141" s="146">
        <f>ROUND(I141*H141,2)</f>
        <v>0</v>
      </c>
      <c r="BL141" s="18" t="s">
        <v>251</v>
      </c>
      <c r="BM141" s="145" t="s">
        <v>5496</v>
      </c>
    </row>
    <row r="142" spans="2:65" s="1" customFormat="1">
      <c r="B142" s="34"/>
      <c r="D142" s="147" t="s">
        <v>253</v>
      </c>
      <c r="F142" s="148" t="s">
        <v>431</v>
      </c>
      <c r="I142" s="149"/>
      <c r="L142" s="34"/>
      <c r="M142" s="150"/>
      <c r="T142" s="55"/>
      <c r="AT142" s="18" t="s">
        <v>253</v>
      </c>
      <c r="AU142" s="18" t="s">
        <v>21</v>
      </c>
    </row>
    <row r="143" spans="2:65" s="1" customFormat="1">
      <c r="B143" s="34"/>
      <c r="D143" s="151" t="s">
        <v>255</v>
      </c>
      <c r="F143" s="152" t="s">
        <v>432</v>
      </c>
      <c r="I143" s="149"/>
      <c r="L143" s="34"/>
      <c r="M143" s="150"/>
      <c r="T143" s="55"/>
      <c r="AT143" s="18" t="s">
        <v>255</v>
      </c>
      <c r="AU143" s="18" t="s">
        <v>21</v>
      </c>
    </row>
    <row r="144" spans="2:65" s="12" customFormat="1">
      <c r="B144" s="153"/>
      <c r="D144" s="147" t="s">
        <v>262</v>
      </c>
      <c r="E144" s="154" t="s">
        <v>29</v>
      </c>
      <c r="F144" s="155" t="s">
        <v>5481</v>
      </c>
      <c r="H144" s="156">
        <v>62.4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75</v>
      </c>
      <c r="AY144" s="154" t="s">
        <v>244</v>
      </c>
    </row>
    <row r="145" spans="2:65" s="12" customFormat="1">
      <c r="B145" s="153"/>
      <c r="D145" s="147" t="s">
        <v>262</v>
      </c>
      <c r="E145" s="154" t="s">
        <v>29</v>
      </c>
      <c r="F145" s="155" t="s">
        <v>5485</v>
      </c>
      <c r="H145" s="156">
        <v>63.62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75</v>
      </c>
      <c r="AY145" s="154" t="s">
        <v>244</v>
      </c>
    </row>
    <row r="146" spans="2:65" s="12" customFormat="1">
      <c r="B146" s="153"/>
      <c r="D146" s="147" t="s">
        <v>262</v>
      </c>
      <c r="E146" s="154" t="s">
        <v>29</v>
      </c>
      <c r="F146" s="155" t="s">
        <v>5484</v>
      </c>
      <c r="H146" s="156">
        <v>56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75</v>
      </c>
      <c r="AY146" s="154" t="s">
        <v>244</v>
      </c>
    </row>
    <row r="147" spans="2:65" s="13" customFormat="1">
      <c r="B147" s="160"/>
      <c r="D147" s="147" t="s">
        <v>262</v>
      </c>
      <c r="E147" s="161" t="s">
        <v>29</v>
      </c>
      <c r="F147" s="162" t="s">
        <v>271</v>
      </c>
      <c r="H147" s="163">
        <v>182.02</v>
      </c>
      <c r="I147" s="164"/>
      <c r="L147" s="160"/>
      <c r="M147" s="165"/>
      <c r="T147" s="166"/>
      <c r="AT147" s="161" t="s">
        <v>262</v>
      </c>
      <c r="AU147" s="161" t="s">
        <v>21</v>
      </c>
      <c r="AV147" s="13" t="s">
        <v>251</v>
      </c>
      <c r="AW147" s="13" t="s">
        <v>36</v>
      </c>
      <c r="AX147" s="13" t="s">
        <v>83</v>
      </c>
      <c r="AY147" s="161" t="s">
        <v>244</v>
      </c>
    </row>
    <row r="148" spans="2:65" s="1" customFormat="1" ht="16.5" customHeight="1">
      <c r="B148" s="34"/>
      <c r="C148" s="134" t="s">
        <v>336</v>
      </c>
      <c r="D148" s="134" t="s">
        <v>246</v>
      </c>
      <c r="E148" s="135" t="s">
        <v>353</v>
      </c>
      <c r="F148" s="136" t="s">
        <v>354</v>
      </c>
      <c r="G148" s="137" t="s">
        <v>274</v>
      </c>
      <c r="H148" s="138">
        <v>56</v>
      </c>
      <c r="I148" s="139"/>
      <c r="J148" s="140">
        <f>ROUND(I148*H148,2)</f>
        <v>0</v>
      </c>
      <c r="K148" s="136" t="s">
        <v>250</v>
      </c>
      <c r="L148" s="34"/>
      <c r="M148" s="141" t="s">
        <v>29</v>
      </c>
      <c r="N148" s="142" t="s">
        <v>46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251</v>
      </c>
      <c r="AT148" s="145" t="s">
        <v>246</v>
      </c>
      <c r="AU148" s="145" t="s">
        <v>21</v>
      </c>
      <c r="AY148" s="18" t="s">
        <v>244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83</v>
      </c>
      <c r="BK148" s="146">
        <f>ROUND(I148*H148,2)</f>
        <v>0</v>
      </c>
      <c r="BL148" s="18" t="s">
        <v>251</v>
      </c>
      <c r="BM148" s="145" t="s">
        <v>5497</v>
      </c>
    </row>
    <row r="149" spans="2:65" s="1" customFormat="1" ht="19.5">
      <c r="B149" s="34"/>
      <c r="D149" s="147" t="s">
        <v>253</v>
      </c>
      <c r="F149" s="148" t="s">
        <v>356</v>
      </c>
      <c r="I149" s="149"/>
      <c r="L149" s="34"/>
      <c r="M149" s="150"/>
      <c r="T149" s="55"/>
      <c r="AT149" s="18" t="s">
        <v>253</v>
      </c>
      <c r="AU149" s="18" t="s">
        <v>21</v>
      </c>
    </row>
    <row r="150" spans="2:65" s="1" customFormat="1">
      <c r="B150" s="34"/>
      <c r="D150" s="151" t="s">
        <v>255</v>
      </c>
      <c r="F150" s="152" t="s">
        <v>357</v>
      </c>
      <c r="I150" s="149"/>
      <c r="L150" s="34"/>
      <c r="M150" s="150"/>
      <c r="T150" s="55"/>
      <c r="AT150" s="18" t="s">
        <v>255</v>
      </c>
      <c r="AU150" s="18" t="s">
        <v>21</v>
      </c>
    </row>
    <row r="151" spans="2:65" s="12" customFormat="1">
      <c r="B151" s="153"/>
      <c r="D151" s="147" t="s">
        <v>262</v>
      </c>
      <c r="E151" s="154" t="s">
        <v>29</v>
      </c>
      <c r="F151" s="155" t="s">
        <v>5498</v>
      </c>
      <c r="H151" s="156">
        <v>56</v>
      </c>
      <c r="I151" s="157"/>
      <c r="L151" s="153"/>
      <c r="M151" s="158"/>
      <c r="T151" s="159"/>
      <c r="AT151" s="154" t="s">
        <v>262</v>
      </c>
      <c r="AU151" s="154" t="s">
        <v>21</v>
      </c>
      <c r="AV151" s="12" t="s">
        <v>21</v>
      </c>
      <c r="AW151" s="12" t="s">
        <v>36</v>
      </c>
      <c r="AX151" s="12" t="s">
        <v>83</v>
      </c>
      <c r="AY151" s="154" t="s">
        <v>244</v>
      </c>
    </row>
    <row r="152" spans="2:65" s="1" customFormat="1" ht="16.5" customHeight="1">
      <c r="B152" s="34"/>
      <c r="C152" s="134" t="s">
        <v>340</v>
      </c>
      <c r="D152" s="134" t="s">
        <v>246</v>
      </c>
      <c r="E152" s="135" t="s">
        <v>456</v>
      </c>
      <c r="F152" s="136" t="s">
        <v>457</v>
      </c>
      <c r="G152" s="137" t="s">
        <v>249</v>
      </c>
      <c r="H152" s="138">
        <v>56</v>
      </c>
      <c r="I152" s="139"/>
      <c r="J152" s="140">
        <f>ROUND(I152*H152,2)</f>
        <v>0</v>
      </c>
      <c r="K152" s="136" t="s">
        <v>250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251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5499</v>
      </c>
    </row>
    <row r="153" spans="2:65" s="1" customFormat="1">
      <c r="B153" s="34"/>
      <c r="D153" s="147" t="s">
        <v>253</v>
      </c>
      <c r="F153" s="148" t="s">
        <v>459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>
      <c r="B154" s="34"/>
      <c r="D154" s="151" t="s">
        <v>255</v>
      </c>
      <c r="F154" s="152" t="s">
        <v>460</v>
      </c>
      <c r="I154" s="149"/>
      <c r="L154" s="34"/>
      <c r="M154" s="150"/>
      <c r="T154" s="55"/>
      <c r="AT154" s="18" t="s">
        <v>255</v>
      </c>
      <c r="AU154" s="18" t="s">
        <v>21</v>
      </c>
    </row>
    <row r="155" spans="2:65" s="1" customFormat="1" ht="19.5">
      <c r="B155" s="34"/>
      <c r="D155" s="147" t="s">
        <v>284</v>
      </c>
      <c r="F155" s="167" t="s">
        <v>5060</v>
      </c>
      <c r="I155" s="149"/>
      <c r="L155" s="34"/>
      <c r="M155" s="150"/>
      <c r="T155" s="55"/>
      <c r="AT155" s="18" t="s">
        <v>284</v>
      </c>
      <c r="AU155" s="18" t="s">
        <v>21</v>
      </c>
    </row>
    <row r="156" spans="2:65" s="1" customFormat="1" ht="16.5" customHeight="1">
      <c r="B156" s="34"/>
      <c r="C156" s="175" t="s">
        <v>346</v>
      </c>
      <c r="D156" s="175" t="s">
        <v>373</v>
      </c>
      <c r="E156" s="176" t="s">
        <v>462</v>
      </c>
      <c r="F156" s="177" t="s">
        <v>463</v>
      </c>
      <c r="G156" s="178" t="s">
        <v>464</v>
      </c>
      <c r="H156" s="179">
        <v>1.1200000000000001</v>
      </c>
      <c r="I156" s="180"/>
      <c r="J156" s="181">
        <f>ROUND(I156*H156,2)</f>
        <v>0</v>
      </c>
      <c r="K156" s="177" t="s">
        <v>250</v>
      </c>
      <c r="L156" s="182"/>
      <c r="M156" s="183" t="s">
        <v>29</v>
      </c>
      <c r="N156" s="184" t="s">
        <v>46</v>
      </c>
      <c r="P156" s="143">
        <f>O156*H156</f>
        <v>0</v>
      </c>
      <c r="Q156" s="143">
        <v>1E-3</v>
      </c>
      <c r="R156" s="143">
        <f>Q156*H156</f>
        <v>1.1200000000000001E-3</v>
      </c>
      <c r="S156" s="143">
        <v>0</v>
      </c>
      <c r="T156" s="144">
        <f>S156*H156</f>
        <v>0</v>
      </c>
      <c r="AR156" s="145" t="s">
        <v>300</v>
      </c>
      <c r="AT156" s="145" t="s">
        <v>373</v>
      </c>
      <c r="AU156" s="145" t="s">
        <v>21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251</v>
      </c>
      <c r="BM156" s="145" t="s">
        <v>5500</v>
      </c>
    </row>
    <row r="157" spans="2:65" s="1" customFormat="1">
      <c r="B157" s="34"/>
      <c r="D157" s="147" t="s">
        <v>253</v>
      </c>
      <c r="F157" s="148" t="s">
        <v>463</v>
      </c>
      <c r="I157" s="149"/>
      <c r="L157" s="34"/>
      <c r="M157" s="150"/>
      <c r="T157" s="55"/>
      <c r="AT157" s="18" t="s">
        <v>253</v>
      </c>
      <c r="AU157" s="18" t="s">
        <v>21</v>
      </c>
    </row>
    <row r="158" spans="2:65" s="12" customFormat="1">
      <c r="B158" s="153"/>
      <c r="D158" s="147" t="s">
        <v>262</v>
      </c>
      <c r="F158" s="155" t="s">
        <v>5501</v>
      </c>
      <c r="H158" s="156">
        <v>1.1200000000000001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4</v>
      </c>
      <c r="AX158" s="12" t="s">
        <v>83</v>
      </c>
      <c r="AY158" s="154" t="s">
        <v>244</v>
      </c>
    </row>
    <row r="159" spans="2:65" s="1" customFormat="1" ht="16.5" customHeight="1">
      <c r="B159" s="34"/>
      <c r="C159" s="134" t="s">
        <v>8</v>
      </c>
      <c r="D159" s="134" t="s">
        <v>246</v>
      </c>
      <c r="E159" s="135" t="s">
        <v>469</v>
      </c>
      <c r="F159" s="136" t="s">
        <v>470</v>
      </c>
      <c r="G159" s="137" t="s">
        <v>249</v>
      </c>
      <c r="H159" s="138">
        <v>218</v>
      </c>
      <c r="I159" s="139"/>
      <c r="J159" s="140">
        <f>ROUND(I159*H159,2)</f>
        <v>0</v>
      </c>
      <c r="K159" s="136" t="s">
        <v>250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251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5502</v>
      </c>
    </row>
    <row r="160" spans="2:65" s="1" customFormat="1">
      <c r="B160" s="34"/>
      <c r="D160" s="147" t="s">
        <v>253</v>
      </c>
      <c r="F160" s="148" t="s">
        <v>472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>
      <c r="B161" s="34"/>
      <c r="D161" s="151" t="s">
        <v>255</v>
      </c>
      <c r="F161" s="152" t="s">
        <v>473</v>
      </c>
      <c r="I161" s="149"/>
      <c r="L161" s="34"/>
      <c r="M161" s="150"/>
      <c r="T161" s="55"/>
      <c r="AT161" s="18" t="s">
        <v>255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5503</v>
      </c>
      <c r="H162" s="156">
        <v>218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359</v>
      </c>
      <c r="D163" s="134" t="s">
        <v>246</v>
      </c>
      <c r="E163" s="135" t="s">
        <v>1282</v>
      </c>
      <c r="F163" s="136" t="s">
        <v>1283</v>
      </c>
      <c r="G163" s="137" t="s">
        <v>249</v>
      </c>
      <c r="H163" s="138">
        <v>452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5504</v>
      </c>
    </row>
    <row r="164" spans="2:65" s="1" customFormat="1" ht="19.5">
      <c r="B164" s="34"/>
      <c r="D164" s="147" t="s">
        <v>253</v>
      </c>
      <c r="F164" s="148" t="s">
        <v>1285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1286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" customFormat="1" ht="16.5" customHeight="1">
      <c r="B166" s="34"/>
      <c r="C166" s="134" t="s">
        <v>366</v>
      </c>
      <c r="D166" s="134" t="s">
        <v>246</v>
      </c>
      <c r="E166" s="135" t="s">
        <v>4086</v>
      </c>
      <c r="F166" s="136" t="s">
        <v>4087</v>
      </c>
      <c r="G166" s="137" t="s">
        <v>249</v>
      </c>
      <c r="H166" s="138">
        <v>56</v>
      </c>
      <c r="I166" s="139"/>
      <c r="J166" s="140">
        <f>ROUND(I166*H166,2)</f>
        <v>0</v>
      </c>
      <c r="K166" s="136" t="s">
        <v>250</v>
      </c>
      <c r="L166" s="34"/>
      <c r="M166" s="141" t="s">
        <v>29</v>
      </c>
      <c r="N166" s="142" t="s">
        <v>46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251</v>
      </c>
      <c r="AT166" s="145" t="s">
        <v>246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251</v>
      </c>
      <c r="BM166" s="145" t="s">
        <v>5505</v>
      </c>
    </row>
    <row r="167" spans="2:65" s="1" customFormat="1">
      <c r="B167" s="34"/>
      <c r="D167" s="147" t="s">
        <v>253</v>
      </c>
      <c r="F167" s="148" t="s">
        <v>4089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" customFormat="1">
      <c r="B168" s="34"/>
      <c r="D168" s="151" t="s">
        <v>255</v>
      </c>
      <c r="F168" s="152" t="s">
        <v>4090</v>
      </c>
      <c r="I168" s="149"/>
      <c r="L168" s="34"/>
      <c r="M168" s="150"/>
      <c r="T168" s="55"/>
      <c r="AT168" s="18" t="s">
        <v>255</v>
      </c>
      <c r="AU168" s="18" t="s">
        <v>21</v>
      </c>
    </row>
    <row r="169" spans="2:65" s="1" customFormat="1" ht="16.5" customHeight="1">
      <c r="B169" s="34"/>
      <c r="C169" s="134" t="s">
        <v>372</v>
      </c>
      <c r="D169" s="134" t="s">
        <v>246</v>
      </c>
      <c r="E169" s="135" t="s">
        <v>477</v>
      </c>
      <c r="F169" s="136" t="s">
        <v>478</v>
      </c>
      <c r="G169" s="137" t="s">
        <v>274</v>
      </c>
      <c r="H169" s="138">
        <v>1.1120000000000001</v>
      </c>
      <c r="I169" s="139"/>
      <c r="J169" s="140">
        <f>ROUND(I169*H169,2)</f>
        <v>0</v>
      </c>
      <c r="K169" s="136" t="s">
        <v>250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251</v>
      </c>
      <c r="BM169" s="145" t="s">
        <v>5506</v>
      </c>
    </row>
    <row r="170" spans="2:65" s="1" customFormat="1">
      <c r="B170" s="34"/>
      <c r="D170" s="147" t="s">
        <v>253</v>
      </c>
      <c r="F170" s="148" t="s">
        <v>480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>
      <c r="B171" s="34"/>
      <c r="D171" s="151" t="s">
        <v>255</v>
      </c>
      <c r="F171" s="152" t="s">
        <v>481</v>
      </c>
      <c r="I171" s="149"/>
      <c r="L171" s="34"/>
      <c r="M171" s="150"/>
      <c r="T171" s="55"/>
      <c r="AT171" s="18" t="s">
        <v>255</v>
      </c>
      <c r="AU171" s="18" t="s">
        <v>21</v>
      </c>
    </row>
    <row r="172" spans="2:65" s="1" customFormat="1" ht="16.5" customHeight="1">
      <c r="B172" s="34"/>
      <c r="C172" s="134" t="s">
        <v>378</v>
      </c>
      <c r="D172" s="134" t="s">
        <v>246</v>
      </c>
      <c r="E172" s="135" t="s">
        <v>280</v>
      </c>
      <c r="F172" s="136" t="s">
        <v>281</v>
      </c>
      <c r="G172" s="137" t="s">
        <v>282</v>
      </c>
      <c r="H172" s="138">
        <v>1</v>
      </c>
      <c r="I172" s="139"/>
      <c r="J172" s="140">
        <f>ROUND(I172*H172,2)</f>
        <v>0</v>
      </c>
      <c r="K172" s="136" t="s">
        <v>29</v>
      </c>
      <c r="L172" s="34"/>
      <c r="M172" s="141" t="s">
        <v>29</v>
      </c>
      <c r="N172" s="142" t="s">
        <v>46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251</v>
      </c>
      <c r="AT172" s="145" t="s">
        <v>246</v>
      </c>
      <c r="AU172" s="145" t="s">
        <v>21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251</v>
      </c>
      <c r="BM172" s="145" t="s">
        <v>5507</v>
      </c>
    </row>
    <row r="173" spans="2:65" s="1" customFormat="1">
      <c r="B173" s="34"/>
      <c r="D173" s="147" t="s">
        <v>253</v>
      </c>
      <c r="F173" s="148" t="s">
        <v>281</v>
      </c>
      <c r="I173" s="149"/>
      <c r="L173" s="34"/>
      <c r="M173" s="150"/>
      <c r="T173" s="55"/>
      <c r="AT173" s="18" t="s">
        <v>253</v>
      </c>
      <c r="AU173" s="18" t="s">
        <v>21</v>
      </c>
    </row>
    <row r="174" spans="2:65" s="1" customFormat="1" ht="68.25">
      <c r="B174" s="34"/>
      <c r="D174" s="147" t="s">
        <v>284</v>
      </c>
      <c r="F174" s="167" t="s">
        <v>285</v>
      </c>
      <c r="I174" s="149"/>
      <c r="L174" s="34"/>
      <c r="M174" s="150"/>
      <c r="T174" s="55"/>
      <c r="AT174" s="18" t="s">
        <v>284</v>
      </c>
      <c r="AU174" s="18" t="s">
        <v>21</v>
      </c>
    </row>
    <row r="175" spans="2:65" s="1" customFormat="1" ht="16.5" customHeight="1">
      <c r="B175" s="34"/>
      <c r="C175" s="134" t="s">
        <v>385</v>
      </c>
      <c r="D175" s="134" t="s">
        <v>246</v>
      </c>
      <c r="E175" s="135" t="s">
        <v>337</v>
      </c>
      <c r="F175" s="136" t="s">
        <v>338</v>
      </c>
      <c r="G175" s="137" t="s">
        <v>274</v>
      </c>
      <c r="H175" s="138">
        <v>159.1</v>
      </c>
      <c r="I175" s="139"/>
      <c r="J175" s="140">
        <f>ROUND(I175*H175,2)</f>
        <v>0</v>
      </c>
      <c r="K175" s="136" t="s">
        <v>29</v>
      </c>
      <c r="L175" s="34"/>
      <c r="M175" s="141" t="s">
        <v>29</v>
      </c>
      <c r="N175" s="142" t="s">
        <v>46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251</v>
      </c>
      <c r="AT175" s="145" t="s">
        <v>246</v>
      </c>
      <c r="AU175" s="145" t="s">
        <v>21</v>
      </c>
      <c r="AY175" s="18" t="s">
        <v>244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83</v>
      </c>
      <c r="BK175" s="146">
        <f>ROUND(I175*H175,2)</f>
        <v>0</v>
      </c>
      <c r="BL175" s="18" t="s">
        <v>251</v>
      </c>
      <c r="BM175" s="145" t="s">
        <v>5508</v>
      </c>
    </row>
    <row r="176" spans="2:65" s="1" customFormat="1">
      <c r="B176" s="34"/>
      <c r="D176" s="147" t="s">
        <v>253</v>
      </c>
      <c r="F176" s="148" t="s">
        <v>338</v>
      </c>
      <c r="I176" s="149"/>
      <c r="L176" s="34"/>
      <c r="M176" s="150"/>
      <c r="T176" s="55"/>
      <c r="AT176" s="18" t="s">
        <v>253</v>
      </c>
      <c r="AU176" s="18" t="s">
        <v>21</v>
      </c>
    </row>
    <row r="177" spans="2:65" s="12" customFormat="1">
      <c r="B177" s="153"/>
      <c r="D177" s="147" t="s">
        <v>262</v>
      </c>
      <c r="E177" s="154" t="s">
        <v>29</v>
      </c>
      <c r="F177" s="155" t="s">
        <v>5479</v>
      </c>
      <c r="H177" s="156">
        <v>159.1</v>
      </c>
      <c r="I177" s="157"/>
      <c r="L177" s="153"/>
      <c r="M177" s="158"/>
      <c r="T177" s="159"/>
      <c r="AT177" s="154" t="s">
        <v>262</v>
      </c>
      <c r="AU177" s="154" t="s">
        <v>21</v>
      </c>
      <c r="AV177" s="12" t="s">
        <v>21</v>
      </c>
      <c r="AW177" s="12" t="s">
        <v>36</v>
      </c>
      <c r="AX177" s="12" t="s">
        <v>83</v>
      </c>
      <c r="AY177" s="154" t="s">
        <v>244</v>
      </c>
    </row>
    <row r="178" spans="2:65" s="11" customFormat="1" ht="22.9" customHeight="1">
      <c r="B178" s="122"/>
      <c r="D178" s="123" t="s">
        <v>74</v>
      </c>
      <c r="E178" s="132" t="s">
        <v>251</v>
      </c>
      <c r="F178" s="132" t="s">
        <v>587</v>
      </c>
      <c r="I178" s="125"/>
      <c r="J178" s="133">
        <f>BK178</f>
        <v>0</v>
      </c>
      <c r="L178" s="122"/>
      <c r="M178" s="127"/>
      <c r="P178" s="128">
        <f>SUM(P179:P187)</f>
        <v>0</v>
      </c>
      <c r="R178" s="128">
        <f>SUM(R179:R187)</f>
        <v>1042.2225599999999</v>
      </c>
      <c r="T178" s="129">
        <f>SUM(T179:T187)</f>
        <v>0</v>
      </c>
      <c r="AR178" s="123" t="s">
        <v>83</v>
      </c>
      <c r="AT178" s="130" t="s">
        <v>74</v>
      </c>
      <c r="AU178" s="130" t="s">
        <v>83</v>
      </c>
      <c r="AY178" s="123" t="s">
        <v>244</v>
      </c>
      <c r="BK178" s="131">
        <f>SUM(BK179:BK187)</f>
        <v>0</v>
      </c>
    </row>
    <row r="179" spans="2:65" s="1" customFormat="1" ht="21.75" customHeight="1">
      <c r="B179" s="34"/>
      <c r="C179" s="134" t="s">
        <v>7</v>
      </c>
      <c r="D179" s="134" t="s">
        <v>246</v>
      </c>
      <c r="E179" s="135" t="s">
        <v>622</v>
      </c>
      <c r="F179" s="136" t="s">
        <v>623</v>
      </c>
      <c r="G179" s="137" t="s">
        <v>274</v>
      </c>
      <c r="H179" s="138">
        <v>31</v>
      </c>
      <c r="I179" s="139"/>
      <c r="J179" s="140">
        <f>ROUND(I179*H179,2)</f>
        <v>0</v>
      </c>
      <c r="K179" s="136" t="s">
        <v>29</v>
      </c>
      <c r="L179" s="34"/>
      <c r="M179" s="141" t="s">
        <v>29</v>
      </c>
      <c r="N179" s="142" t="s">
        <v>46</v>
      </c>
      <c r="P179" s="143">
        <f>O179*H179</f>
        <v>0</v>
      </c>
      <c r="Q179" s="143">
        <v>2.13408</v>
      </c>
      <c r="R179" s="143">
        <f>Q179*H179</f>
        <v>66.156480000000002</v>
      </c>
      <c r="S179" s="143">
        <v>0</v>
      </c>
      <c r="T179" s="144">
        <f>S179*H179</f>
        <v>0</v>
      </c>
      <c r="AR179" s="145" t="s">
        <v>251</v>
      </c>
      <c r="AT179" s="145" t="s">
        <v>246</v>
      </c>
      <c r="AU179" s="145" t="s">
        <v>21</v>
      </c>
      <c r="AY179" s="18" t="s">
        <v>244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83</v>
      </c>
      <c r="BK179" s="146">
        <f>ROUND(I179*H179,2)</f>
        <v>0</v>
      </c>
      <c r="BL179" s="18" t="s">
        <v>251</v>
      </c>
      <c r="BM179" s="145" t="s">
        <v>5509</v>
      </c>
    </row>
    <row r="180" spans="2:65" s="12" customFormat="1">
      <c r="B180" s="153"/>
      <c r="D180" s="147" t="s">
        <v>262</v>
      </c>
      <c r="E180" s="154" t="s">
        <v>29</v>
      </c>
      <c r="F180" s="155" t="s">
        <v>5510</v>
      </c>
      <c r="H180" s="156">
        <v>31</v>
      </c>
      <c r="I180" s="157"/>
      <c r="L180" s="153"/>
      <c r="M180" s="158"/>
      <c r="T180" s="159"/>
      <c r="AT180" s="154" t="s">
        <v>262</v>
      </c>
      <c r="AU180" s="154" t="s">
        <v>21</v>
      </c>
      <c r="AV180" s="12" t="s">
        <v>21</v>
      </c>
      <c r="AW180" s="12" t="s">
        <v>36</v>
      </c>
      <c r="AX180" s="12" t="s">
        <v>83</v>
      </c>
      <c r="AY180" s="154" t="s">
        <v>244</v>
      </c>
    </row>
    <row r="181" spans="2:65" s="1" customFormat="1" ht="24.2" customHeight="1">
      <c r="B181" s="34"/>
      <c r="C181" s="134" t="s">
        <v>399</v>
      </c>
      <c r="D181" s="134" t="s">
        <v>246</v>
      </c>
      <c r="E181" s="135" t="s">
        <v>627</v>
      </c>
      <c r="F181" s="136" t="s">
        <v>628</v>
      </c>
      <c r="G181" s="137" t="s">
        <v>274</v>
      </c>
      <c r="H181" s="138">
        <v>401</v>
      </c>
      <c r="I181" s="139"/>
      <c r="J181" s="140">
        <f>ROUND(I181*H181,2)</f>
        <v>0</v>
      </c>
      <c r="K181" s="136" t="s">
        <v>29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2.4340799999999998</v>
      </c>
      <c r="R181" s="143">
        <f>Q181*H181</f>
        <v>976.06607999999994</v>
      </c>
      <c r="S181" s="143">
        <v>0</v>
      </c>
      <c r="T181" s="144">
        <f>S181*H181</f>
        <v>0</v>
      </c>
      <c r="AR181" s="145" t="s">
        <v>251</v>
      </c>
      <c r="AT181" s="145" t="s">
        <v>246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5511</v>
      </c>
    </row>
    <row r="182" spans="2:65" s="1" customFormat="1" ht="19.5">
      <c r="B182" s="34"/>
      <c r="D182" s="147" t="s">
        <v>284</v>
      </c>
      <c r="F182" s="167" t="s">
        <v>630</v>
      </c>
      <c r="I182" s="149"/>
      <c r="L182" s="34"/>
      <c r="M182" s="150"/>
      <c r="T182" s="55"/>
      <c r="AT182" s="18" t="s">
        <v>284</v>
      </c>
      <c r="AU182" s="18" t="s">
        <v>21</v>
      </c>
    </row>
    <row r="183" spans="2:65" s="12" customFormat="1">
      <c r="B183" s="153"/>
      <c r="D183" s="147" t="s">
        <v>262</v>
      </c>
      <c r="E183" s="154" t="s">
        <v>29</v>
      </c>
      <c r="F183" s="155" t="s">
        <v>5512</v>
      </c>
      <c r="H183" s="156">
        <v>401</v>
      </c>
      <c r="I183" s="157"/>
      <c r="L183" s="153"/>
      <c r="M183" s="158"/>
      <c r="T183" s="159"/>
      <c r="AT183" s="154" t="s">
        <v>262</v>
      </c>
      <c r="AU183" s="154" t="s">
        <v>21</v>
      </c>
      <c r="AV183" s="12" t="s">
        <v>21</v>
      </c>
      <c r="AW183" s="12" t="s">
        <v>36</v>
      </c>
      <c r="AX183" s="12" t="s">
        <v>83</v>
      </c>
      <c r="AY183" s="154" t="s">
        <v>244</v>
      </c>
    </row>
    <row r="184" spans="2:65" s="1" customFormat="1" ht="16.5" customHeight="1">
      <c r="B184" s="34"/>
      <c r="C184" s="134" t="s">
        <v>406</v>
      </c>
      <c r="D184" s="134" t="s">
        <v>246</v>
      </c>
      <c r="E184" s="135" t="s">
        <v>633</v>
      </c>
      <c r="F184" s="136" t="s">
        <v>634</v>
      </c>
      <c r="G184" s="137" t="s">
        <v>249</v>
      </c>
      <c r="H184" s="138">
        <v>471</v>
      </c>
      <c r="I184" s="139"/>
      <c r="J184" s="140">
        <f>ROUND(I184*H184,2)</f>
        <v>0</v>
      </c>
      <c r="K184" s="136" t="s">
        <v>250</v>
      </c>
      <c r="L184" s="34"/>
      <c r="M184" s="141" t="s">
        <v>29</v>
      </c>
      <c r="N184" s="142" t="s">
        <v>46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251</v>
      </c>
      <c r="AT184" s="145" t="s">
        <v>246</v>
      </c>
      <c r="AU184" s="145" t="s">
        <v>21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5513</v>
      </c>
    </row>
    <row r="185" spans="2:65" s="1" customFormat="1" ht="19.5">
      <c r="B185" s="34"/>
      <c r="D185" s="147" t="s">
        <v>253</v>
      </c>
      <c r="F185" s="148" t="s">
        <v>636</v>
      </c>
      <c r="I185" s="149"/>
      <c r="L185" s="34"/>
      <c r="M185" s="150"/>
      <c r="T185" s="55"/>
      <c r="AT185" s="18" t="s">
        <v>253</v>
      </c>
      <c r="AU185" s="18" t="s">
        <v>21</v>
      </c>
    </row>
    <row r="186" spans="2:65" s="1" customFormat="1">
      <c r="B186" s="34"/>
      <c r="D186" s="151" t="s">
        <v>255</v>
      </c>
      <c r="F186" s="152" t="s">
        <v>637</v>
      </c>
      <c r="I186" s="149"/>
      <c r="L186" s="34"/>
      <c r="M186" s="150"/>
      <c r="T186" s="55"/>
      <c r="AT186" s="18" t="s">
        <v>255</v>
      </c>
      <c r="AU186" s="18" t="s">
        <v>21</v>
      </c>
    </row>
    <row r="187" spans="2:65" s="12" customFormat="1">
      <c r="B187" s="153"/>
      <c r="D187" s="147" t="s">
        <v>262</v>
      </c>
      <c r="E187" s="154" t="s">
        <v>29</v>
      </c>
      <c r="F187" s="155" t="s">
        <v>5514</v>
      </c>
      <c r="H187" s="156">
        <v>471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83</v>
      </c>
      <c r="AY187" s="154" t="s">
        <v>244</v>
      </c>
    </row>
    <row r="188" spans="2:65" s="11" customFormat="1" ht="22.9" customHeight="1">
      <c r="B188" s="122"/>
      <c r="D188" s="123" t="s">
        <v>74</v>
      </c>
      <c r="E188" s="132" t="s">
        <v>775</v>
      </c>
      <c r="F188" s="132" t="s">
        <v>776</v>
      </c>
      <c r="I188" s="125"/>
      <c r="J188" s="133">
        <f>BK188</f>
        <v>0</v>
      </c>
      <c r="L188" s="122"/>
      <c r="M188" s="127"/>
      <c r="P188" s="128">
        <f>SUM(P189:P191)</f>
        <v>0</v>
      </c>
      <c r="R188" s="128">
        <f>SUM(R189:R191)</f>
        <v>0</v>
      </c>
      <c r="T188" s="129">
        <f>SUM(T189:T191)</f>
        <v>0</v>
      </c>
      <c r="AR188" s="123" t="s">
        <v>83</v>
      </c>
      <c r="AT188" s="130" t="s">
        <v>74</v>
      </c>
      <c r="AU188" s="130" t="s">
        <v>83</v>
      </c>
      <c r="AY188" s="123" t="s">
        <v>244</v>
      </c>
      <c r="BK188" s="131">
        <f>SUM(BK189:BK191)</f>
        <v>0</v>
      </c>
    </row>
    <row r="189" spans="2:65" s="1" customFormat="1" ht="16.5" customHeight="1">
      <c r="B189" s="34"/>
      <c r="C189" s="134" t="s">
        <v>413</v>
      </c>
      <c r="D189" s="134" t="s">
        <v>246</v>
      </c>
      <c r="E189" s="135" t="s">
        <v>778</v>
      </c>
      <c r="F189" s="136" t="s">
        <v>779</v>
      </c>
      <c r="G189" s="137" t="s">
        <v>416</v>
      </c>
      <c r="H189" s="138">
        <v>1042.2239999999999</v>
      </c>
      <c r="I189" s="139"/>
      <c r="J189" s="140">
        <f>ROUND(I189*H189,2)</f>
        <v>0</v>
      </c>
      <c r="K189" s="136" t="s">
        <v>250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251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251</v>
      </c>
      <c r="BM189" s="145" t="s">
        <v>5515</v>
      </c>
    </row>
    <row r="190" spans="2:65" s="1" customFormat="1">
      <c r="B190" s="34"/>
      <c r="D190" s="147" t="s">
        <v>253</v>
      </c>
      <c r="F190" s="148" t="s">
        <v>781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>
      <c r="B191" s="34"/>
      <c r="D191" s="151" t="s">
        <v>255</v>
      </c>
      <c r="F191" s="152" t="s">
        <v>782</v>
      </c>
      <c r="I191" s="149"/>
      <c r="L191" s="34"/>
      <c r="M191" s="185"/>
      <c r="N191" s="186"/>
      <c r="O191" s="186"/>
      <c r="P191" s="186"/>
      <c r="Q191" s="186"/>
      <c r="R191" s="186"/>
      <c r="S191" s="186"/>
      <c r="T191" s="187"/>
      <c r="AT191" s="18" t="s">
        <v>255</v>
      </c>
      <c r="AU191" s="18" t="s">
        <v>21</v>
      </c>
    </row>
    <row r="192" spans="2:65" s="1" customFormat="1" ht="6.95" customHeight="1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34"/>
    </row>
  </sheetData>
  <sheetProtection algorithmName="SHA-512" hashValue="kGlSn22Rk/fIZ9aRq8jNgTCWG1Sd6SxrgqpUyRm7KcMlb0oXHkdV89rsu+aNyiSsA1n/Z4V3xO0jobE9bwbnhA==" saltValue="yIo+1r0dB3BgBWH4vhGGH7kIkJfvq5atnV40iEreSTl0Ut3E2b+nZ08Zb0rRuTq1xnQUeSc13/OwsgfBBWaamQ==" spinCount="100000" sheet="1" objects="1" scenarios="1" formatColumns="0" formatRows="0" autoFilter="0"/>
  <autoFilter ref="C82:K191" xr:uid="{00000000-0009-0000-0000-00001C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C00-000000000000}"/>
    <hyperlink ref="F92" r:id="rId2" xr:uid="{00000000-0004-0000-1C00-000001000000}"/>
    <hyperlink ref="F96" r:id="rId3" xr:uid="{00000000-0004-0000-1C00-000002000000}"/>
    <hyperlink ref="F100" r:id="rId4" xr:uid="{00000000-0004-0000-1C00-000003000000}"/>
    <hyperlink ref="F104" r:id="rId5" xr:uid="{00000000-0004-0000-1C00-000004000000}"/>
    <hyperlink ref="F112" r:id="rId6" xr:uid="{00000000-0004-0000-1C00-000005000000}"/>
    <hyperlink ref="F122" r:id="rId7" xr:uid="{00000000-0004-0000-1C00-000006000000}"/>
    <hyperlink ref="F127" r:id="rId8" xr:uid="{00000000-0004-0000-1C00-000007000000}"/>
    <hyperlink ref="F135" r:id="rId9" xr:uid="{00000000-0004-0000-1C00-000008000000}"/>
    <hyperlink ref="F139" r:id="rId10" xr:uid="{00000000-0004-0000-1C00-000009000000}"/>
    <hyperlink ref="F143" r:id="rId11" xr:uid="{00000000-0004-0000-1C00-00000A000000}"/>
    <hyperlink ref="F150" r:id="rId12" xr:uid="{00000000-0004-0000-1C00-00000B000000}"/>
    <hyperlink ref="F154" r:id="rId13" xr:uid="{00000000-0004-0000-1C00-00000C000000}"/>
    <hyperlink ref="F161" r:id="rId14" xr:uid="{00000000-0004-0000-1C00-00000D000000}"/>
    <hyperlink ref="F165" r:id="rId15" xr:uid="{00000000-0004-0000-1C00-00000E000000}"/>
    <hyperlink ref="F168" r:id="rId16" xr:uid="{00000000-0004-0000-1C00-00000F000000}"/>
    <hyperlink ref="F171" r:id="rId17" xr:uid="{00000000-0004-0000-1C00-000010000000}"/>
    <hyperlink ref="F186" r:id="rId18" xr:uid="{00000000-0004-0000-1C00-000011000000}"/>
    <hyperlink ref="F191" r:id="rId19" xr:uid="{00000000-0004-0000-1C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8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172</v>
      </c>
      <c r="AZ2" s="92" t="s">
        <v>1039</v>
      </c>
      <c r="BA2" s="92" t="s">
        <v>29</v>
      </c>
      <c r="BB2" s="92" t="s">
        <v>29</v>
      </c>
      <c r="BC2" s="92" t="s">
        <v>5516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823</v>
      </c>
      <c r="BA3" s="92" t="s">
        <v>29</v>
      </c>
      <c r="BB3" s="92" t="s">
        <v>29</v>
      </c>
      <c r="BC3" s="92" t="s">
        <v>5517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5421</v>
      </c>
      <c r="BA4" s="92" t="s">
        <v>29</v>
      </c>
      <c r="BB4" s="92" t="s">
        <v>29</v>
      </c>
      <c r="BC4" s="92" t="s">
        <v>5518</v>
      </c>
      <c r="BD4" s="92" t="s">
        <v>21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5519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ROUND(J83,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ROUND((SUM(BE83:BE187)),  2)</f>
        <v>0</v>
      </c>
      <c r="I33" s="96">
        <v>0.21</v>
      </c>
      <c r="J33" s="85">
        <f>ROUND(((SUM(BE83:BE187))*I33),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ROUND((SUM(BF83:BF187)),  2)</f>
        <v>0</v>
      </c>
      <c r="I34" s="96">
        <v>0.15</v>
      </c>
      <c r="J34" s="85">
        <f>ROUND(((SUM(BF83:BF187))*I34),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ROUND((SUM(BG83:BG187)),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ROUND((SUM(BH83:BH187)),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ROUND((SUM(BI83:BI187)),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 xml:space="preserve">040.42.6 - Úprava zaústění levostranného přítoku v km 1,393 20 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J83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J84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J85</f>
        <v>0</v>
      </c>
      <c r="L61" s="110"/>
    </row>
    <row r="62" spans="2:47" s="9" customFormat="1" ht="19.899999999999999" customHeight="1">
      <c r="B62" s="110"/>
      <c r="D62" s="111" t="s">
        <v>220</v>
      </c>
      <c r="E62" s="112"/>
      <c r="F62" s="112"/>
      <c r="G62" s="112"/>
      <c r="H62" s="112"/>
      <c r="I62" s="112"/>
      <c r="J62" s="113">
        <f>J174</f>
        <v>0</v>
      </c>
      <c r="L62" s="110"/>
    </row>
    <row r="63" spans="2:47" s="9" customFormat="1" ht="19.899999999999999" customHeight="1">
      <c r="B63" s="110"/>
      <c r="D63" s="111" t="s">
        <v>224</v>
      </c>
      <c r="E63" s="112"/>
      <c r="F63" s="112"/>
      <c r="G63" s="112"/>
      <c r="H63" s="112"/>
      <c r="I63" s="112"/>
      <c r="J63" s="113">
        <f>J184</f>
        <v>0</v>
      </c>
      <c r="L63" s="110"/>
    </row>
    <row r="64" spans="2:47" s="1" customFormat="1" ht="21.75" customHeight="1">
      <c r="B64" s="34"/>
      <c r="L64" s="34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5" customHeight="1">
      <c r="B70" s="34"/>
      <c r="C70" s="22" t="s">
        <v>229</v>
      </c>
      <c r="L70" s="34"/>
    </row>
    <row r="71" spans="2:12" s="1" customFormat="1" ht="6.95" customHeight="1">
      <c r="B71" s="34"/>
      <c r="L71" s="34"/>
    </row>
    <row r="72" spans="2:12" s="1" customFormat="1" ht="12" customHeight="1">
      <c r="B72" s="34"/>
      <c r="C72" s="28" t="s">
        <v>16</v>
      </c>
      <c r="L72" s="34"/>
    </row>
    <row r="73" spans="2:12" s="1" customFormat="1" ht="16.5" customHeight="1">
      <c r="B73" s="34"/>
      <c r="E73" s="336" t="str">
        <f>E7</f>
        <v>Opatření Zátor-Loučky, OHO, Dílčí stavba 02.040 Opatření v úseku Zátor - Loučky</v>
      </c>
      <c r="F73" s="337"/>
      <c r="G73" s="337"/>
      <c r="H73" s="337"/>
      <c r="L73" s="34"/>
    </row>
    <row r="74" spans="2:12" s="1" customFormat="1" ht="12" customHeight="1">
      <c r="B74" s="34"/>
      <c r="C74" s="28" t="s">
        <v>210</v>
      </c>
      <c r="L74" s="34"/>
    </row>
    <row r="75" spans="2:12" s="1" customFormat="1" ht="16.5" customHeight="1">
      <c r="B75" s="34"/>
      <c r="E75" s="310" t="str">
        <f>E9</f>
        <v xml:space="preserve">040.42.6 - Úprava zaústění levostranného přítoku v km 1,393 20 </v>
      </c>
      <c r="F75" s="335"/>
      <c r="G75" s="335"/>
      <c r="H75" s="335"/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22</v>
      </c>
      <c r="F77" s="26" t="str">
        <f>F12</f>
        <v>Zátor</v>
      </c>
      <c r="I77" s="28" t="s">
        <v>24</v>
      </c>
      <c r="J77" s="51">
        <f>IF(J12="","",J12)</f>
        <v>45897</v>
      </c>
      <c r="L77" s="34"/>
    </row>
    <row r="78" spans="2:12" s="1" customFormat="1" ht="6.95" customHeight="1">
      <c r="B78" s="34"/>
      <c r="L78" s="34"/>
    </row>
    <row r="79" spans="2:12" s="1" customFormat="1" ht="15.2" customHeight="1">
      <c r="B79" s="34"/>
      <c r="C79" s="28" t="s">
        <v>27</v>
      </c>
      <c r="F79" s="26" t="str">
        <f>E15</f>
        <v>Povodí Odry, státní podnik</v>
      </c>
      <c r="I79" s="28" t="s">
        <v>34</v>
      </c>
      <c r="J79" s="32" t="str">
        <f>E21</f>
        <v>AQUATIS, a.s.</v>
      </c>
      <c r="L79" s="34"/>
    </row>
    <row r="80" spans="2:12" s="1" customFormat="1" ht="25.7" customHeight="1">
      <c r="B80" s="34"/>
      <c r="C80" s="28" t="s">
        <v>32</v>
      </c>
      <c r="F80" s="26" t="str">
        <f>IF(E18="","",E18)</f>
        <v>Vyplň údaj</v>
      </c>
      <c r="I80" s="28" t="s">
        <v>37</v>
      </c>
      <c r="J80" s="32" t="str">
        <f>E24</f>
        <v>Ing. Michal Jendruščák</v>
      </c>
      <c r="L80" s="34"/>
    </row>
    <row r="81" spans="2:65" s="1" customFormat="1" ht="10.35" customHeight="1">
      <c r="B81" s="34"/>
      <c r="L81" s="34"/>
    </row>
    <row r="82" spans="2:65" s="10" customFormat="1" ht="29.25" customHeight="1">
      <c r="B82" s="114"/>
      <c r="C82" s="115" t="s">
        <v>230</v>
      </c>
      <c r="D82" s="116" t="s">
        <v>60</v>
      </c>
      <c r="E82" s="116" t="s">
        <v>56</v>
      </c>
      <c r="F82" s="116" t="s">
        <v>57</v>
      </c>
      <c r="G82" s="116" t="s">
        <v>231</v>
      </c>
      <c r="H82" s="116" t="s">
        <v>232</v>
      </c>
      <c r="I82" s="116" t="s">
        <v>233</v>
      </c>
      <c r="J82" s="116" t="s">
        <v>214</v>
      </c>
      <c r="K82" s="117" t="s">
        <v>234</v>
      </c>
      <c r="L82" s="114"/>
      <c r="M82" s="58" t="s">
        <v>29</v>
      </c>
      <c r="N82" s="59" t="s">
        <v>45</v>
      </c>
      <c r="O82" s="59" t="s">
        <v>235</v>
      </c>
      <c r="P82" s="59" t="s">
        <v>236</v>
      </c>
      <c r="Q82" s="59" t="s">
        <v>237</v>
      </c>
      <c r="R82" s="59" t="s">
        <v>238</v>
      </c>
      <c r="S82" s="59" t="s">
        <v>239</v>
      </c>
      <c r="T82" s="60" t="s">
        <v>240</v>
      </c>
    </row>
    <row r="83" spans="2:65" s="1" customFormat="1" ht="22.9" customHeight="1">
      <c r="B83" s="34"/>
      <c r="C83" s="63" t="s">
        <v>241</v>
      </c>
      <c r="J83" s="118">
        <f>BK83</f>
        <v>0</v>
      </c>
      <c r="L83" s="34"/>
      <c r="M83" s="61"/>
      <c r="N83" s="52"/>
      <c r="O83" s="52"/>
      <c r="P83" s="119">
        <f>P84</f>
        <v>0</v>
      </c>
      <c r="Q83" s="52"/>
      <c r="R83" s="119">
        <f>R84</f>
        <v>571.8460399999999</v>
      </c>
      <c r="S83" s="52"/>
      <c r="T83" s="120">
        <f>T84</f>
        <v>0</v>
      </c>
      <c r="AT83" s="18" t="s">
        <v>74</v>
      </c>
      <c r="AU83" s="18" t="s">
        <v>215</v>
      </c>
      <c r="BK83" s="121">
        <f>BK84</f>
        <v>0</v>
      </c>
    </row>
    <row r="84" spans="2:65" s="11" customFormat="1" ht="25.9" customHeight="1">
      <c r="B84" s="122"/>
      <c r="D84" s="123" t="s">
        <v>74</v>
      </c>
      <c r="E84" s="124" t="s">
        <v>242</v>
      </c>
      <c r="F84" s="124" t="s">
        <v>243</v>
      </c>
      <c r="I84" s="125"/>
      <c r="J84" s="126">
        <f>BK84</f>
        <v>0</v>
      </c>
      <c r="L84" s="122"/>
      <c r="M84" s="127"/>
      <c r="P84" s="128">
        <f>P85+P174+P184</f>
        <v>0</v>
      </c>
      <c r="R84" s="128">
        <f>R85+R174+R184</f>
        <v>571.8460399999999</v>
      </c>
      <c r="T84" s="129">
        <f>T85+T174+T184</f>
        <v>0</v>
      </c>
      <c r="AR84" s="123" t="s">
        <v>83</v>
      </c>
      <c r="AT84" s="130" t="s">
        <v>74</v>
      </c>
      <c r="AU84" s="130" t="s">
        <v>75</v>
      </c>
      <c r="AY84" s="123" t="s">
        <v>244</v>
      </c>
      <c r="BK84" s="131">
        <f>BK85+BK174+BK184</f>
        <v>0</v>
      </c>
    </row>
    <row r="85" spans="2:65" s="11" customFormat="1" ht="22.9" customHeight="1">
      <c r="B85" s="122"/>
      <c r="D85" s="123" t="s">
        <v>74</v>
      </c>
      <c r="E85" s="132" t="s">
        <v>83</v>
      </c>
      <c r="F85" s="132" t="s">
        <v>245</v>
      </c>
      <c r="I85" s="125"/>
      <c r="J85" s="133">
        <f>BK85</f>
        <v>0</v>
      </c>
      <c r="L85" s="122"/>
      <c r="M85" s="127"/>
      <c r="P85" s="128">
        <f>SUM(P86:P173)</f>
        <v>0</v>
      </c>
      <c r="R85" s="128">
        <f>SUM(R86:R173)</f>
        <v>9.2000000000000003E-4</v>
      </c>
      <c r="T85" s="129">
        <f>SUM(T86:T173)</f>
        <v>0</v>
      </c>
      <c r="AR85" s="123" t="s">
        <v>83</v>
      </c>
      <c r="AT85" s="130" t="s">
        <v>74</v>
      </c>
      <c r="AU85" s="130" t="s">
        <v>83</v>
      </c>
      <c r="AY85" s="123" t="s">
        <v>244</v>
      </c>
      <c r="BK85" s="131">
        <f>SUM(BK86:BK173)</f>
        <v>0</v>
      </c>
    </row>
    <row r="86" spans="2:65" s="1" customFormat="1" ht="16.5" customHeight="1">
      <c r="B86" s="34"/>
      <c r="C86" s="134" t="s">
        <v>83</v>
      </c>
      <c r="D86" s="134" t="s">
        <v>246</v>
      </c>
      <c r="E86" s="135" t="s">
        <v>1365</v>
      </c>
      <c r="F86" s="136" t="s">
        <v>1366</v>
      </c>
      <c r="G86" s="137" t="s">
        <v>274</v>
      </c>
      <c r="H86" s="138">
        <v>26</v>
      </c>
      <c r="I86" s="139"/>
      <c r="J86" s="140">
        <f>ROUND(I86*H86,2)</f>
        <v>0</v>
      </c>
      <c r="K86" s="136" t="s">
        <v>250</v>
      </c>
      <c r="L86" s="34"/>
      <c r="M86" s="141" t="s">
        <v>29</v>
      </c>
      <c r="N86" s="142" t="s">
        <v>46</v>
      </c>
      <c r="P86" s="143">
        <f>O86*H86</f>
        <v>0</v>
      </c>
      <c r="Q86" s="143">
        <v>0</v>
      </c>
      <c r="R86" s="143">
        <f>Q86*H86</f>
        <v>0</v>
      </c>
      <c r="S86" s="143">
        <v>0</v>
      </c>
      <c r="T86" s="144">
        <f>S86*H86</f>
        <v>0</v>
      </c>
      <c r="AR86" s="145" t="s">
        <v>251</v>
      </c>
      <c r="AT86" s="145" t="s">
        <v>246</v>
      </c>
      <c r="AU86" s="145" t="s">
        <v>21</v>
      </c>
      <c r="AY86" s="18" t="s">
        <v>244</v>
      </c>
      <c r="BE86" s="146">
        <f>IF(N86="základní",J86,0)</f>
        <v>0</v>
      </c>
      <c r="BF86" s="146">
        <f>IF(N86="snížená",J86,0)</f>
        <v>0</v>
      </c>
      <c r="BG86" s="146">
        <f>IF(N86="zákl. přenesená",J86,0)</f>
        <v>0</v>
      </c>
      <c r="BH86" s="146">
        <f>IF(N86="sníž. přenesená",J86,0)</f>
        <v>0</v>
      </c>
      <c r="BI86" s="146">
        <f>IF(N86="nulová",J86,0)</f>
        <v>0</v>
      </c>
      <c r="BJ86" s="18" t="s">
        <v>83</v>
      </c>
      <c r="BK86" s="146">
        <f>ROUND(I86*H86,2)</f>
        <v>0</v>
      </c>
      <c r="BL86" s="18" t="s">
        <v>251</v>
      </c>
      <c r="BM86" s="145" t="s">
        <v>5520</v>
      </c>
    </row>
    <row r="87" spans="2:65" s="1" customFormat="1">
      <c r="B87" s="34"/>
      <c r="D87" s="147" t="s">
        <v>253</v>
      </c>
      <c r="F87" s="148" t="s">
        <v>1368</v>
      </c>
      <c r="I87" s="149"/>
      <c r="L87" s="34"/>
      <c r="M87" s="150"/>
      <c r="T87" s="55"/>
      <c r="AT87" s="18" t="s">
        <v>253</v>
      </c>
      <c r="AU87" s="18" t="s">
        <v>21</v>
      </c>
    </row>
    <row r="88" spans="2:65" s="1" customFormat="1">
      <c r="B88" s="34"/>
      <c r="D88" s="151" t="s">
        <v>255</v>
      </c>
      <c r="F88" s="152" t="s">
        <v>1369</v>
      </c>
      <c r="I88" s="149"/>
      <c r="L88" s="34"/>
      <c r="M88" s="150"/>
      <c r="T88" s="55"/>
      <c r="AT88" s="18" t="s">
        <v>255</v>
      </c>
      <c r="AU88" s="18" t="s">
        <v>21</v>
      </c>
    </row>
    <row r="89" spans="2:65" s="12" customFormat="1">
      <c r="B89" s="153"/>
      <c r="D89" s="147" t="s">
        <v>262</v>
      </c>
      <c r="E89" s="154" t="s">
        <v>29</v>
      </c>
      <c r="F89" s="155" t="s">
        <v>5521</v>
      </c>
      <c r="H89" s="156">
        <v>26</v>
      </c>
      <c r="I89" s="157"/>
      <c r="L89" s="153"/>
      <c r="M89" s="158"/>
      <c r="T89" s="159"/>
      <c r="AT89" s="154" t="s">
        <v>262</v>
      </c>
      <c r="AU89" s="154" t="s">
        <v>21</v>
      </c>
      <c r="AV89" s="12" t="s">
        <v>21</v>
      </c>
      <c r="AW89" s="12" t="s">
        <v>36</v>
      </c>
      <c r="AX89" s="12" t="s">
        <v>83</v>
      </c>
      <c r="AY89" s="154" t="s">
        <v>244</v>
      </c>
    </row>
    <row r="90" spans="2:65" s="1" customFormat="1" ht="24.2" customHeight="1">
      <c r="B90" s="34"/>
      <c r="C90" s="134" t="s">
        <v>21</v>
      </c>
      <c r="D90" s="134" t="s">
        <v>246</v>
      </c>
      <c r="E90" s="135" t="s">
        <v>4801</v>
      </c>
      <c r="F90" s="136" t="s">
        <v>4802</v>
      </c>
      <c r="G90" s="137" t="s">
        <v>274</v>
      </c>
      <c r="H90" s="138">
        <v>44</v>
      </c>
      <c r="I90" s="139"/>
      <c r="J90" s="140">
        <f>ROUND(I90*H90,2)</f>
        <v>0</v>
      </c>
      <c r="K90" s="136" t="s">
        <v>250</v>
      </c>
      <c r="L90" s="34"/>
      <c r="M90" s="141" t="s">
        <v>29</v>
      </c>
      <c r="N90" s="142" t="s">
        <v>46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251</v>
      </c>
      <c r="AT90" s="145" t="s">
        <v>246</v>
      </c>
      <c r="AU90" s="145" t="s">
        <v>21</v>
      </c>
      <c r="AY90" s="18" t="s">
        <v>244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83</v>
      </c>
      <c r="BK90" s="146">
        <f>ROUND(I90*H90,2)</f>
        <v>0</v>
      </c>
      <c r="BL90" s="18" t="s">
        <v>251</v>
      </c>
      <c r="BM90" s="145" t="s">
        <v>5522</v>
      </c>
    </row>
    <row r="91" spans="2:65" s="1" customFormat="1" ht="19.5">
      <c r="B91" s="34"/>
      <c r="D91" s="147" t="s">
        <v>253</v>
      </c>
      <c r="F91" s="148" t="s">
        <v>4804</v>
      </c>
      <c r="I91" s="149"/>
      <c r="L91" s="34"/>
      <c r="M91" s="150"/>
      <c r="T91" s="55"/>
      <c r="AT91" s="18" t="s">
        <v>253</v>
      </c>
      <c r="AU91" s="18" t="s">
        <v>21</v>
      </c>
    </row>
    <row r="92" spans="2:65" s="1" customFormat="1">
      <c r="B92" s="34"/>
      <c r="D92" s="151" t="s">
        <v>255</v>
      </c>
      <c r="F92" s="152" t="s">
        <v>4805</v>
      </c>
      <c r="I92" s="149"/>
      <c r="L92" s="34"/>
      <c r="M92" s="150"/>
      <c r="T92" s="55"/>
      <c r="AT92" s="18" t="s">
        <v>255</v>
      </c>
      <c r="AU92" s="18" t="s">
        <v>21</v>
      </c>
    </row>
    <row r="93" spans="2:65" s="12" customFormat="1">
      <c r="B93" s="153"/>
      <c r="D93" s="147" t="s">
        <v>262</v>
      </c>
      <c r="E93" s="154" t="s">
        <v>29</v>
      </c>
      <c r="F93" s="155" t="s">
        <v>5523</v>
      </c>
      <c r="H93" s="156">
        <v>44</v>
      </c>
      <c r="I93" s="157"/>
      <c r="L93" s="153"/>
      <c r="M93" s="158"/>
      <c r="T93" s="159"/>
      <c r="AT93" s="154" t="s">
        <v>262</v>
      </c>
      <c r="AU93" s="154" t="s">
        <v>21</v>
      </c>
      <c r="AV93" s="12" t="s">
        <v>21</v>
      </c>
      <c r="AW93" s="12" t="s">
        <v>36</v>
      </c>
      <c r="AX93" s="12" t="s">
        <v>83</v>
      </c>
      <c r="AY93" s="154" t="s">
        <v>244</v>
      </c>
    </row>
    <row r="94" spans="2:65" s="1" customFormat="1" ht="21.75" customHeight="1">
      <c r="B94" s="34"/>
      <c r="C94" s="134" t="s">
        <v>264</v>
      </c>
      <c r="D94" s="134" t="s">
        <v>246</v>
      </c>
      <c r="E94" s="135" t="s">
        <v>849</v>
      </c>
      <c r="F94" s="136" t="s">
        <v>850</v>
      </c>
      <c r="G94" s="137" t="s">
        <v>274</v>
      </c>
      <c r="H94" s="138">
        <v>19.260000000000002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5524</v>
      </c>
    </row>
    <row r="95" spans="2:65" s="1" customFormat="1" ht="19.5">
      <c r="B95" s="34"/>
      <c r="D95" s="147" t="s">
        <v>253</v>
      </c>
      <c r="F95" s="148" t="s">
        <v>852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853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2" customFormat="1">
      <c r="B97" s="153"/>
      <c r="D97" s="147" t="s">
        <v>262</v>
      </c>
      <c r="E97" s="154" t="s">
        <v>29</v>
      </c>
      <c r="F97" s="155" t="s">
        <v>5525</v>
      </c>
      <c r="H97" s="156">
        <v>19.260000000000002</v>
      </c>
      <c r="I97" s="157"/>
      <c r="L97" s="153"/>
      <c r="M97" s="158"/>
      <c r="T97" s="159"/>
      <c r="AT97" s="154" t="s">
        <v>262</v>
      </c>
      <c r="AU97" s="154" t="s">
        <v>21</v>
      </c>
      <c r="AV97" s="12" t="s">
        <v>21</v>
      </c>
      <c r="AW97" s="12" t="s">
        <v>36</v>
      </c>
      <c r="AX97" s="12" t="s">
        <v>83</v>
      </c>
      <c r="AY97" s="154" t="s">
        <v>244</v>
      </c>
    </row>
    <row r="98" spans="2:65" s="1" customFormat="1" ht="21.75" customHeight="1">
      <c r="B98" s="34"/>
      <c r="C98" s="134" t="s">
        <v>251</v>
      </c>
      <c r="D98" s="134" t="s">
        <v>246</v>
      </c>
      <c r="E98" s="135" t="s">
        <v>315</v>
      </c>
      <c r="F98" s="136" t="s">
        <v>316</v>
      </c>
      <c r="G98" s="137" t="s">
        <v>274</v>
      </c>
      <c r="H98" s="138">
        <v>32.85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5526</v>
      </c>
    </row>
    <row r="99" spans="2:65" s="1" customFormat="1" ht="19.5">
      <c r="B99" s="34"/>
      <c r="D99" s="147" t="s">
        <v>253</v>
      </c>
      <c r="F99" s="148" t="s">
        <v>318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319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5527</v>
      </c>
      <c r="H101" s="156">
        <v>25.95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75</v>
      </c>
      <c r="AY101" s="154" t="s">
        <v>244</v>
      </c>
    </row>
    <row r="102" spans="2:65" s="14" customFormat="1">
      <c r="B102" s="168"/>
      <c r="D102" s="147" t="s">
        <v>262</v>
      </c>
      <c r="E102" s="169" t="s">
        <v>29</v>
      </c>
      <c r="F102" s="170" t="s">
        <v>321</v>
      </c>
      <c r="H102" s="171">
        <v>25.95</v>
      </c>
      <c r="I102" s="172"/>
      <c r="L102" s="168"/>
      <c r="M102" s="173"/>
      <c r="T102" s="174"/>
      <c r="AT102" s="169" t="s">
        <v>262</v>
      </c>
      <c r="AU102" s="169" t="s">
        <v>21</v>
      </c>
      <c r="AV102" s="14" t="s">
        <v>264</v>
      </c>
      <c r="AW102" s="14" t="s">
        <v>36</v>
      </c>
      <c r="AX102" s="14" t="s">
        <v>75</v>
      </c>
      <c r="AY102" s="169" t="s">
        <v>244</v>
      </c>
    </row>
    <row r="103" spans="2:65" s="12" customFormat="1">
      <c r="B103" s="153"/>
      <c r="D103" s="147" t="s">
        <v>262</v>
      </c>
      <c r="E103" s="154" t="s">
        <v>29</v>
      </c>
      <c r="F103" s="155" t="s">
        <v>5528</v>
      </c>
      <c r="H103" s="156">
        <v>6.9</v>
      </c>
      <c r="I103" s="157"/>
      <c r="L103" s="153"/>
      <c r="M103" s="158"/>
      <c r="T103" s="159"/>
      <c r="AT103" s="154" t="s">
        <v>262</v>
      </c>
      <c r="AU103" s="154" t="s">
        <v>21</v>
      </c>
      <c r="AV103" s="12" t="s">
        <v>21</v>
      </c>
      <c r="AW103" s="12" t="s">
        <v>36</v>
      </c>
      <c r="AX103" s="12" t="s">
        <v>75</v>
      </c>
      <c r="AY103" s="154" t="s">
        <v>244</v>
      </c>
    </row>
    <row r="104" spans="2:65" s="14" customFormat="1">
      <c r="B104" s="168"/>
      <c r="D104" s="147" t="s">
        <v>262</v>
      </c>
      <c r="E104" s="169" t="s">
        <v>823</v>
      </c>
      <c r="F104" s="170" t="s">
        <v>321</v>
      </c>
      <c r="H104" s="171">
        <v>6.9</v>
      </c>
      <c r="I104" s="172"/>
      <c r="L104" s="168"/>
      <c r="M104" s="173"/>
      <c r="T104" s="174"/>
      <c r="AT104" s="169" t="s">
        <v>262</v>
      </c>
      <c r="AU104" s="169" t="s">
        <v>21</v>
      </c>
      <c r="AV104" s="14" t="s">
        <v>264</v>
      </c>
      <c r="AW104" s="14" t="s">
        <v>36</v>
      </c>
      <c r="AX104" s="14" t="s">
        <v>75</v>
      </c>
      <c r="AY104" s="169" t="s">
        <v>244</v>
      </c>
    </row>
    <row r="105" spans="2:65" s="13" customFormat="1">
      <c r="B105" s="160"/>
      <c r="D105" s="147" t="s">
        <v>262</v>
      </c>
      <c r="E105" s="161" t="s">
        <v>29</v>
      </c>
      <c r="F105" s="162" t="s">
        <v>271</v>
      </c>
      <c r="H105" s="163">
        <v>32.85</v>
      </c>
      <c r="I105" s="164"/>
      <c r="L105" s="160"/>
      <c r="M105" s="165"/>
      <c r="T105" s="166"/>
      <c r="AT105" s="161" t="s">
        <v>262</v>
      </c>
      <c r="AU105" s="161" t="s">
        <v>21</v>
      </c>
      <c r="AV105" s="13" t="s">
        <v>251</v>
      </c>
      <c r="AW105" s="13" t="s">
        <v>36</v>
      </c>
      <c r="AX105" s="13" t="s">
        <v>83</v>
      </c>
      <c r="AY105" s="161" t="s">
        <v>244</v>
      </c>
    </row>
    <row r="106" spans="2:65" s="1" customFormat="1" ht="21.75" customHeight="1">
      <c r="B106" s="34"/>
      <c r="C106" s="134" t="s">
        <v>279</v>
      </c>
      <c r="D106" s="134" t="s">
        <v>246</v>
      </c>
      <c r="E106" s="135" t="s">
        <v>325</v>
      </c>
      <c r="F106" s="136" t="s">
        <v>326</v>
      </c>
      <c r="G106" s="137" t="s">
        <v>274</v>
      </c>
      <c r="H106" s="138">
        <v>155.5</v>
      </c>
      <c r="I106" s="139"/>
      <c r="J106" s="140">
        <f>ROUND(I106*H106,2)</f>
        <v>0</v>
      </c>
      <c r="K106" s="136" t="s">
        <v>250</v>
      </c>
      <c r="L106" s="34"/>
      <c r="M106" s="141" t="s">
        <v>29</v>
      </c>
      <c r="N106" s="142" t="s">
        <v>46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251</v>
      </c>
      <c r="AT106" s="145" t="s">
        <v>246</v>
      </c>
      <c r="AU106" s="145" t="s">
        <v>21</v>
      </c>
      <c r="AY106" s="18" t="s">
        <v>244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83</v>
      </c>
      <c r="BK106" s="146">
        <f>ROUND(I106*H106,2)</f>
        <v>0</v>
      </c>
      <c r="BL106" s="18" t="s">
        <v>251</v>
      </c>
      <c r="BM106" s="145" t="s">
        <v>5529</v>
      </c>
    </row>
    <row r="107" spans="2:65" s="1" customFormat="1" ht="19.5">
      <c r="B107" s="34"/>
      <c r="D107" s="147" t="s">
        <v>253</v>
      </c>
      <c r="F107" s="148" t="s">
        <v>328</v>
      </c>
      <c r="I107" s="149"/>
      <c r="L107" s="34"/>
      <c r="M107" s="150"/>
      <c r="T107" s="55"/>
      <c r="AT107" s="18" t="s">
        <v>253</v>
      </c>
      <c r="AU107" s="18" t="s">
        <v>21</v>
      </c>
    </row>
    <row r="108" spans="2:65" s="1" customFormat="1">
      <c r="B108" s="34"/>
      <c r="D108" s="151" t="s">
        <v>255</v>
      </c>
      <c r="F108" s="152" t="s">
        <v>329</v>
      </c>
      <c r="I108" s="149"/>
      <c r="L108" s="34"/>
      <c r="M108" s="150"/>
      <c r="T108" s="55"/>
      <c r="AT108" s="18" t="s">
        <v>255</v>
      </c>
      <c r="AU108" s="18" t="s">
        <v>21</v>
      </c>
    </row>
    <row r="109" spans="2:65" s="12" customFormat="1">
      <c r="B109" s="153"/>
      <c r="D109" s="147" t="s">
        <v>262</v>
      </c>
      <c r="E109" s="154" t="s">
        <v>29</v>
      </c>
      <c r="F109" s="155" t="s">
        <v>5530</v>
      </c>
      <c r="H109" s="156">
        <v>43</v>
      </c>
      <c r="I109" s="157"/>
      <c r="L109" s="153"/>
      <c r="M109" s="158"/>
      <c r="T109" s="159"/>
      <c r="AT109" s="154" t="s">
        <v>262</v>
      </c>
      <c r="AU109" s="154" t="s">
        <v>21</v>
      </c>
      <c r="AV109" s="12" t="s">
        <v>21</v>
      </c>
      <c r="AW109" s="12" t="s">
        <v>36</v>
      </c>
      <c r="AX109" s="12" t="s">
        <v>75</v>
      </c>
      <c r="AY109" s="154" t="s">
        <v>244</v>
      </c>
    </row>
    <row r="110" spans="2:65" s="14" customFormat="1">
      <c r="B110" s="168"/>
      <c r="D110" s="147" t="s">
        <v>262</v>
      </c>
      <c r="E110" s="169" t="s">
        <v>29</v>
      </c>
      <c r="F110" s="170" t="s">
        <v>321</v>
      </c>
      <c r="H110" s="171">
        <v>43</v>
      </c>
      <c r="I110" s="172"/>
      <c r="L110" s="168"/>
      <c r="M110" s="173"/>
      <c r="T110" s="174"/>
      <c r="AT110" s="169" t="s">
        <v>262</v>
      </c>
      <c r="AU110" s="169" t="s">
        <v>21</v>
      </c>
      <c r="AV110" s="14" t="s">
        <v>264</v>
      </c>
      <c r="AW110" s="14" t="s">
        <v>36</v>
      </c>
      <c r="AX110" s="14" t="s">
        <v>75</v>
      </c>
      <c r="AY110" s="169" t="s">
        <v>244</v>
      </c>
    </row>
    <row r="111" spans="2:65" s="12" customFormat="1">
      <c r="B111" s="153"/>
      <c r="D111" s="147" t="s">
        <v>262</v>
      </c>
      <c r="E111" s="154" t="s">
        <v>29</v>
      </c>
      <c r="F111" s="155" t="s">
        <v>5531</v>
      </c>
      <c r="H111" s="156">
        <v>7.7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75</v>
      </c>
      <c r="AY111" s="154" t="s">
        <v>244</v>
      </c>
    </row>
    <row r="112" spans="2:65" s="12" customFormat="1">
      <c r="B112" s="153"/>
      <c r="D112" s="147" t="s">
        <v>262</v>
      </c>
      <c r="E112" s="154" t="s">
        <v>29</v>
      </c>
      <c r="F112" s="155" t="s">
        <v>5530</v>
      </c>
      <c r="H112" s="156">
        <v>43</v>
      </c>
      <c r="I112" s="157"/>
      <c r="L112" s="153"/>
      <c r="M112" s="158"/>
      <c r="T112" s="159"/>
      <c r="AT112" s="154" t="s">
        <v>262</v>
      </c>
      <c r="AU112" s="154" t="s">
        <v>21</v>
      </c>
      <c r="AV112" s="12" t="s">
        <v>21</v>
      </c>
      <c r="AW112" s="12" t="s">
        <v>36</v>
      </c>
      <c r="AX112" s="12" t="s">
        <v>75</v>
      </c>
      <c r="AY112" s="154" t="s">
        <v>244</v>
      </c>
    </row>
    <row r="113" spans="2:65" s="12" customFormat="1">
      <c r="B113" s="153"/>
      <c r="D113" s="147" t="s">
        <v>262</v>
      </c>
      <c r="E113" s="154" t="s">
        <v>29</v>
      </c>
      <c r="F113" s="155" t="s">
        <v>5532</v>
      </c>
      <c r="H113" s="156">
        <v>61.8</v>
      </c>
      <c r="I113" s="157"/>
      <c r="L113" s="153"/>
      <c r="M113" s="158"/>
      <c r="T113" s="159"/>
      <c r="AT113" s="154" t="s">
        <v>262</v>
      </c>
      <c r="AU113" s="154" t="s">
        <v>21</v>
      </c>
      <c r="AV113" s="12" t="s">
        <v>21</v>
      </c>
      <c r="AW113" s="12" t="s">
        <v>36</v>
      </c>
      <c r="AX113" s="12" t="s">
        <v>75</v>
      </c>
      <c r="AY113" s="154" t="s">
        <v>244</v>
      </c>
    </row>
    <row r="114" spans="2:65" s="14" customFormat="1">
      <c r="B114" s="168"/>
      <c r="D114" s="147" t="s">
        <v>262</v>
      </c>
      <c r="E114" s="169" t="s">
        <v>5421</v>
      </c>
      <c r="F114" s="170" t="s">
        <v>321</v>
      </c>
      <c r="H114" s="171">
        <v>112.5</v>
      </c>
      <c r="I114" s="172"/>
      <c r="L114" s="168"/>
      <c r="M114" s="173"/>
      <c r="T114" s="174"/>
      <c r="AT114" s="169" t="s">
        <v>262</v>
      </c>
      <c r="AU114" s="169" t="s">
        <v>21</v>
      </c>
      <c r="AV114" s="14" t="s">
        <v>264</v>
      </c>
      <c r="AW114" s="14" t="s">
        <v>36</v>
      </c>
      <c r="AX114" s="14" t="s">
        <v>75</v>
      </c>
      <c r="AY114" s="169" t="s">
        <v>244</v>
      </c>
    </row>
    <row r="115" spans="2:65" s="13" customFormat="1">
      <c r="B115" s="160"/>
      <c r="D115" s="147" t="s">
        <v>262</v>
      </c>
      <c r="E115" s="161" t="s">
        <v>29</v>
      </c>
      <c r="F115" s="162" t="s">
        <v>271</v>
      </c>
      <c r="H115" s="163">
        <v>155.5</v>
      </c>
      <c r="I115" s="164"/>
      <c r="L115" s="160"/>
      <c r="M115" s="165"/>
      <c r="T115" s="166"/>
      <c r="AT115" s="161" t="s">
        <v>262</v>
      </c>
      <c r="AU115" s="161" t="s">
        <v>21</v>
      </c>
      <c r="AV115" s="13" t="s">
        <v>251</v>
      </c>
      <c r="AW115" s="13" t="s">
        <v>36</v>
      </c>
      <c r="AX115" s="13" t="s">
        <v>83</v>
      </c>
      <c r="AY115" s="161" t="s">
        <v>244</v>
      </c>
    </row>
    <row r="116" spans="2:65" s="1" customFormat="1" ht="16.5" customHeight="1">
      <c r="B116" s="34"/>
      <c r="C116" s="134" t="s">
        <v>286</v>
      </c>
      <c r="D116" s="134" t="s">
        <v>246</v>
      </c>
      <c r="E116" s="135" t="s">
        <v>280</v>
      </c>
      <c r="F116" s="136" t="s">
        <v>281</v>
      </c>
      <c r="G116" s="137" t="s">
        <v>282</v>
      </c>
      <c r="H116" s="138">
        <v>1</v>
      </c>
      <c r="I116" s="139"/>
      <c r="J116" s="140">
        <f>ROUND(I116*H116,2)</f>
        <v>0</v>
      </c>
      <c r="K116" s="136" t="s">
        <v>29</v>
      </c>
      <c r="L116" s="34"/>
      <c r="M116" s="141" t="s">
        <v>29</v>
      </c>
      <c r="N116" s="142" t="s">
        <v>46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251</v>
      </c>
      <c r="AT116" s="145" t="s">
        <v>246</v>
      </c>
      <c r="AU116" s="145" t="s">
        <v>21</v>
      </c>
      <c r="AY116" s="18" t="s">
        <v>244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83</v>
      </c>
      <c r="BK116" s="146">
        <f>ROUND(I116*H116,2)</f>
        <v>0</v>
      </c>
      <c r="BL116" s="18" t="s">
        <v>251</v>
      </c>
      <c r="BM116" s="145" t="s">
        <v>5533</v>
      </c>
    </row>
    <row r="117" spans="2:65" s="1" customFormat="1">
      <c r="B117" s="34"/>
      <c r="D117" s="147" t="s">
        <v>253</v>
      </c>
      <c r="F117" s="148" t="s">
        <v>281</v>
      </c>
      <c r="I117" s="149"/>
      <c r="L117" s="34"/>
      <c r="M117" s="150"/>
      <c r="T117" s="55"/>
      <c r="AT117" s="18" t="s">
        <v>253</v>
      </c>
      <c r="AU117" s="18" t="s">
        <v>21</v>
      </c>
    </row>
    <row r="118" spans="2:65" s="1" customFormat="1" ht="68.25">
      <c r="B118" s="34"/>
      <c r="D118" s="147" t="s">
        <v>284</v>
      </c>
      <c r="F118" s="167" t="s">
        <v>285</v>
      </c>
      <c r="I118" s="149"/>
      <c r="L118" s="34"/>
      <c r="M118" s="150"/>
      <c r="T118" s="55"/>
      <c r="AT118" s="18" t="s">
        <v>284</v>
      </c>
      <c r="AU118" s="18" t="s">
        <v>21</v>
      </c>
    </row>
    <row r="119" spans="2:65" s="1" customFormat="1" ht="16.5" customHeight="1">
      <c r="B119" s="34"/>
      <c r="C119" s="134" t="s">
        <v>293</v>
      </c>
      <c r="D119" s="134" t="s">
        <v>246</v>
      </c>
      <c r="E119" s="135" t="s">
        <v>337</v>
      </c>
      <c r="F119" s="136" t="s">
        <v>338</v>
      </c>
      <c r="G119" s="137" t="s">
        <v>274</v>
      </c>
      <c r="H119" s="138">
        <v>12.29</v>
      </c>
      <c r="I119" s="139"/>
      <c r="J119" s="140">
        <f>ROUND(I119*H119,2)</f>
        <v>0</v>
      </c>
      <c r="K119" s="136" t="s">
        <v>29</v>
      </c>
      <c r="L119" s="34"/>
      <c r="M119" s="141" t="s">
        <v>29</v>
      </c>
      <c r="N119" s="142" t="s">
        <v>46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251</v>
      </c>
      <c r="AT119" s="145" t="s">
        <v>246</v>
      </c>
      <c r="AU119" s="145" t="s">
        <v>21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251</v>
      </c>
      <c r="BM119" s="145" t="s">
        <v>5534</v>
      </c>
    </row>
    <row r="120" spans="2:65" s="1" customFormat="1">
      <c r="B120" s="34"/>
      <c r="D120" s="147" t="s">
        <v>253</v>
      </c>
      <c r="F120" s="148" t="s">
        <v>338</v>
      </c>
      <c r="I120" s="149"/>
      <c r="L120" s="34"/>
      <c r="M120" s="150"/>
      <c r="T120" s="55"/>
      <c r="AT120" s="18" t="s">
        <v>253</v>
      </c>
      <c r="AU120" s="18" t="s">
        <v>21</v>
      </c>
    </row>
    <row r="121" spans="2:65" s="12" customFormat="1">
      <c r="B121" s="153"/>
      <c r="D121" s="147" t="s">
        <v>262</v>
      </c>
      <c r="E121" s="154" t="s">
        <v>29</v>
      </c>
      <c r="F121" s="155" t="s">
        <v>5535</v>
      </c>
      <c r="H121" s="156">
        <v>12.29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83</v>
      </c>
      <c r="AY121" s="154" t="s">
        <v>244</v>
      </c>
    </row>
    <row r="122" spans="2:65" s="1" customFormat="1" ht="16.5" customHeight="1">
      <c r="B122" s="34"/>
      <c r="C122" s="134" t="s">
        <v>300</v>
      </c>
      <c r="D122" s="134" t="s">
        <v>246</v>
      </c>
      <c r="E122" s="135" t="s">
        <v>347</v>
      </c>
      <c r="F122" s="136" t="s">
        <v>348</v>
      </c>
      <c r="G122" s="137" t="s">
        <v>274</v>
      </c>
      <c r="H122" s="138">
        <v>126.77</v>
      </c>
      <c r="I122" s="139"/>
      <c r="J122" s="140">
        <f>ROUND(I122*H122,2)</f>
        <v>0</v>
      </c>
      <c r="K122" s="136" t="s">
        <v>250</v>
      </c>
      <c r="L122" s="34"/>
      <c r="M122" s="141" t="s">
        <v>29</v>
      </c>
      <c r="N122" s="142" t="s">
        <v>46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251</v>
      </c>
      <c r="AT122" s="145" t="s">
        <v>246</v>
      </c>
      <c r="AU122" s="145" t="s">
        <v>21</v>
      </c>
      <c r="AY122" s="18" t="s">
        <v>244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83</v>
      </c>
      <c r="BK122" s="146">
        <f>ROUND(I122*H122,2)</f>
        <v>0</v>
      </c>
      <c r="BL122" s="18" t="s">
        <v>251</v>
      </c>
      <c r="BM122" s="145" t="s">
        <v>5536</v>
      </c>
    </row>
    <row r="123" spans="2:65" s="1" customFormat="1" ht="19.5">
      <c r="B123" s="34"/>
      <c r="D123" s="147" t="s">
        <v>253</v>
      </c>
      <c r="F123" s="148" t="s">
        <v>350</v>
      </c>
      <c r="I123" s="149"/>
      <c r="L123" s="34"/>
      <c r="M123" s="150"/>
      <c r="T123" s="55"/>
      <c r="AT123" s="18" t="s">
        <v>253</v>
      </c>
      <c r="AU123" s="18" t="s">
        <v>21</v>
      </c>
    </row>
    <row r="124" spans="2:65" s="1" customFormat="1">
      <c r="B124" s="34"/>
      <c r="D124" s="151" t="s">
        <v>255</v>
      </c>
      <c r="F124" s="152" t="s">
        <v>351</v>
      </c>
      <c r="I124" s="149"/>
      <c r="L124" s="34"/>
      <c r="M124" s="150"/>
      <c r="T124" s="55"/>
      <c r="AT124" s="18" t="s">
        <v>255</v>
      </c>
      <c r="AU124" s="18" t="s">
        <v>21</v>
      </c>
    </row>
    <row r="125" spans="2:65" s="12" customFormat="1">
      <c r="B125" s="153"/>
      <c r="D125" s="147" t="s">
        <v>262</v>
      </c>
      <c r="E125" s="154" t="s">
        <v>29</v>
      </c>
      <c r="F125" s="155" t="s">
        <v>5537</v>
      </c>
      <c r="H125" s="156">
        <v>126.77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75</v>
      </c>
      <c r="AY125" s="154" t="s">
        <v>244</v>
      </c>
    </row>
    <row r="126" spans="2:65" s="13" customFormat="1">
      <c r="B126" s="160"/>
      <c r="D126" s="147" t="s">
        <v>262</v>
      </c>
      <c r="E126" s="161" t="s">
        <v>29</v>
      </c>
      <c r="F126" s="162" t="s">
        <v>271</v>
      </c>
      <c r="H126" s="163">
        <v>126.77</v>
      </c>
      <c r="I126" s="164"/>
      <c r="L126" s="160"/>
      <c r="M126" s="165"/>
      <c r="T126" s="166"/>
      <c r="AT126" s="161" t="s">
        <v>262</v>
      </c>
      <c r="AU126" s="161" t="s">
        <v>21</v>
      </c>
      <c r="AV126" s="13" t="s">
        <v>251</v>
      </c>
      <c r="AW126" s="13" t="s">
        <v>36</v>
      </c>
      <c r="AX126" s="13" t="s">
        <v>83</v>
      </c>
      <c r="AY126" s="161" t="s">
        <v>244</v>
      </c>
    </row>
    <row r="127" spans="2:65" s="1" customFormat="1" ht="21.75" customHeight="1">
      <c r="B127" s="34"/>
      <c r="C127" s="134" t="s">
        <v>307</v>
      </c>
      <c r="D127" s="134" t="s">
        <v>246</v>
      </c>
      <c r="E127" s="135" t="s">
        <v>392</v>
      </c>
      <c r="F127" s="136" t="s">
        <v>393</v>
      </c>
      <c r="G127" s="137" t="s">
        <v>274</v>
      </c>
      <c r="H127" s="138">
        <v>14.37</v>
      </c>
      <c r="I127" s="139"/>
      <c r="J127" s="140">
        <f>ROUND(I127*H127,2)</f>
        <v>0</v>
      </c>
      <c r="K127" s="136" t="s">
        <v>250</v>
      </c>
      <c r="L127" s="34"/>
      <c r="M127" s="141" t="s">
        <v>29</v>
      </c>
      <c r="N127" s="142" t="s">
        <v>46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251</v>
      </c>
      <c r="AT127" s="145" t="s">
        <v>246</v>
      </c>
      <c r="AU127" s="145" t="s">
        <v>21</v>
      </c>
      <c r="AY127" s="18" t="s">
        <v>244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83</v>
      </c>
      <c r="BK127" s="146">
        <f>ROUND(I127*H127,2)</f>
        <v>0</v>
      </c>
      <c r="BL127" s="18" t="s">
        <v>251</v>
      </c>
      <c r="BM127" s="145" t="s">
        <v>5538</v>
      </c>
    </row>
    <row r="128" spans="2:65" s="1" customFormat="1" ht="19.5">
      <c r="B128" s="34"/>
      <c r="D128" s="147" t="s">
        <v>253</v>
      </c>
      <c r="F128" s="148" t="s">
        <v>395</v>
      </c>
      <c r="I128" s="149"/>
      <c r="L128" s="34"/>
      <c r="M128" s="150"/>
      <c r="T128" s="55"/>
      <c r="AT128" s="18" t="s">
        <v>253</v>
      </c>
      <c r="AU128" s="18" t="s">
        <v>21</v>
      </c>
    </row>
    <row r="129" spans="2:65" s="1" customFormat="1">
      <c r="B129" s="34"/>
      <c r="D129" s="151" t="s">
        <v>255</v>
      </c>
      <c r="F129" s="152" t="s">
        <v>396</v>
      </c>
      <c r="I129" s="149"/>
      <c r="L129" s="34"/>
      <c r="M129" s="150"/>
      <c r="T129" s="55"/>
      <c r="AT129" s="18" t="s">
        <v>255</v>
      </c>
      <c r="AU129" s="18" t="s">
        <v>21</v>
      </c>
    </row>
    <row r="130" spans="2:65" s="12" customFormat="1">
      <c r="B130" s="153"/>
      <c r="D130" s="147" t="s">
        <v>262</v>
      </c>
      <c r="E130" s="154" t="s">
        <v>29</v>
      </c>
      <c r="F130" s="155" t="s">
        <v>5539</v>
      </c>
      <c r="H130" s="156">
        <v>7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4" customFormat="1">
      <c r="B131" s="168"/>
      <c r="D131" s="147" t="s">
        <v>262</v>
      </c>
      <c r="E131" s="169" t="s">
        <v>29</v>
      </c>
      <c r="F131" s="170" t="s">
        <v>321</v>
      </c>
      <c r="H131" s="171">
        <v>7</v>
      </c>
      <c r="I131" s="172"/>
      <c r="L131" s="168"/>
      <c r="M131" s="173"/>
      <c r="T131" s="174"/>
      <c r="AT131" s="169" t="s">
        <v>262</v>
      </c>
      <c r="AU131" s="169" t="s">
        <v>21</v>
      </c>
      <c r="AV131" s="14" t="s">
        <v>264</v>
      </c>
      <c r="AW131" s="14" t="s">
        <v>36</v>
      </c>
      <c r="AX131" s="14" t="s">
        <v>75</v>
      </c>
      <c r="AY131" s="169" t="s">
        <v>244</v>
      </c>
    </row>
    <row r="132" spans="2:65" s="12" customFormat="1">
      <c r="B132" s="153"/>
      <c r="D132" s="147" t="s">
        <v>262</v>
      </c>
      <c r="E132" s="154" t="s">
        <v>29</v>
      </c>
      <c r="F132" s="155" t="s">
        <v>5540</v>
      </c>
      <c r="H132" s="156">
        <v>7.37</v>
      </c>
      <c r="I132" s="157"/>
      <c r="L132" s="153"/>
      <c r="M132" s="158"/>
      <c r="T132" s="159"/>
      <c r="AT132" s="154" t="s">
        <v>262</v>
      </c>
      <c r="AU132" s="154" t="s">
        <v>21</v>
      </c>
      <c r="AV132" s="12" t="s">
        <v>21</v>
      </c>
      <c r="AW132" s="12" t="s">
        <v>36</v>
      </c>
      <c r="AX132" s="12" t="s">
        <v>75</v>
      </c>
      <c r="AY132" s="154" t="s">
        <v>244</v>
      </c>
    </row>
    <row r="133" spans="2:65" s="14" customFormat="1">
      <c r="B133" s="168"/>
      <c r="D133" s="147" t="s">
        <v>262</v>
      </c>
      <c r="E133" s="169" t="s">
        <v>1039</v>
      </c>
      <c r="F133" s="170" t="s">
        <v>321</v>
      </c>
      <c r="H133" s="171">
        <v>7.37</v>
      </c>
      <c r="I133" s="172"/>
      <c r="L133" s="168"/>
      <c r="M133" s="173"/>
      <c r="T133" s="174"/>
      <c r="AT133" s="169" t="s">
        <v>262</v>
      </c>
      <c r="AU133" s="169" t="s">
        <v>21</v>
      </c>
      <c r="AV133" s="14" t="s">
        <v>264</v>
      </c>
      <c r="AW133" s="14" t="s">
        <v>36</v>
      </c>
      <c r="AX133" s="14" t="s">
        <v>75</v>
      </c>
      <c r="AY133" s="169" t="s">
        <v>244</v>
      </c>
    </row>
    <row r="134" spans="2:65" s="13" customFormat="1">
      <c r="B134" s="160"/>
      <c r="D134" s="147" t="s">
        <v>262</v>
      </c>
      <c r="E134" s="161" t="s">
        <v>29</v>
      </c>
      <c r="F134" s="162" t="s">
        <v>271</v>
      </c>
      <c r="H134" s="163">
        <v>14.37</v>
      </c>
      <c r="I134" s="164"/>
      <c r="L134" s="160"/>
      <c r="M134" s="165"/>
      <c r="T134" s="166"/>
      <c r="AT134" s="161" t="s">
        <v>262</v>
      </c>
      <c r="AU134" s="161" t="s">
        <v>21</v>
      </c>
      <c r="AV134" s="13" t="s">
        <v>251</v>
      </c>
      <c r="AW134" s="13" t="s">
        <v>36</v>
      </c>
      <c r="AX134" s="13" t="s">
        <v>83</v>
      </c>
      <c r="AY134" s="161" t="s">
        <v>244</v>
      </c>
    </row>
    <row r="135" spans="2:65" s="1" customFormat="1" ht="24.2" customHeight="1">
      <c r="B135" s="34"/>
      <c r="C135" s="134" t="s">
        <v>314</v>
      </c>
      <c r="D135" s="134" t="s">
        <v>246</v>
      </c>
      <c r="E135" s="135" t="s">
        <v>400</v>
      </c>
      <c r="F135" s="136" t="s">
        <v>401</v>
      </c>
      <c r="G135" s="137" t="s">
        <v>274</v>
      </c>
      <c r="H135" s="138">
        <v>143.69999999999999</v>
      </c>
      <c r="I135" s="139"/>
      <c r="J135" s="140">
        <f>ROUND(I135*H135,2)</f>
        <v>0</v>
      </c>
      <c r="K135" s="136" t="s">
        <v>250</v>
      </c>
      <c r="L135" s="34"/>
      <c r="M135" s="141" t="s">
        <v>29</v>
      </c>
      <c r="N135" s="142" t="s">
        <v>46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251</v>
      </c>
      <c r="AT135" s="145" t="s">
        <v>246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251</v>
      </c>
      <c r="BM135" s="145" t="s">
        <v>5541</v>
      </c>
    </row>
    <row r="136" spans="2:65" s="1" customFormat="1" ht="19.5">
      <c r="B136" s="34"/>
      <c r="D136" s="147" t="s">
        <v>253</v>
      </c>
      <c r="F136" s="148" t="s">
        <v>403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>
      <c r="B137" s="34"/>
      <c r="D137" s="151" t="s">
        <v>255</v>
      </c>
      <c r="F137" s="152" t="s">
        <v>404</v>
      </c>
      <c r="I137" s="149"/>
      <c r="L137" s="34"/>
      <c r="M137" s="150"/>
      <c r="T137" s="55"/>
      <c r="AT137" s="18" t="s">
        <v>255</v>
      </c>
      <c r="AU137" s="18" t="s">
        <v>21</v>
      </c>
    </row>
    <row r="138" spans="2:65" s="12" customFormat="1">
      <c r="B138" s="153"/>
      <c r="D138" s="147" t="s">
        <v>262</v>
      </c>
      <c r="E138" s="154" t="s">
        <v>29</v>
      </c>
      <c r="F138" s="155" t="s">
        <v>5542</v>
      </c>
      <c r="H138" s="156">
        <v>143.69999999999999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83</v>
      </c>
      <c r="AY138" s="154" t="s">
        <v>244</v>
      </c>
    </row>
    <row r="139" spans="2:65" s="1" customFormat="1" ht="16.5" customHeight="1">
      <c r="B139" s="34"/>
      <c r="C139" s="134" t="s">
        <v>324</v>
      </c>
      <c r="D139" s="134" t="s">
        <v>246</v>
      </c>
      <c r="E139" s="135" t="s">
        <v>414</v>
      </c>
      <c r="F139" s="136" t="s">
        <v>415</v>
      </c>
      <c r="G139" s="137" t="s">
        <v>416</v>
      </c>
      <c r="H139" s="138">
        <v>28.74</v>
      </c>
      <c r="I139" s="139"/>
      <c r="J139" s="140">
        <f>ROUND(I139*H139,2)</f>
        <v>0</v>
      </c>
      <c r="K139" s="136" t="s">
        <v>250</v>
      </c>
      <c r="L139" s="34"/>
      <c r="M139" s="141" t="s">
        <v>29</v>
      </c>
      <c r="N139" s="142" t="s">
        <v>46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251</v>
      </c>
      <c r="AT139" s="145" t="s">
        <v>246</v>
      </c>
      <c r="AU139" s="145" t="s">
        <v>21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251</v>
      </c>
      <c r="BM139" s="145" t="s">
        <v>5543</v>
      </c>
    </row>
    <row r="140" spans="2:65" s="1" customFormat="1" ht="19.5">
      <c r="B140" s="34"/>
      <c r="D140" s="147" t="s">
        <v>253</v>
      </c>
      <c r="F140" s="148" t="s">
        <v>418</v>
      </c>
      <c r="I140" s="149"/>
      <c r="L140" s="34"/>
      <c r="M140" s="150"/>
      <c r="T140" s="55"/>
      <c r="AT140" s="18" t="s">
        <v>253</v>
      </c>
      <c r="AU140" s="18" t="s">
        <v>21</v>
      </c>
    </row>
    <row r="141" spans="2:65" s="1" customFormat="1">
      <c r="B141" s="34"/>
      <c r="D141" s="151" t="s">
        <v>255</v>
      </c>
      <c r="F141" s="152" t="s">
        <v>419</v>
      </c>
      <c r="I141" s="149"/>
      <c r="L141" s="34"/>
      <c r="M141" s="150"/>
      <c r="T141" s="55"/>
      <c r="AT141" s="18" t="s">
        <v>255</v>
      </c>
      <c r="AU141" s="18" t="s">
        <v>21</v>
      </c>
    </row>
    <row r="142" spans="2:65" s="12" customFormat="1">
      <c r="B142" s="153"/>
      <c r="D142" s="147" t="s">
        <v>262</v>
      </c>
      <c r="E142" s="154" t="s">
        <v>29</v>
      </c>
      <c r="F142" s="155" t="s">
        <v>5544</v>
      </c>
      <c r="H142" s="156">
        <v>28.74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83</v>
      </c>
      <c r="AY142" s="154" t="s">
        <v>244</v>
      </c>
    </row>
    <row r="143" spans="2:65" s="1" customFormat="1" ht="16.5" customHeight="1">
      <c r="B143" s="34"/>
      <c r="C143" s="134" t="s">
        <v>336</v>
      </c>
      <c r="D143" s="134" t="s">
        <v>246</v>
      </c>
      <c r="E143" s="135" t="s">
        <v>428</v>
      </c>
      <c r="F143" s="136" t="s">
        <v>429</v>
      </c>
      <c r="G143" s="137" t="s">
        <v>274</v>
      </c>
      <c r="H143" s="138">
        <v>80.87</v>
      </c>
      <c r="I143" s="139"/>
      <c r="J143" s="140">
        <f>ROUND(I143*H143,2)</f>
        <v>0</v>
      </c>
      <c r="K143" s="136" t="s">
        <v>250</v>
      </c>
      <c r="L143" s="34"/>
      <c r="M143" s="141" t="s">
        <v>29</v>
      </c>
      <c r="N143" s="142" t="s">
        <v>46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251</v>
      </c>
      <c r="AT143" s="145" t="s">
        <v>246</v>
      </c>
      <c r="AU143" s="145" t="s">
        <v>21</v>
      </c>
      <c r="AY143" s="18" t="s">
        <v>244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83</v>
      </c>
      <c r="BK143" s="146">
        <f>ROUND(I143*H143,2)</f>
        <v>0</v>
      </c>
      <c r="BL143" s="18" t="s">
        <v>251</v>
      </c>
      <c r="BM143" s="145" t="s">
        <v>5545</v>
      </c>
    </row>
    <row r="144" spans="2:65" s="1" customFormat="1">
      <c r="B144" s="34"/>
      <c r="D144" s="147" t="s">
        <v>253</v>
      </c>
      <c r="F144" s="148" t="s">
        <v>431</v>
      </c>
      <c r="I144" s="149"/>
      <c r="L144" s="34"/>
      <c r="M144" s="150"/>
      <c r="T144" s="55"/>
      <c r="AT144" s="18" t="s">
        <v>253</v>
      </c>
      <c r="AU144" s="18" t="s">
        <v>21</v>
      </c>
    </row>
    <row r="145" spans="2:65" s="1" customFormat="1">
      <c r="B145" s="34"/>
      <c r="D145" s="151" t="s">
        <v>255</v>
      </c>
      <c r="F145" s="152" t="s">
        <v>432</v>
      </c>
      <c r="I145" s="149"/>
      <c r="L145" s="34"/>
      <c r="M145" s="150"/>
      <c r="T145" s="55"/>
      <c r="AT145" s="18" t="s">
        <v>255</v>
      </c>
      <c r="AU145" s="18" t="s">
        <v>21</v>
      </c>
    </row>
    <row r="146" spans="2:65" s="12" customFormat="1">
      <c r="B146" s="153"/>
      <c r="D146" s="147" t="s">
        <v>262</v>
      </c>
      <c r="E146" s="154" t="s">
        <v>29</v>
      </c>
      <c r="F146" s="155" t="s">
        <v>5527</v>
      </c>
      <c r="H146" s="156">
        <v>25.95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75</v>
      </c>
      <c r="AY146" s="154" t="s">
        <v>244</v>
      </c>
    </row>
    <row r="147" spans="2:65" s="12" customFormat="1">
      <c r="B147" s="153"/>
      <c r="D147" s="147" t="s">
        <v>262</v>
      </c>
      <c r="E147" s="154" t="s">
        <v>29</v>
      </c>
      <c r="F147" s="155" t="s">
        <v>5530</v>
      </c>
      <c r="H147" s="156">
        <v>43</v>
      </c>
      <c r="I147" s="157"/>
      <c r="L147" s="153"/>
      <c r="M147" s="158"/>
      <c r="T147" s="159"/>
      <c r="AT147" s="154" t="s">
        <v>262</v>
      </c>
      <c r="AU147" s="154" t="s">
        <v>21</v>
      </c>
      <c r="AV147" s="12" t="s">
        <v>21</v>
      </c>
      <c r="AW147" s="12" t="s">
        <v>36</v>
      </c>
      <c r="AX147" s="12" t="s">
        <v>75</v>
      </c>
      <c r="AY147" s="154" t="s">
        <v>244</v>
      </c>
    </row>
    <row r="148" spans="2:65" s="12" customFormat="1">
      <c r="B148" s="153"/>
      <c r="D148" s="147" t="s">
        <v>262</v>
      </c>
      <c r="E148" s="154" t="s">
        <v>29</v>
      </c>
      <c r="F148" s="155" t="s">
        <v>5546</v>
      </c>
      <c r="H148" s="156">
        <v>4.92</v>
      </c>
      <c r="I148" s="157"/>
      <c r="L148" s="153"/>
      <c r="M148" s="158"/>
      <c r="T148" s="159"/>
      <c r="AT148" s="154" t="s">
        <v>262</v>
      </c>
      <c r="AU148" s="154" t="s">
        <v>21</v>
      </c>
      <c r="AV148" s="12" t="s">
        <v>21</v>
      </c>
      <c r="AW148" s="12" t="s">
        <v>36</v>
      </c>
      <c r="AX148" s="12" t="s">
        <v>75</v>
      </c>
      <c r="AY148" s="154" t="s">
        <v>244</v>
      </c>
    </row>
    <row r="149" spans="2:65" s="12" customFormat="1">
      <c r="B149" s="153"/>
      <c r="D149" s="147" t="s">
        <v>262</v>
      </c>
      <c r="E149" s="154" t="s">
        <v>29</v>
      </c>
      <c r="F149" s="155" t="s">
        <v>5547</v>
      </c>
      <c r="H149" s="156">
        <v>7</v>
      </c>
      <c r="I149" s="157"/>
      <c r="L149" s="153"/>
      <c r="M149" s="158"/>
      <c r="T149" s="159"/>
      <c r="AT149" s="154" t="s">
        <v>262</v>
      </c>
      <c r="AU149" s="154" t="s">
        <v>21</v>
      </c>
      <c r="AV149" s="12" t="s">
        <v>21</v>
      </c>
      <c r="AW149" s="12" t="s">
        <v>36</v>
      </c>
      <c r="AX149" s="12" t="s">
        <v>75</v>
      </c>
      <c r="AY149" s="154" t="s">
        <v>244</v>
      </c>
    </row>
    <row r="150" spans="2:65" s="13" customFormat="1">
      <c r="B150" s="160"/>
      <c r="D150" s="147" t="s">
        <v>262</v>
      </c>
      <c r="E150" s="161" t="s">
        <v>29</v>
      </c>
      <c r="F150" s="162" t="s">
        <v>271</v>
      </c>
      <c r="H150" s="163">
        <v>80.87</v>
      </c>
      <c r="I150" s="164"/>
      <c r="L150" s="160"/>
      <c r="M150" s="165"/>
      <c r="T150" s="166"/>
      <c r="AT150" s="161" t="s">
        <v>262</v>
      </c>
      <c r="AU150" s="161" t="s">
        <v>21</v>
      </c>
      <c r="AV150" s="13" t="s">
        <v>251</v>
      </c>
      <c r="AW150" s="13" t="s">
        <v>36</v>
      </c>
      <c r="AX150" s="13" t="s">
        <v>83</v>
      </c>
      <c r="AY150" s="161" t="s">
        <v>244</v>
      </c>
    </row>
    <row r="151" spans="2:65" s="1" customFormat="1" ht="16.5" customHeight="1">
      <c r="B151" s="34"/>
      <c r="C151" s="134" t="s">
        <v>340</v>
      </c>
      <c r="D151" s="134" t="s">
        <v>246</v>
      </c>
      <c r="E151" s="135" t="s">
        <v>353</v>
      </c>
      <c r="F151" s="136" t="s">
        <v>354</v>
      </c>
      <c r="G151" s="137" t="s">
        <v>274</v>
      </c>
      <c r="H151" s="138">
        <v>43</v>
      </c>
      <c r="I151" s="139"/>
      <c r="J151" s="140">
        <f>ROUND(I151*H151,2)</f>
        <v>0</v>
      </c>
      <c r="K151" s="136" t="s">
        <v>250</v>
      </c>
      <c r="L151" s="34"/>
      <c r="M151" s="141" t="s">
        <v>29</v>
      </c>
      <c r="N151" s="142" t="s">
        <v>46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251</v>
      </c>
      <c r="AT151" s="145" t="s">
        <v>246</v>
      </c>
      <c r="AU151" s="145" t="s">
        <v>21</v>
      </c>
      <c r="AY151" s="18" t="s">
        <v>244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83</v>
      </c>
      <c r="BK151" s="146">
        <f>ROUND(I151*H151,2)</f>
        <v>0</v>
      </c>
      <c r="BL151" s="18" t="s">
        <v>251</v>
      </c>
      <c r="BM151" s="145" t="s">
        <v>5548</v>
      </c>
    </row>
    <row r="152" spans="2:65" s="1" customFormat="1" ht="19.5">
      <c r="B152" s="34"/>
      <c r="D152" s="147" t="s">
        <v>253</v>
      </c>
      <c r="F152" s="148" t="s">
        <v>356</v>
      </c>
      <c r="I152" s="149"/>
      <c r="L152" s="34"/>
      <c r="M152" s="150"/>
      <c r="T152" s="55"/>
      <c r="AT152" s="18" t="s">
        <v>253</v>
      </c>
      <c r="AU152" s="18" t="s">
        <v>21</v>
      </c>
    </row>
    <row r="153" spans="2:65" s="1" customFormat="1">
      <c r="B153" s="34"/>
      <c r="D153" s="151" t="s">
        <v>255</v>
      </c>
      <c r="F153" s="152" t="s">
        <v>357</v>
      </c>
      <c r="I153" s="149"/>
      <c r="L153" s="34"/>
      <c r="M153" s="150"/>
      <c r="T153" s="55"/>
      <c r="AT153" s="18" t="s">
        <v>255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5549</v>
      </c>
      <c r="H154" s="156">
        <v>43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83</v>
      </c>
      <c r="AY154" s="154" t="s">
        <v>244</v>
      </c>
    </row>
    <row r="155" spans="2:65" s="1" customFormat="1" ht="16.5" customHeight="1">
      <c r="B155" s="34"/>
      <c r="C155" s="134" t="s">
        <v>346</v>
      </c>
      <c r="D155" s="134" t="s">
        <v>246</v>
      </c>
      <c r="E155" s="135" t="s">
        <v>456</v>
      </c>
      <c r="F155" s="136" t="s">
        <v>457</v>
      </c>
      <c r="G155" s="137" t="s">
        <v>249</v>
      </c>
      <c r="H155" s="138">
        <v>46</v>
      </c>
      <c r="I155" s="139"/>
      <c r="J155" s="140">
        <f>ROUND(I155*H155,2)</f>
        <v>0</v>
      </c>
      <c r="K155" s="136" t="s">
        <v>250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251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251</v>
      </c>
      <c r="BM155" s="145" t="s">
        <v>5550</v>
      </c>
    </row>
    <row r="156" spans="2:65" s="1" customFormat="1">
      <c r="B156" s="34"/>
      <c r="D156" s="147" t="s">
        <v>253</v>
      </c>
      <c r="F156" s="148" t="s">
        <v>459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>
      <c r="B157" s="34"/>
      <c r="D157" s="151" t="s">
        <v>255</v>
      </c>
      <c r="F157" s="152" t="s">
        <v>460</v>
      </c>
      <c r="I157" s="149"/>
      <c r="L157" s="34"/>
      <c r="M157" s="150"/>
      <c r="T157" s="55"/>
      <c r="AT157" s="18" t="s">
        <v>255</v>
      </c>
      <c r="AU157" s="18" t="s">
        <v>21</v>
      </c>
    </row>
    <row r="158" spans="2:65" s="1" customFormat="1" ht="16.5" customHeight="1">
      <c r="B158" s="34"/>
      <c r="C158" s="175" t="s">
        <v>8</v>
      </c>
      <c r="D158" s="175" t="s">
        <v>373</v>
      </c>
      <c r="E158" s="176" t="s">
        <v>462</v>
      </c>
      <c r="F158" s="177" t="s">
        <v>463</v>
      </c>
      <c r="G158" s="178" t="s">
        <v>464</v>
      </c>
      <c r="H158" s="179">
        <v>0.92</v>
      </c>
      <c r="I158" s="180"/>
      <c r="J158" s="181">
        <f>ROUND(I158*H158,2)</f>
        <v>0</v>
      </c>
      <c r="K158" s="177" t="s">
        <v>250</v>
      </c>
      <c r="L158" s="182"/>
      <c r="M158" s="183" t="s">
        <v>29</v>
      </c>
      <c r="N158" s="184" t="s">
        <v>46</v>
      </c>
      <c r="P158" s="143">
        <f>O158*H158</f>
        <v>0</v>
      </c>
      <c r="Q158" s="143">
        <v>1E-3</v>
      </c>
      <c r="R158" s="143">
        <f>Q158*H158</f>
        <v>9.2000000000000003E-4</v>
      </c>
      <c r="S158" s="143">
        <v>0</v>
      </c>
      <c r="T158" s="144">
        <f>S158*H158</f>
        <v>0</v>
      </c>
      <c r="AR158" s="145" t="s">
        <v>300</v>
      </c>
      <c r="AT158" s="145" t="s">
        <v>373</v>
      </c>
      <c r="AU158" s="145" t="s">
        <v>21</v>
      </c>
      <c r="AY158" s="18" t="s">
        <v>244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83</v>
      </c>
      <c r="BK158" s="146">
        <f>ROUND(I158*H158,2)</f>
        <v>0</v>
      </c>
      <c r="BL158" s="18" t="s">
        <v>251</v>
      </c>
      <c r="BM158" s="145" t="s">
        <v>5551</v>
      </c>
    </row>
    <row r="159" spans="2:65" s="1" customFormat="1">
      <c r="B159" s="34"/>
      <c r="D159" s="147" t="s">
        <v>253</v>
      </c>
      <c r="F159" s="148" t="s">
        <v>463</v>
      </c>
      <c r="I159" s="149"/>
      <c r="L159" s="34"/>
      <c r="M159" s="150"/>
      <c r="T159" s="55"/>
      <c r="AT159" s="18" t="s">
        <v>253</v>
      </c>
      <c r="AU159" s="18" t="s">
        <v>21</v>
      </c>
    </row>
    <row r="160" spans="2:65" s="12" customFormat="1">
      <c r="B160" s="153"/>
      <c r="D160" s="147" t="s">
        <v>262</v>
      </c>
      <c r="F160" s="155" t="s">
        <v>5552</v>
      </c>
      <c r="H160" s="156">
        <v>0.92</v>
      </c>
      <c r="I160" s="157"/>
      <c r="L160" s="153"/>
      <c r="M160" s="158"/>
      <c r="T160" s="159"/>
      <c r="AT160" s="154" t="s">
        <v>262</v>
      </c>
      <c r="AU160" s="154" t="s">
        <v>21</v>
      </c>
      <c r="AV160" s="12" t="s">
        <v>21</v>
      </c>
      <c r="AW160" s="12" t="s">
        <v>4</v>
      </c>
      <c r="AX160" s="12" t="s">
        <v>83</v>
      </c>
      <c r="AY160" s="154" t="s">
        <v>244</v>
      </c>
    </row>
    <row r="161" spans="2:65" s="1" customFormat="1" ht="16.5" customHeight="1">
      <c r="B161" s="34"/>
      <c r="C161" s="134" t="s">
        <v>359</v>
      </c>
      <c r="D161" s="134" t="s">
        <v>246</v>
      </c>
      <c r="E161" s="135" t="s">
        <v>469</v>
      </c>
      <c r="F161" s="136" t="s">
        <v>470</v>
      </c>
      <c r="G161" s="137" t="s">
        <v>249</v>
      </c>
      <c r="H161" s="138">
        <v>108</v>
      </c>
      <c r="I161" s="139"/>
      <c r="J161" s="140">
        <f>ROUND(I161*H161,2)</f>
        <v>0</v>
      </c>
      <c r="K161" s="136" t="s">
        <v>250</v>
      </c>
      <c r="L161" s="34"/>
      <c r="M161" s="141" t="s">
        <v>29</v>
      </c>
      <c r="N161" s="142" t="s">
        <v>46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251</v>
      </c>
      <c r="AT161" s="145" t="s">
        <v>246</v>
      </c>
      <c r="AU161" s="145" t="s">
        <v>21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251</v>
      </c>
      <c r="BM161" s="145" t="s">
        <v>5553</v>
      </c>
    </row>
    <row r="162" spans="2:65" s="1" customFormat="1">
      <c r="B162" s="34"/>
      <c r="D162" s="147" t="s">
        <v>253</v>
      </c>
      <c r="F162" s="148" t="s">
        <v>472</v>
      </c>
      <c r="I162" s="149"/>
      <c r="L162" s="34"/>
      <c r="M162" s="150"/>
      <c r="T162" s="55"/>
      <c r="AT162" s="18" t="s">
        <v>253</v>
      </c>
      <c r="AU162" s="18" t="s">
        <v>21</v>
      </c>
    </row>
    <row r="163" spans="2:65" s="1" customFormat="1">
      <c r="B163" s="34"/>
      <c r="D163" s="151" t="s">
        <v>255</v>
      </c>
      <c r="F163" s="152" t="s">
        <v>473</v>
      </c>
      <c r="I163" s="149"/>
      <c r="L163" s="34"/>
      <c r="M163" s="150"/>
      <c r="T163" s="55"/>
      <c r="AT163" s="18" t="s">
        <v>255</v>
      </c>
      <c r="AU163" s="18" t="s">
        <v>21</v>
      </c>
    </row>
    <row r="164" spans="2:65" s="1" customFormat="1" ht="16.5" customHeight="1">
      <c r="B164" s="34"/>
      <c r="C164" s="134" t="s">
        <v>366</v>
      </c>
      <c r="D164" s="134" t="s">
        <v>246</v>
      </c>
      <c r="E164" s="135" t="s">
        <v>1282</v>
      </c>
      <c r="F164" s="136" t="s">
        <v>1283</v>
      </c>
      <c r="G164" s="137" t="s">
        <v>249</v>
      </c>
      <c r="H164" s="138">
        <v>277</v>
      </c>
      <c r="I164" s="139"/>
      <c r="J164" s="140">
        <f>ROUND(I164*H164,2)</f>
        <v>0</v>
      </c>
      <c r="K164" s="136" t="s">
        <v>250</v>
      </c>
      <c r="L164" s="34"/>
      <c r="M164" s="141" t="s">
        <v>29</v>
      </c>
      <c r="N164" s="142" t="s">
        <v>46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251</v>
      </c>
      <c r="AT164" s="145" t="s">
        <v>246</v>
      </c>
      <c r="AU164" s="145" t="s">
        <v>21</v>
      </c>
      <c r="AY164" s="18" t="s">
        <v>244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83</v>
      </c>
      <c r="BK164" s="146">
        <f>ROUND(I164*H164,2)</f>
        <v>0</v>
      </c>
      <c r="BL164" s="18" t="s">
        <v>251</v>
      </c>
      <c r="BM164" s="145" t="s">
        <v>5554</v>
      </c>
    </row>
    <row r="165" spans="2:65" s="1" customFormat="1" ht="19.5">
      <c r="B165" s="34"/>
      <c r="D165" s="147" t="s">
        <v>253</v>
      </c>
      <c r="F165" s="148" t="s">
        <v>1285</v>
      </c>
      <c r="I165" s="149"/>
      <c r="L165" s="34"/>
      <c r="M165" s="150"/>
      <c r="T165" s="55"/>
      <c r="AT165" s="18" t="s">
        <v>253</v>
      </c>
      <c r="AU165" s="18" t="s">
        <v>21</v>
      </c>
    </row>
    <row r="166" spans="2:65" s="1" customFormat="1">
      <c r="B166" s="34"/>
      <c r="D166" s="151" t="s">
        <v>255</v>
      </c>
      <c r="F166" s="152" t="s">
        <v>1286</v>
      </c>
      <c r="I166" s="149"/>
      <c r="L166" s="34"/>
      <c r="M166" s="150"/>
      <c r="T166" s="55"/>
      <c r="AT166" s="18" t="s">
        <v>255</v>
      </c>
      <c r="AU166" s="18" t="s">
        <v>21</v>
      </c>
    </row>
    <row r="167" spans="2:65" s="1" customFormat="1" ht="16.5" customHeight="1">
      <c r="B167" s="34"/>
      <c r="C167" s="134" t="s">
        <v>372</v>
      </c>
      <c r="D167" s="134" t="s">
        <v>246</v>
      </c>
      <c r="E167" s="135" t="s">
        <v>4086</v>
      </c>
      <c r="F167" s="136" t="s">
        <v>4087</v>
      </c>
      <c r="G167" s="137" t="s">
        <v>249</v>
      </c>
      <c r="H167" s="138">
        <v>46</v>
      </c>
      <c r="I167" s="139"/>
      <c r="J167" s="140">
        <f>ROUND(I167*H167,2)</f>
        <v>0</v>
      </c>
      <c r="K167" s="136" t="s">
        <v>250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251</v>
      </c>
      <c r="AT167" s="145" t="s">
        <v>246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5555</v>
      </c>
    </row>
    <row r="168" spans="2:65" s="1" customFormat="1">
      <c r="B168" s="34"/>
      <c r="D168" s="147" t="s">
        <v>253</v>
      </c>
      <c r="F168" s="148" t="s">
        <v>4089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>
      <c r="B169" s="34"/>
      <c r="D169" s="151" t="s">
        <v>255</v>
      </c>
      <c r="F169" s="152" t="s">
        <v>4090</v>
      </c>
      <c r="I169" s="149"/>
      <c r="L169" s="34"/>
      <c r="M169" s="150"/>
      <c r="T169" s="55"/>
      <c r="AT169" s="18" t="s">
        <v>255</v>
      </c>
      <c r="AU169" s="18" t="s">
        <v>21</v>
      </c>
    </row>
    <row r="170" spans="2:65" s="12" customFormat="1">
      <c r="B170" s="153"/>
      <c r="D170" s="147" t="s">
        <v>262</v>
      </c>
      <c r="E170" s="154" t="s">
        <v>29</v>
      </c>
      <c r="F170" s="155" t="s">
        <v>5556</v>
      </c>
      <c r="H170" s="156">
        <v>46</v>
      </c>
      <c r="I170" s="157"/>
      <c r="L170" s="153"/>
      <c r="M170" s="158"/>
      <c r="T170" s="159"/>
      <c r="AT170" s="154" t="s">
        <v>262</v>
      </c>
      <c r="AU170" s="154" t="s">
        <v>21</v>
      </c>
      <c r="AV170" s="12" t="s">
        <v>21</v>
      </c>
      <c r="AW170" s="12" t="s">
        <v>36</v>
      </c>
      <c r="AX170" s="12" t="s">
        <v>83</v>
      </c>
      <c r="AY170" s="154" t="s">
        <v>244</v>
      </c>
    </row>
    <row r="171" spans="2:65" s="1" customFormat="1" ht="16.5" customHeight="1">
      <c r="B171" s="34"/>
      <c r="C171" s="134" t="s">
        <v>378</v>
      </c>
      <c r="D171" s="134" t="s">
        <v>246</v>
      </c>
      <c r="E171" s="135" t="s">
        <v>477</v>
      </c>
      <c r="F171" s="136" t="s">
        <v>478</v>
      </c>
      <c r="G171" s="137" t="s">
        <v>274</v>
      </c>
      <c r="H171" s="138">
        <v>0.92</v>
      </c>
      <c r="I171" s="139"/>
      <c r="J171" s="140">
        <f>ROUND(I171*H171,2)</f>
        <v>0</v>
      </c>
      <c r="K171" s="136" t="s">
        <v>250</v>
      </c>
      <c r="L171" s="34"/>
      <c r="M171" s="141" t="s">
        <v>29</v>
      </c>
      <c r="N171" s="142" t="s">
        <v>46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251</v>
      </c>
      <c r="AT171" s="145" t="s">
        <v>246</v>
      </c>
      <c r="AU171" s="145" t="s">
        <v>21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251</v>
      </c>
      <c r="BM171" s="145" t="s">
        <v>5557</v>
      </c>
    </row>
    <row r="172" spans="2:65" s="1" customFormat="1">
      <c r="B172" s="34"/>
      <c r="D172" s="147" t="s">
        <v>253</v>
      </c>
      <c r="F172" s="148" t="s">
        <v>480</v>
      </c>
      <c r="I172" s="149"/>
      <c r="L172" s="34"/>
      <c r="M172" s="150"/>
      <c r="T172" s="55"/>
      <c r="AT172" s="18" t="s">
        <v>253</v>
      </c>
      <c r="AU172" s="18" t="s">
        <v>21</v>
      </c>
    </row>
    <row r="173" spans="2:65" s="1" customFormat="1">
      <c r="B173" s="34"/>
      <c r="D173" s="151" t="s">
        <v>255</v>
      </c>
      <c r="F173" s="152" t="s">
        <v>481</v>
      </c>
      <c r="I173" s="149"/>
      <c r="L173" s="34"/>
      <c r="M173" s="150"/>
      <c r="T173" s="55"/>
      <c r="AT173" s="18" t="s">
        <v>255</v>
      </c>
      <c r="AU173" s="18" t="s">
        <v>21</v>
      </c>
    </row>
    <row r="174" spans="2:65" s="11" customFormat="1" ht="22.9" customHeight="1">
      <c r="B174" s="122"/>
      <c r="D174" s="123" t="s">
        <v>74</v>
      </c>
      <c r="E174" s="132" t="s">
        <v>251</v>
      </c>
      <c r="F174" s="132" t="s">
        <v>587</v>
      </c>
      <c r="I174" s="125"/>
      <c r="J174" s="133">
        <f>BK174</f>
        <v>0</v>
      </c>
      <c r="L174" s="122"/>
      <c r="M174" s="127"/>
      <c r="P174" s="128">
        <f>SUM(P175:P183)</f>
        <v>0</v>
      </c>
      <c r="R174" s="128">
        <f>SUM(R175:R183)</f>
        <v>571.84511999999995</v>
      </c>
      <c r="T174" s="129">
        <f>SUM(T175:T183)</f>
        <v>0</v>
      </c>
      <c r="AR174" s="123" t="s">
        <v>83</v>
      </c>
      <c r="AT174" s="130" t="s">
        <v>74</v>
      </c>
      <c r="AU174" s="130" t="s">
        <v>83</v>
      </c>
      <c r="AY174" s="123" t="s">
        <v>244</v>
      </c>
      <c r="BK174" s="131">
        <f>SUM(BK175:BK183)</f>
        <v>0</v>
      </c>
    </row>
    <row r="175" spans="2:65" s="1" customFormat="1" ht="21.75" customHeight="1">
      <c r="B175" s="34"/>
      <c r="C175" s="134" t="s">
        <v>385</v>
      </c>
      <c r="D175" s="134" t="s">
        <v>246</v>
      </c>
      <c r="E175" s="135" t="s">
        <v>622</v>
      </c>
      <c r="F175" s="136" t="s">
        <v>623</v>
      </c>
      <c r="G175" s="137" t="s">
        <v>274</v>
      </c>
      <c r="H175" s="138">
        <v>33</v>
      </c>
      <c r="I175" s="139"/>
      <c r="J175" s="140">
        <f>ROUND(I175*H175,2)</f>
        <v>0</v>
      </c>
      <c r="K175" s="136" t="s">
        <v>29</v>
      </c>
      <c r="L175" s="34"/>
      <c r="M175" s="141" t="s">
        <v>29</v>
      </c>
      <c r="N175" s="142" t="s">
        <v>46</v>
      </c>
      <c r="P175" s="143">
        <f>O175*H175</f>
        <v>0</v>
      </c>
      <c r="Q175" s="143">
        <v>2.13408</v>
      </c>
      <c r="R175" s="143">
        <f>Q175*H175</f>
        <v>70.424639999999997</v>
      </c>
      <c r="S175" s="143">
        <v>0</v>
      </c>
      <c r="T175" s="144">
        <f>S175*H175</f>
        <v>0</v>
      </c>
      <c r="AR175" s="145" t="s">
        <v>251</v>
      </c>
      <c r="AT175" s="145" t="s">
        <v>246</v>
      </c>
      <c r="AU175" s="145" t="s">
        <v>21</v>
      </c>
      <c r="AY175" s="18" t="s">
        <v>244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83</v>
      </c>
      <c r="BK175" s="146">
        <f>ROUND(I175*H175,2)</f>
        <v>0</v>
      </c>
      <c r="BL175" s="18" t="s">
        <v>251</v>
      </c>
      <c r="BM175" s="145" t="s">
        <v>5558</v>
      </c>
    </row>
    <row r="176" spans="2:65" s="12" customFormat="1">
      <c r="B176" s="153"/>
      <c r="D176" s="147" t="s">
        <v>262</v>
      </c>
      <c r="E176" s="154" t="s">
        <v>29</v>
      </c>
      <c r="F176" s="155" t="s">
        <v>5559</v>
      </c>
      <c r="H176" s="156">
        <v>33</v>
      </c>
      <c r="I176" s="157"/>
      <c r="L176" s="153"/>
      <c r="M176" s="158"/>
      <c r="T176" s="159"/>
      <c r="AT176" s="154" t="s">
        <v>262</v>
      </c>
      <c r="AU176" s="154" t="s">
        <v>21</v>
      </c>
      <c r="AV176" s="12" t="s">
        <v>21</v>
      </c>
      <c r="AW176" s="12" t="s">
        <v>36</v>
      </c>
      <c r="AX176" s="12" t="s">
        <v>83</v>
      </c>
      <c r="AY176" s="154" t="s">
        <v>244</v>
      </c>
    </row>
    <row r="177" spans="2:65" s="1" customFormat="1" ht="24.2" customHeight="1">
      <c r="B177" s="34"/>
      <c r="C177" s="134" t="s">
        <v>7</v>
      </c>
      <c r="D177" s="134" t="s">
        <v>246</v>
      </c>
      <c r="E177" s="135" t="s">
        <v>627</v>
      </c>
      <c r="F177" s="136" t="s">
        <v>628</v>
      </c>
      <c r="G177" s="137" t="s">
        <v>274</v>
      </c>
      <c r="H177" s="138">
        <v>206</v>
      </c>
      <c r="I177" s="139"/>
      <c r="J177" s="140">
        <f>ROUND(I177*H177,2)</f>
        <v>0</v>
      </c>
      <c r="K177" s="136" t="s">
        <v>29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2.4340799999999998</v>
      </c>
      <c r="R177" s="143">
        <f>Q177*H177</f>
        <v>501.42047999999994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5560</v>
      </c>
    </row>
    <row r="178" spans="2:65" s="1" customFormat="1" ht="19.5">
      <c r="B178" s="34"/>
      <c r="D178" s="147" t="s">
        <v>284</v>
      </c>
      <c r="F178" s="167" t="s">
        <v>630</v>
      </c>
      <c r="I178" s="149"/>
      <c r="L178" s="34"/>
      <c r="M178" s="150"/>
      <c r="T178" s="55"/>
      <c r="AT178" s="18" t="s">
        <v>284</v>
      </c>
      <c r="AU178" s="18" t="s">
        <v>21</v>
      </c>
    </row>
    <row r="179" spans="2:65" s="12" customFormat="1">
      <c r="B179" s="153"/>
      <c r="D179" s="147" t="s">
        <v>262</v>
      </c>
      <c r="E179" s="154" t="s">
        <v>29</v>
      </c>
      <c r="F179" s="155" t="s">
        <v>5561</v>
      </c>
      <c r="H179" s="156">
        <v>206</v>
      </c>
      <c r="I179" s="157"/>
      <c r="L179" s="153"/>
      <c r="M179" s="158"/>
      <c r="T179" s="159"/>
      <c r="AT179" s="154" t="s">
        <v>262</v>
      </c>
      <c r="AU179" s="154" t="s">
        <v>21</v>
      </c>
      <c r="AV179" s="12" t="s">
        <v>21</v>
      </c>
      <c r="AW179" s="12" t="s">
        <v>36</v>
      </c>
      <c r="AX179" s="12" t="s">
        <v>83</v>
      </c>
      <c r="AY179" s="154" t="s">
        <v>244</v>
      </c>
    </row>
    <row r="180" spans="2:65" s="1" customFormat="1" ht="16.5" customHeight="1">
      <c r="B180" s="34"/>
      <c r="C180" s="134" t="s">
        <v>399</v>
      </c>
      <c r="D180" s="134" t="s">
        <v>246</v>
      </c>
      <c r="E180" s="135" t="s">
        <v>633</v>
      </c>
      <c r="F180" s="136" t="s">
        <v>634</v>
      </c>
      <c r="G180" s="137" t="s">
        <v>249</v>
      </c>
      <c r="H180" s="138">
        <v>221</v>
      </c>
      <c r="I180" s="139"/>
      <c r="J180" s="140">
        <f>ROUND(I180*H180,2)</f>
        <v>0</v>
      </c>
      <c r="K180" s="136" t="s">
        <v>250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251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5562</v>
      </c>
    </row>
    <row r="181" spans="2:65" s="1" customFormat="1" ht="19.5">
      <c r="B181" s="34"/>
      <c r="D181" s="147" t="s">
        <v>253</v>
      </c>
      <c r="F181" s="148" t="s">
        <v>636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>
      <c r="B182" s="34"/>
      <c r="D182" s="151" t="s">
        <v>255</v>
      </c>
      <c r="F182" s="152" t="s">
        <v>637</v>
      </c>
      <c r="I182" s="149"/>
      <c r="L182" s="34"/>
      <c r="M182" s="150"/>
      <c r="T182" s="55"/>
      <c r="AT182" s="18" t="s">
        <v>255</v>
      </c>
      <c r="AU182" s="18" t="s">
        <v>21</v>
      </c>
    </row>
    <row r="183" spans="2:65" s="12" customFormat="1">
      <c r="B183" s="153"/>
      <c r="D183" s="147" t="s">
        <v>262</v>
      </c>
      <c r="E183" s="154" t="s">
        <v>29</v>
      </c>
      <c r="F183" s="155" t="s">
        <v>5563</v>
      </c>
      <c r="H183" s="156">
        <v>221</v>
      </c>
      <c r="I183" s="157"/>
      <c r="L183" s="153"/>
      <c r="M183" s="158"/>
      <c r="T183" s="159"/>
      <c r="AT183" s="154" t="s">
        <v>262</v>
      </c>
      <c r="AU183" s="154" t="s">
        <v>21</v>
      </c>
      <c r="AV183" s="12" t="s">
        <v>21</v>
      </c>
      <c r="AW183" s="12" t="s">
        <v>36</v>
      </c>
      <c r="AX183" s="12" t="s">
        <v>83</v>
      </c>
      <c r="AY183" s="154" t="s">
        <v>244</v>
      </c>
    </row>
    <row r="184" spans="2:65" s="11" customFormat="1" ht="22.9" customHeight="1">
      <c r="B184" s="122"/>
      <c r="D184" s="123" t="s">
        <v>74</v>
      </c>
      <c r="E184" s="132" t="s">
        <v>775</v>
      </c>
      <c r="F184" s="132" t="s">
        <v>776</v>
      </c>
      <c r="I184" s="125"/>
      <c r="J184" s="133">
        <f>BK184</f>
        <v>0</v>
      </c>
      <c r="L184" s="122"/>
      <c r="M184" s="127"/>
      <c r="P184" s="128">
        <f>SUM(P185:P187)</f>
        <v>0</v>
      </c>
      <c r="R184" s="128">
        <f>SUM(R185:R187)</f>
        <v>0</v>
      </c>
      <c r="T184" s="129">
        <f>SUM(T185:T187)</f>
        <v>0</v>
      </c>
      <c r="AR184" s="123" t="s">
        <v>83</v>
      </c>
      <c r="AT184" s="130" t="s">
        <v>74</v>
      </c>
      <c r="AU184" s="130" t="s">
        <v>83</v>
      </c>
      <c r="AY184" s="123" t="s">
        <v>244</v>
      </c>
      <c r="BK184" s="131">
        <f>SUM(BK185:BK187)</f>
        <v>0</v>
      </c>
    </row>
    <row r="185" spans="2:65" s="1" customFormat="1" ht="16.5" customHeight="1">
      <c r="B185" s="34"/>
      <c r="C185" s="134" t="s">
        <v>406</v>
      </c>
      <c r="D185" s="134" t="s">
        <v>246</v>
      </c>
      <c r="E185" s="135" t="s">
        <v>778</v>
      </c>
      <c r="F185" s="136" t="s">
        <v>779</v>
      </c>
      <c r="G185" s="137" t="s">
        <v>416</v>
      </c>
      <c r="H185" s="138">
        <v>571.846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5564</v>
      </c>
    </row>
    <row r="186" spans="2:65" s="1" customFormat="1">
      <c r="B186" s="34"/>
      <c r="D186" s="147" t="s">
        <v>253</v>
      </c>
      <c r="F186" s="148" t="s">
        <v>781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782</v>
      </c>
      <c r="I187" s="149"/>
      <c r="L187" s="34"/>
      <c r="M187" s="185"/>
      <c r="N187" s="186"/>
      <c r="O187" s="186"/>
      <c r="P187" s="186"/>
      <c r="Q187" s="186"/>
      <c r="R187" s="186"/>
      <c r="S187" s="186"/>
      <c r="T187" s="187"/>
      <c r="AT187" s="18" t="s">
        <v>255</v>
      </c>
      <c r="AU187" s="18" t="s">
        <v>21</v>
      </c>
    </row>
    <row r="188" spans="2:65" s="1" customFormat="1" ht="6.95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34"/>
    </row>
  </sheetData>
  <sheetProtection algorithmName="SHA-512" hashValue="OTU8jTkmZoCkj0mZqMfbW1b1eb8TDvpze7AorpzIcPwxNXzG8P6Vjy6G8ZNzetJpvXTAdrpMhMd0dyMVMFpJdA==" saltValue="gG4+UedPtlqK8fnMmUW0BthhSMYBYfUyIRIzf4m+M7xtQBSWgSc68IkHPgW40Vpvzsd5XokkLzQYoEUhTD86Hw==" spinCount="100000" sheet="1" objects="1" scenarios="1" formatColumns="0" formatRows="0" autoFilter="0"/>
  <autoFilter ref="C82:K187" xr:uid="{00000000-0009-0000-0000-00001D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D00-000000000000}"/>
    <hyperlink ref="F92" r:id="rId2" xr:uid="{00000000-0004-0000-1D00-000001000000}"/>
    <hyperlink ref="F96" r:id="rId3" xr:uid="{00000000-0004-0000-1D00-000002000000}"/>
    <hyperlink ref="F100" r:id="rId4" xr:uid="{00000000-0004-0000-1D00-000003000000}"/>
    <hyperlink ref="F108" r:id="rId5" xr:uid="{00000000-0004-0000-1D00-000004000000}"/>
    <hyperlink ref="F124" r:id="rId6" xr:uid="{00000000-0004-0000-1D00-000005000000}"/>
    <hyperlink ref="F129" r:id="rId7" xr:uid="{00000000-0004-0000-1D00-000006000000}"/>
    <hyperlink ref="F137" r:id="rId8" xr:uid="{00000000-0004-0000-1D00-000007000000}"/>
    <hyperlink ref="F141" r:id="rId9" xr:uid="{00000000-0004-0000-1D00-000008000000}"/>
    <hyperlink ref="F145" r:id="rId10" xr:uid="{00000000-0004-0000-1D00-000009000000}"/>
    <hyperlink ref="F153" r:id="rId11" xr:uid="{00000000-0004-0000-1D00-00000A000000}"/>
    <hyperlink ref="F157" r:id="rId12" xr:uid="{00000000-0004-0000-1D00-00000B000000}"/>
    <hyperlink ref="F163" r:id="rId13" xr:uid="{00000000-0004-0000-1D00-00000C000000}"/>
    <hyperlink ref="F166" r:id="rId14" xr:uid="{00000000-0004-0000-1D00-00000D000000}"/>
    <hyperlink ref="F169" r:id="rId15" xr:uid="{00000000-0004-0000-1D00-00000E000000}"/>
    <hyperlink ref="F173" r:id="rId16" xr:uid="{00000000-0004-0000-1D00-00000F000000}"/>
    <hyperlink ref="F182" r:id="rId17" xr:uid="{00000000-0004-0000-1D00-000010000000}"/>
    <hyperlink ref="F187" r:id="rId18" xr:uid="{00000000-0004-0000-1D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34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175</v>
      </c>
      <c r="AZ2" s="92" t="s">
        <v>819</v>
      </c>
      <c r="BA2" s="92" t="s">
        <v>29</v>
      </c>
      <c r="BB2" s="92" t="s">
        <v>29</v>
      </c>
      <c r="BC2" s="92" t="s">
        <v>5565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5566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ROUND(J87,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ROUND((SUM(BE87:BE339)),  2)</f>
        <v>0</v>
      </c>
      <c r="I33" s="96">
        <v>0.21</v>
      </c>
      <c r="J33" s="85">
        <f>ROUND(((SUM(BE87:BE339))*I33),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ROUND((SUM(BF87:BF339)),  2)</f>
        <v>0</v>
      </c>
      <c r="I34" s="96">
        <v>0.15</v>
      </c>
      <c r="J34" s="85">
        <f>ROUND(((SUM(BF87:BF339))*I34),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ROUND((SUM(BG87:BG339)),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ROUND((SUM(BH87:BH339)),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ROUND((SUM(BI87:BI339)),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040.52.1 - Přeložka vodovodu DN 100 v km 1,201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J87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J88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J89</f>
        <v>0</v>
      </c>
      <c r="L61" s="110"/>
    </row>
    <row r="62" spans="2:47" s="9" customFormat="1" ht="19.899999999999999" customHeight="1">
      <c r="B62" s="110"/>
      <c r="D62" s="111" t="s">
        <v>219</v>
      </c>
      <c r="E62" s="112"/>
      <c r="F62" s="112"/>
      <c r="G62" s="112"/>
      <c r="H62" s="112"/>
      <c r="I62" s="112"/>
      <c r="J62" s="113">
        <f>J176</f>
        <v>0</v>
      </c>
      <c r="L62" s="110"/>
    </row>
    <row r="63" spans="2:47" s="9" customFormat="1" ht="19.899999999999999" customHeight="1">
      <c r="B63" s="110"/>
      <c r="D63" s="111" t="s">
        <v>221</v>
      </c>
      <c r="E63" s="112"/>
      <c r="F63" s="112"/>
      <c r="G63" s="112"/>
      <c r="H63" s="112"/>
      <c r="I63" s="112"/>
      <c r="J63" s="113">
        <f>J192</f>
        <v>0</v>
      </c>
      <c r="L63" s="110"/>
    </row>
    <row r="64" spans="2:47" s="9" customFormat="1" ht="19.899999999999999" customHeight="1">
      <c r="B64" s="110"/>
      <c r="D64" s="111" t="s">
        <v>1345</v>
      </c>
      <c r="E64" s="112"/>
      <c r="F64" s="112"/>
      <c r="G64" s="112"/>
      <c r="H64" s="112"/>
      <c r="I64" s="112"/>
      <c r="J64" s="113">
        <f>J201</f>
        <v>0</v>
      </c>
      <c r="L64" s="110"/>
    </row>
    <row r="65" spans="2:12" s="9" customFormat="1" ht="19.899999999999999" customHeight="1">
      <c r="B65" s="110"/>
      <c r="D65" s="111" t="s">
        <v>222</v>
      </c>
      <c r="E65" s="112"/>
      <c r="F65" s="112"/>
      <c r="G65" s="112"/>
      <c r="H65" s="112"/>
      <c r="I65" s="112"/>
      <c r="J65" s="113">
        <f>J331</f>
        <v>0</v>
      </c>
      <c r="L65" s="110"/>
    </row>
    <row r="66" spans="2:12" s="9" customFormat="1" ht="19.899999999999999" customHeight="1">
      <c r="B66" s="110"/>
      <c r="D66" s="111" t="s">
        <v>223</v>
      </c>
      <c r="E66" s="112"/>
      <c r="F66" s="112"/>
      <c r="G66" s="112"/>
      <c r="H66" s="112"/>
      <c r="I66" s="112"/>
      <c r="J66" s="113">
        <f>J335</f>
        <v>0</v>
      </c>
      <c r="L66" s="110"/>
    </row>
    <row r="67" spans="2:12" s="9" customFormat="1" ht="19.899999999999999" customHeight="1">
      <c r="B67" s="110"/>
      <c r="D67" s="111" t="s">
        <v>224</v>
      </c>
      <c r="E67" s="112"/>
      <c r="F67" s="112"/>
      <c r="G67" s="112"/>
      <c r="H67" s="112"/>
      <c r="I67" s="112"/>
      <c r="J67" s="113">
        <f>J336</f>
        <v>0</v>
      </c>
      <c r="L67" s="110"/>
    </row>
    <row r="68" spans="2:12" s="1" customFormat="1" ht="21.75" customHeight="1">
      <c r="B68" s="34"/>
      <c r="L68" s="34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>
      <c r="B74" s="34"/>
      <c r="C74" s="22" t="s">
        <v>229</v>
      </c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36" t="str">
        <f>E7</f>
        <v>Opatření Zátor-Loučky, OHO, Dílčí stavba 02.040 Opatření v úseku Zátor - Loučky</v>
      </c>
      <c r="F77" s="337"/>
      <c r="G77" s="337"/>
      <c r="H77" s="337"/>
      <c r="L77" s="34"/>
    </row>
    <row r="78" spans="2:12" s="1" customFormat="1" ht="12" customHeight="1">
      <c r="B78" s="34"/>
      <c r="C78" s="28" t="s">
        <v>210</v>
      </c>
      <c r="L78" s="34"/>
    </row>
    <row r="79" spans="2:12" s="1" customFormat="1" ht="16.5" customHeight="1">
      <c r="B79" s="34"/>
      <c r="E79" s="310" t="str">
        <f>E9</f>
        <v>040.52.1 - Přeložka vodovodu DN 100 v km 1,201</v>
      </c>
      <c r="F79" s="335"/>
      <c r="G79" s="335"/>
      <c r="H79" s="335"/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Zátor</v>
      </c>
      <c r="I81" s="28" t="s">
        <v>24</v>
      </c>
      <c r="J81" s="51">
        <f>IF(J12="","",J12)</f>
        <v>45897</v>
      </c>
      <c r="L81" s="34"/>
    </row>
    <row r="82" spans="2:65" s="1" customFormat="1" ht="6.95" customHeight="1">
      <c r="B82" s="34"/>
      <c r="L82" s="34"/>
    </row>
    <row r="83" spans="2:65" s="1" customFormat="1" ht="15.2" customHeight="1">
      <c r="B83" s="34"/>
      <c r="C83" s="28" t="s">
        <v>27</v>
      </c>
      <c r="F83" s="26" t="str">
        <f>E15</f>
        <v>Povodí Odry, státní podnik</v>
      </c>
      <c r="I83" s="28" t="s">
        <v>34</v>
      </c>
      <c r="J83" s="32" t="str">
        <f>E21</f>
        <v>AQUATIS, a.s.</v>
      </c>
      <c r="L83" s="34"/>
    </row>
    <row r="84" spans="2:65" s="1" customFormat="1" ht="25.7" customHeight="1">
      <c r="B84" s="34"/>
      <c r="C84" s="28" t="s">
        <v>32</v>
      </c>
      <c r="F84" s="26" t="str">
        <f>IF(E18="","",E18)</f>
        <v>Vyplň údaj</v>
      </c>
      <c r="I84" s="28" t="s">
        <v>37</v>
      </c>
      <c r="J84" s="32" t="str">
        <f>E24</f>
        <v>Ing. Michal Jendruščák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4"/>
      <c r="C86" s="115" t="s">
        <v>230</v>
      </c>
      <c r="D86" s="116" t="s">
        <v>60</v>
      </c>
      <c r="E86" s="116" t="s">
        <v>56</v>
      </c>
      <c r="F86" s="116" t="s">
        <v>57</v>
      </c>
      <c r="G86" s="116" t="s">
        <v>231</v>
      </c>
      <c r="H86" s="116" t="s">
        <v>232</v>
      </c>
      <c r="I86" s="116" t="s">
        <v>233</v>
      </c>
      <c r="J86" s="116" t="s">
        <v>214</v>
      </c>
      <c r="K86" s="117" t="s">
        <v>234</v>
      </c>
      <c r="L86" s="114"/>
      <c r="M86" s="58" t="s">
        <v>29</v>
      </c>
      <c r="N86" s="59" t="s">
        <v>45</v>
      </c>
      <c r="O86" s="59" t="s">
        <v>235</v>
      </c>
      <c r="P86" s="59" t="s">
        <v>236</v>
      </c>
      <c r="Q86" s="59" t="s">
        <v>237</v>
      </c>
      <c r="R86" s="59" t="s">
        <v>238</v>
      </c>
      <c r="S86" s="59" t="s">
        <v>239</v>
      </c>
      <c r="T86" s="60" t="s">
        <v>240</v>
      </c>
    </row>
    <row r="87" spans="2:65" s="1" customFormat="1" ht="22.9" customHeight="1">
      <c r="B87" s="34"/>
      <c r="C87" s="63" t="s">
        <v>241</v>
      </c>
      <c r="J87" s="118">
        <f>BK87</f>
        <v>0</v>
      </c>
      <c r="L87" s="34"/>
      <c r="M87" s="61"/>
      <c r="N87" s="52"/>
      <c r="O87" s="52"/>
      <c r="P87" s="119">
        <f>P88</f>
        <v>0</v>
      </c>
      <c r="Q87" s="52"/>
      <c r="R87" s="119">
        <f>R88</f>
        <v>146.27203225000002</v>
      </c>
      <c r="S87" s="52"/>
      <c r="T87" s="120">
        <f>T88</f>
        <v>0</v>
      </c>
      <c r="AT87" s="18" t="s">
        <v>74</v>
      </c>
      <c r="AU87" s="18" t="s">
        <v>215</v>
      </c>
      <c r="BK87" s="121">
        <f>BK88</f>
        <v>0</v>
      </c>
    </row>
    <row r="88" spans="2:65" s="11" customFormat="1" ht="25.9" customHeight="1">
      <c r="B88" s="122"/>
      <c r="D88" s="123" t="s">
        <v>74</v>
      </c>
      <c r="E88" s="124" t="s">
        <v>242</v>
      </c>
      <c r="F88" s="124" t="s">
        <v>243</v>
      </c>
      <c r="I88" s="125"/>
      <c r="J88" s="126">
        <f>BK88</f>
        <v>0</v>
      </c>
      <c r="L88" s="122"/>
      <c r="M88" s="127"/>
      <c r="P88" s="128">
        <f>P89+P176+P192+P201+P331+P335+P336</f>
        <v>0</v>
      </c>
      <c r="R88" s="128">
        <f>R89+R176+R192+R201+R331+R335+R336</f>
        <v>146.27203225000002</v>
      </c>
      <c r="T88" s="129">
        <f>T89+T176+T192+T201+T331+T335+T336</f>
        <v>0</v>
      </c>
      <c r="AR88" s="123" t="s">
        <v>83</v>
      </c>
      <c r="AT88" s="130" t="s">
        <v>74</v>
      </c>
      <c r="AU88" s="130" t="s">
        <v>75</v>
      </c>
      <c r="AY88" s="123" t="s">
        <v>244</v>
      </c>
      <c r="BK88" s="131">
        <f>BK89+BK176+BK192+BK201+BK331+BK335+BK336</f>
        <v>0</v>
      </c>
    </row>
    <row r="89" spans="2:65" s="11" customFormat="1" ht="22.9" customHeight="1">
      <c r="B89" s="122"/>
      <c r="D89" s="123" t="s">
        <v>74</v>
      </c>
      <c r="E89" s="132" t="s">
        <v>83</v>
      </c>
      <c r="F89" s="132" t="s">
        <v>245</v>
      </c>
      <c r="I89" s="125"/>
      <c r="J89" s="133">
        <f>BK89</f>
        <v>0</v>
      </c>
      <c r="L89" s="122"/>
      <c r="M89" s="127"/>
      <c r="P89" s="128">
        <f>SUM(P90:P175)</f>
        <v>0</v>
      </c>
      <c r="R89" s="128">
        <f>SUM(R90:R175)</f>
        <v>141.57416800000001</v>
      </c>
      <c r="T89" s="129">
        <f>SUM(T90:T175)</f>
        <v>0</v>
      </c>
      <c r="AR89" s="123" t="s">
        <v>83</v>
      </c>
      <c r="AT89" s="130" t="s">
        <v>74</v>
      </c>
      <c r="AU89" s="130" t="s">
        <v>83</v>
      </c>
      <c r="AY89" s="123" t="s">
        <v>244</v>
      </c>
      <c r="BK89" s="131">
        <f>SUM(BK90:BK175)</f>
        <v>0</v>
      </c>
    </row>
    <row r="90" spans="2:65" s="1" customFormat="1" ht="16.5" customHeight="1">
      <c r="B90" s="34"/>
      <c r="C90" s="134" t="s">
        <v>83</v>
      </c>
      <c r="D90" s="134" t="s">
        <v>246</v>
      </c>
      <c r="E90" s="135" t="s">
        <v>1349</v>
      </c>
      <c r="F90" s="136" t="s">
        <v>1350</v>
      </c>
      <c r="G90" s="137" t="s">
        <v>1351</v>
      </c>
      <c r="H90" s="138">
        <v>224</v>
      </c>
      <c r="I90" s="139"/>
      <c r="J90" s="140">
        <f>ROUND(I90*H90,2)</f>
        <v>0</v>
      </c>
      <c r="K90" s="136" t="s">
        <v>250</v>
      </c>
      <c r="L90" s="34"/>
      <c r="M90" s="141" t="s">
        <v>29</v>
      </c>
      <c r="N90" s="142" t="s">
        <v>46</v>
      </c>
      <c r="P90" s="143">
        <f>O90*H90</f>
        <v>0</v>
      </c>
      <c r="Q90" s="143">
        <v>3.0000000000000001E-5</v>
      </c>
      <c r="R90" s="143">
        <f>Q90*H90</f>
        <v>6.7200000000000003E-3</v>
      </c>
      <c r="S90" s="143">
        <v>0</v>
      </c>
      <c r="T90" s="144">
        <f>S90*H90</f>
        <v>0</v>
      </c>
      <c r="AR90" s="145" t="s">
        <v>251</v>
      </c>
      <c r="AT90" s="145" t="s">
        <v>246</v>
      </c>
      <c r="AU90" s="145" t="s">
        <v>21</v>
      </c>
      <c r="AY90" s="18" t="s">
        <v>244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83</v>
      </c>
      <c r="BK90" s="146">
        <f>ROUND(I90*H90,2)</f>
        <v>0</v>
      </c>
      <c r="BL90" s="18" t="s">
        <v>251</v>
      </c>
      <c r="BM90" s="145" t="s">
        <v>5567</v>
      </c>
    </row>
    <row r="91" spans="2:65" s="1" customFormat="1">
      <c r="B91" s="34"/>
      <c r="D91" s="147" t="s">
        <v>253</v>
      </c>
      <c r="F91" s="148" t="s">
        <v>1353</v>
      </c>
      <c r="I91" s="149"/>
      <c r="L91" s="34"/>
      <c r="M91" s="150"/>
      <c r="T91" s="55"/>
      <c r="AT91" s="18" t="s">
        <v>253</v>
      </c>
      <c r="AU91" s="18" t="s">
        <v>21</v>
      </c>
    </row>
    <row r="92" spans="2:65" s="1" customFormat="1">
      <c r="B92" s="34"/>
      <c r="D92" s="151" t="s">
        <v>255</v>
      </c>
      <c r="F92" s="152" t="s">
        <v>1354</v>
      </c>
      <c r="I92" s="149"/>
      <c r="L92" s="34"/>
      <c r="M92" s="150"/>
      <c r="T92" s="55"/>
      <c r="AT92" s="18" t="s">
        <v>255</v>
      </c>
      <c r="AU92" s="18" t="s">
        <v>21</v>
      </c>
    </row>
    <row r="93" spans="2:65" s="12" customFormat="1">
      <c r="B93" s="153"/>
      <c r="D93" s="147" t="s">
        <v>262</v>
      </c>
      <c r="E93" s="154" t="s">
        <v>29</v>
      </c>
      <c r="F93" s="155" t="s">
        <v>5568</v>
      </c>
      <c r="H93" s="156">
        <v>224</v>
      </c>
      <c r="I93" s="157"/>
      <c r="L93" s="153"/>
      <c r="M93" s="158"/>
      <c r="T93" s="159"/>
      <c r="AT93" s="154" t="s">
        <v>262</v>
      </c>
      <c r="AU93" s="154" t="s">
        <v>21</v>
      </c>
      <c r="AV93" s="12" t="s">
        <v>21</v>
      </c>
      <c r="AW93" s="12" t="s">
        <v>36</v>
      </c>
      <c r="AX93" s="12" t="s">
        <v>83</v>
      </c>
      <c r="AY93" s="154" t="s">
        <v>244</v>
      </c>
    </row>
    <row r="94" spans="2:65" s="1" customFormat="1" ht="16.5" customHeight="1">
      <c r="B94" s="34"/>
      <c r="C94" s="134" t="s">
        <v>21</v>
      </c>
      <c r="D94" s="134" t="s">
        <v>246</v>
      </c>
      <c r="E94" s="135" t="s">
        <v>1356</v>
      </c>
      <c r="F94" s="136" t="s">
        <v>1357</v>
      </c>
      <c r="G94" s="137" t="s">
        <v>1358</v>
      </c>
      <c r="H94" s="138">
        <v>28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5569</v>
      </c>
    </row>
    <row r="95" spans="2:65" s="1" customFormat="1">
      <c r="B95" s="34"/>
      <c r="D95" s="147" t="s">
        <v>253</v>
      </c>
      <c r="F95" s="148" t="s">
        <v>1360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1361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2" customFormat="1">
      <c r="B97" s="153"/>
      <c r="D97" s="147" t="s">
        <v>262</v>
      </c>
      <c r="E97" s="154" t="s">
        <v>29</v>
      </c>
      <c r="F97" s="155" t="s">
        <v>5570</v>
      </c>
      <c r="H97" s="156">
        <v>28</v>
      </c>
      <c r="I97" s="157"/>
      <c r="L97" s="153"/>
      <c r="M97" s="158"/>
      <c r="T97" s="159"/>
      <c r="AT97" s="154" t="s">
        <v>262</v>
      </c>
      <c r="AU97" s="154" t="s">
        <v>21</v>
      </c>
      <c r="AV97" s="12" t="s">
        <v>21</v>
      </c>
      <c r="AW97" s="12" t="s">
        <v>36</v>
      </c>
      <c r="AX97" s="12" t="s">
        <v>83</v>
      </c>
      <c r="AY97" s="154" t="s">
        <v>244</v>
      </c>
    </row>
    <row r="98" spans="2:65" s="1" customFormat="1" ht="16.5" customHeight="1">
      <c r="B98" s="34"/>
      <c r="C98" s="134" t="s">
        <v>264</v>
      </c>
      <c r="D98" s="134" t="s">
        <v>246</v>
      </c>
      <c r="E98" s="135" t="s">
        <v>2695</v>
      </c>
      <c r="F98" s="136" t="s">
        <v>2696</v>
      </c>
      <c r="G98" s="137" t="s">
        <v>249</v>
      </c>
      <c r="H98" s="138">
        <v>90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5571</v>
      </c>
    </row>
    <row r="99" spans="2:65" s="1" customFormat="1">
      <c r="B99" s="34"/>
      <c r="D99" s="147" t="s">
        <v>253</v>
      </c>
      <c r="F99" s="148" t="s">
        <v>2698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2699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5572</v>
      </c>
      <c r="H101" s="156">
        <v>90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83</v>
      </c>
      <c r="AY101" s="154" t="s">
        <v>244</v>
      </c>
    </row>
    <row r="102" spans="2:65" s="1" customFormat="1" ht="16.5" customHeight="1">
      <c r="B102" s="34"/>
      <c r="C102" s="134" t="s">
        <v>251</v>
      </c>
      <c r="D102" s="134" t="s">
        <v>246</v>
      </c>
      <c r="E102" s="135" t="s">
        <v>5573</v>
      </c>
      <c r="F102" s="136" t="s">
        <v>5574</v>
      </c>
      <c r="G102" s="137" t="s">
        <v>274</v>
      </c>
      <c r="H102" s="138">
        <v>141.24</v>
      </c>
      <c r="I102" s="139"/>
      <c r="J102" s="140">
        <f>ROUND(I102*H102,2)</f>
        <v>0</v>
      </c>
      <c r="K102" s="136" t="s">
        <v>250</v>
      </c>
      <c r="L102" s="34"/>
      <c r="M102" s="141" t="s">
        <v>29</v>
      </c>
      <c r="N102" s="142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251</v>
      </c>
      <c r="AT102" s="145" t="s">
        <v>246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5575</v>
      </c>
    </row>
    <row r="103" spans="2:65" s="1" customFormat="1">
      <c r="B103" s="34"/>
      <c r="D103" s="147" t="s">
        <v>253</v>
      </c>
      <c r="F103" s="148" t="s">
        <v>5576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>
      <c r="B104" s="34"/>
      <c r="D104" s="151" t="s">
        <v>255</v>
      </c>
      <c r="F104" s="152" t="s">
        <v>5577</v>
      </c>
      <c r="I104" s="149"/>
      <c r="L104" s="34"/>
      <c r="M104" s="150"/>
      <c r="T104" s="55"/>
      <c r="AT104" s="18" t="s">
        <v>255</v>
      </c>
      <c r="AU104" s="18" t="s">
        <v>21</v>
      </c>
    </row>
    <row r="105" spans="2:65" s="1" customFormat="1" ht="19.5">
      <c r="B105" s="34"/>
      <c r="D105" s="147" t="s">
        <v>284</v>
      </c>
      <c r="F105" s="167" t="s">
        <v>5578</v>
      </c>
      <c r="I105" s="149"/>
      <c r="L105" s="34"/>
      <c r="M105" s="150"/>
      <c r="T105" s="55"/>
      <c r="AT105" s="18" t="s">
        <v>284</v>
      </c>
      <c r="AU105" s="18" t="s">
        <v>21</v>
      </c>
    </row>
    <row r="106" spans="2:65" s="12" customFormat="1">
      <c r="B106" s="153"/>
      <c r="D106" s="147" t="s">
        <v>262</v>
      </c>
      <c r="E106" s="154" t="s">
        <v>29</v>
      </c>
      <c r="F106" s="155" t="s">
        <v>5579</v>
      </c>
      <c r="H106" s="156">
        <v>106.59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2" customFormat="1">
      <c r="B107" s="153"/>
      <c r="D107" s="147" t="s">
        <v>262</v>
      </c>
      <c r="E107" s="154" t="s">
        <v>29</v>
      </c>
      <c r="F107" s="155" t="s">
        <v>5580</v>
      </c>
      <c r="H107" s="156">
        <v>34.65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75</v>
      </c>
      <c r="AY107" s="154" t="s">
        <v>244</v>
      </c>
    </row>
    <row r="108" spans="2:65" s="13" customFormat="1">
      <c r="B108" s="160"/>
      <c r="D108" s="147" t="s">
        <v>262</v>
      </c>
      <c r="E108" s="161" t="s">
        <v>29</v>
      </c>
      <c r="F108" s="162" t="s">
        <v>271</v>
      </c>
      <c r="H108" s="163">
        <v>141.24</v>
      </c>
      <c r="I108" s="164"/>
      <c r="L108" s="160"/>
      <c r="M108" s="165"/>
      <c r="T108" s="166"/>
      <c r="AT108" s="161" t="s">
        <v>262</v>
      </c>
      <c r="AU108" s="161" t="s">
        <v>21</v>
      </c>
      <c r="AV108" s="13" t="s">
        <v>251</v>
      </c>
      <c r="AW108" s="13" t="s">
        <v>36</v>
      </c>
      <c r="AX108" s="13" t="s">
        <v>83</v>
      </c>
      <c r="AY108" s="161" t="s">
        <v>244</v>
      </c>
    </row>
    <row r="109" spans="2:65" s="1" customFormat="1" ht="24.2" customHeight="1">
      <c r="B109" s="34"/>
      <c r="C109" s="134" t="s">
        <v>279</v>
      </c>
      <c r="D109" s="134" t="s">
        <v>246</v>
      </c>
      <c r="E109" s="135" t="s">
        <v>5581</v>
      </c>
      <c r="F109" s="136" t="s">
        <v>5582</v>
      </c>
      <c r="G109" s="137" t="s">
        <v>591</v>
      </c>
      <c r="H109" s="138">
        <v>69</v>
      </c>
      <c r="I109" s="139"/>
      <c r="J109" s="140">
        <f>ROUND(I109*H109,2)</f>
        <v>0</v>
      </c>
      <c r="K109" s="136" t="s">
        <v>29</v>
      </c>
      <c r="L109" s="34"/>
      <c r="M109" s="141" t="s">
        <v>29</v>
      </c>
      <c r="N109" s="142" t="s">
        <v>46</v>
      </c>
      <c r="P109" s="143">
        <f>O109*H109</f>
        <v>0</v>
      </c>
      <c r="Q109" s="143">
        <v>4.0000000000000001E-3</v>
      </c>
      <c r="R109" s="143">
        <f>Q109*H109</f>
        <v>0.27600000000000002</v>
      </c>
      <c r="S109" s="143">
        <v>0</v>
      </c>
      <c r="T109" s="144">
        <f>S109*H109</f>
        <v>0</v>
      </c>
      <c r="AR109" s="145" t="s">
        <v>251</v>
      </c>
      <c r="AT109" s="145" t="s">
        <v>246</v>
      </c>
      <c r="AU109" s="145" t="s">
        <v>21</v>
      </c>
      <c r="AY109" s="18" t="s">
        <v>244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83</v>
      </c>
      <c r="BK109" s="146">
        <f>ROUND(I109*H109,2)</f>
        <v>0</v>
      </c>
      <c r="BL109" s="18" t="s">
        <v>251</v>
      </c>
      <c r="BM109" s="145" t="s">
        <v>5583</v>
      </c>
    </row>
    <row r="110" spans="2:65" s="1" customFormat="1" ht="19.5">
      <c r="B110" s="34"/>
      <c r="D110" s="147" t="s">
        <v>253</v>
      </c>
      <c r="F110" s="148" t="s">
        <v>5584</v>
      </c>
      <c r="I110" s="149"/>
      <c r="L110" s="34"/>
      <c r="M110" s="150"/>
      <c r="T110" s="55"/>
      <c r="AT110" s="18" t="s">
        <v>253</v>
      </c>
      <c r="AU110" s="18" t="s">
        <v>21</v>
      </c>
    </row>
    <row r="111" spans="2:65" s="1" customFormat="1" ht="19.5">
      <c r="B111" s="34"/>
      <c r="D111" s="147" t="s">
        <v>284</v>
      </c>
      <c r="F111" s="167" t="s">
        <v>5585</v>
      </c>
      <c r="I111" s="149"/>
      <c r="L111" s="34"/>
      <c r="M111" s="150"/>
      <c r="T111" s="55"/>
      <c r="AT111" s="18" t="s">
        <v>284</v>
      </c>
      <c r="AU111" s="18" t="s">
        <v>21</v>
      </c>
    </row>
    <row r="112" spans="2:65" s="12" customFormat="1">
      <c r="B112" s="153"/>
      <c r="D112" s="147" t="s">
        <v>262</v>
      </c>
      <c r="E112" s="154" t="s">
        <v>29</v>
      </c>
      <c r="F112" s="155" t="s">
        <v>5586</v>
      </c>
      <c r="H112" s="156">
        <v>69</v>
      </c>
      <c r="I112" s="157"/>
      <c r="L112" s="153"/>
      <c r="M112" s="158"/>
      <c r="T112" s="159"/>
      <c r="AT112" s="154" t="s">
        <v>262</v>
      </c>
      <c r="AU112" s="154" t="s">
        <v>21</v>
      </c>
      <c r="AV112" s="12" t="s">
        <v>21</v>
      </c>
      <c r="AW112" s="12" t="s">
        <v>36</v>
      </c>
      <c r="AX112" s="12" t="s">
        <v>83</v>
      </c>
      <c r="AY112" s="154" t="s">
        <v>244</v>
      </c>
    </row>
    <row r="113" spans="2:65" s="1" customFormat="1" ht="16.5" customHeight="1">
      <c r="B113" s="34"/>
      <c r="C113" s="134" t="s">
        <v>286</v>
      </c>
      <c r="D113" s="134" t="s">
        <v>246</v>
      </c>
      <c r="E113" s="135" t="s">
        <v>1430</v>
      </c>
      <c r="F113" s="136" t="s">
        <v>1431</v>
      </c>
      <c r="G113" s="137" t="s">
        <v>249</v>
      </c>
      <c r="H113" s="138">
        <v>85.6</v>
      </c>
      <c r="I113" s="139"/>
      <c r="J113" s="140">
        <f>ROUND(I113*H113,2)</f>
        <v>0</v>
      </c>
      <c r="K113" s="136" t="s">
        <v>250</v>
      </c>
      <c r="L113" s="34"/>
      <c r="M113" s="141" t="s">
        <v>29</v>
      </c>
      <c r="N113" s="142" t="s">
        <v>46</v>
      </c>
      <c r="P113" s="143">
        <f>O113*H113</f>
        <v>0</v>
      </c>
      <c r="Q113" s="143">
        <v>5.8E-4</v>
      </c>
      <c r="R113" s="143">
        <f>Q113*H113</f>
        <v>4.9647999999999998E-2</v>
      </c>
      <c r="S113" s="143">
        <v>0</v>
      </c>
      <c r="T113" s="144">
        <f>S113*H113</f>
        <v>0</v>
      </c>
      <c r="AR113" s="145" t="s">
        <v>251</v>
      </c>
      <c r="AT113" s="145" t="s">
        <v>246</v>
      </c>
      <c r="AU113" s="145" t="s">
        <v>21</v>
      </c>
      <c r="AY113" s="18" t="s">
        <v>244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83</v>
      </c>
      <c r="BK113" s="146">
        <f>ROUND(I113*H113,2)</f>
        <v>0</v>
      </c>
      <c r="BL113" s="18" t="s">
        <v>251</v>
      </c>
      <c r="BM113" s="145" t="s">
        <v>5587</v>
      </c>
    </row>
    <row r="114" spans="2:65" s="1" customFormat="1">
      <c r="B114" s="34"/>
      <c r="D114" s="147" t="s">
        <v>253</v>
      </c>
      <c r="F114" s="148" t="s">
        <v>1433</v>
      </c>
      <c r="I114" s="149"/>
      <c r="L114" s="34"/>
      <c r="M114" s="150"/>
      <c r="T114" s="55"/>
      <c r="AT114" s="18" t="s">
        <v>253</v>
      </c>
      <c r="AU114" s="18" t="s">
        <v>21</v>
      </c>
    </row>
    <row r="115" spans="2:65" s="1" customFormat="1">
      <c r="B115" s="34"/>
      <c r="D115" s="151" t="s">
        <v>255</v>
      </c>
      <c r="F115" s="152" t="s">
        <v>1434</v>
      </c>
      <c r="I115" s="149"/>
      <c r="L115" s="34"/>
      <c r="M115" s="150"/>
      <c r="T115" s="55"/>
      <c r="AT115" s="18" t="s">
        <v>255</v>
      </c>
      <c r="AU115" s="18" t="s">
        <v>21</v>
      </c>
    </row>
    <row r="116" spans="2:65" s="12" customFormat="1">
      <c r="B116" s="153"/>
      <c r="D116" s="147" t="s">
        <v>262</v>
      </c>
      <c r="E116" s="154" t="s">
        <v>29</v>
      </c>
      <c r="F116" s="155" t="s">
        <v>5588</v>
      </c>
      <c r="H116" s="156">
        <v>85.6</v>
      </c>
      <c r="I116" s="157"/>
      <c r="L116" s="153"/>
      <c r="M116" s="158"/>
      <c r="T116" s="159"/>
      <c r="AT116" s="154" t="s">
        <v>262</v>
      </c>
      <c r="AU116" s="154" t="s">
        <v>21</v>
      </c>
      <c r="AV116" s="12" t="s">
        <v>21</v>
      </c>
      <c r="AW116" s="12" t="s">
        <v>36</v>
      </c>
      <c r="AX116" s="12" t="s">
        <v>83</v>
      </c>
      <c r="AY116" s="154" t="s">
        <v>244</v>
      </c>
    </row>
    <row r="117" spans="2:65" s="1" customFormat="1" ht="16.5" customHeight="1">
      <c r="B117" s="34"/>
      <c r="C117" s="134" t="s">
        <v>293</v>
      </c>
      <c r="D117" s="134" t="s">
        <v>246</v>
      </c>
      <c r="E117" s="135" t="s">
        <v>1436</v>
      </c>
      <c r="F117" s="136" t="s">
        <v>1437</v>
      </c>
      <c r="G117" s="137" t="s">
        <v>249</v>
      </c>
      <c r="H117" s="138">
        <v>85.6</v>
      </c>
      <c r="I117" s="139"/>
      <c r="J117" s="140">
        <f>ROUND(I117*H117,2)</f>
        <v>0</v>
      </c>
      <c r="K117" s="136" t="s">
        <v>250</v>
      </c>
      <c r="L117" s="34"/>
      <c r="M117" s="141" t="s">
        <v>29</v>
      </c>
      <c r="N117" s="142" t="s">
        <v>46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251</v>
      </c>
      <c r="AT117" s="145" t="s">
        <v>246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5589</v>
      </c>
    </row>
    <row r="118" spans="2:65" s="1" customFormat="1">
      <c r="B118" s="34"/>
      <c r="D118" s="147" t="s">
        <v>253</v>
      </c>
      <c r="F118" s="148" t="s">
        <v>1439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>
      <c r="B119" s="34"/>
      <c r="D119" s="151" t="s">
        <v>255</v>
      </c>
      <c r="F119" s="152" t="s">
        <v>1440</v>
      </c>
      <c r="I119" s="149"/>
      <c r="L119" s="34"/>
      <c r="M119" s="150"/>
      <c r="T119" s="55"/>
      <c r="AT119" s="18" t="s">
        <v>255</v>
      </c>
      <c r="AU119" s="18" t="s">
        <v>21</v>
      </c>
    </row>
    <row r="120" spans="2:65" s="1" customFormat="1" ht="21.75" customHeight="1">
      <c r="B120" s="34"/>
      <c r="C120" s="134" t="s">
        <v>300</v>
      </c>
      <c r="D120" s="134" t="s">
        <v>246</v>
      </c>
      <c r="E120" s="135" t="s">
        <v>4056</v>
      </c>
      <c r="F120" s="136" t="s">
        <v>4057</v>
      </c>
      <c r="G120" s="137" t="s">
        <v>274</v>
      </c>
      <c r="H120" s="138">
        <v>247.62</v>
      </c>
      <c r="I120" s="139"/>
      <c r="J120" s="140">
        <f>ROUND(I120*H120,2)</f>
        <v>0</v>
      </c>
      <c r="K120" s="136" t="s">
        <v>250</v>
      </c>
      <c r="L120" s="34"/>
      <c r="M120" s="141" t="s">
        <v>29</v>
      </c>
      <c r="N120" s="142" t="s">
        <v>46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251</v>
      </c>
      <c r="AT120" s="145" t="s">
        <v>246</v>
      </c>
      <c r="AU120" s="145" t="s">
        <v>21</v>
      </c>
      <c r="AY120" s="18" t="s">
        <v>244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83</v>
      </c>
      <c r="BK120" s="146">
        <f>ROUND(I120*H120,2)</f>
        <v>0</v>
      </c>
      <c r="BL120" s="18" t="s">
        <v>251</v>
      </c>
      <c r="BM120" s="145" t="s">
        <v>5590</v>
      </c>
    </row>
    <row r="121" spans="2:65" s="1" customFormat="1" ht="19.5">
      <c r="B121" s="34"/>
      <c r="D121" s="147" t="s">
        <v>253</v>
      </c>
      <c r="F121" s="148" t="s">
        <v>4059</v>
      </c>
      <c r="I121" s="149"/>
      <c r="L121" s="34"/>
      <c r="M121" s="150"/>
      <c r="T121" s="55"/>
      <c r="AT121" s="18" t="s">
        <v>253</v>
      </c>
      <c r="AU121" s="18" t="s">
        <v>21</v>
      </c>
    </row>
    <row r="122" spans="2:65" s="1" customFormat="1">
      <c r="B122" s="34"/>
      <c r="D122" s="151" t="s">
        <v>255</v>
      </c>
      <c r="F122" s="152" t="s">
        <v>4060</v>
      </c>
      <c r="I122" s="149"/>
      <c r="L122" s="34"/>
      <c r="M122" s="150"/>
      <c r="T122" s="55"/>
      <c r="AT122" s="18" t="s">
        <v>255</v>
      </c>
      <c r="AU122" s="18" t="s">
        <v>21</v>
      </c>
    </row>
    <row r="123" spans="2:65" s="12" customFormat="1">
      <c r="B123" s="153"/>
      <c r="D123" s="147" t="s">
        <v>262</v>
      </c>
      <c r="E123" s="154" t="s">
        <v>29</v>
      </c>
      <c r="F123" s="155" t="s">
        <v>5591</v>
      </c>
      <c r="H123" s="156">
        <v>18</v>
      </c>
      <c r="I123" s="157"/>
      <c r="L123" s="153"/>
      <c r="M123" s="158"/>
      <c r="T123" s="159"/>
      <c r="AT123" s="154" t="s">
        <v>262</v>
      </c>
      <c r="AU123" s="154" t="s">
        <v>21</v>
      </c>
      <c r="AV123" s="12" t="s">
        <v>21</v>
      </c>
      <c r="AW123" s="12" t="s">
        <v>36</v>
      </c>
      <c r="AX123" s="12" t="s">
        <v>75</v>
      </c>
      <c r="AY123" s="154" t="s">
        <v>244</v>
      </c>
    </row>
    <row r="124" spans="2:65" s="12" customFormat="1">
      <c r="B124" s="153"/>
      <c r="D124" s="147" t="s">
        <v>262</v>
      </c>
      <c r="E124" s="154" t="s">
        <v>29</v>
      </c>
      <c r="F124" s="155" t="s">
        <v>5592</v>
      </c>
      <c r="H124" s="156">
        <v>141</v>
      </c>
      <c r="I124" s="157"/>
      <c r="L124" s="153"/>
      <c r="M124" s="158"/>
      <c r="T124" s="159"/>
      <c r="AT124" s="154" t="s">
        <v>262</v>
      </c>
      <c r="AU124" s="154" t="s">
        <v>21</v>
      </c>
      <c r="AV124" s="12" t="s">
        <v>21</v>
      </c>
      <c r="AW124" s="12" t="s">
        <v>36</v>
      </c>
      <c r="AX124" s="12" t="s">
        <v>75</v>
      </c>
      <c r="AY124" s="154" t="s">
        <v>244</v>
      </c>
    </row>
    <row r="125" spans="2:65" s="14" customFormat="1">
      <c r="B125" s="168"/>
      <c r="D125" s="147" t="s">
        <v>262</v>
      </c>
      <c r="E125" s="169" t="s">
        <v>29</v>
      </c>
      <c r="F125" s="170" t="s">
        <v>321</v>
      </c>
      <c r="H125" s="171">
        <v>159</v>
      </c>
      <c r="I125" s="172"/>
      <c r="L125" s="168"/>
      <c r="M125" s="173"/>
      <c r="T125" s="174"/>
      <c r="AT125" s="169" t="s">
        <v>262</v>
      </c>
      <c r="AU125" s="169" t="s">
        <v>21</v>
      </c>
      <c r="AV125" s="14" t="s">
        <v>264</v>
      </c>
      <c r="AW125" s="14" t="s">
        <v>36</v>
      </c>
      <c r="AX125" s="14" t="s">
        <v>75</v>
      </c>
      <c r="AY125" s="169" t="s">
        <v>244</v>
      </c>
    </row>
    <row r="126" spans="2:65" s="12" customFormat="1">
      <c r="B126" s="153"/>
      <c r="D126" s="147" t="s">
        <v>262</v>
      </c>
      <c r="E126" s="154" t="s">
        <v>29</v>
      </c>
      <c r="F126" s="155" t="s">
        <v>5593</v>
      </c>
      <c r="H126" s="156">
        <v>70.62</v>
      </c>
      <c r="I126" s="157"/>
      <c r="L126" s="153"/>
      <c r="M126" s="158"/>
      <c r="T126" s="159"/>
      <c r="AT126" s="154" t="s">
        <v>262</v>
      </c>
      <c r="AU126" s="154" t="s">
        <v>21</v>
      </c>
      <c r="AV126" s="12" t="s">
        <v>21</v>
      </c>
      <c r="AW126" s="12" t="s">
        <v>36</v>
      </c>
      <c r="AX126" s="12" t="s">
        <v>75</v>
      </c>
      <c r="AY126" s="154" t="s">
        <v>244</v>
      </c>
    </row>
    <row r="127" spans="2:65" s="12" customFormat="1">
      <c r="B127" s="153"/>
      <c r="D127" s="147" t="s">
        <v>262</v>
      </c>
      <c r="E127" s="154" t="s">
        <v>29</v>
      </c>
      <c r="F127" s="155" t="s">
        <v>5594</v>
      </c>
      <c r="H127" s="156">
        <v>18</v>
      </c>
      <c r="I127" s="157"/>
      <c r="L127" s="153"/>
      <c r="M127" s="158"/>
      <c r="T127" s="159"/>
      <c r="AT127" s="154" t="s">
        <v>262</v>
      </c>
      <c r="AU127" s="154" t="s">
        <v>21</v>
      </c>
      <c r="AV127" s="12" t="s">
        <v>21</v>
      </c>
      <c r="AW127" s="12" t="s">
        <v>36</v>
      </c>
      <c r="AX127" s="12" t="s">
        <v>75</v>
      </c>
      <c r="AY127" s="154" t="s">
        <v>244</v>
      </c>
    </row>
    <row r="128" spans="2:65" s="14" customFormat="1">
      <c r="B128" s="168"/>
      <c r="D128" s="147" t="s">
        <v>262</v>
      </c>
      <c r="E128" s="169" t="s">
        <v>819</v>
      </c>
      <c r="F128" s="170" t="s">
        <v>321</v>
      </c>
      <c r="H128" s="171">
        <v>88.62</v>
      </c>
      <c r="I128" s="172"/>
      <c r="L128" s="168"/>
      <c r="M128" s="173"/>
      <c r="T128" s="174"/>
      <c r="AT128" s="169" t="s">
        <v>262</v>
      </c>
      <c r="AU128" s="169" t="s">
        <v>21</v>
      </c>
      <c r="AV128" s="14" t="s">
        <v>264</v>
      </c>
      <c r="AW128" s="14" t="s">
        <v>36</v>
      </c>
      <c r="AX128" s="14" t="s">
        <v>75</v>
      </c>
      <c r="AY128" s="169" t="s">
        <v>244</v>
      </c>
    </row>
    <row r="129" spans="2:65" s="13" customFormat="1">
      <c r="B129" s="160"/>
      <c r="D129" s="147" t="s">
        <v>262</v>
      </c>
      <c r="E129" s="161" t="s">
        <v>29</v>
      </c>
      <c r="F129" s="162" t="s">
        <v>271</v>
      </c>
      <c r="H129" s="163">
        <v>247.62</v>
      </c>
      <c r="I129" s="164"/>
      <c r="L129" s="160"/>
      <c r="M129" s="165"/>
      <c r="T129" s="166"/>
      <c r="AT129" s="161" t="s">
        <v>262</v>
      </c>
      <c r="AU129" s="161" t="s">
        <v>21</v>
      </c>
      <c r="AV129" s="13" t="s">
        <v>251</v>
      </c>
      <c r="AW129" s="13" t="s">
        <v>36</v>
      </c>
      <c r="AX129" s="13" t="s">
        <v>83</v>
      </c>
      <c r="AY129" s="161" t="s">
        <v>244</v>
      </c>
    </row>
    <row r="130" spans="2:65" s="1" customFormat="1" ht="21.75" customHeight="1">
      <c r="B130" s="34"/>
      <c r="C130" s="134" t="s">
        <v>307</v>
      </c>
      <c r="D130" s="134" t="s">
        <v>246</v>
      </c>
      <c r="E130" s="135" t="s">
        <v>392</v>
      </c>
      <c r="F130" s="136" t="s">
        <v>393</v>
      </c>
      <c r="G130" s="137" t="s">
        <v>274</v>
      </c>
      <c r="H130" s="138">
        <v>70.599999999999994</v>
      </c>
      <c r="I130" s="139"/>
      <c r="J130" s="140">
        <f>ROUND(I130*H130,2)</f>
        <v>0</v>
      </c>
      <c r="K130" s="136" t="s">
        <v>250</v>
      </c>
      <c r="L130" s="34"/>
      <c r="M130" s="141" t="s">
        <v>29</v>
      </c>
      <c r="N130" s="142" t="s">
        <v>46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251</v>
      </c>
      <c r="AT130" s="145" t="s">
        <v>246</v>
      </c>
      <c r="AU130" s="145" t="s">
        <v>21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251</v>
      </c>
      <c r="BM130" s="145" t="s">
        <v>5595</v>
      </c>
    </row>
    <row r="131" spans="2:65" s="1" customFormat="1" ht="19.5">
      <c r="B131" s="34"/>
      <c r="D131" s="147" t="s">
        <v>253</v>
      </c>
      <c r="F131" s="148" t="s">
        <v>395</v>
      </c>
      <c r="I131" s="149"/>
      <c r="L131" s="34"/>
      <c r="M131" s="150"/>
      <c r="T131" s="55"/>
      <c r="AT131" s="18" t="s">
        <v>253</v>
      </c>
      <c r="AU131" s="18" t="s">
        <v>21</v>
      </c>
    </row>
    <row r="132" spans="2:65" s="1" customFormat="1">
      <c r="B132" s="34"/>
      <c r="D132" s="151" t="s">
        <v>255</v>
      </c>
      <c r="F132" s="152" t="s">
        <v>396</v>
      </c>
      <c r="I132" s="149"/>
      <c r="L132" s="34"/>
      <c r="M132" s="150"/>
      <c r="T132" s="55"/>
      <c r="AT132" s="18" t="s">
        <v>255</v>
      </c>
      <c r="AU132" s="18" t="s">
        <v>21</v>
      </c>
    </row>
    <row r="133" spans="2:65" s="12" customFormat="1">
      <c r="B133" s="153"/>
      <c r="D133" s="147" t="s">
        <v>262</v>
      </c>
      <c r="E133" s="154" t="s">
        <v>29</v>
      </c>
      <c r="F133" s="155" t="s">
        <v>5596</v>
      </c>
      <c r="H133" s="156">
        <v>70.599999999999994</v>
      </c>
      <c r="I133" s="157"/>
      <c r="L133" s="153"/>
      <c r="M133" s="158"/>
      <c r="T133" s="159"/>
      <c r="AT133" s="154" t="s">
        <v>262</v>
      </c>
      <c r="AU133" s="154" t="s">
        <v>21</v>
      </c>
      <c r="AV133" s="12" t="s">
        <v>21</v>
      </c>
      <c r="AW133" s="12" t="s">
        <v>36</v>
      </c>
      <c r="AX133" s="12" t="s">
        <v>83</v>
      </c>
      <c r="AY133" s="154" t="s">
        <v>244</v>
      </c>
    </row>
    <row r="134" spans="2:65" s="1" customFormat="1" ht="24.2" customHeight="1">
      <c r="B134" s="34"/>
      <c r="C134" s="134" t="s">
        <v>314</v>
      </c>
      <c r="D134" s="134" t="s">
        <v>246</v>
      </c>
      <c r="E134" s="135" t="s">
        <v>400</v>
      </c>
      <c r="F134" s="136" t="s">
        <v>401</v>
      </c>
      <c r="G134" s="137" t="s">
        <v>274</v>
      </c>
      <c r="H134" s="138">
        <v>706</v>
      </c>
      <c r="I134" s="139"/>
      <c r="J134" s="140">
        <f>ROUND(I134*H134,2)</f>
        <v>0</v>
      </c>
      <c r="K134" s="136" t="s">
        <v>250</v>
      </c>
      <c r="L134" s="34"/>
      <c r="M134" s="141" t="s">
        <v>29</v>
      </c>
      <c r="N134" s="142" t="s">
        <v>46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251</v>
      </c>
      <c r="AT134" s="145" t="s">
        <v>246</v>
      </c>
      <c r="AU134" s="145" t="s">
        <v>21</v>
      </c>
      <c r="AY134" s="18" t="s">
        <v>244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83</v>
      </c>
      <c r="BK134" s="146">
        <f>ROUND(I134*H134,2)</f>
        <v>0</v>
      </c>
      <c r="BL134" s="18" t="s">
        <v>251</v>
      </c>
      <c r="BM134" s="145" t="s">
        <v>5597</v>
      </c>
    </row>
    <row r="135" spans="2:65" s="1" customFormat="1" ht="19.5">
      <c r="B135" s="34"/>
      <c r="D135" s="147" t="s">
        <v>253</v>
      </c>
      <c r="F135" s="148" t="s">
        <v>403</v>
      </c>
      <c r="I135" s="149"/>
      <c r="L135" s="34"/>
      <c r="M135" s="150"/>
      <c r="T135" s="55"/>
      <c r="AT135" s="18" t="s">
        <v>253</v>
      </c>
      <c r="AU135" s="18" t="s">
        <v>21</v>
      </c>
    </row>
    <row r="136" spans="2:65" s="1" customFormat="1">
      <c r="B136" s="34"/>
      <c r="D136" s="151" t="s">
        <v>255</v>
      </c>
      <c r="F136" s="152" t="s">
        <v>404</v>
      </c>
      <c r="I136" s="149"/>
      <c r="L136" s="34"/>
      <c r="M136" s="150"/>
      <c r="T136" s="55"/>
      <c r="AT136" s="18" t="s">
        <v>255</v>
      </c>
      <c r="AU136" s="18" t="s">
        <v>21</v>
      </c>
    </row>
    <row r="137" spans="2:65" s="12" customFormat="1">
      <c r="B137" s="153"/>
      <c r="D137" s="147" t="s">
        <v>262</v>
      </c>
      <c r="E137" s="154" t="s">
        <v>29</v>
      </c>
      <c r="F137" s="155" t="s">
        <v>5598</v>
      </c>
      <c r="H137" s="156">
        <v>706</v>
      </c>
      <c r="I137" s="157"/>
      <c r="L137" s="153"/>
      <c r="M137" s="158"/>
      <c r="T137" s="159"/>
      <c r="AT137" s="154" t="s">
        <v>262</v>
      </c>
      <c r="AU137" s="154" t="s">
        <v>21</v>
      </c>
      <c r="AV137" s="12" t="s">
        <v>21</v>
      </c>
      <c r="AW137" s="12" t="s">
        <v>36</v>
      </c>
      <c r="AX137" s="12" t="s">
        <v>83</v>
      </c>
      <c r="AY137" s="154" t="s">
        <v>244</v>
      </c>
    </row>
    <row r="138" spans="2:65" s="1" customFormat="1" ht="16.5" customHeight="1">
      <c r="B138" s="34"/>
      <c r="C138" s="134" t="s">
        <v>324</v>
      </c>
      <c r="D138" s="134" t="s">
        <v>246</v>
      </c>
      <c r="E138" s="135" t="s">
        <v>5599</v>
      </c>
      <c r="F138" s="136" t="s">
        <v>5600</v>
      </c>
      <c r="G138" s="137" t="s">
        <v>274</v>
      </c>
      <c r="H138" s="138">
        <v>159.22</v>
      </c>
      <c r="I138" s="139"/>
      <c r="J138" s="140">
        <f>ROUND(I138*H138,2)</f>
        <v>0</v>
      </c>
      <c r="K138" s="136" t="s">
        <v>250</v>
      </c>
      <c r="L138" s="34"/>
      <c r="M138" s="141" t="s">
        <v>29</v>
      </c>
      <c r="N138" s="142" t="s">
        <v>46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251</v>
      </c>
      <c r="AT138" s="145" t="s">
        <v>246</v>
      </c>
      <c r="AU138" s="145" t="s">
        <v>21</v>
      </c>
      <c r="AY138" s="18" t="s">
        <v>244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83</v>
      </c>
      <c r="BK138" s="146">
        <f>ROUND(I138*H138,2)</f>
        <v>0</v>
      </c>
      <c r="BL138" s="18" t="s">
        <v>251</v>
      </c>
      <c r="BM138" s="145" t="s">
        <v>5601</v>
      </c>
    </row>
    <row r="139" spans="2:65" s="1" customFormat="1" ht="19.5">
      <c r="B139" s="34"/>
      <c r="D139" s="147" t="s">
        <v>253</v>
      </c>
      <c r="F139" s="148" t="s">
        <v>5602</v>
      </c>
      <c r="I139" s="149"/>
      <c r="L139" s="34"/>
      <c r="M139" s="150"/>
      <c r="T139" s="55"/>
      <c r="AT139" s="18" t="s">
        <v>253</v>
      </c>
      <c r="AU139" s="18" t="s">
        <v>21</v>
      </c>
    </row>
    <row r="140" spans="2:65" s="1" customFormat="1">
      <c r="B140" s="34"/>
      <c r="D140" s="151" t="s">
        <v>255</v>
      </c>
      <c r="F140" s="152" t="s">
        <v>5603</v>
      </c>
      <c r="I140" s="149"/>
      <c r="L140" s="34"/>
      <c r="M140" s="150"/>
      <c r="T140" s="55"/>
      <c r="AT140" s="18" t="s">
        <v>255</v>
      </c>
      <c r="AU140" s="18" t="s">
        <v>21</v>
      </c>
    </row>
    <row r="141" spans="2:65" s="12" customFormat="1">
      <c r="B141" s="153"/>
      <c r="D141" s="147" t="s">
        <v>262</v>
      </c>
      <c r="E141" s="154" t="s">
        <v>29</v>
      </c>
      <c r="F141" s="155" t="s">
        <v>819</v>
      </c>
      <c r="H141" s="156">
        <v>88.62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75</v>
      </c>
      <c r="AY141" s="154" t="s">
        <v>244</v>
      </c>
    </row>
    <row r="142" spans="2:65" s="12" customFormat="1">
      <c r="B142" s="153"/>
      <c r="D142" s="147" t="s">
        <v>262</v>
      </c>
      <c r="E142" s="154" t="s">
        <v>29</v>
      </c>
      <c r="F142" s="155" t="s">
        <v>5604</v>
      </c>
      <c r="H142" s="156">
        <v>70.599999999999994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75</v>
      </c>
      <c r="AY142" s="154" t="s">
        <v>244</v>
      </c>
    </row>
    <row r="143" spans="2:65" s="13" customFormat="1">
      <c r="B143" s="160"/>
      <c r="D143" s="147" t="s">
        <v>262</v>
      </c>
      <c r="E143" s="161" t="s">
        <v>29</v>
      </c>
      <c r="F143" s="162" t="s">
        <v>271</v>
      </c>
      <c r="H143" s="163">
        <v>159.22</v>
      </c>
      <c r="I143" s="164"/>
      <c r="L143" s="160"/>
      <c r="M143" s="165"/>
      <c r="T143" s="166"/>
      <c r="AT143" s="161" t="s">
        <v>262</v>
      </c>
      <c r="AU143" s="161" t="s">
        <v>21</v>
      </c>
      <c r="AV143" s="13" t="s">
        <v>251</v>
      </c>
      <c r="AW143" s="13" t="s">
        <v>36</v>
      </c>
      <c r="AX143" s="13" t="s">
        <v>83</v>
      </c>
      <c r="AY143" s="161" t="s">
        <v>244</v>
      </c>
    </row>
    <row r="144" spans="2:65" s="1" customFormat="1" ht="16.5" customHeight="1">
      <c r="B144" s="34"/>
      <c r="C144" s="134" t="s">
        <v>336</v>
      </c>
      <c r="D144" s="134" t="s">
        <v>246</v>
      </c>
      <c r="E144" s="135" t="s">
        <v>414</v>
      </c>
      <c r="F144" s="136" t="s">
        <v>415</v>
      </c>
      <c r="G144" s="137" t="s">
        <v>416</v>
      </c>
      <c r="H144" s="138">
        <v>141.19999999999999</v>
      </c>
      <c r="I144" s="139"/>
      <c r="J144" s="140">
        <f>ROUND(I144*H144,2)</f>
        <v>0</v>
      </c>
      <c r="K144" s="136" t="s">
        <v>250</v>
      </c>
      <c r="L144" s="34"/>
      <c r="M144" s="141" t="s">
        <v>29</v>
      </c>
      <c r="N144" s="142" t="s">
        <v>46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251</v>
      </c>
      <c r="AT144" s="145" t="s">
        <v>246</v>
      </c>
      <c r="AU144" s="145" t="s">
        <v>21</v>
      </c>
      <c r="AY144" s="18" t="s">
        <v>244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83</v>
      </c>
      <c r="BK144" s="146">
        <f>ROUND(I144*H144,2)</f>
        <v>0</v>
      </c>
      <c r="BL144" s="18" t="s">
        <v>251</v>
      </c>
      <c r="BM144" s="145" t="s">
        <v>5605</v>
      </c>
    </row>
    <row r="145" spans="2:65" s="1" customFormat="1" ht="19.5">
      <c r="B145" s="34"/>
      <c r="D145" s="147" t="s">
        <v>253</v>
      </c>
      <c r="F145" s="148" t="s">
        <v>418</v>
      </c>
      <c r="I145" s="149"/>
      <c r="L145" s="34"/>
      <c r="M145" s="150"/>
      <c r="T145" s="55"/>
      <c r="AT145" s="18" t="s">
        <v>253</v>
      </c>
      <c r="AU145" s="18" t="s">
        <v>21</v>
      </c>
    </row>
    <row r="146" spans="2:65" s="1" customFormat="1">
      <c r="B146" s="34"/>
      <c r="D146" s="151" t="s">
        <v>255</v>
      </c>
      <c r="F146" s="152" t="s">
        <v>419</v>
      </c>
      <c r="I146" s="149"/>
      <c r="L146" s="34"/>
      <c r="M146" s="150"/>
      <c r="T146" s="55"/>
      <c r="AT146" s="18" t="s">
        <v>255</v>
      </c>
      <c r="AU146" s="18" t="s">
        <v>21</v>
      </c>
    </row>
    <row r="147" spans="2:65" s="12" customFormat="1">
      <c r="B147" s="153"/>
      <c r="D147" s="147" t="s">
        <v>262</v>
      </c>
      <c r="E147" s="154" t="s">
        <v>29</v>
      </c>
      <c r="F147" s="155" t="s">
        <v>5606</v>
      </c>
      <c r="H147" s="156">
        <v>141.19999999999999</v>
      </c>
      <c r="I147" s="157"/>
      <c r="L147" s="153"/>
      <c r="M147" s="158"/>
      <c r="T147" s="159"/>
      <c r="AT147" s="154" t="s">
        <v>262</v>
      </c>
      <c r="AU147" s="154" t="s">
        <v>21</v>
      </c>
      <c r="AV147" s="12" t="s">
        <v>21</v>
      </c>
      <c r="AW147" s="12" t="s">
        <v>36</v>
      </c>
      <c r="AX147" s="12" t="s">
        <v>83</v>
      </c>
      <c r="AY147" s="154" t="s">
        <v>244</v>
      </c>
    </row>
    <row r="148" spans="2:65" s="1" customFormat="1" ht="16.5" customHeight="1">
      <c r="B148" s="34"/>
      <c r="C148" s="134" t="s">
        <v>340</v>
      </c>
      <c r="D148" s="134" t="s">
        <v>246</v>
      </c>
      <c r="E148" s="135" t="s">
        <v>353</v>
      </c>
      <c r="F148" s="136" t="s">
        <v>354</v>
      </c>
      <c r="G148" s="137" t="s">
        <v>274</v>
      </c>
      <c r="H148" s="138">
        <v>70.62</v>
      </c>
      <c r="I148" s="139"/>
      <c r="J148" s="140">
        <f>ROUND(I148*H148,2)</f>
        <v>0</v>
      </c>
      <c r="K148" s="136" t="s">
        <v>250</v>
      </c>
      <c r="L148" s="34"/>
      <c r="M148" s="141" t="s">
        <v>29</v>
      </c>
      <c r="N148" s="142" t="s">
        <v>46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251</v>
      </c>
      <c r="AT148" s="145" t="s">
        <v>246</v>
      </c>
      <c r="AU148" s="145" t="s">
        <v>21</v>
      </c>
      <c r="AY148" s="18" t="s">
        <v>244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83</v>
      </c>
      <c r="BK148" s="146">
        <f>ROUND(I148*H148,2)</f>
        <v>0</v>
      </c>
      <c r="BL148" s="18" t="s">
        <v>251</v>
      </c>
      <c r="BM148" s="145" t="s">
        <v>5607</v>
      </c>
    </row>
    <row r="149" spans="2:65" s="1" customFormat="1" ht="19.5">
      <c r="B149" s="34"/>
      <c r="D149" s="147" t="s">
        <v>253</v>
      </c>
      <c r="F149" s="148" t="s">
        <v>356</v>
      </c>
      <c r="I149" s="149"/>
      <c r="L149" s="34"/>
      <c r="M149" s="150"/>
      <c r="T149" s="55"/>
      <c r="AT149" s="18" t="s">
        <v>253</v>
      </c>
      <c r="AU149" s="18" t="s">
        <v>21</v>
      </c>
    </row>
    <row r="150" spans="2:65" s="1" customFormat="1">
      <c r="B150" s="34"/>
      <c r="D150" s="151" t="s">
        <v>255</v>
      </c>
      <c r="F150" s="152" t="s">
        <v>357</v>
      </c>
      <c r="I150" s="149"/>
      <c r="L150" s="34"/>
      <c r="M150" s="150"/>
      <c r="T150" s="55"/>
      <c r="AT150" s="18" t="s">
        <v>255</v>
      </c>
      <c r="AU150" s="18" t="s">
        <v>21</v>
      </c>
    </row>
    <row r="151" spans="2:65" s="12" customFormat="1">
      <c r="B151" s="153"/>
      <c r="D151" s="147" t="s">
        <v>262</v>
      </c>
      <c r="E151" s="154" t="s">
        <v>29</v>
      </c>
      <c r="F151" s="155" t="s">
        <v>5608</v>
      </c>
      <c r="H151" s="156">
        <v>70.62</v>
      </c>
      <c r="I151" s="157"/>
      <c r="L151" s="153"/>
      <c r="M151" s="158"/>
      <c r="T151" s="159"/>
      <c r="AT151" s="154" t="s">
        <v>262</v>
      </c>
      <c r="AU151" s="154" t="s">
        <v>21</v>
      </c>
      <c r="AV151" s="12" t="s">
        <v>21</v>
      </c>
      <c r="AW151" s="12" t="s">
        <v>36</v>
      </c>
      <c r="AX151" s="12" t="s">
        <v>83</v>
      </c>
      <c r="AY151" s="154" t="s">
        <v>244</v>
      </c>
    </row>
    <row r="152" spans="2:65" s="1" customFormat="1" ht="16.5" customHeight="1">
      <c r="B152" s="34"/>
      <c r="C152" s="134" t="s">
        <v>346</v>
      </c>
      <c r="D152" s="134" t="s">
        <v>246</v>
      </c>
      <c r="E152" s="135" t="s">
        <v>1518</v>
      </c>
      <c r="F152" s="136" t="s">
        <v>1519</v>
      </c>
      <c r="G152" s="137" t="s">
        <v>274</v>
      </c>
      <c r="H152" s="138">
        <v>70.62</v>
      </c>
      <c r="I152" s="139"/>
      <c r="J152" s="140">
        <f>ROUND(I152*H152,2)</f>
        <v>0</v>
      </c>
      <c r="K152" s="136" t="s">
        <v>250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251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5609</v>
      </c>
    </row>
    <row r="153" spans="2:65" s="1" customFormat="1" ht="19.5">
      <c r="B153" s="34"/>
      <c r="D153" s="147" t="s">
        <v>253</v>
      </c>
      <c r="F153" s="148" t="s">
        <v>1521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>
      <c r="B154" s="34"/>
      <c r="D154" s="151" t="s">
        <v>255</v>
      </c>
      <c r="F154" s="152" t="s">
        <v>1522</v>
      </c>
      <c r="I154" s="149"/>
      <c r="L154" s="34"/>
      <c r="M154" s="150"/>
      <c r="T154" s="55"/>
      <c r="AT154" s="18" t="s">
        <v>255</v>
      </c>
      <c r="AU154" s="18" t="s">
        <v>21</v>
      </c>
    </row>
    <row r="155" spans="2:65" s="12" customFormat="1">
      <c r="B155" s="153"/>
      <c r="D155" s="147" t="s">
        <v>262</v>
      </c>
      <c r="E155" s="154" t="s">
        <v>29</v>
      </c>
      <c r="F155" s="155" t="s">
        <v>5610</v>
      </c>
      <c r="H155" s="156">
        <v>70.62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83</v>
      </c>
      <c r="AY155" s="154" t="s">
        <v>244</v>
      </c>
    </row>
    <row r="156" spans="2:65" s="1" customFormat="1" ht="16.5" customHeight="1">
      <c r="B156" s="34"/>
      <c r="C156" s="175" t="s">
        <v>8</v>
      </c>
      <c r="D156" s="175" t="s">
        <v>373</v>
      </c>
      <c r="E156" s="176" t="s">
        <v>4483</v>
      </c>
      <c r="F156" s="177" t="s">
        <v>4484</v>
      </c>
      <c r="G156" s="178" t="s">
        <v>416</v>
      </c>
      <c r="H156" s="179">
        <v>141.24</v>
      </c>
      <c r="I156" s="180"/>
      <c r="J156" s="181">
        <f>ROUND(I156*H156,2)</f>
        <v>0</v>
      </c>
      <c r="K156" s="177" t="s">
        <v>250</v>
      </c>
      <c r="L156" s="182"/>
      <c r="M156" s="183" t="s">
        <v>29</v>
      </c>
      <c r="N156" s="184" t="s">
        <v>46</v>
      </c>
      <c r="P156" s="143">
        <f>O156*H156</f>
        <v>0</v>
      </c>
      <c r="Q156" s="143">
        <v>1</v>
      </c>
      <c r="R156" s="143">
        <f>Q156*H156</f>
        <v>141.24</v>
      </c>
      <c r="S156" s="143">
        <v>0</v>
      </c>
      <c r="T156" s="144">
        <f>S156*H156</f>
        <v>0</v>
      </c>
      <c r="AR156" s="145" t="s">
        <v>300</v>
      </c>
      <c r="AT156" s="145" t="s">
        <v>373</v>
      </c>
      <c r="AU156" s="145" t="s">
        <v>21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251</v>
      </c>
      <c r="BM156" s="145" t="s">
        <v>5611</v>
      </c>
    </row>
    <row r="157" spans="2:65" s="1" customFormat="1">
      <c r="B157" s="34"/>
      <c r="D157" s="147" t="s">
        <v>253</v>
      </c>
      <c r="F157" s="148" t="s">
        <v>4484</v>
      </c>
      <c r="I157" s="149"/>
      <c r="L157" s="34"/>
      <c r="M157" s="150"/>
      <c r="T157" s="55"/>
      <c r="AT157" s="18" t="s">
        <v>253</v>
      </c>
      <c r="AU157" s="18" t="s">
        <v>21</v>
      </c>
    </row>
    <row r="158" spans="2:65" s="12" customFormat="1">
      <c r="B158" s="153"/>
      <c r="D158" s="147" t="s">
        <v>262</v>
      </c>
      <c r="F158" s="155" t="s">
        <v>5612</v>
      </c>
      <c r="H158" s="156">
        <v>141.24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4</v>
      </c>
      <c r="AX158" s="12" t="s">
        <v>83</v>
      </c>
      <c r="AY158" s="154" t="s">
        <v>244</v>
      </c>
    </row>
    <row r="159" spans="2:65" s="1" customFormat="1" ht="16.5" customHeight="1">
      <c r="B159" s="34"/>
      <c r="C159" s="134" t="s">
        <v>359</v>
      </c>
      <c r="D159" s="134" t="s">
        <v>246</v>
      </c>
      <c r="E159" s="135" t="s">
        <v>4682</v>
      </c>
      <c r="F159" s="136" t="s">
        <v>4683</v>
      </c>
      <c r="G159" s="137" t="s">
        <v>249</v>
      </c>
      <c r="H159" s="138">
        <v>90</v>
      </c>
      <c r="I159" s="139"/>
      <c r="J159" s="140">
        <f>ROUND(I159*H159,2)</f>
        <v>0</v>
      </c>
      <c r="K159" s="136" t="s">
        <v>250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251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5613</v>
      </c>
    </row>
    <row r="160" spans="2:65" s="1" customFormat="1">
      <c r="B160" s="34"/>
      <c r="D160" s="147" t="s">
        <v>253</v>
      </c>
      <c r="F160" s="148" t="s">
        <v>4685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>
      <c r="B161" s="34"/>
      <c r="D161" s="151" t="s">
        <v>255</v>
      </c>
      <c r="F161" s="152" t="s">
        <v>4686</v>
      </c>
      <c r="I161" s="149"/>
      <c r="L161" s="34"/>
      <c r="M161" s="150"/>
      <c r="T161" s="55"/>
      <c r="AT161" s="18" t="s">
        <v>255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5614</v>
      </c>
      <c r="H162" s="156">
        <v>90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366</v>
      </c>
      <c r="D163" s="134" t="s">
        <v>246</v>
      </c>
      <c r="E163" s="135" t="s">
        <v>4688</v>
      </c>
      <c r="F163" s="136" t="s">
        <v>4689</v>
      </c>
      <c r="G163" s="137" t="s">
        <v>249</v>
      </c>
      <c r="H163" s="138">
        <v>90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5615</v>
      </c>
    </row>
    <row r="164" spans="2:65" s="1" customFormat="1">
      <c r="B164" s="34"/>
      <c r="D164" s="147" t="s">
        <v>253</v>
      </c>
      <c r="F164" s="148" t="s">
        <v>4691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4692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" customFormat="1" ht="16.5" customHeight="1">
      <c r="B166" s="34"/>
      <c r="C166" s="175" t="s">
        <v>372</v>
      </c>
      <c r="D166" s="175" t="s">
        <v>373</v>
      </c>
      <c r="E166" s="176" t="s">
        <v>5616</v>
      </c>
      <c r="F166" s="177" t="s">
        <v>5617</v>
      </c>
      <c r="G166" s="178" t="s">
        <v>464</v>
      </c>
      <c r="H166" s="179">
        <v>1.8</v>
      </c>
      <c r="I166" s="180"/>
      <c r="J166" s="181">
        <f>ROUND(I166*H166,2)</f>
        <v>0</v>
      </c>
      <c r="K166" s="177" t="s">
        <v>250</v>
      </c>
      <c r="L166" s="182"/>
      <c r="M166" s="183" t="s">
        <v>29</v>
      </c>
      <c r="N166" s="184" t="s">
        <v>46</v>
      </c>
      <c r="P166" s="143">
        <f>O166*H166</f>
        <v>0</v>
      </c>
      <c r="Q166" s="143">
        <v>1E-3</v>
      </c>
      <c r="R166" s="143">
        <f>Q166*H166</f>
        <v>1.8000000000000002E-3</v>
      </c>
      <c r="S166" s="143">
        <v>0</v>
      </c>
      <c r="T166" s="144">
        <f>S166*H166</f>
        <v>0</v>
      </c>
      <c r="AR166" s="145" t="s">
        <v>300</v>
      </c>
      <c r="AT166" s="145" t="s">
        <v>373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251</v>
      </c>
      <c r="BM166" s="145" t="s">
        <v>5618</v>
      </c>
    </row>
    <row r="167" spans="2:65" s="1" customFormat="1">
      <c r="B167" s="34"/>
      <c r="D167" s="147" t="s">
        <v>253</v>
      </c>
      <c r="F167" s="148" t="s">
        <v>5617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2" customFormat="1">
      <c r="B168" s="153"/>
      <c r="D168" s="147" t="s">
        <v>262</v>
      </c>
      <c r="F168" s="155" t="s">
        <v>5619</v>
      </c>
      <c r="H168" s="156">
        <v>1.8</v>
      </c>
      <c r="I168" s="157"/>
      <c r="L168" s="153"/>
      <c r="M168" s="158"/>
      <c r="T168" s="159"/>
      <c r="AT168" s="154" t="s">
        <v>262</v>
      </c>
      <c r="AU168" s="154" t="s">
        <v>21</v>
      </c>
      <c r="AV168" s="12" t="s">
        <v>21</v>
      </c>
      <c r="AW168" s="12" t="s">
        <v>4</v>
      </c>
      <c r="AX168" s="12" t="s">
        <v>83</v>
      </c>
      <c r="AY168" s="154" t="s">
        <v>244</v>
      </c>
    </row>
    <row r="169" spans="2:65" s="1" customFormat="1" ht="16.5" customHeight="1">
      <c r="B169" s="34"/>
      <c r="C169" s="134" t="s">
        <v>378</v>
      </c>
      <c r="D169" s="134" t="s">
        <v>246</v>
      </c>
      <c r="E169" s="135" t="s">
        <v>4698</v>
      </c>
      <c r="F169" s="136" t="s">
        <v>4699</v>
      </c>
      <c r="G169" s="137" t="s">
        <v>249</v>
      </c>
      <c r="H169" s="138">
        <v>90</v>
      </c>
      <c r="I169" s="139"/>
      <c r="J169" s="140">
        <f>ROUND(I169*H169,2)</f>
        <v>0</v>
      </c>
      <c r="K169" s="136" t="s">
        <v>250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251</v>
      </c>
      <c r="BM169" s="145" t="s">
        <v>5620</v>
      </c>
    </row>
    <row r="170" spans="2:65" s="1" customFormat="1">
      <c r="B170" s="34"/>
      <c r="D170" s="147" t="s">
        <v>253</v>
      </c>
      <c r="F170" s="148" t="s">
        <v>4701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>
      <c r="B171" s="34"/>
      <c r="D171" s="151" t="s">
        <v>255</v>
      </c>
      <c r="F171" s="152" t="s">
        <v>4702</v>
      </c>
      <c r="I171" s="149"/>
      <c r="L171" s="34"/>
      <c r="M171" s="150"/>
      <c r="T171" s="55"/>
      <c r="AT171" s="18" t="s">
        <v>255</v>
      </c>
      <c r="AU171" s="18" t="s">
        <v>21</v>
      </c>
    </row>
    <row r="172" spans="2:65" s="12" customFormat="1">
      <c r="B172" s="153"/>
      <c r="D172" s="147" t="s">
        <v>262</v>
      </c>
      <c r="E172" s="154" t="s">
        <v>29</v>
      </c>
      <c r="F172" s="155" t="s">
        <v>5614</v>
      </c>
      <c r="H172" s="156">
        <v>90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83</v>
      </c>
      <c r="AY172" s="154" t="s">
        <v>244</v>
      </c>
    </row>
    <row r="173" spans="2:65" s="1" customFormat="1" ht="16.5" customHeight="1">
      <c r="B173" s="34"/>
      <c r="C173" s="134" t="s">
        <v>385</v>
      </c>
      <c r="D173" s="134" t="s">
        <v>246</v>
      </c>
      <c r="E173" s="135" t="s">
        <v>477</v>
      </c>
      <c r="F173" s="136" t="s">
        <v>478</v>
      </c>
      <c r="G173" s="137" t="s">
        <v>274</v>
      </c>
      <c r="H173" s="138">
        <v>1.8</v>
      </c>
      <c r="I173" s="139"/>
      <c r="J173" s="140">
        <f>ROUND(I173*H173,2)</f>
        <v>0</v>
      </c>
      <c r="K173" s="136" t="s">
        <v>250</v>
      </c>
      <c r="L173" s="34"/>
      <c r="M173" s="141" t="s">
        <v>29</v>
      </c>
      <c r="N173" s="142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251</v>
      </c>
      <c r="AT173" s="145" t="s">
        <v>246</v>
      </c>
      <c r="AU173" s="145" t="s">
        <v>21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251</v>
      </c>
      <c r="BM173" s="145" t="s">
        <v>5621</v>
      </c>
    </row>
    <row r="174" spans="2:65" s="1" customFormat="1">
      <c r="B174" s="34"/>
      <c r="D174" s="147" t="s">
        <v>253</v>
      </c>
      <c r="F174" s="148" t="s">
        <v>480</v>
      </c>
      <c r="I174" s="149"/>
      <c r="L174" s="34"/>
      <c r="M174" s="150"/>
      <c r="T174" s="55"/>
      <c r="AT174" s="18" t="s">
        <v>253</v>
      </c>
      <c r="AU174" s="18" t="s">
        <v>21</v>
      </c>
    </row>
    <row r="175" spans="2:65" s="1" customFormat="1">
      <c r="B175" s="34"/>
      <c r="D175" s="151" t="s">
        <v>255</v>
      </c>
      <c r="F175" s="152" t="s">
        <v>481</v>
      </c>
      <c r="I175" s="149"/>
      <c r="L175" s="34"/>
      <c r="M175" s="150"/>
      <c r="T175" s="55"/>
      <c r="AT175" s="18" t="s">
        <v>255</v>
      </c>
      <c r="AU175" s="18" t="s">
        <v>21</v>
      </c>
    </row>
    <row r="176" spans="2:65" s="11" customFormat="1" ht="22.9" customHeight="1">
      <c r="B176" s="122"/>
      <c r="D176" s="123" t="s">
        <v>74</v>
      </c>
      <c r="E176" s="132" t="s">
        <v>264</v>
      </c>
      <c r="F176" s="132" t="s">
        <v>510</v>
      </c>
      <c r="I176" s="125"/>
      <c r="J176" s="133">
        <f>BK176</f>
        <v>0</v>
      </c>
      <c r="L176" s="122"/>
      <c r="M176" s="127"/>
      <c r="P176" s="128">
        <f>SUM(P177:P191)</f>
        <v>0</v>
      </c>
      <c r="R176" s="128">
        <f>SUM(R177:R191)</f>
        <v>1.2209793499999999</v>
      </c>
      <c r="T176" s="129">
        <f>SUM(T177:T191)</f>
        <v>0</v>
      </c>
      <c r="AR176" s="123" t="s">
        <v>83</v>
      </c>
      <c r="AT176" s="130" t="s">
        <v>74</v>
      </c>
      <c r="AU176" s="130" t="s">
        <v>83</v>
      </c>
      <c r="AY176" s="123" t="s">
        <v>244</v>
      </c>
      <c r="BK176" s="131">
        <f>SUM(BK177:BK191)</f>
        <v>0</v>
      </c>
    </row>
    <row r="177" spans="2:65" s="1" customFormat="1" ht="16.5" customHeight="1">
      <c r="B177" s="34"/>
      <c r="C177" s="134" t="s">
        <v>7</v>
      </c>
      <c r="D177" s="134" t="s">
        <v>246</v>
      </c>
      <c r="E177" s="135" t="s">
        <v>4309</v>
      </c>
      <c r="F177" s="136" t="s">
        <v>4310</v>
      </c>
      <c r="G177" s="137" t="s">
        <v>274</v>
      </c>
      <c r="H177" s="138">
        <v>0.48</v>
      </c>
      <c r="I177" s="139"/>
      <c r="J177" s="140">
        <f>ROUND(I177*H177,2)</f>
        <v>0</v>
      </c>
      <c r="K177" s="136" t="s">
        <v>250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2.3010199999999998</v>
      </c>
      <c r="R177" s="143">
        <f>Q177*H177</f>
        <v>1.1044896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5622</v>
      </c>
    </row>
    <row r="178" spans="2:65" s="1" customFormat="1">
      <c r="B178" s="34"/>
      <c r="D178" s="147" t="s">
        <v>253</v>
      </c>
      <c r="F178" s="148" t="s">
        <v>4312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>
      <c r="B179" s="34"/>
      <c r="D179" s="151" t="s">
        <v>255</v>
      </c>
      <c r="F179" s="152" t="s">
        <v>4313</v>
      </c>
      <c r="I179" s="149"/>
      <c r="L179" s="34"/>
      <c r="M179" s="150"/>
      <c r="T179" s="55"/>
      <c r="AT179" s="18" t="s">
        <v>255</v>
      </c>
      <c r="AU179" s="18" t="s">
        <v>21</v>
      </c>
    </row>
    <row r="180" spans="2:65" s="12" customFormat="1">
      <c r="B180" s="153"/>
      <c r="D180" s="147" t="s">
        <v>262</v>
      </c>
      <c r="E180" s="154" t="s">
        <v>29</v>
      </c>
      <c r="F180" s="155" t="s">
        <v>5623</v>
      </c>
      <c r="H180" s="156">
        <v>0.48</v>
      </c>
      <c r="I180" s="157"/>
      <c r="L180" s="153"/>
      <c r="M180" s="158"/>
      <c r="T180" s="159"/>
      <c r="AT180" s="154" t="s">
        <v>262</v>
      </c>
      <c r="AU180" s="154" t="s">
        <v>21</v>
      </c>
      <c r="AV180" s="12" t="s">
        <v>21</v>
      </c>
      <c r="AW180" s="12" t="s">
        <v>36</v>
      </c>
      <c r="AX180" s="12" t="s">
        <v>83</v>
      </c>
      <c r="AY180" s="154" t="s">
        <v>244</v>
      </c>
    </row>
    <row r="181" spans="2:65" s="1" customFormat="1" ht="16.5" customHeight="1">
      <c r="B181" s="34"/>
      <c r="C181" s="134" t="s">
        <v>399</v>
      </c>
      <c r="D181" s="134" t="s">
        <v>246</v>
      </c>
      <c r="E181" s="135" t="s">
        <v>551</v>
      </c>
      <c r="F181" s="136" t="s">
        <v>552</v>
      </c>
      <c r="G181" s="137" t="s">
        <v>249</v>
      </c>
      <c r="H181" s="138">
        <v>2.0499999999999998</v>
      </c>
      <c r="I181" s="139"/>
      <c r="J181" s="140">
        <f>ROUND(I181*H181,2)</f>
        <v>0</v>
      </c>
      <c r="K181" s="136" t="s">
        <v>250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8.6499999999999997E-3</v>
      </c>
      <c r="R181" s="143">
        <f>Q181*H181</f>
        <v>1.7732499999999998E-2</v>
      </c>
      <c r="S181" s="143">
        <v>0</v>
      </c>
      <c r="T181" s="144">
        <f>S181*H181</f>
        <v>0</v>
      </c>
      <c r="AR181" s="145" t="s">
        <v>251</v>
      </c>
      <c r="AT181" s="145" t="s">
        <v>246</v>
      </c>
      <c r="AU181" s="145" t="s">
        <v>21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251</v>
      </c>
      <c r="BM181" s="145" t="s">
        <v>5624</v>
      </c>
    </row>
    <row r="182" spans="2:65" s="1" customFormat="1" ht="29.25">
      <c r="B182" s="34"/>
      <c r="D182" s="147" t="s">
        <v>253</v>
      </c>
      <c r="F182" s="148" t="s">
        <v>554</v>
      </c>
      <c r="I182" s="149"/>
      <c r="L182" s="34"/>
      <c r="M182" s="150"/>
      <c r="T182" s="55"/>
      <c r="AT182" s="18" t="s">
        <v>253</v>
      </c>
      <c r="AU182" s="18" t="s">
        <v>21</v>
      </c>
    </row>
    <row r="183" spans="2:65" s="1" customFormat="1">
      <c r="B183" s="34"/>
      <c r="D183" s="151" t="s">
        <v>255</v>
      </c>
      <c r="F183" s="152" t="s">
        <v>555</v>
      </c>
      <c r="I183" s="149"/>
      <c r="L183" s="34"/>
      <c r="M183" s="150"/>
      <c r="T183" s="55"/>
      <c r="AT183" s="18" t="s">
        <v>255</v>
      </c>
      <c r="AU183" s="18" t="s">
        <v>21</v>
      </c>
    </row>
    <row r="184" spans="2:65" s="12" customFormat="1">
      <c r="B184" s="153"/>
      <c r="D184" s="147" t="s">
        <v>262</v>
      </c>
      <c r="E184" s="154" t="s">
        <v>29</v>
      </c>
      <c r="F184" s="155" t="s">
        <v>5625</v>
      </c>
      <c r="H184" s="156">
        <v>2.0499999999999998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83</v>
      </c>
      <c r="AY184" s="154" t="s">
        <v>244</v>
      </c>
    </row>
    <row r="185" spans="2:65" s="1" customFormat="1" ht="16.5" customHeight="1">
      <c r="B185" s="34"/>
      <c r="C185" s="134" t="s">
        <v>406</v>
      </c>
      <c r="D185" s="134" t="s">
        <v>246</v>
      </c>
      <c r="E185" s="135" t="s">
        <v>558</v>
      </c>
      <c r="F185" s="136" t="s">
        <v>559</v>
      </c>
      <c r="G185" s="137" t="s">
        <v>249</v>
      </c>
      <c r="H185" s="138">
        <v>2.0499999999999998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5626</v>
      </c>
    </row>
    <row r="186" spans="2:65" s="1" customFormat="1" ht="29.25">
      <c r="B186" s="34"/>
      <c r="D186" s="147" t="s">
        <v>253</v>
      </c>
      <c r="F186" s="148" t="s">
        <v>561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562</v>
      </c>
      <c r="I187" s="149"/>
      <c r="L187" s="34"/>
      <c r="M187" s="150"/>
      <c r="T187" s="55"/>
      <c r="AT187" s="18" t="s">
        <v>255</v>
      </c>
      <c r="AU187" s="18" t="s">
        <v>21</v>
      </c>
    </row>
    <row r="188" spans="2:65" s="1" customFormat="1" ht="16.5" customHeight="1">
      <c r="B188" s="34"/>
      <c r="C188" s="134" t="s">
        <v>413</v>
      </c>
      <c r="D188" s="134" t="s">
        <v>246</v>
      </c>
      <c r="E188" s="135" t="s">
        <v>571</v>
      </c>
      <c r="F188" s="136" t="s">
        <v>572</v>
      </c>
      <c r="G188" s="137" t="s">
        <v>416</v>
      </c>
      <c r="H188" s="138">
        <v>9.5000000000000001E-2</v>
      </c>
      <c r="I188" s="139"/>
      <c r="J188" s="140">
        <f>ROUND(I188*H188,2)</f>
        <v>0</v>
      </c>
      <c r="K188" s="136" t="s">
        <v>250</v>
      </c>
      <c r="L188" s="34"/>
      <c r="M188" s="141" t="s">
        <v>29</v>
      </c>
      <c r="N188" s="142" t="s">
        <v>46</v>
      </c>
      <c r="P188" s="143">
        <f>O188*H188</f>
        <v>0</v>
      </c>
      <c r="Q188" s="143">
        <v>1.03955</v>
      </c>
      <c r="R188" s="143">
        <f>Q188*H188</f>
        <v>9.8757250000000005E-2</v>
      </c>
      <c r="S188" s="143">
        <v>0</v>
      </c>
      <c r="T188" s="144">
        <f>S188*H188</f>
        <v>0</v>
      </c>
      <c r="AR188" s="145" t="s">
        <v>251</v>
      </c>
      <c r="AT188" s="145" t="s">
        <v>246</v>
      </c>
      <c r="AU188" s="145" t="s">
        <v>21</v>
      </c>
      <c r="AY188" s="18" t="s">
        <v>244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83</v>
      </c>
      <c r="BK188" s="146">
        <f>ROUND(I188*H188,2)</f>
        <v>0</v>
      </c>
      <c r="BL188" s="18" t="s">
        <v>251</v>
      </c>
      <c r="BM188" s="145" t="s">
        <v>5627</v>
      </c>
    </row>
    <row r="189" spans="2:65" s="1" customFormat="1" ht="29.25">
      <c r="B189" s="34"/>
      <c r="D189" s="147" t="s">
        <v>253</v>
      </c>
      <c r="F189" s="148" t="s">
        <v>574</v>
      </c>
      <c r="I189" s="149"/>
      <c r="L189" s="34"/>
      <c r="M189" s="150"/>
      <c r="T189" s="55"/>
      <c r="AT189" s="18" t="s">
        <v>253</v>
      </c>
      <c r="AU189" s="18" t="s">
        <v>21</v>
      </c>
    </row>
    <row r="190" spans="2:65" s="1" customFormat="1">
      <c r="B190" s="34"/>
      <c r="D190" s="151" t="s">
        <v>255</v>
      </c>
      <c r="F190" s="152" t="s">
        <v>575</v>
      </c>
      <c r="I190" s="149"/>
      <c r="L190" s="34"/>
      <c r="M190" s="150"/>
      <c r="T190" s="55"/>
      <c r="AT190" s="18" t="s">
        <v>255</v>
      </c>
      <c r="AU190" s="18" t="s">
        <v>21</v>
      </c>
    </row>
    <row r="191" spans="2:65" s="12" customFormat="1">
      <c r="B191" s="153"/>
      <c r="D191" s="147" t="s">
        <v>262</v>
      </c>
      <c r="E191" s="154" t="s">
        <v>29</v>
      </c>
      <c r="F191" s="155" t="s">
        <v>5628</v>
      </c>
      <c r="H191" s="156">
        <v>9.5000000000000001E-2</v>
      </c>
      <c r="I191" s="157"/>
      <c r="L191" s="153"/>
      <c r="M191" s="158"/>
      <c r="T191" s="159"/>
      <c r="AT191" s="154" t="s">
        <v>262</v>
      </c>
      <c r="AU191" s="154" t="s">
        <v>21</v>
      </c>
      <c r="AV191" s="12" t="s">
        <v>21</v>
      </c>
      <c r="AW191" s="12" t="s">
        <v>36</v>
      </c>
      <c r="AX191" s="12" t="s">
        <v>83</v>
      </c>
      <c r="AY191" s="154" t="s">
        <v>244</v>
      </c>
    </row>
    <row r="192" spans="2:65" s="11" customFormat="1" ht="22.9" customHeight="1">
      <c r="B192" s="122"/>
      <c r="D192" s="123" t="s">
        <v>74</v>
      </c>
      <c r="E192" s="132" t="s">
        <v>279</v>
      </c>
      <c r="F192" s="132" t="s">
        <v>657</v>
      </c>
      <c r="I192" s="125"/>
      <c r="J192" s="133">
        <f>BK192</f>
        <v>0</v>
      </c>
      <c r="L192" s="122"/>
      <c r="M192" s="127"/>
      <c r="P192" s="128">
        <f>SUM(P193:P200)</f>
        <v>0</v>
      </c>
      <c r="R192" s="128">
        <f>SUM(R193:R200)</f>
        <v>0.91853999999999991</v>
      </c>
      <c r="T192" s="129">
        <f>SUM(T193:T200)</f>
        <v>0</v>
      </c>
      <c r="AR192" s="123" t="s">
        <v>83</v>
      </c>
      <c r="AT192" s="130" t="s">
        <v>74</v>
      </c>
      <c r="AU192" s="130" t="s">
        <v>83</v>
      </c>
      <c r="AY192" s="123" t="s">
        <v>244</v>
      </c>
      <c r="BK192" s="131">
        <f>SUM(BK193:BK200)</f>
        <v>0</v>
      </c>
    </row>
    <row r="193" spans="2:65" s="1" customFormat="1" ht="16.5" customHeight="1">
      <c r="B193" s="34"/>
      <c r="C193" s="134" t="s">
        <v>421</v>
      </c>
      <c r="D193" s="134" t="s">
        <v>246</v>
      </c>
      <c r="E193" s="135" t="s">
        <v>1662</v>
      </c>
      <c r="F193" s="136" t="s">
        <v>1663</v>
      </c>
      <c r="G193" s="137" t="s">
        <v>249</v>
      </c>
      <c r="H193" s="138">
        <v>1.5</v>
      </c>
      <c r="I193" s="139"/>
      <c r="J193" s="140">
        <f>ROUND(I193*H193,2)</f>
        <v>0</v>
      </c>
      <c r="K193" s="136" t="s">
        <v>250</v>
      </c>
      <c r="L193" s="34"/>
      <c r="M193" s="141" t="s">
        <v>29</v>
      </c>
      <c r="N193" s="142" t="s">
        <v>46</v>
      </c>
      <c r="P193" s="143">
        <f>O193*H193</f>
        <v>0</v>
      </c>
      <c r="Q193" s="143">
        <v>0.19536000000000001</v>
      </c>
      <c r="R193" s="143">
        <f>Q193*H193</f>
        <v>0.29304000000000002</v>
      </c>
      <c r="S193" s="143">
        <v>0</v>
      </c>
      <c r="T193" s="144">
        <f>S193*H193</f>
        <v>0</v>
      </c>
      <c r="AR193" s="145" t="s">
        <v>251</v>
      </c>
      <c r="AT193" s="145" t="s">
        <v>246</v>
      </c>
      <c r="AU193" s="145" t="s">
        <v>21</v>
      </c>
      <c r="AY193" s="18" t="s">
        <v>244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83</v>
      </c>
      <c r="BK193" s="146">
        <f>ROUND(I193*H193,2)</f>
        <v>0</v>
      </c>
      <c r="BL193" s="18" t="s">
        <v>251</v>
      </c>
      <c r="BM193" s="145" t="s">
        <v>5629</v>
      </c>
    </row>
    <row r="194" spans="2:65" s="1" customFormat="1" ht="19.5">
      <c r="B194" s="34"/>
      <c r="D194" s="147" t="s">
        <v>253</v>
      </c>
      <c r="F194" s="148" t="s">
        <v>1665</v>
      </c>
      <c r="I194" s="149"/>
      <c r="L194" s="34"/>
      <c r="M194" s="150"/>
      <c r="T194" s="55"/>
      <c r="AT194" s="18" t="s">
        <v>253</v>
      </c>
      <c r="AU194" s="18" t="s">
        <v>21</v>
      </c>
    </row>
    <row r="195" spans="2:65" s="1" customFormat="1">
      <c r="B195" s="34"/>
      <c r="D195" s="151" t="s">
        <v>255</v>
      </c>
      <c r="F195" s="152" t="s">
        <v>1666</v>
      </c>
      <c r="I195" s="149"/>
      <c r="L195" s="34"/>
      <c r="M195" s="150"/>
      <c r="T195" s="55"/>
      <c r="AT195" s="18" t="s">
        <v>255</v>
      </c>
      <c r="AU195" s="18" t="s">
        <v>21</v>
      </c>
    </row>
    <row r="196" spans="2:65" s="1" customFormat="1" ht="19.5">
      <c r="B196" s="34"/>
      <c r="D196" s="147" t="s">
        <v>284</v>
      </c>
      <c r="F196" s="167" t="s">
        <v>5630</v>
      </c>
      <c r="I196" s="149"/>
      <c r="L196" s="34"/>
      <c r="M196" s="150"/>
      <c r="T196" s="55"/>
      <c r="AT196" s="18" t="s">
        <v>284</v>
      </c>
      <c r="AU196" s="18" t="s">
        <v>21</v>
      </c>
    </row>
    <row r="197" spans="2:65" s="12" customFormat="1">
      <c r="B197" s="153"/>
      <c r="D197" s="147" t="s">
        <v>262</v>
      </c>
      <c r="E197" s="154" t="s">
        <v>29</v>
      </c>
      <c r="F197" s="155" t="s">
        <v>5631</v>
      </c>
      <c r="H197" s="156">
        <v>1.5</v>
      </c>
      <c r="I197" s="157"/>
      <c r="L197" s="153"/>
      <c r="M197" s="158"/>
      <c r="T197" s="159"/>
      <c r="AT197" s="154" t="s">
        <v>262</v>
      </c>
      <c r="AU197" s="154" t="s">
        <v>21</v>
      </c>
      <c r="AV197" s="12" t="s">
        <v>21</v>
      </c>
      <c r="AW197" s="12" t="s">
        <v>36</v>
      </c>
      <c r="AX197" s="12" t="s">
        <v>83</v>
      </c>
      <c r="AY197" s="154" t="s">
        <v>244</v>
      </c>
    </row>
    <row r="198" spans="2:65" s="1" customFormat="1" ht="16.5" customHeight="1">
      <c r="B198" s="34"/>
      <c r="C198" s="175" t="s">
        <v>427</v>
      </c>
      <c r="D198" s="175" t="s">
        <v>373</v>
      </c>
      <c r="E198" s="176" t="s">
        <v>1668</v>
      </c>
      <c r="F198" s="177" t="s">
        <v>1669</v>
      </c>
      <c r="G198" s="178" t="s">
        <v>249</v>
      </c>
      <c r="H198" s="179">
        <v>1.5</v>
      </c>
      <c r="I198" s="180"/>
      <c r="J198" s="181">
        <f>ROUND(I198*H198,2)</f>
        <v>0</v>
      </c>
      <c r="K198" s="177" t="s">
        <v>250</v>
      </c>
      <c r="L198" s="182"/>
      <c r="M198" s="183" t="s">
        <v>29</v>
      </c>
      <c r="N198" s="184" t="s">
        <v>46</v>
      </c>
      <c r="P198" s="143">
        <f>O198*H198</f>
        <v>0</v>
      </c>
      <c r="Q198" s="143">
        <v>0.41699999999999998</v>
      </c>
      <c r="R198" s="143">
        <f>Q198*H198</f>
        <v>0.62549999999999994</v>
      </c>
      <c r="S198" s="143">
        <v>0</v>
      </c>
      <c r="T198" s="144">
        <f>S198*H198</f>
        <v>0</v>
      </c>
      <c r="AR198" s="145" t="s">
        <v>300</v>
      </c>
      <c r="AT198" s="145" t="s">
        <v>373</v>
      </c>
      <c r="AU198" s="145" t="s">
        <v>21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251</v>
      </c>
      <c r="BM198" s="145" t="s">
        <v>5632</v>
      </c>
    </row>
    <row r="199" spans="2:65" s="1" customFormat="1">
      <c r="B199" s="34"/>
      <c r="D199" s="147" t="s">
        <v>253</v>
      </c>
      <c r="F199" s="148" t="s">
        <v>1669</v>
      </c>
      <c r="I199" s="149"/>
      <c r="L199" s="34"/>
      <c r="M199" s="150"/>
      <c r="T199" s="55"/>
      <c r="AT199" s="18" t="s">
        <v>253</v>
      </c>
      <c r="AU199" s="18" t="s">
        <v>21</v>
      </c>
    </row>
    <row r="200" spans="2:65" s="12" customFormat="1">
      <c r="B200" s="153"/>
      <c r="D200" s="147" t="s">
        <v>262</v>
      </c>
      <c r="F200" s="155" t="s">
        <v>5633</v>
      </c>
      <c r="H200" s="156">
        <v>1.5</v>
      </c>
      <c r="I200" s="157"/>
      <c r="L200" s="153"/>
      <c r="M200" s="158"/>
      <c r="T200" s="159"/>
      <c r="AT200" s="154" t="s">
        <v>262</v>
      </c>
      <c r="AU200" s="154" t="s">
        <v>21</v>
      </c>
      <c r="AV200" s="12" t="s">
        <v>21</v>
      </c>
      <c r="AW200" s="12" t="s">
        <v>4</v>
      </c>
      <c r="AX200" s="12" t="s">
        <v>83</v>
      </c>
      <c r="AY200" s="154" t="s">
        <v>244</v>
      </c>
    </row>
    <row r="201" spans="2:65" s="11" customFormat="1" ht="22.9" customHeight="1">
      <c r="B201" s="122"/>
      <c r="D201" s="123" t="s">
        <v>74</v>
      </c>
      <c r="E201" s="132" t="s">
        <v>300</v>
      </c>
      <c r="F201" s="132" t="s">
        <v>1672</v>
      </c>
      <c r="I201" s="125"/>
      <c r="J201" s="133">
        <f>BK201</f>
        <v>0</v>
      </c>
      <c r="L201" s="122"/>
      <c r="M201" s="127"/>
      <c r="P201" s="128">
        <f>SUM(P202:P330)</f>
        <v>0</v>
      </c>
      <c r="R201" s="128">
        <f>SUM(R202:R330)</f>
        <v>2.5583449000000003</v>
      </c>
      <c r="T201" s="129">
        <f>SUM(T202:T330)</f>
        <v>0</v>
      </c>
      <c r="AR201" s="123" t="s">
        <v>83</v>
      </c>
      <c r="AT201" s="130" t="s">
        <v>74</v>
      </c>
      <c r="AU201" s="130" t="s">
        <v>83</v>
      </c>
      <c r="AY201" s="123" t="s">
        <v>244</v>
      </c>
      <c r="BK201" s="131">
        <f>SUM(BK202:BK330)</f>
        <v>0</v>
      </c>
    </row>
    <row r="202" spans="2:65" s="1" customFormat="1" ht="16.5" customHeight="1">
      <c r="B202" s="34"/>
      <c r="C202" s="134" t="s">
        <v>434</v>
      </c>
      <c r="D202" s="134" t="s">
        <v>246</v>
      </c>
      <c r="E202" s="135" t="s">
        <v>5634</v>
      </c>
      <c r="F202" s="136" t="s">
        <v>5635</v>
      </c>
      <c r="G202" s="137" t="s">
        <v>507</v>
      </c>
      <c r="H202" s="138">
        <v>5</v>
      </c>
      <c r="I202" s="139"/>
      <c r="J202" s="140">
        <f>ROUND(I202*H202,2)</f>
        <v>0</v>
      </c>
      <c r="K202" s="136" t="s">
        <v>250</v>
      </c>
      <c r="L202" s="34"/>
      <c r="M202" s="141" t="s">
        <v>29</v>
      </c>
      <c r="N202" s="142" t="s">
        <v>46</v>
      </c>
      <c r="P202" s="143">
        <f>O202*H202</f>
        <v>0</v>
      </c>
      <c r="Q202" s="143">
        <v>1.67E-3</v>
      </c>
      <c r="R202" s="143">
        <f>Q202*H202</f>
        <v>8.3499999999999998E-3</v>
      </c>
      <c r="S202" s="143">
        <v>0</v>
      </c>
      <c r="T202" s="144">
        <f>S202*H202</f>
        <v>0</v>
      </c>
      <c r="AR202" s="145" t="s">
        <v>251</v>
      </c>
      <c r="AT202" s="145" t="s">
        <v>246</v>
      </c>
      <c r="AU202" s="145" t="s">
        <v>21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251</v>
      </c>
      <c r="BM202" s="145" t="s">
        <v>5636</v>
      </c>
    </row>
    <row r="203" spans="2:65" s="1" customFormat="1" ht="19.5">
      <c r="B203" s="34"/>
      <c r="D203" s="147" t="s">
        <v>253</v>
      </c>
      <c r="F203" s="148" t="s">
        <v>5637</v>
      </c>
      <c r="I203" s="149"/>
      <c r="L203" s="34"/>
      <c r="M203" s="150"/>
      <c r="T203" s="55"/>
      <c r="AT203" s="18" t="s">
        <v>253</v>
      </c>
      <c r="AU203" s="18" t="s">
        <v>21</v>
      </c>
    </row>
    <row r="204" spans="2:65" s="1" customFormat="1">
      <c r="B204" s="34"/>
      <c r="D204" s="151" t="s">
        <v>255</v>
      </c>
      <c r="F204" s="152" t="s">
        <v>5638</v>
      </c>
      <c r="I204" s="149"/>
      <c r="L204" s="34"/>
      <c r="M204" s="150"/>
      <c r="T204" s="55"/>
      <c r="AT204" s="18" t="s">
        <v>255</v>
      </c>
      <c r="AU204" s="18" t="s">
        <v>21</v>
      </c>
    </row>
    <row r="205" spans="2:65" s="1" customFormat="1" ht="16.5" customHeight="1">
      <c r="B205" s="34"/>
      <c r="C205" s="175" t="s">
        <v>441</v>
      </c>
      <c r="D205" s="175" t="s">
        <v>373</v>
      </c>
      <c r="E205" s="176" t="s">
        <v>5639</v>
      </c>
      <c r="F205" s="177" t="s">
        <v>5640</v>
      </c>
      <c r="G205" s="178" t="s">
        <v>507</v>
      </c>
      <c r="H205" s="179">
        <v>4</v>
      </c>
      <c r="I205" s="180"/>
      <c r="J205" s="181">
        <f>ROUND(I205*H205,2)</f>
        <v>0</v>
      </c>
      <c r="K205" s="177" t="s">
        <v>29</v>
      </c>
      <c r="L205" s="182"/>
      <c r="M205" s="183" t="s">
        <v>29</v>
      </c>
      <c r="N205" s="184" t="s">
        <v>46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300</v>
      </c>
      <c r="AT205" s="145" t="s">
        <v>373</v>
      </c>
      <c r="AU205" s="145" t="s">
        <v>21</v>
      </c>
      <c r="AY205" s="18" t="s">
        <v>244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83</v>
      </c>
      <c r="BK205" s="146">
        <f>ROUND(I205*H205,2)</f>
        <v>0</v>
      </c>
      <c r="BL205" s="18" t="s">
        <v>251</v>
      </c>
      <c r="BM205" s="145" t="s">
        <v>5641</v>
      </c>
    </row>
    <row r="206" spans="2:65" s="1" customFormat="1" ht="19.5">
      <c r="B206" s="34"/>
      <c r="D206" s="147" t="s">
        <v>284</v>
      </c>
      <c r="F206" s="167" t="s">
        <v>5642</v>
      </c>
      <c r="I206" s="149"/>
      <c r="L206" s="34"/>
      <c r="M206" s="150"/>
      <c r="T206" s="55"/>
      <c r="AT206" s="18" t="s">
        <v>284</v>
      </c>
      <c r="AU206" s="18" t="s">
        <v>21</v>
      </c>
    </row>
    <row r="207" spans="2:65" s="1" customFormat="1" ht="16.5" customHeight="1">
      <c r="B207" s="34"/>
      <c r="C207" s="175" t="s">
        <v>448</v>
      </c>
      <c r="D207" s="175" t="s">
        <v>373</v>
      </c>
      <c r="E207" s="176" t="s">
        <v>5643</v>
      </c>
      <c r="F207" s="177" t="s">
        <v>5644</v>
      </c>
      <c r="G207" s="178" t="s">
        <v>507</v>
      </c>
      <c r="H207" s="179">
        <v>1</v>
      </c>
      <c r="I207" s="180"/>
      <c r="J207" s="181">
        <f>ROUND(I207*H207,2)</f>
        <v>0</v>
      </c>
      <c r="K207" s="177" t="s">
        <v>29</v>
      </c>
      <c r="L207" s="182"/>
      <c r="M207" s="183" t="s">
        <v>29</v>
      </c>
      <c r="N207" s="184" t="s">
        <v>46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300</v>
      </c>
      <c r="AT207" s="145" t="s">
        <v>373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251</v>
      </c>
      <c r="BM207" s="145" t="s">
        <v>5645</v>
      </c>
    </row>
    <row r="208" spans="2:65" s="1" customFormat="1">
      <c r="B208" s="34"/>
      <c r="D208" s="147" t="s">
        <v>253</v>
      </c>
      <c r="F208" s="148" t="s">
        <v>5644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 ht="19.5">
      <c r="B209" s="34"/>
      <c r="D209" s="147" t="s">
        <v>284</v>
      </c>
      <c r="F209" s="167" t="s">
        <v>5646</v>
      </c>
      <c r="I209" s="149"/>
      <c r="L209" s="34"/>
      <c r="M209" s="150"/>
      <c r="T209" s="55"/>
      <c r="AT209" s="18" t="s">
        <v>284</v>
      </c>
      <c r="AU209" s="18" t="s">
        <v>21</v>
      </c>
    </row>
    <row r="210" spans="2:65" s="1" customFormat="1" ht="16.5" customHeight="1">
      <c r="B210" s="34"/>
      <c r="C210" s="134" t="s">
        <v>455</v>
      </c>
      <c r="D210" s="134" t="s">
        <v>246</v>
      </c>
      <c r="E210" s="135" t="s">
        <v>5647</v>
      </c>
      <c r="F210" s="136" t="s">
        <v>5648</v>
      </c>
      <c r="G210" s="137" t="s">
        <v>507</v>
      </c>
      <c r="H210" s="138">
        <v>6</v>
      </c>
      <c r="I210" s="139"/>
      <c r="J210" s="140">
        <f>ROUND(I210*H210,2)</f>
        <v>0</v>
      </c>
      <c r="K210" s="136" t="s">
        <v>250</v>
      </c>
      <c r="L210" s="34"/>
      <c r="M210" s="141" t="s">
        <v>29</v>
      </c>
      <c r="N210" s="142" t="s">
        <v>46</v>
      </c>
      <c r="P210" s="143">
        <f>O210*H210</f>
        <v>0</v>
      </c>
      <c r="Q210" s="143">
        <v>1.67E-3</v>
      </c>
      <c r="R210" s="143">
        <f>Q210*H210</f>
        <v>1.0020000000000001E-2</v>
      </c>
      <c r="S210" s="143">
        <v>0</v>
      </c>
      <c r="T210" s="144">
        <f>S210*H210</f>
        <v>0</v>
      </c>
      <c r="AR210" s="145" t="s">
        <v>251</v>
      </c>
      <c r="AT210" s="145" t="s">
        <v>246</v>
      </c>
      <c r="AU210" s="145" t="s">
        <v>21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251</v>
      </c>
      <c r="BM210" s="145" t="s">
        <v>5649</v>
      </c>
    </row>
    <row r="211" spans="2:65" s="1" customFormat="1" ht="19.5">
      <c r="B211" s="34"/>
      <c r="D211" s="147" t="s">
        <v>253</v>
      </c>
      <c r="F211" s="148" t="s">
        <v>5650</v>
      </c>
      <c r="I211" s="149"/>
      <c r="L211" s="34"/>
      <c r="M211" s="150"/>
      <c r="T211" s="55"/>
      <c r="AT211" s="18" t="s">
        <v>253</v>
      </c>
      <c r="AU211" s="18" t="s">
        <v>21</v>
      </c>
    </row>
    <row r="212" spans="2:65" s="1" customFormat="1">
      <c r="B212" s="34"/>
      <c r="D212" s="151" t="s">
        <v>255</v>
      </c>
      <c r="F212" s="152" t="s">
        <v>5651</v>
      </c>
      <c r="I212" s="149"/>
      <c r="L212" s="34"/>
      <c r="M212" s="150"/>
      <c r="T212" s="55"/>
      <c r="AT212" s="18" t="s">
        <v>255</v>
      </c>
      <c r="AU212" s="18" t="s">
        <v>21</v>
      </c>
    </row>
    <row r="213" spans="2:65" s="12" customFormat="1">
      <c r="B213" s="153"/>
      <c r="D213" s="147" t="s">
        <v>262</v>
      </c>
      <c r="E213" s="154" t="s">
        <v>29</v>
      </c>
      <c r="F213" s="155" t="s">
        <v>286</v>
      </c>
      <c r="H213" s="156">
        <v>6</v>
      </c>
      <c r="I213" s="157"/>
      <c r="L213" s="153"/>
      <c r="M213" s="158"/>
      <c r="T213" s="159"/>
      <c r="AT213" s="154" t="s">
        <v>262</v>
      </c>
      <c r="AU213" s="154" t="s">
        <v>21</v>
      </c>
      <c r="AV213" s="12" t="s">
        <v>21</v>
      </c>
      <c r="AW213" s="12" t="s">
        <v>36</v>
      </c>
      <c r="AX213" s="12" t="s">
        <v>83</v>
      </c>
      <c r="AY213" s="154" t="s">
        <v>244</v>
      </c>
    </row>
    <row r="214" spans="2:65" s="1" customFormat="1" ht="16.5" customHeight="1">
      <c r="B214" s="34"/>
      <c r="C214" s="175" t="s">
        <v>461</v>
      </c>
      <c r="D214" s="175" t="s">
        <v>373</v>
      </c>
      <c r="E214" s="176" t="s">
        <v>5652</v>
      </c>
      <c r="F214" s="177" t="s">
        <v>5653</v>
      </c>
      <c r="G214" s="178" t="s">
        <v>507</v>
      </c>
      <c r="H214" s="179">
        <v>6</v>
      </c>
      <c r="I214" s="180"/>
      <c r="J214" s="181">
        <f>ROUND(I214*H214,2)</f>
        <v>0</v>
      </c>
      <c r="K214" s="177" t="s">
        <v>29</v>
      </c>
      <c r="L214" s="182"/>
      <c r="M214" s="183" t="s">
        <v>29</v>
      </c>
      <c r="N214" s="184" t="s">
        <v>46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300</v>
      </c>
      <c r="AT214" s="145" t="s">
        <v>373</v>
      </c>
      <c r="AU214" s="145" t="s">
        <v>21</v>
      </c>
      <c r="AY214" s="18" t="s">
        <v>244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83</v>
      </c>
      <c r="BK214" s="146">
        <f>ROUND(I214*H214,2)</f>
        <v>0</v>
      </c>
      <c r="BL214" s="18" t="s">
        <v>251</v>
      </c>
      <c r="BM214" s="145" t="s">
        <v>5654</v>
      </c>
    </row>
    <row r="215" spans="2:65" s="1" customFormat="1">
      <c r="B215" s="34"/>
      <c r="D215" s="147" t="s">
        <v>253</v>
      </c>
      <c r="F215" s="148" t="s">
        <v>5653</v>
      </c>
      <c r="I215" s="149"/>
      <c r="L215" s="34"/>
      <c r="M215" s="150"/>
      <c r="T215" s="55"/>
      <c r="AT215" s="18" t="s">
        <v>253</v>
      </c>
      <c r="AU215" s="18" t="s">
        <v>21</v>
      </c>
    </row>
    <row r="216" spans="2:65" s="1" customFormat="1" ht="19.5">
      <c r="B216" s="34"/>
      <c r="D216" s="147" t="s">
        <v>284</v>
      </c>
      <c r="F216" s="167" t="s">
        <v>5655</v>
      </c>
      <c r="I216" s="149"/>
      <c r="L216" s="34"/>
      <c r="M216" s="150"/>
      <c r="T216" s="55"/>
      <c r="AT216" s="18" t="s">
        <v>284</v>
      </c>
      <c r="AU216" s="18" t="s">
        <v>21</v>
      </c>
    </row>
    <row r="217" spans="2:65" s="1" customFormat="1" ht="16.5" customHeight="1">
      <c r="B217" s="34"/>
      <c r="C217" s="134" t="s">
        <v>468</v>
      </c>
      <c r="D217" s="134" t="s">
        <v>246</v>
      </c>
      <c r="E217" s="135" t="s">
        <v>5656</v>
      </c>
      <c r="F217" s="136" t="s">
        <v>5657</v>
      </c>
      <c r="G217" s="137" t="s">
        <v>507</v>
      </c>
      <c r="H217" s="138">
        <v>3</v>
      </c>
      <c r="I217" s="139"/>
      <c r="J217" s="140">
        <f>ROUND(I217*H217,2)</f>
        <v>0</v>
      </c>
      <c r="K217" s="136" t="s">
        <v>250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251</v>
      </c>
      <c r="AT217" s="145" t="s">
        <v>246</v>
      </c>
      <c r="AU217" s="145" t="s">
        <v>21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251</v>
      </c>
      <c r="BM217" s="145" t="s">
        <v>5658</v>
      </c>
    </row>
    <row r="218" spans="2:65" s="1" customFormat="1" ht="19.5">
      <c r="B218" s="34"/>
      <c r="D218" s="147" t="s">
        <v>253</v>
      </c>
      <c r="F218" s="148" t="s">
        <v>5659</v>
      </c>
      <c r="I218" s="149"/>
      <c r="L218" s="34"/>
      <c r="M218" s="150"/>
      <c r="T218" s="55"/>
      <c r="AT218" s="18" t="s">
        <v>253</v>
      </c>
      <c r="AU218" s="18" t="s">
        <v>21</v>
      </c>
    </row>
    <row r="219" spans="2:65" s="1" customFormat="1">
      <c r="B219" s="34"/>
      <c r="D219" s="151" t="s">
        <v>255</v>
      </c>
      <c r="F219" s="152" t="s">
        <v>5660</v>
      </c>
      <c r="I219" s="149"/>
      <c r="L219" s="34"/>
      <c r="M219" s="150"/>
      <c r="T219" s="55"/>
      <c r="AT219" s="18" t="s">
        <v>255</v>
      </c>
      <c r="AU219" s="18" t="s">
        <v>21</v>
      </c>
    </row>
    <row r="220" spans="2:65" s="1" customFormat="1" ht="19.5">
      <c r="B220" s="34"/>
      <c r="D220" s="147" t="s">
        <v>284</v>
      </c>
      <c r="F220" s="167" t="s">
        <v>5661</v>
      </c>
      <c r="I220" s="149"/>
      <c r="L220" s="34"/>
      <c r="M220" s="150"/>
      <c r="T220" s="55"/>
      <c r="AT220" s="18" t="s">
        <v>284</v>
      </c>
      <c r="AU220" s="18" t="s">
        <v>21</v>
      </c>
    </row>
    <row r="221" spans="2:65" s="1" customFormat="1" ht="16.5" customHeight="1">
      <c r="B221" s="34"/>
      <c r="C221" s="175" t="s">
        <v>476</v>
      </c>
      <c r="D221" s="175" t="s">
        <v>373</v>
      </c>
      <c r="E221" s="176" t="s">
        <v>5662</v>
      </c>
      <c r="F221" s="177" t="s">
        <v>5663</v>
      </c>
      <c r="G221" s="178" t="s">
        <v>507</v>
      </c>
      <c r="H221" s="179">
        <v>3</v>
      </c>
      <c r="I221" s="180"/>
      <c r="J221" s="181">
        <f>ROUND(I221*H221,2)</f>
        <v>0</v>
      </c>
      <c r="K221" s="177" t="s">
        <v>29</v>
      </c>
      <c r="L221" s="182"/>
      <c r="M221" s="183" t="s">
        <v>29</v>
      </c>
      <c r="N221" s="184" t="s">
        <v>46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300</v>
      </c>
      <c r="AT221" s="145" t="s">
        <v>373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251</v>
      </c>
      <c r="BM221" s="145" t="s">
        <v>5664</v>
      </c>
    </row>
    <row r="222" spans="2:65" s="1" customFormat="1">
      <c r="B222" s="34"/>
      <c r="D222" s="147" t="s">
        <v>253</v>
      </c>
      <c r="F222" s="148" t="s">
        <v>5663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" customFormat="1" ht="19.5">
      <c r="B223" s="34"/>
      <c r="D223" s="147" t="s">
        <v>284</v>
      </c>
      <c r="F223" s="167" t="s">
        <v>5665</v>
      </c>
      <c r="I223" s="149"/>
      <c r="L223" s="34"/>
      <c r="M223" s="150"/>
      <c r="T223" s="55"/>
      <c r="AT223" s="18" t="s">
        <v>284</v>
      </c>
      <c r="AU223" s="18" t="s">
        <v>21</v>
      </c>
    </row>
    <row r="224" spans="2:65" s="1" customFormat="1" ht="16.5" customHeight="1">
      <c r="B224" s="34"/>
      <c r="C224" s="134" t="s">
        <v>483</v>
      </c>
      <c r="D224" s="134" t="s">
        <v>246</v>
      </c>
      <c r="E224" s="135" t="s">
        <v>5666</v>
      </c>
      <c r="F224" s="136" t="s">
        <v>5667</v>
      </c>
      <c r="G224" s="137" t="s">
        <v>591</v>
      </c>
      <c r="H224" s="138">
        <v>69</v>
      </c>
      <c r="I224" s="139"/>
      <c r="J224" s="140">
        <f>ROUND(I224*H224,2)</f>
        <v>0</v>
      </c>
      <c r="K224" s="136" t="s">
        <v>250</v>
      </c>
      <c r="L224" s="34"/>
      <c r="M224" s="141" t="s">
        <v>29</v>
      </c>
      <c r="N224" s="142" t="s">
        <v>46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251</v>
      </c>
      <c r="AT224" s="145" t="s">
        <v>246</v>
      </c>
      <c r="AU224" s="145" t="s">
        <v>21</v>
      </c>
      <c r="AY224" s="18" t="s">
        <v>244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83</v>
      </c>
      <c r="BK224" s="146">
        <f>ROUND(I224*H224,2)</f>
        <v>0</v>
      </c>
      <c r="BL224" s="18" t="s">
        <v>251</v>
      </c>
      <c r="BM224" s="145" t="s">
        <v>5668</v>
      </c>
    </row>
    <row r="225" spans="2:65" s="1" customFormat="1">
      <c r="B225" s="34"/>
      <c r="D225" s="147" t="s">
        <v>253</v>
      </c>
      <c r="F225" s="148" t="s">
        <v>5669</v>
      </c>
      <c r="I225" s="149"/>
      <c r="L225" s="34"/>
      <c r="M225" s="150"/>
      <c r="T225" s="55"/>
      <c r="AT225" s="18" t="s">
        <v>253</v>
      </c>
      <c r="AU225" s="18" t="s">
        <v>21</v>
      </c>
    </row>
    <row r="226" spans="2:65" s="1" customFormat="1">
      <c r="B226" s="34"/>
      <c r="D226" s="151" t="s">
        <v>255</v>
      </c>
      <c r="F226" s="152" t="s">
        <v>5670</v>
      </c>
      <c r="I226" s="149"/>
      <c r="L226" s="34"/>
      <c r="M226" s="150"/>
      <c r="T226" s="55"/>
      <c r="AT226" s="18" t="s">
        <v>255</v>
      </c>
      <c r="AU226" s="18" t="s">
        <v>21</v>
      </c>
    </row>
    <row r="227" spans="2:65" s="1" customFormat="1" ht="19.5">
      <c r="B227" s="34"/>
      <c r="D227" s="147" t="s">
        <v>284</v>
      </c>
      <c r="F227" s="167" t="s">
        <v>5671</v>
      </c>
      <c r="I227" s="149"/>
      <c r="L227" s="34"/>
      <c r="M227" s="150"/>
      <c r="T227" s="55"/>
      <c r="AT227" s="18" t="s">
        <v>284</v>
      </c>
      <c r="AU227" s="18" t="s">
        <v>21</v>
      </c>
    </row>
    <row r="228" spans="2:65" s="12" customFormat="1">
      <c r="B228" s="153"/>
      <c r="D228" s="147" t="s">
        <v>262</v>
      </c>
      <c r="E228" s="154" t="s">
        <v>29</v>
      </c>
      <c r="F228" s="155" t="s">
        <v>5672</v>
      </c>
      <c r="H228" s="156">
        <v>69</v>
      </c>
      <c r="I228" s="157"/>
      <c r="L228" s="153"/>
      <c r="M228" s="158"/>
      <c r="T228" s="159"/>
      <c r="AT228" s="154" t="s">
        <v>262</v>
      </c>
      <c r="AU228" s="154" t="s">
        <v>21</v>
      </c>
      <c r="AV228" s="12" t="s">
        <v>21</v>
      </c>
      <c r="AW228" s="12" t="s">
        <v>36</v>
      </c>
      <c r="AX228" s="12" t="s">
        <v>83</v>
      </c>
      <c r="AY228" s="154" t="s">
        <v>244</v>
      </c>
    </row>
    <row r="229" spans="2:65" s="1" customFormat="1" ht="16.5" customHeight="1">
      <c r="B229" s="34"/>
      <c r="C229" s="175" t="s">
        <v>490</v>
      </c>
      <c r="D229" s="175" t="s">
        <v>373</v>
      </c>
      <c r="E229" s="176" t="s">
        <v>5673</v>
      </c>
      <c r="F229" s="177" t="s">
        <v>5674</v>
      </c>
      <c r="G229" s="178" t="s">
        <v>591</v>
      </c>
      <c r="H229" s="179">
        <v>70.034999999999997</v>
      </c>
      <c r="I229" s="180"/>
      <c r="J229" s="181">
        <f>ROUND(I229*H229,2)</f>
        <v>0</v>
      </c>
      <c r="K229" s="177" t="s">
        <v>250</v>
      </c>
      <c r="L229" s="182"/>
      <c r="M229" s="183" t="s">
        <v>29</v>
      </c>
      <c r="N229" s="184" t="s">
        <v>46</v>
      </c>
      <c r="P229" s="143">
        <f>O229*H229</f>
        <v>0</v>
      </c>
      <c r="Q229" s="143">
        <v>3.1800000000000001E-3</v>
      </c>
      <c r="R229" s="143">
        <f>Q229*H229</f>
        <v>0.2227113</v>
      </c>
      <c r="S229" s="143">
        <v>0</v>
      </c>
      <c r="T229" s="144">
        <f>S229*H229</f>
        <v>0</v>
      </c>
      <c r="AR229" s="145" t="s">
        <v>300</v>
      </c>
      <c r="AT229" s="145" t="s">
        <v>373</v>
      </c>
      <c r="AU229" s="145" t="s">
        <v>21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251</v>
      </c>
      <c r="BM229" s="145" t="s">
        <v>5675</v>
      </c>
    </row>
    <row r="230" spans="2:65" s="1" customFormat="1">
      <c r="B230" s="34"/>
      <c r="D230" s="147" t="s">
        <v>253</v>
      </c>
      <c r="F230" s="148" t="s">
        <v>5674</v>
      </c>
      <c r="I230" s="149"/>
      <c r="L230" s="34"/>
      <c r="M230" s="150"/>
      <c r="T230" s="55"/>
      <c r="AT230" s="18" t="s">
        <v>253</v>
      </c>
      <c r="AU230" s="18" t="s">
        <v>21</v>
      </c>
    </row>
    <row r="231" spans="2:65" s="12" customFormat="1">
      <c r="B231" s="153"/>
      <c r="D231" s="147" t="s">
        <v>262</v>
      </c>
      <c r="F231" s="155" t="s">
        <v>5676</v>
      </c>
      <c r="H231" s="156">
        <v>70.034999999999997</v>
      </c>
      <c r="I231" s="157"/>
      <c r="L231" s="153"/>
      <c r="M231" s="158"/>
      <c r="T231" s="159"/>
      <c r="AT231" s="154" t="s">
        <v>262</v>
      </c>
      <c r="AU231" s="154" t="s">
        <v>21</v>
      </c>
      <c r="AV231" s="12" t="s">
        <v>21</v>
      </c>
      <c r="AW231" s="12" t="s">
        <v>4</v>
      </c>
      <c r="AX231" s="12" t="s">
        <v>83</v>
      </c>
      <c r="AY231" s="154" t="s">
        <v>244</v>
      </c>
    </row>
    <row r="232" spans="2:65" s="1" customFormat="1" ht="16.5" customHeight="1">
      <c r="B232" s="34"/>
      <c r="C232" s="134" t="s">
        <v>497</v>
      </c>
      <c r="D232" s="134" t="s">
        <v>246</v>
      </c>
      <c r="E232" s="135" t="s">
        <v>5677</v>
      </c>
      <c r="F232" s="136" t="s">
        <v>5678</v>
      </c>
      <c r="G232" s="137" t="s">
        <v>591</v>
      </c>
      <c r="H232" s="138">
        <v>58</v>
      </c>
      <c r="I232" s="139"/>
      <c r="J232" s="140">
        <f>ROUND(I232*H232,2)</f>
        <v>0</v>
      </c>
      <c r="K232" s="136" t="s">
        <v>250</v>
      </c>
      <c r="L232" s="34"/>
      <c r="M232" s="141" t="s">
        <v>29</v>
      </c>
      <c r="N232" s="142" t="s">
        <v>46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251</v>
      </c>
      <c r="AT232" s="145" t="s">
        <v>246</v>
      </c>
      <c r="AU232" s="145" t="s">
        <v>21</v>
      </c>
      <c r="AY232" s="18" t="s">
        <v>244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83</v>
      </c>
      <c r="BK232" s="146">
        <f>ROUND(I232*H232,2)</f>
        <v>0</v>
      </c>
      <c r="BL232" s="18" t="s">
        <v>251</v>
      </c>
      <c r="BM232" s="145" t="s">
        <v>5679</v>
      </c>
    </row>
    <row r="233" spans="2:65" s="1" customFormat="1">
      <c r="B233" s="34"/>
      <c r="D233" s="147" t="s">
        <v>253</v>
      </c>
      <c r="F233" s="148" t="s">
        <v>5680</v>
      </c>
      <c r="I233" s="149"/>
      <c r="L233" s="34"/>
      <c r="M233" s="150"/>
      <c r="T233" s="55"/>
      <c r="AT233" s="18" t="s">
        <v>253</v>
      </c>
      <c r="AU233" s="18" t="s">
        <v>21</v>
      </c>
    </row>
    <row r="234" spans="2:65" s="1" customFormat="1">
      <c r="B234" s="34"/>
      <c r="D234" s="151" t="s">
        <v>255</v>
      </c>
      <c r="F234" s="152" t="s">
        <v>5681</v>
      </c>
      <c r="I234" s="149"/>
      <c r="L234" s="34"/>
      <c r="M234" s="150"/>
      <c r="T234" s="55"/>
      <c r="AT234" s="18" t="s">
        <v>255</v>
      </c>
      <c r="AU234" s="18" t="s">
        <v>21</v>
      </c>
    </row>
    <row r="235" spans="2:65" s="12" customFormat="1">
      <c r="B235" s="153"/>
      <c r="D235" s="147" t="s">
        <v>262</v>
      </c>
      <c r="E235" s="154" t="s">
        <v>29</v>
      </c>
      <c r="F235" s="155" t="s">
        <v>5682</v>
      </c>
      <c r="H235" s="156">
        <v>58</v>
      </c>
      <c r="I235" s="157"/>
      <c r="L235" s="153"/>
      <c r="M235" s="158"/>
      <c r="T235" s="159"/>
      <c r="AT235" s="154" t="s">
        <v>262</v>
      </c>
      <c r="AU235" s="154" t="s">
        <v>21</v>
      </c>
      <c r="AV235" s="12" t="s">
        <v>21</v>
      </c>
      <c r="AW235" s="12" t="s">
        <v>36</v>
      </c>
      <c r="AX235" s="12" t="s">
        <v>83</v>
      </c>
      <c r="AY235" s="154" t="s">
        <v>244</v>
      </c>
    </row>
    <row r="236" spans="2:65" s="1" customFormat="1" ht="16.5" customHeight="1">
      <c r="B236" s="34"/>
      <c r="C236" s="175" t="s">
        <v>504</v>
      </c>
      <c r="D236" s="175" t="s">
        <v>373</v>
      </c>
      <c r="E236" s="176" t="s">
        <v>5683</v>
      </c>
      <c r="F236" s="177" t="s">
        <v>5684</v>
      </c>
      <c r="G236" s="178" t="s">
        <v>591</v>
      </c>
      <c r="H236" s="179">
        <v>58.87</v>
      </c>
      <c r="I236" s="180"/>
      <c r="J236" s="181">
        <f>ROUND(I236*H236,2)</f>
        <v>0</v>
      </c>
      <c r="K236" s="177" t="s">
        <v>250</v>
      </c>
      <c r="L236" s="182"/>
      <c r="M236" s="183" t="s">
        <v>29</v>
      </c>
      <c r="N236" s="184" t="s">
        <v>46</v>
      </c>
      <c r="P236" s="143">
        <f>O236*H236</f>
        <v>0</v>
      </c>
      <c r="Q236" s="143">
        <v>1.328E-2</v>
      </c>
      <c r="R236" s="143">
        <f>Q236*H236</f>
        <v>0.78179359999999998</v>
      </c>
      <c r="S236" s="143">
        <v>0</v>
      </c>
      <c r="T236" s="144">
        <f>S236*H236</f>
        <v>0</v>
      </c>
      <c r="AR236" s="145" t="s">
        <v>300</v>
      </c>
      <c r="AT236" s="145" t="s">
        <v>373</v>
      </c>
      <c r="AU236" s="145" t="s">
        <v>21</v>
      </c>
      <c r="AY236" s="18" t="s">
        <v>244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83</v>
      </c>
      <c r="BK236" s="146">
        <f>ROUND(I236*H236,2)</f>
        <v>0</v>
      </c>
      <c r="BL236" s="18" t="s">
        <v>251</v>
      </c>
      <c r="BM236" s="145" t="s">
        <v>5685</v>
      </c>
    </row>
    <row r="237" spans="2:65" s="1" customFormat="1">
      <c r="B237" s="34"/>
      <c r="D237" s="147" t="s">
        <v>253</v>
      </c>
      <c r="F237" s="148" t="s">
        <v>5684</v>
      </c>
      <c r="I237" s="149"/>
      <c r="L237" s="34"/>
      <c r="M237" s="150"/>
      <c r="T237" s="55"/>
      <c r="AT237" s="18" t="s">
        <v>253</v>
      </c>
      <c r="AU237" s="18" t="s">
        <v>21</v>
      </c>
    </row>
    <row r="238" spans="2:65" s="1" customFormat="1" ht="19.5">
      <c r="B238" s="34"/>
      <c r="D238" s="147" t="s">
        <v>284</v>
      </c>
      <c r="F238" s="167" t="s">
        <v>5686</v>
      </c>
      <c r="I238" s="149"/>
      <c r="L238" s="34"/>
      <c r="M238" s="150"/>
      <c r="T238" s="55"/>
      <c r="AT238" s="18" t="s">
        <v>284</v>
      </c>
      <c r="AU238" s="18" t="s">
        <v>21</v>
      </c>
    </row>
    <row r="239" spans="2:65" s="12" customFormat="1">
      <c r="B239" s="153"/>
      <c r="D239" s="147" t="s">
        <v>262</v>
      </c>
      <c r="F239" s="155" t="s">
        <v>5687</v>
      </c>
      <c r="H239" s="156">
        <v>58.87</v>
      </c>
      <c r="I239" s="157"/>
      <c r="L239" s="153"/>
      <c r="M239" s="158"/>
      <c r="T239" s="159"/>
      <c r="AT239" s="154" t="s">
        <v>262</v>
      </c>
      <c r="AU239" s="154" t="s">
        <v>21</v>
      </c>
      <c r="AV239" s="12" t="s">
        <v>21</v>
      </c>
      <c r="AW239" s="12" t="s">
        <v>4</v>
      </c>
      <c r="AX239" s="12" t="s">
        <v>83</v>
      </c>
      <c r="AY239" s="154" t="s">
        <v>244</v>
      </c>
    </row>
    <row r="240" spans="2:65" s="1" customFormat="1" ht="16.5" customHeight="1">
      <c r="B240" s="34"/>
      <c r="C240" s="134" t="s">
        <v>511</v>
      </c>
      <c r="D240" s="134" t="s">
        <v>246</v>
      </c>
      <c r="E240" s="135" t="s">
        <v>5688</v>
      </c>
      <c r="F240" s="136" t="s">
        <v>5689</v>
      </c>
      <c r="G240" s="137" t="s">
        <v>507</v>
      </c>
      <c r="H240" s="138">
        <v>3</v>
      </c>
      <c r="I240" s="139"/>
      <c r="J240" s="140">
        <f>ROUND(I240*H240,2)</f>
        <v>0</v>
      </c>
      <c r="K240" s="136" t="s">
        <v>250</v>
      </c>
      <c r="L240" s="34"/>
      <c r="M240" s="141" t="s">
        <v>29</v>
      </c>
      <c r="N240" s="142" t="s">
        <v>46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251</v>
      </c>
      <c r="AT240" s="145" t="s">
        <v>246</v>
      </c>
      <c r="AU240" s="145" t="s">
        <v>21</v>
      </c>
      <c r="AY240" s="18" t="s">
        <v>244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83</v>
      </c>
      <c r="BK240" s="146">
        <f>ROUND(I240*H240,2)</f>
        <v>0</v>
      </c>
      <c r="BL240" s="18" t="s">
        <v>251</v>
      </c>
      <c r="BM240" s="145" t="s">
        <v>5690</v>
      </c>
    </row>
    <row r="241" spans="2:65" s="1" customFormat="1">
      <c r="B241" s="34"/>
      <c r="D241" s="147" t="s">
        <v>253</v>
      </c>
      <c r="F241" s="148" t="s">
        <v>5691</v>
      </c>
      <c r="I241" s="149"/>
      <c r="L241" s="34"/>
      <c r="M241" s="150"/>
      <c r="T241" s="55"/>
      <c r="AT241" s="18" t="s">
        <v>253</v>
      </c>
      <c r="AU241" s="18" t="s">
        <v>21</v>
      </c>
    </row>
    <row r="242" spans="2:65" s="1" customFormat="1">
      <c r="B242" s="34"/>
      <c r="D242" s="151" t="s">
        <v>255</v>
      </c>
      <c r="F242" s="152" t="s">
        <v>5692</v>
      </c>
      <c r="I242" s="149"/>
      <c r="L242" s="34"/>
      <c r="M242" s="150"/>
      <c r="T242" s="55"/>
      <c r="AT242" s="18" t="s">
        <v>255</v>
      </c>
      <c r="AU242" s="18" t="s">
        <v>21</v>
      </c>
    </row>
    <row r="243" spans="2:65" s="1" customFormat="1" ht="16.5" customHeight="1">
      <c r="B243" s="34"/>
      <c r="C243" s="175" t="s">
        <v>518</v>
      </c>
      <c r="D243" s="175" t="s">
        <v>373</v>
      </c>
      <c r="E243" s="176" t="s">
        <v>5693</v>
      </c>
      <c r="F243" s="177" t="s">
        <v>5694</v>
      </c>
      <c r="G243" s="178" t="s">
        <v>507</v>
      </c>
      <c r="H243" s="179">
        <v>2</v>
      </c>
      <c r="I243" s="180"/>
      <c r="J243" s="181">
        <f>ROUND(I243*H243,2)</f>
        <v>0</v>
      </c>
      <c r="K243" s="177" t="s">
        <v>250</v>
      </c>
      <c r="L243" s="182"/>
      <c r="M243" s="183" t="s">
        <v>29</v>
      </c>
      <c r="N243" s="184" t="s">
        <v>46</v>
      </c>
      <c r="P243" s="143">
        <f>O243*H243</f>
        <v>0</v>
      </c>
      <c r="Q243" s="143">
        <v>1.2099999999999999E-3</v>
      </c>
      <c r="R243" s="143">
        <f>Q243*H243</f>
        <v>2.4199999999999998E-3</v>
      </c>
      <c r="S243" s="143">
        <v>0</v>
      </c>
      <c r="T243" s="144">
        <f>S243*H243</f>
        <v>0</v>
      </c>
      <c r="AR243" s="145" t="s">
        <v>300</v>
      </c>
      <c r="AT243" s="145" t="s">
        <v>373</v>
      </c>
      <c r="AU243" s="145" t="s">
        <v>21</v>
      </c>
      <c r="AY243" s="18" t="s">
        <v>244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83</v>
      </c>
      <c r="BK243" s="146">
        <f>ROUND(I243*H243,2)</f>
        <v>0</v>
      </c>
      <c r="BL243" s="18" t="s">
        <v>251</v>
      </c>
      <c r="BM243" s="145" t="s">
        <v>5695</v>
      </c>
    </row>
    <row r="244" spans="2:65" s="1" customFormat="1">
      <c r="B244" s="34"/>
      <c r="D244" s="147" t="s">
        <v>253</v>
      </c>
      <c r="F244" s="148" t="s">
        <v>5694</v>
      </c>
      <c r="I244" s="149"/>
      <c r="L244" s="34"/>
      <c r="M244" s="150"/>
      <c r="T244" s="55"/>
      <c r="AT244" s="18" t="s">
        <v>253</v>
      </c>
      <c r="AU244" s="18" t="s">
        <v>21</v>
      </c>
    </row>
    <row r="245" spans="2:65" s="1" customFormat="1" ht="19.5">
      <c r="B245" s="34"/>
      <c r="D245" s="147" t="s">
        <v>284</v>
      </c>
      <c r="F245" s="167" t="s">
        <v>5696</v>
      </c>
      <c r="I245" s="149"/>
      <c r="L245" s="34"/>
      <c r="M245" s="150"/>
      <c r="T245" s="55"/>
      <c r="AT245" s="18" t="s">
        <v>284</v>
      </c>
      <c r="AU245" s="18" t="s">
        <v>21</v>
      </c>
    </row>
    <row r="246" spans="2:65" s="1" customFormat="1" ht="16.5" customHeight="1">
      <c r="B246" s="34"/>
      <c r="C246" s="175" t="s">
        <v>522</v>
      </c>
      <c r="D246" s="175" t="s">
        <v>373</v>
      </c>
      <c r="E246" s="176" t="s">
        <v>5697</v>
      </c>
      <c r="F246" s="177" t="s">
        <v>5698</v>
      </c>
      <c r="G246" s="178" t="s">
        <v>507</v>
      </c>
      <c r="H246" s="179">
        <v>1</v>
      </c>
      <c r="I246" s="180"/>
      <c r="J246" s="181">
        <f>ROUND(I246*H246,2)</f>
        <v>0</v>
      </c>
      <c r="K246" s="177" t="s">
        <v>29</v>
      </c>
      <c r="L246" s="182"/>
      <c r="M246" s="183" t="s">
        <v>29</v>
      </c>
      <c r="N246" s="184" t="s">
        <v>46</v>
      </c>
      <c r="P246" s="143">
        <f>O246*H246</f>
        <v>0</v>
      </c>
      <c r="Q246" s="143">
        <v>1.2099999999999999E-3</v>
      </c>
      <c r="R246" s="143">
        <f>Q246*H246</f>
        <v>1.2099999999999999E-3</v>
      </c>
      <c r="S246" s="143">
        <v>0</v>
      </c>
      <c r="T246" s="144">
        <f>S246*H246</f>
        <v>0</v>
      </c>
      <c r="AR246" s="145" t="s">
        <v>300</v>
      </c>
      <c r="AT246" s="145" t="s">
        <v>373</v>
      </c>
      <c r="AU246" s="145" t="s">
        <v>21</v>
      </c>
      <c r="AY246" s="18" t="s">
        <v>244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83</v>
      </c>
      <c r="BK246" s="146">
        <f>ROUND(I246*H246,2)</f>
        <v>0</v>
      </c>
      <c r="BL246" s="18" t="s">
        <v>251</v>
      </c>
      <c r="BM246" s="145" t="s">
        <v>5699</v>
      </c>
    </row>
    <row r="247" spans="2:65" s="1" customFormat="1">
      <c r="B247" s="34"/>
      <c r="D247" s="147" t="s">
        <v>253</v>
      </c>
      <c r="F247" s="148" t="s">
        <v>5694</v>
      </c>
      <c r="I247" s="149"/>
      <c r="L247" s="34"/>
      <c r="M247" s="150"/>
      <c r="T247" s="55"/>
      <c r="AT247" s="18" t="s">
        <v>253</v>
      </c>
      <c r="AU247" s="18" t="s">
        <v>21</v>
      </c>
    </row>
    <row r="248" spans="2:65" s="1" customFormat="1" ht="19.5">
      <c r="B248" s="34"/>
      <c r="D248" s="147" t="s">
        <v>284</v>
      </c>
      <c r="F248" s="167" t="s">
        <v>5700</v>
      </c>
      <c r="I248" s="149"/>
      <c r="L248" s="34"/>
      <c r="M248" s="150"/>
      <c r="T248" s="55"/>
      <c r="AT248" s="18" t="s">
        <v>284</v>
      </c>
      <c r="AU248" s="18" t="s">
        <v>21</v>
      </c>
    </row>
    <row r="249" spans="2:65" s="1" customFormat="1" ht="16.5" customHeight="1">
      <c r="B249" s="34"/>
      <c r="C249" s="134" t="s">
        <v>531</v>
      </c>
      <c r="D249" s="134" t="s">
        <v>246</v>
      </c>
      <c r="E249" s="135" t="s">
        <v>5701</v>
      </c>
      <c r="F249" s="136" t="s">
        <v>5702</v>
      </c>
      <c r="G249" s="137" t="s">
        <v>507</v>
      </c>
      <c r="H249" s="138">
        <v>1</v>
      </c>
      <c r="I249" s="139"/>
      <c r="J249" s="140">
        <f>ROUND(I249*H249,2)</f>
        <v>0</v>
      </c>
      <c r="K249" s="136" t="s">
        <v>250</v>
      </c>
      <c r="L249" s="34"/>
      <c r="M249" s="141" t="s">
        <v>29</v>
      </c>
      <c r="N249" s="142" t="s">
        <v>46</v>
      </c>
      <c r="P249" s="143">
        <f>O249*H249</f>
        <v>0</v>
      </c>
      <c r="Q249" s="143">
        <v>1.6199999999999999E-3</v>
      </c>
      <c r="R249" s="143">
        <f>Q249*H249</f>
        <v>1.6199999999999999E-3</v>
      </c>
      <c r="S249" s="143">
        <v>0</v>
      </c>
      <c r="T249" s="144">
        <f>S249*H249</f>
        <v>0</v>
      </c>
      <c r="AR249" s="145" t="s">
        <v>251</v>
      </c>
      <c r="AT249" s="145" t="s">
        <v>246</v>
      </c>
      <c r="AU249" s="145" t="s">
        <v>21</v>
      </c>
      <c r="AY249" s="18" t="s">
        <v>244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83</v>
      </c>
      <c r="BK249" s="146">
        <f>ROUND(I249*H249,2)</f>
        <v>0</v>
      </c>
      <c r="BL249" s="18" t="s">
        <v>251</v>
      </c>
      <c r="BM249" s="145" t="s">
        <v>5703</v>
      </c>
    </row>
    <row r="250" spans="2:65" s="1" customFormat="1" ht="19.5">
      <c r="B250" s="34"/>
      <c r="D250" s="147" t="s">
        <v>253</v>
      </c>
      <c r="F250" s="148" t="s">
        <v>5704</v>
      </c>
      <c r="I250" s="149"/>
      <c r="L250" s="34"/>
      <c r="M250" s="150"/>
      <c r="T250" s="55"/>
      <c r="AT250" s="18" t="s">
        <v>253</v>
      </c>
      <c r="AU250" s="18" t="s">
        <v>21</v>
      </c>
    </row>
    <row r="251" spans="2:65" s="1" customFormat="1">
      <c r="B251" s="34"/>
      <c r="D251" s="151" t="s">
        <v>255</v>
      </c>
      <c r="F251" s="152" t="s">
        <v>5705</v>
      </c>
      <c r="I251" s="149"/>
      <c r="L251" s="34"/>
      <c r="M251" s="150"/>
      <c r="T251" s="55"/>
      <c r="AT251" s="18" t="s">
        <v>255</v>
      </c>
      <c r="AU251" s="18" t="s">
        <v>21</v>
      </c>
    </row>
    <row r="252" spans="2:65" s="1" customFormat="1" ht="19.5">
      <c r="B252" s="34"/>
      <c r="D252" s="147" t="s">
        <v>284</v>
      </c>
      <c r="F252" s="167" t="s">
        <v>5706</v>
      </c>
      <c r="I252" s="149"/>
      <c r="L252" s="34"/>
      <c r="M252" s="150"/>
      <c r="T252" s="55"/>
      <c r="AT252" s="18" t="s">
        <v>284</v>
      </c>
      <c r="AU252" s="18" t="s">
        <v>21</v>
      </c>
    </row>
    <row r="253" spans="2:65" s="1" customFormat="1" ht="16.5" customHeight="1">
      <c r="B253" s="34"/>
      <c r="C253" s="175" t="s">
        <v>535</v>
      </c>
      <c r="D253" s="175" t="s">
        <v>373</v>
      </c>
      <c r="E253" s="176" t="s">
        <v>5707</v>
      </c>
      <c r="F253" s="177" t="s">
        <v>5708</v>
      </c>
      <c r="G253" s="178" t="s">
        <v>507</v>
      </c>
      <c r="H253" s="179">
        <v>1</v>
      </c>
      <c r="I253" s="180"/>
      <c r="J253" s="181">
        <f>ROUND(I253*H253,2)</f>
        <v>0</v>
      </c>
      <c r="K253" s="177" t="s">
        <v>250</v>
      </c>
      <c r="L253" s="182"/>
      <c r="M253" s="183" t="s">
        <v>29</v>
      </c>
      <c r="N253" s="184" t="s">
        <v>46</v>
      </c>
      <c r="P253" s="143">
        <f>O253*H253</f>
        <v>0</v>
      </c>
      <c r="Q253" s="143">
        <v>1.7999999999999999E-2</v>
      </c>
      <c r="R253" s="143">
        <f>Q253*H253</f>
        <v>1.7999999999999999E-2</v>
      </c>
      <c r="S253" s="143">
        <v>0</v>
      </c>
      <c r="T253" s="144">
        <f>S253*H253</f>
        <v>0</v>
      </c>
      <c r="AR253" s="145" t="s">
        <v>300</v>
      </c>
      <c r="AT253" s="145" t="s">
        <v>373</v>
      </c>
      <c r="AU253" s="145" t="s">
        <v>21</v>
      </c>
      <c r="AY253" s="18" t="s">
        <v>244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83</v>
      </c>
      <c r="BK253" s="146">
        <f>ROUND(I253*H253,2)</f>
        <v>0</v>
      </c>
      <c r="BL253" s="18" t="s">
        <v>251</v>
      </c>
      <c r="BM253" s="145" t="s">
        <v>5709</v>
      </c>
    </row>
    <row r="254" spans="2:65" s="1" customFormat="1">
      <c r="B254" s="34"/>
      <c r="D254" s="147" t="s">
        <v>253</v>
      </c>
      <c r="F254" s="148" t="s">
        <v>5708</v>
      </c>
      <c r="I254" s="149"/>
      <c r="L254" s="34"/>
      <c r="M254" s="150"/>
      <c r="T254" s="55"/>
      <c r="AT254" s="18" t="s">
        <v>253</v>
      </c>
      <c r="AU254" s="18" t="s">
        <v>21</v>
      </c>
    </row>
    <row r="255" spans="2:65" s="1" customFormat="1" ht="16.5" customHeight="1">
      <c r="B255" s="34"/>
      <c r="C255" s="134" t="s">
        <v>539</v>
      </c>
      <c r="D255" s="134" t="s">
        <v>246</v>
      </c>
      <c r="E255" s="135" t="s">
        <v>5710</v>
      </c>
      <c r="F255" s="136" t="s">
        <v>5711</v>
      </c>
      <c r="G255" s="137" t="s">
        <v>507</v>
      </c>
      <c r="H255" s="138">
        <v>3</v>
      </c>
      <c r="I255" s="139"/>
      <c r="J255" s="140">
        <f>ROUND(I255*H255,2)</f>
        <v>0</v>
      </c>
      <c r="K255" s="136" t="s">
        <v>250</v>
      </c>
      <c r="L255" s="34"/>
      <c r="M255" s="141" t="s">
        <v>29</v>
      </c>
      <c r="N255" s="142" t="s">
        <v>46</v>
      </c>
      <c r="P255" s="143">
        <f>O255*H255</f>
        <v>0</v>
      </c>
      <c r="Q255" s="143">
        <v>1.3600000000000001E-3</v>
      </c>
      <c r="R255" s="143">
        <f>Q255*H255</f>
        <v>4.0800000000000003E-3</v>
      </c>
      <c r="S255" s="143">
        <v>0</v>
      </c>
      <c r="T255" s="144">
        <f>S255*H255</f>
        <v>0</v>
      </c>
      <c r="AR255" s="145" t="s">
        <v>251</v>
      </c>
      <c r="AT255" s="145" t="s">
        <v>246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5712</v>
      </c>
    </row>
    <row r="256" spans="2:65" s="1" customFormat="1">
      <c r="B256" s="34"/>
      <c r="D256" s="147" t="s">
        <v>253</v>
      </c>
      <c r="F256" s="148" t="s">
        <v>5713</v>
      </c>
      <c r="I256" s="149"/>
      <c r="L256" s="34"/>
      <c r="M256" s="150"/>
      <c r="T256" s="55"/>
      <c r="AT256" s="18" t="s">
        <v>253</v>
      </c>
      <c r="AU256" s="18" t="s">
        <v>21</v>
      </c>
    </row>
    <row r="257" spans="2:65" s="1" customFormat="1">
      <c r="B257" s="34"/>
      <c r="D257" s="151" t="s">
        <v>255</v>
      </c>
      <c r="F257" s="152" t="s">
        <v>5714</v>
      </c>
      <c r="I257" s="149"/>
      <c r="L257" s="34"/>
      <c r="M257" s="150"/>
      <c r="T257" s="55"/>
      <c r="AT257" s="18" t="s">
        <v>255</v>
      </c>
      <c r="AU257" s="18" t="s">
        <v>21</v>
      </c>
    </row>
    <row r="258" spans="2:65" s="12" customFormat="1">
      <c r="B258" s="153"/>
      <c r="D258" s="147" t="s">
        <v>262</v>
      </c>
      <c r="E258" s="154" t="s">
        <v>29</v>
      </c>
      <c r="F258" s="155" t="s">
        <v>5715</v>
      </c>
      <c r="H258" s="156">
        <v>3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36</v>
      </c>
      <c r="AX258" s="12" t="s">
        <v>83</v>
      </c>
      <c r="AY258" s="154" t="s">
        <v>244</v>
      </c>
    </row>
    <row r="259" spans="2:65" s="1" customFormat="1" ht="16.5" customHeight="1">
      <c r="B259" s="34"/>
      <c r="C259" s="175" t="s">
        <v>543</v>
      </c>
      <c r="D259" s="175" t="s">
        <v>373</v>
      </c>
      <c r="E259" s="176" t="s">
        <v>5716</v>
      </c>
      <c r="F259" s="177" t="s">
        <v>5717</v>
      </c>
      <c r="G259" s="178" t="s">
        <v>507</v>
      </c>
      <c r="H259" s="179">
        <v>3</v>
      </c>
      <c r="I259" s="180"/>
      <c r="J259" s="181">
        <f>ROUND(I259*H259,2)</f>
        <v>0</v>
      </c>
      <c r="K259" s="177" t="s">
        <v>250</v>
      </c>
      <c r="L259" s="182"/>
      <c r="M259" s="183" t="s">
        <v>29</v>
      </c>
      <c r="N259" s="184" t="s">
        <v>46</v>
      </c>
      <c r="P259" s="143">
        <f>O259*H259</f>
        <v>0</v>
      </c>
      <c r="Q259" s="143">
        <v>3.7499999999999999E-2</v>
      </c>
      <c r="R259" s="143">
        <f>Q259*H259</f>
        <v>0.11249999999999999</v>
      </c>
      <c r="S259" s="143">
        <v>0</v>
      </c>
      <c r="T259" s="144">
        <f>S259*H259</f>
        <v>0</v>
      </c>
      <c r="AR259" s="145" t="s">
        <v>300</v>
      </c>
      <c r="AT259" s="145" t="s">
        <v>373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5718</v>
      </c>
    </row>
    <row r="260" spans="2:65" s="1" customFormat="1">
      <c r="B260" s="34"/>
      <c r="D260" s="147" t="s">
        <v>253</v>
      </c>
      <c r="F260" s="148" t="s">
        <v>5717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 ht="19.5">
      <c r="B261" s="34"/>
      <c r="D261" s="147" t="s">
        <v>284</v>
      </c>
      <c r="F261" s="167" t="s">
        <v>5719</v>
      </c>
      <c r="I261" s="149"/>
      <c r="L261" s="34"/>
      <c r="M261" s="150"/>
      <c r="T261" s="55"/>
      <c r="AT261" s="18" t="s">
        <v>284</v>
      </c>
      <c r="AU261" s="18" t="s">
        <v>21</v>
      </c>
    </row>
    <row r="262" spans="2:65" s="1" customFormat="1" ht="16.5" customHeight="1">
      <c r="B262" s="34"/>
      <c r="C262" s="134" t="s">
        <v>550</v>
      </c>
      <c r="D262" s="134" t="s">
        <v>246</v>
      </c>
      <c r="E262" s="135" t="s">
        <v>5720</v>
      </c>
      <c r="F262" s="136" t="s">
        <v>5721</v>
      </c>
      <c r="G262" s="137" t="s">
        <v>507</v>
      </c>
      <c r="H262" s="138">
        <v>2</v>
      </c>
      <c r="I262" s="139"/>
      <c r="J262" s="140">
        <f>ROUND(I262*H262,2)</f>
        <v>0</v>
      </c>
      <c r="K262" s="136" t="s">
        <v>250</v>
      </c>
      <c r="L262" s="34"/>
      <c r="M262" s="141" t="s">
        <v>29</v>
      </c>
      <c r="N262" s="142" t="s">
        <v>46</v>
      </c>
      <c r="P262" s="143">
        <f>O262*H262</f>
        <v>0</v>
      </c>
      <c r="Q262" s="143">
        <v>1.65E-3</v>
      </c>
      <c r="R262" s="143">
        <f>Q262*H262</f>
        <v>3.3E-3</v>
      </c>
      <c r="S262" s="143">
        <v>0</v>
      </c>
      <c r="T262" s="144">
        <f>S262*H262</f>
        <v>0</v>
      </c>
      <c r="AR262" s="145" t="s">
        <v>251</v>
      </c>
      <c r="AT262" s="145" t="s">
        <v>246</v>
      </c>
      <c r="AU262" s="145" t="s">
        <v>21</v>
      </c>
      <c r="AY262" s="18" t="s">
        <v>244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83</v>
      </c>
      <c r="BK262" s="146">
        <f>ROUND(I262*H262,2)</f>
        <v>0</v>
      </c>
      <c r="BL262" s="18" t="s">
        <v>251</v>
      </c>
      <c r="BM262" s="145" t="s">
        <v>5722</v>
      </c>
    </row>
    <row r="263" spans="2:65" s="1" customFormat="1" ht="19.5">
      <c r="B263" s="34"/>
      <c r="D263" s="147" t="s">
        <v>253</v>
      </c>
      <c r="F263" s="148" t="s">
        <v>5723</v>
      </c>
      <c r="I263" s="149"/>
      <c r="L263" s="34"/>
      <c r="M263" s="150"/>
      <c r="T263" s="55"/>
      <c r="AT263" s="18" t="s">
        <v>253</v>
      </c>
      <c r="AU263" s="18" t="s">
        <v>21</v>
      </c>
    </row>
    <row r="264" spans="2:65" s="1" customFormat="1">
      <c r="B264" s="34"/>
      <c r="D264" s="151" t="s">
        <v>255</v>
      </c>
      <c r="F264" s="152" t="s">
        <v>5724</v>
      </c>
      <c r="I264" s="149"/>
      <c r="L264" s="34"/>
      <c r="M264" s="150"/>
      <c r="T264" s="55"/>
      <c r="AT264" s="18" t="s">
        <v>255</v>
      </c>
      <c r="AU264" s="18" t="s">
        <v>21</v>
      </c>
    </row>
    <row r="265" spans="2:65" s="1" customFormat="1" ht="16.5" customHeight="1">
      <c r="B265" s="34"/>
      <c r="C265" s="175" t="s">
        <v>557</v>
      </c>
      <c r="D265" s="175" t="s">
        <v>373</v>
      </c>
      <c r="E265" s="176" t="s">
        <v>5725</v>
      </c>
      <c r="F265" s="177" t="s">
        <v>5726</v>
      </c>
      <c r="G265" s="178" t="s">
        <v>507</v>
      </c>
      <c r="H265" s="179">
        <v>2</v>
      </c>
      <c r="I265" s="180"/>
      <c r="J265" s="181">
        <f>ROUND(I265*H265,2)</f>
        <v>0</v>
      </c>
      <c r="K265" s="177" t="s">
        <v>250</v>
      </c>
      <c r="L265" s="182"/>
      <c r="M265" s="183" t="s">
        <v>29</v>
      </c>
      <c r="N265" s="184" t="s">
        <v>46</v>
      </c>
      <c r="P265" s="143">
        <f>O265*H265</f>
        <v>0</v>
      </c>
      <c r="Q265" s="143">
        <v>2.3E-2</v>
      </c>
      <c r="R265" s="143">
        <f>Q265*H265</f>
        <v>4.5999999999999999E-2</v>
      </c>
      <c r="S265" s="143">
        <v>0</v>
      </c>
      <c r="T265" s="144">
        <f>S265*H265</f>
        <v>0</v>
      </c>
      <c r="AR265" s="145" t="s">
        <v>300</v>
      </c>
      <c r="AT265" s="145" t="s">
        <v>373</v>
      </c>
      <c r="AU265" s="145" t="s">
        <v>21</v>
      </c>
      <c r="AY265" s="18" t="s">
        <v>244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83</v>
      </c>
      <c r="BK265" s="146">
        <f>ROUND(I265*H265,2)</f>
        <v>0</v>
      </c>
      <c r="BL265" s="18" t="s">
        <v>251</v>
      </c>
      <c r="BM265" s="145" t="s">
        <v>5727</v>
      </c>
    </row>
    <row r="266" spans="2:65" s="1" customFormat="1">
      <c r="B266" s="34"/>
      <c r="D266" s="147" t="s">
        <v>253</v>
      </c>
      <c r="F266" s="148" t="s">
        <v>5726</v>
      </c>
      <c r="I266" s="149"/>
      <c r="L266" s="34"/>
      <c r="M266" s="150"/>
      <c r="T266" s="55"/>
      <c r="AT266" s="18" t="s">
        <v>253</v>
      </c>
      <c r="AU266" s="18" t="s">
        <v>21</v>
      </c>
    </row>
    <row r="267" spans="2:65" s="1" customFormat="1" ht="19.5">
      <c r="B267" s="34"/>
      <c r="D267" s="147" t="s">
        <v>284</v>
      </c>
      <c r="F267" s="167" t="s">
        <v>5728</v>
      </c>
      <c r="I267" s="149"/>
      <c r="L267" s="34"/>
      <c r="M267" s="150"/>
      <c r="T267" s="55"/>
      <c r="AT267" s="18" t="s">
        <v>284</v>
      </c>
      <c r="AU267" s="18" t="s">
        <v>21</v>
      </c>
    </row>
    <row r="268" spans="2:65" s="1" customFormat="1" ht="16.5" customHeight="1">
      <c r="B268" s="34"/>
      <c r="C268" s="175" t="s">
        <v>563</v>
      </c>
      <c r="D268" s="175" t="s">
        <v>373</v>
      </c>
      <c r="E268" s="176" t="s">
        <v>5729</v>
      </c>
      <c r="F268" s="177" t="s">
        <v>5730</v>
      </c>
      <c r="G268" s="178" t="s">
        <v>507</v>
      </c>
      <c r="H268" s="179">
        <v>3</v>
      </c>
      <c r="I268" s="180"/>
      <c r="J268" s="181">
        <f>ROUND(I268*H268,2)</f>
        <v>0</v>
      </c>
      <c r="K268" s="177" t="s">
        <v>29</v>
      </c>
      <c r="L268" s="182"/>
      <c r="M268" s="183" t="s">
        <v>29</v>
      </c>
      <c r="N268" s="184" t="s">
        <v>46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300</v>
      </c>
      <c r="AT268" s="145" t="s">
        <v>373</v>
      </c>
      <c r="AU268" s="145" t="s">
        <v>21</v>
      </c>
      <c r="AY268" s="18" t="s">
        <v>244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83</v>
      </c>
      <c r="BK268" s="146">
        <f>ROUND(I268*H268,2)</f>
        <v>0</v>
      </c>
      <c r="BL268" s="18" t="s">
        <v>251</v>
      </c>
      <c r="BM268" s="145" t="s">
        <v>5731</v>
      </c>
    </row>
    <row r="269" spans="2:65" s="1" customFormat="1">
      <c r="B269" s="34"/>
      <c r="D269" s="147" t="s">
        <v>253</v>
      </c>
      <c r="F269" s="148" t="s">
        <v>5730</v>
      </c>
      <c r="I269" s="149"/>
      <c r="L269" s="34"/>
      <c r="M269" s="150"/>
      <c r="T269" s="55"/>
      <c r="AT269" s="18" t="s">
        <v>253</v>
      </c>
      <c r="AU269" s="18" t="s">
        <v>21</v>
      </c>
    </row>
    <row r="270" spans="2:65" s="1" customFormat="1" ht="19.5">
      <c r="B270" s="34"/>
      <c r="D270" s="147" t="s">
        <v>284</v>
      </c>
      <c r="F270" s="167" t="s">
        <v>5732</v>
      </c>
      <c r="I270" s="149"/>
      <c r="L270" s="34"/>
      <c r="M270" s="150"/>
      <c r="T270" s="55"/>
      <c r="AT270" s="18" t="s">
        <v>284</v>
      </c>
      <c r="AU270" s="18" t="s">
        <v>21</v>
      </c>
    </row>
    <row r="271" spans="2:65" s="1" customFormat="1" ht="16.5" customHeight="1">
      <c r="B271" s="34"/>
      <c r="C271" s="134" t="s">
        <v>570</v>
      </c>
      <c r="D271" s="134" t="s">
        <v>246</v>
      </c>
      <c r="E271" s="135" t="s">
        <v>5733</v>
      </c>
      <c r="F271" s="136" t="s">
        <v>5734</v>
      </c>
      <c r="G271" s="137" t="s">
        <v>591</v>
      </c>
      <c r="H271" s="138">
        <v>69</v>
      </c>
      <c r="I271" s="139"/>
      <c r="J271" s="140">
        <f>ROUND(I271*H271,2)</f>
        <v>0</v>
      </c>
      <c r="K271" s="136" t="s">
        <v>250</v>
      </c>
      <c r="L271" s="34"/>
      <c r="M271" s="141" t="s">
        <v>29</v>
      </c>
      <c r="N271" s="142" t="s">
        <v>46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251</v>
      </c>
      <c r="AT271" s="145" t="s">
        <v>246</v>
      </c>
      <c r="AU271" s="145" t="s">
        <v>21</v>
      </c>
      <c r="AY271" s="18" t="s">
        <v>244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83</v>
      </c>
      <c r="BK271" s="146">
        <f>ROUND(I271*H271,2)</f>
        <v>0</v>
      </c>
      <c r="BL271" s="18" t="s">
        <v>251</v>
      </c>
      <c r="BM271" s="145" t="s">
        <v>5735</v>
      </c>
    </row>
    <row r="272" spans="2:65" s="1" customFormat="1">
      <c r="B272" s="34"/>
      <c r="D272" s="147" t="s">
        <v>253</v>
      </c>
      <c r="F272" s="148" t="s">
        <v>5736</v>
      </c>
      <c r="I272" s="149"/>
      <c r="L272" s="34"/>
      <c r="M272" s="150"/>
      <c r="T272" s="55"/>
      <c r="AT272" s="18" t="s">
        <v>253</v>
      </c>
      <c r="AU272" s="18" t="s">
        <v>21</v>
      </c>
    </row>
    <row r="273" spans="2:65" s="1" customFormat="1">
      <c r="B273" s="34"/>
      <c r="D273" s="151" t="s">
        <v>255</v>
      </c>
      <c r="F273" s="152" t="s">
        <v>5737</v>
      </c>
      <c r="I273" s="149"/>
      <c r="L273" s="34"/>
      <c r="M273" s="150"/>
      <c r="T273" s="55"/>
      <c r="AT273" s="18" t="s">
        <v>255</v>
      </c>
      <c r="AU273" s="18" t="s">
        <v>21</v>
      </c>
    </row>
    <row r="274" spans="2:65" s="1" customFormat="1" ht="19.5">
      <c r="B274" s="34"/>
      <c r="D274" s="147" t="s">
        <v>284</v>
      </c>
      <c r="F274" s="167" t="s">
        <v>5738</v>
      </c>
      <c r="I274" s="149"/>
      <c r="L274" s="34"/>
      <c r="M274" s="150"/>
      <c r="T274" s="55"/>
      <c r="AT274" s="18" t="s">
        <v>284</v>
      </c>
      <c r="AU274" s="18" t="s">
        <v>21</v>
      </c>
    </row>
    <row r="275" spans="2:65" s="1" customFormat="1" ht="16.5" customHeight="1">
      <c r="B275" s="34"/>
      <c r="C275" s="134" t="s">
        <v>577</v>
      </c>
      <c r="D275" s="134" t="s">
        <v>246</v>
      </c>
      <c r="E275" s="135" t="s">
        <v>5739</v>
      </c>
      <c r="F275" s="136" t="s">
        <v>5740</v>
      </c>
      <c r="G275" s="137" t="s">
        <v>591</v>
      </c>
      <c r="H275" s="138">
        <v>69</v>
      </c>
      <c r="I275" s="139"/>
      <c r="J275" s="140">
        <f>ROUND(I275*H275,2)</f>
        <v>0</v>
      </c>
      <c r="K275" s="136" t="s">
        <v>250</v>
      </c>
      <c r="L275" s="34"/>
      <c r="M275" s="141" t="s">
        <v>29</v>
      </c>
      <c r="N275" s="142" t="s">
        <v>46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251</v>
      </c>
      <c r="AT275" s="145" t="s">
        <v>246</v>
      </c>
      <c r="AU275" s="145" t="s">
        <v>21</v>
      </c>
      <c r="AY275" s="18" t="s">
        <v>244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83</v>
      </c>
      <c r="BK275" s="146">
        <f>ROUND(I275*H275,2)</f>
        <v>0</v>
      </c>
      <c r="BL275" s="18" t="s">
        <v>251</v>
      </c>
      <c r="BM275" s="145" t="s">
        <v>5741</v>
      </c>
    </row>
    <row r="276" spans="2:65" s="1" customFormat="1">
      <c r="B276" s="34"/>
      <c r="D276" s="147" t="s">
        <v>253</v>
      </c>
      <c r="F276" s="148" t="s">
        <v>5740</v>
      </c>
      <c r="I276" s="149"/>
      <c r="L276" s="34"/>
      <c r="M276" s="150"/>
      <c r="T276" s="55"/>
      <c r="AT276" s="18" t="s">
        <v>253</v>
      </c>
      <c r="AU276" s="18" t="s">
        <v>21</v>
      </c>
    </row>
    <row r="277" spans="2:65" s="1" customFormat="1">
      <c r="B277" s="34"/>
      <c r="D277" s="151" t="s">
        <v>255</v>
      </c>
      <c r="F277" s="152" t="s">
        <v>5742</v>
      </c>
      <c r="I277" s="149"/>
      <c r="L277" s="34"/>
      <c r="M277" s="150"/>
      <c r="T277" s="55"/>
      <c r="AT277" s="18" t="s">
        <v>255</v>
      </c>
      <c r="AU277" s="18" t="s">
        <v>21</v>
      </c>
    </row>
    <row r="278" spans="2:65" s="1" customFormat="1" ht="19.5">
      <c r="B278" s="34"/>
      <c r="D278" s="147" t="s">
        <v>284</v>
      </c>
      <c r="F278" s="167" t="s">
        <v>5743</v>
      </c>
      <c r="I278" s="149"/>
      <c r="L278" s="34"/>
      <c r="M278" s="150"/>
      <c r="T278" s="55"/>
      <c r="AT278" s="18" t="s">
        <v>284</v>
      </c>
      <c r="AU278" s="18" t="s">
        <v>21</v>
      </c>
    </row>
    <row r="279" spans="2:65" s="1" customFormat="1" ht="16.5" customHeight="1">
      <c r="B279" s="34"/>
      <c r="C279" s="134" t="s">
        <v>582</v>
      </c>
      <c r="D279" s="134" t="s">
        <v>246</v>
      </c>
      <c r="E279" s="135" t="s">
        <v>5744</v>
      </c>
      <c r="F279" s="136" t="s">
        <v>5745</v>
      </c>
      <c r="G279" s="137" t="s">
        <v>507</v>
      </c>
      <c r="H279" s="138">
        <v>2</v>
      </c>
      <c r="I279" s="139"/>
      <c r="J279" s="140">
        <f>ROUND(I279*H279,2)</f>
        <v>0</v>
      </c>
      <c r="K279" s="136" t="s">
        <v>250</v>
      </c>
      <c r="L279" s="34"/>
      <c r="M279" s="141" t="s">
        <v>29</v>
      </c>
      <c r="N279" s="142" t="s">
        <v>46</v>
      </c>
      <c r="P279" s="143">
        <f>O279*H279</f>
        <v>0</v>
      </c>
      <c r="Q279" s="143">
        <v>0.45937</v>
      </c>
      <c r="R279" s="143">
        <f>Q279*H279</f>
        <v>0.91874</v>
      </c>
      <c r="S279" s="143">
        <v>0</v>
      </c>
      <c r="T279" s="144">
        <f>S279*H279</f>
        <v>0</v>
      </c>
      <c r="AR279" s="145" t="s">
        <v>251</v>
      </c>
      <c r="AT279" s="145" t="s">
        <v>246</v>
      </c>
      <c r="AU279" s="145" t="s">
        <v>21</v>
      </c>
      <c r="AY279" s="18" t="s">
        <v>244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83</v>
      </c>
      <c r="BK279" s="146">
        <f>ROUND(I279*H279,2)</f>
        <v>0</v>
      </c>
      <c r="BL279" s="18" t="s">
        <v>251</v>
      </c>
      <c r="BM279" s="145" t="s">
        <v>5746</v>
      </c>
    </row>
    <row r="280" spans="2:65" s="1" customFormat="1">
      <c r="B280" s="34"/>
      <c r="D280" s="147" t="s">
        <v>253</v>
      </c>
      <c r="F280" s="148" t="s">
        <v>5747</v>
      </c>
      <c r="I280" s="149"/>
      <c r="L280" s="34"/>
      <c r="M280" s="150"/>
      <c r="T280" s="55"/>
      <c r="AT280" s="18" t="s">
        <v>253</v>
      </c>
      <c r="AU280" s="18" t="s">
        <v>21</v>
      </c>
    </row>
    <row r="281" spans="2:65" s="1" customFormat="1">
      <c r="B281" s="34"/>
      <c r="D281" s="151" t="s">
        <v>255</v>
      </c>
      <c r="F281" s="152" t="s">
        <v>5748</v>
      </c>
      <c r="I281" s="149"/>
      <c r="L281" s="34"/>
      <c r="M281" s="150"/>
      <c r="T281" s="55"/>
      <c r="AT281" s="18" t="s">
        <v>255</v>
      </c>
      <c r="AU281" s="18" t="s">
        <v>21</v>
      </c>
    </row>
    <row r="282" spans="2:65" s="1" customFormat="1" ht="16.5" customHeight="1">
      <c r="B282" s="34"/>
      <c r="C282" s="175" t="s">
        <v>588</v>
      </c>
      <c r="D282" s="175" t="s">
        <v>373</v>
      </c>
      <c r="E282" s="176" t="s">
        <v>5652</v>
      </c>
      <c r="F282" s="177" t="s">
        <v>5653</v>
      </c>
      <c r="G282" s="178" t="s">
        <v>507</v>
      </c>
      <c r="H282" s="179">
        <v>2</v>
      </c>
      <c r="I282" s="180"/>
      <c r="J282" s="181">
        <f>ROUND(I282*H282,2)</f>
        <v>0</v>
      </c>
      <c r="K282" s="177" t="s">
        <v>29</v>
      </c>
      <c r="L282" s="182"/>
      <c r="M282" s="183" t="s">
        <v>29</v>
      </c>
      <c r="N282" s="184" t="s">
        <v>46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300</v>
      </c>
      <c r="AT282" s="145" t="s">
        <v>373</v>
      </c>
      <c r="AU282" s="145" t="s">
        <v>21</v>
      </c>
      <c r="AY282" s="18" t="s">
        <v>244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83</v>
      </c>
      <c r="BK282" s="146">
        <f>ROUND(I282*H282,2)</f>
        <v>0</v>
      </c>
      <c r="BL282" s="18" t="s">
        <v>251</v>
      </c>
      <c r="BM282" s="145" t="s">
        <v>5749</v>
      </c>
    </row>
    <row r="283" spans="2:65" s="1" customFormat="1">
      <c r="B283" s="34"/>
      <c r="D283" s="147" t="s">
        <v>253</v>
      </c>
      <c r="F283" s="148" t="s">
        <v>5653</v>
      </c>
      <c r="I283" s="149"/>
      <c r="L283" s="34"/>
      <c r="M283" s="150"/>
      <c r="T283" s="55"/>
      <c r="AT283" s="18" t="s">
        <v>253</v>
      </c>
      <c r="AU283" s="18" t="s">
        <v>21</v>
      </c>
    </row>
    <row r="284" spans="2:65" s="1" customFormat="1" ht="19.5">
      <c r="B284" s="34"/>
      <c r="D284" s="147" t="s">
        <v>284</v>
      </c>
      <c r="F284" s="167" t="s">
        <v>5750</v>
      </c>
      <c r="I284" s="149"/>
      <c r="L284" s="34"/>
      <c r="M284" s="150"/>
      <c r="T284" s="55"/>
      <c r="AT284" s="18" t="s">
        <v>284</v>
      </c>
      <c r="AU284" s="18" t="s">
        <v>21</v>
      </c>
    </row>
    <row r="285" spans="2:65" s="1" customFormat="1" ht="16.5" customHeight="1">
      <c r="B285" s="34"/>
      <c r="C285" s="175" t="s">
        <v>596</v>
      </c>
      <c r="D285" s="175" t="s">
        <v>373</v>
      </c>
      <c r="E285" s="176" t="s">
        <v>5751</v>
      </c>
      <c r="F285" s="177" t="s">
        <v>5752</v>
      </c>
      <c r="G285" s="178" t="s">
        <v>507</v>
      </c>
      <c r="H285" s="179">
        <v>1</v>
      </c>
      <c r="I285" s="180"/>
      <c r="J285" s="181">
        <f>ROUND(I285*H285,2)</f>
        <v>0</v>
      </c>
      <c r="K285" s="177" t="s">
        <v>29</v>
      </c>
      <c r="L285" s="182"/>
      <c r="M285" s="183" t="s">
        <v>29</v>
      </c>
      <c r="N285" s="184" t="s">
        <v>46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300</v>
      </c>
      <c r="AT285" s="145" t="s">
        <v>373</v>
      </c>
      <c r="AU285" s="145" t="s">
        <v>21</v>
      </c>
      <c r="AY285" s="18" t="s">
        <v>244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83</v>
      </c>
      <c r="BK285" s="146">
        <f>ROUND(I285*H285,2)</f>
        <v>0</v>
      </c>
      <c r="BL285" s="18" t="s">
        <v>251</v>
      </c>
      <c r="BM285" s="145" t="s">
        <v>5753</v>
      </c>
    </row>
    <row r="286" spans="2:65" s="1" customFormat="1">
      <c r="B286" s="34"/>
      <c r="D286" s="147" t="s">
        <v>253</v>
      </c>
      <c r="F286" s="148" t="s">
        <v>5752</v>
      </c>
      <c r="I286" s="149"/>
      <c r="L286" s="34"/>
      <c r="M286" s="150"/>
      <c r="T286" s="55"/>
      <c r="AT286" s="18" t="s">
        <v>253</v>
      </c>
      <c r="AU286" s="18" t="s">
        <v>21</v>
      </c>
    </row>
    <row r="287" spans="2:65" s="1" customFormat="1" ht="19.5">
      <c r="B287" s="34"/>
      <c r="D287" s="147" t="s">
        <v>284</v>
      </c>
      <c r="F287" s="167" t="s">
        <v>5754</v>
      </c>
      <c r="I287" s="149"/>
      <c r="L287" s="34"/>
      <c r="M287" s="150"/>
      <c r="T287" s="55"/>
      <c r="AT287" s="18" t="s">
        <v>284</v>
      </c>
      <c r="AU287" s="18" t="s">
        <v>21</v>
      </c>
    </row>
    <row r="288" spans="2:65" s="1" customFormat="1" ht="16.5" customHeight="1">
      <c r="B288" s="34"/>
      <c r="C288" s="175" t="s">
        <v>602</v>
      </c>
      <c r="D288" s="175" t="s">
        <v>373</v>
      </c>
      <c r="E288" s="176" t="s">
        <v>5755</v>
      </c>
      <c r="F288" s="177" t="s">
        <v>5756</v>
      </c>
      <c r="G288" s="178" t="s">
        <v>507</v>
      </c>
      <c r="H288" s="179">
        <v>1</v>
      </c>
      <c r="I288" s="180"/>
      <c r="J288" s="181">
        <f>ROUND(I288*H288,2)</f>
        <v>0</v>
      </c>
      <c r="K288" s="177" t="s">
        <v>29</v>
      </c>
      <c r="L288" s="182"/>
      <c r="M288" s="183" t="s">
        <v>29</v>
      </c>
      <c r="N288" s="184" t="s">
        <v>46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300</v>
      </c>
      <c r="AT288" s="145" t="s">
        <v>373</v>
      </c>
      <c r="AU288" s="145" t="s">
        <v>21</v>
      </c>
      <c r="AY288" s="18" t="s">
        <v>244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83</v>
      </c>
      <c r="BK288" s="146">
        <f>ROUND(I288*H288,2)</f>
        <v>0</v>
      </c>
      <c r="BL288" s="18" t="s">
        <v>251</v>
      </c>
      <c r="BM288" s="145" t="s">
        <v>5757</v>
      </c>
    </row>
    <row r="289" spans="2:65" s="1" customFormat="1">
      <c r="B289" s="34"/>
      <c r="D289" s="147" t="s">
        <v>253</v>
      </c>
      <c r="F289" s="148" t="s">
        <v>5756</v>
      </c>
      <c r="I289" s="149"/>
      <c r="L289" s="34"/>
      <c r="M289" s="150"/>
      <c r="T289" s="55"/>
      <c r="AT289" s="18" t="s">
        <v>253</v>
      </c>
      <c r="AU289" s="18" t="s">
        <v>21</v>
      </c>
    </row>
    <row r="290" spans="2:65" s="1" customFormat="1" ht="19.5">
      <c r="B290" s="34"/>
      <c r="D290" s="147" t="s">
        <v>284</v>
      </c>
      <c r="F290" s="167" t="s">
        <v>5758</v>
      </c>
      <c r="I290" s="149"/>
      <c r="L290" s="34"/>
      <c r="M290" s="150"/>
      <c r="T290" s="55"/>
      <c r="AT290" s="18" t="s">
        <v>284</v>
      </c>
      <c r="AU290" s="18" t="s">
        <v>21</v>
      </c>
    </row>
    <row r="291" spans="2:65" s="1" customFormat="1" ht="16.5" customHeight="1">
      <c r="B291" s="34"/>
      <c r="C291" s="134" t="s">
        <v>609</v>
      </c>
      <c r="D291" s="134" t="s">
        <v>246</v>
      </c>
      <c r="E291" s="135" t="s">
        <v>5759</v>
      </c>
      <c r="F291" s="136" t="s">
        <v>5760</v>
      </c>
      <c r="G291" s="137" t="s">
        <v>507</v>
      </c>
      <c r="H291" s="138">
        <v>3</v>
      </c>
      <c r="I291" s="139"/>
      <c r="J291" s="140">
        <f>ROUND(I291*H291,2)</f>
        <v>0</v>
      </c>
      <c r="K291" s="136" t="s">
        <v>29</v>
      </c>
      <c r="L291" s="34"/>
      <c r="M291" s="141" t="s">
        <v>29</v>
      </c>
      <c r="N291" s="142" t="s">
        <v>46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251</v>
      </c>
      <c r="AT291" s="145" t="s">
        <v>246</v>
      </c>
      <c r="AU291" s="145" t="s">
        <v>21</v>
      </c>
      <c r="AY291" s="18" t="s">
        <v>244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83</v>
      </c>
      <c r="BK291" s="146">
        <f>ROUND(I291*H291,2)</f>
        <v>0</v>
      </c>
      <c r="BL291" s="18" t="s">
        <v>251</v>
      </c>
      <c r="BM291" s="145" t="s">
        <v>5761</v>
      </c>
    </row>
    <row r="292" spans="2:65" s="1" customFormat="1">
      <c r="B292" s="34"/>
      <c r="D292" s="147" t="s">
        <v>253</v>
      </c>
      <c r="F292" s="148" t="s">
        <v>5760</v>
      </c>
      <c r="I292" s="149"/>
      <c r="L292" s="34"/>
      <c r="M292" s="150"/>
      <c r="T292" s="55"/>
      <c r="AT292" s="18" t="s">
        <v>253</v>
      </c>
      <c r="AU292" s="18" t="s">
        <v>21</v>
      </c>
    </row>
    <row r="293" spans="2:65" s="1" customFormat="1" ht="19.5">
      <c r="B293" s="34"/>
      <c r="D293" s="147" t="s">
        <v>284</v>
      </c>
      <c r="F293" s="167" t="s">
        <v>5762</v>
      </c>
      <c r="I293" s="149"/>
      <c r="L293" s="34"/>
      <c r="M293" s="150"/>
      <c r="T293" s="55"/>
      <c r="AT293" s="18" t="s">
        <v>284</v>
      </c>
      <c r="AU293" s="18" t="s">
        <v>21</v>
      </c>
    </row>
    <row r="294" spans="2:65" s="1" customFormat="1" ht="16.5" customHeight="1">
      <c r="B294" s="34"/>
      <c r="C294" s="134" t="s">
        <v>614</v>
      </c>
      <c r="D294" s="134" t="s">
        <v>246</v>
      </c>
      <c r="E294" s="135" t="s">
        <v>5763</v>
      </c>
      <c r="F294" s="136" t="s">
        <v>5764</v>
      </c>
      <c r="G294" s="137" t="s">
        <v>507</v>
      </c>
      <c r="H294" s="138">
        <v>3</v>
      </c>
      <c r="I294" s="139"/>
      <c r="J294" s="140">
        <f>ROUND(I294*H294,2)</f>
        <v>0</v>
      </c>
      <c r="K294" s="136" t="s">
        <v>29</v>
      </c>
      <c r="L294" s="34"/>
      <c r="M294" s="141" t="s">
        <v>29</v>
      </c>
      <c r="N294" s="142" t="s">
        <v>46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251</v>
      </c>
      <c r="AT294" s="145" t="s">
        <v>246</v>
      </c>
      <c r="AU294" s="145" t="s">
        <v>21</v>
      </c>
      <c r="AY294" s="18" t="s">
        <v>244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83</v>
      </c>
      <c r="BK294" s="146">
        <f>ROUND(I294*H294,2)</f>
        <v>0</v>
      </c>
      <c r="BL294" s="18" t="s">
        <v>251</v>
      </c>
      <c r="BM294" s="145" t="s">
        <v>5765</v>
      </c>
    </row>
    <row r="295" spans="2:65" s="1" customFormat="1">
      <c r="B295" s="34"/>
      <c r="D295" s="147" t="s">
        <v>253</v>
      </c>
      <c r="F295" s="148" t="s">
        <v>5764</v>
      </c>
      <c r="I295" s="149"/>
      <c r="L295" s="34"/>
      <c r="M295" s="150"/>
      <c r="T295" s="55"/>
      <c r="AT295" s="18" t="s">
        <v>253</v>
      </c>
      <c r="AU295" s="18" t="s">
        <v>21</v>
      </c>
    </row>
    <row r="296" spans="2:65" s="1" customFormat="1" ht="19.5">
      <c r="B296" s="34"/>
      <c r="D296" s="147" t="s">
        <v>284</v>
      </c>
      <c r="F296" s="167" t="s">
        <v>5766</v>
      </c>
      <c r="I296" s="149"/>
      <c r="L296" s="34"/>
      <c r="M296" s="150"/>
      <c r="T296" s="55"/>
      <c r="AT296" s="18" t="s">
        <v>284</v>
      </c>
      <c r="AU296" s="18" t="s">
        <v>21</v>
      </c>
    </row>
    <row r="297" spans="2:65" s="1" customFormat="1" ht="16.5" customHeight="1">
      <c r="B297" s="34"/>
      <c r="C297" s="134" t="s">
        <v>621</v>
      </c>
      <c r="D297" s="134" t="s">
        <v>246</v>
      </c>
      <c r="E297" s="135" t="s">
        <v>5767</v>
      </c>
      <c r="F297" s="136" t="s">
        <v>5768</v>
      </c>
      <c r="G297" s="137" t="s">
        <v>507</v>
      </c>
      <c r="H297" s="138">
        <v>2</v>
      </c>
      <c r="I297" s="139"/>
      <c r="J297" s="140">
        <f>ROUND(I297*H297,2)</f>
        <v>0</v>
      </c>
      <c r="K297" s="136" t="s">
        <v>29</v>
      </c>
      <c r="L297" s="34"/>
      <c r="M297" s="141" t="s">
        <v>29</v>
      </c>
      <c r="N297" s="142" t="s">
        <v>46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251</v>
      </c>
      <c r="AT297" s="145" t="s">
        <v>246</v>
      </c>
      <c r="AU297" s="145" t="s">
        <v>21</v>
      </c>
      <c r="AY297" s="18" t="s">
        <v>244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83</v>
      </c>
      <c r="BK297" s="146">
        <f>ROUND(I297*H297,2)</f>
        <v>0</v>
      </c>
      <c r="BL297" s="18" t="s">
        <v>251</v>
      </c>
      <c r="BM297" s="145" t="s">
        <v>5769</v>
      </c>
    </row>
    <row r="298" spans="2:65" s="1" customFormat="1">
      <c r="B298" s="34"/>
      <c r="D298" s="147" t="s">
        <v>253</v>
      </c>
      <c r="F298" s="148" t="s">
        <v>5768</v>
      </c>
      <c r="I298" s="149"/>
      <c r="L298" s="34"/>
      <c r="M298" s="150"/>
      <c r="T298" s="55"/>
      <c r="AT298" s="18" t="s">
        <v>253</v>
      </c>
      <c r="AU298" s="18" t="s">
        <v>21</v>
      </c>
    </row>
    <row r="299" spans="2:65" s="1" customFormat="1" ht="19.5">
      <c r="B299" s="34"/>
      <c r="D299" s="147" t="s">
        <v>284</v>
      </c>
      <c r="F299" s="167" t="s">
        <v>5770</v>
      </c>
      <c r="I299" s="149"/>
      <c r="L299" s="34"/>
      <c r="M299" s="150"/>
      <c r="T299" s="55"/>
      <c r="AT299" s="18" t="s">
        <v>284</v>
      </c>
      <c r="AU299" s="18" t="s">
        <v>21</v>
      </c>
    </row>
    <row r="300" spans="2:65" s="1" customFormat="1" ht="16.5" customHeight="1">
      <c r="B300" s="34"/>
      <c r="C300" s="134" t="s">
        <v>626</v>
      </c>
      <c r="D300" s="134" t="s">
        <v>246</v>
      </c>
      <c r="E300" s="135" t="s">
        <v>5771</v>
      </c>
      <c r="F300" s="136" t="s">
        <v>5772</v>
      </c>
      <c r="G300" s="137" t="s">
        <v>507</v>
      </c>
      <c r="H300" s="138">
        <v>4</v>
      </c>
      <c r="I300" s="139"/>
      <c r="J300" s="140">
        <f>ROUND(I300*H300,2)</f>
        <v>0</v>
      </c>
      <c r="K300" s="136" t="s">
        <v>29</v>
      </c>
      <c r="L300" s="34"/>
      <c r="M300" s="141" t="s">
        <v>29</v>
      </c>
      <c r="N300" s="142" t="s">
        <v>46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251</v>
      </c>
      <c r="AT300" s="145" t="s">
        <v>246</v>
      </c>
      <c r="AU300" s="145" t="s">
        <v>21</v>
      </c>
      <c r="AY300" s="18" t="s">
        <v>244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83</v>
      </c>
      <c r="BK300" s="146">
        <f>ROUND(I300*H300,2)</f>
        <v>0</v>
      </c>
      <c r="BL300" s="18" t="s">
        <v>251</v>
      </c>
      <c r="BM300" s="145" t="s">
        <v>5773</v>
      </c>
    </row>
    <row r="301" spans="2:65" s="1" customFormat="1">
      <c r="B301" s="34"/>
      <c r="D301" s="147" t="s">
        <v>253</v>
      </c>
      <c r="F301" s="148" t="s">
        <v>5772</v>
      </c>
      <c r="I301" s="149"/>
      <c r="L301" s="34"/>
      <c r="M301" s="150"/>
      <c r="T301" s="55"/>
      <c r="AT301" s="18" t="s">
        <v>253</v>
      </c>
      <c r="AU301" s="18" t="s">
        <v>21</v>
      </c>
    </row>
    <row r="302" spans="2:65" s="1" customFormat="1" ht="16.5" customHeight="1">
      <c r="B302" s="34"/>
      <c r="C302" s="134" t="s">
        <v>632</v>
      </c>
      <c r="D302" s="134" t="s">
        <v>246</v>
      </c>
      <c r="E302" s="135" t="s">
        <v>5774</v>
      </c>
      <c r="F302" s="136" t="s">
        <v>5775</v>
      </c>
      <c r="G302" s="137" t="s">
        <v>274</v>
      </c>
      <c r="H302" s="138">
        <v>0.2</v>
      </c>
      <c r="I302" s="139"/>
      <c r="J302" s="140">
        <f>ROUND(I302*H302,2)</f>
        <v>0</v>
      </c>
      <c r="K302" s="136" t="s">
        <v>29</v>
      </c>
      <c r="L302" s="34"/>
      <c r="M302" s="141" t="s">
        <v>29</v>
      </c>
      <c r="N302" s="142" t="s">
        <v>46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251</v>
      </c>
      <c r="AT302" s="145" t="s">
        <v>246</v>
      </c>
      <c r="AU302" s="145" t="s">
        <v>21</v>
      </c>
      <c r="AY302" s="18" t="s">
        <v>244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83</v>
      </c>
      <c r="BK302" s="146">
        <f>ROUND(I302*H302,2)</f>
        <v>0</v>
      </c>
      <c r="BL302" s="18" t="s">
        <v>251</v>
      </c>
      <c r="BM302" s="145" t="s">
        <v>5776</v>
      </c>
    </row>
    <row r="303" spans="2:65" s="1" customFormat="1">
      <c r="B303" s="34"/>
      <c r="D303" s="147" t="s">
        <v>253</v>
      </c>
      <c r="F303" s="148" t="s">
        <v>5777</v>
      </c>
      <c r="I303" s="149"/>
      <c r="L303" s="34"/>
      <c r="M303" s="150"/>
      <c r="T303" s="55"/>
      <c r="AT303" s="18" t="s">
        <v>253</v>
      </c>
      <c r="AU303" s="18" t="s">
        <v>21</v>
      </c>
    </row>
    <row r="304" spans="2:65" s="1" customFormat="1" ht="19.5">
      <c r="B304" s="34"/>
      <c r="D304" s="147" t="s">
        <v>284</v>
      </c>
      <c r="F304" s="167" t="s">
        <v>5778</v>
      </c>
      <c r="I304" s="149"/>
      <c r="L304" s="34"/>
      <c r="M304" s="150"/>
      <c r="T304" s="55"/>
      <c r="AT304" s="18" t="s">
        <v>284</v>
      </c>
      <c r="AU304" s="18" t="s">
        <v>21</v>
      </c>
    </row>
    <row r="305" spans="2:65" s="1" customFormat="1" ht="16.5" customHeight="1">
      <c r="B305" s="34"/>
      <c r="C305" s="134" t="s">
        <v>640</v>
      </c>
      <c r="D305" s="134" t="s">
        <v>246</v>
      </c>
      <c r="E305" s="135" t="s">
        <v>5779</v>
      </c>
      <c r="F305" s="136" t="s">
        <v>5780</v>
      </c>
      <c r="G305" s="137" t="s">
        <v>507</v>
      </c>
      <c r="H305" s="138">
        <v>3</v>
      </c>
      <c r="I305" s="139"/>
      <c r="J305" s="140">
        <f>ROUND(I305*H305,2)</f>
        <v>0</v>
      </c>
      <c r="K305" s="136" t="s">
        <v>250</v>
      </c>
      <c r="L305" s="34"/>
      <c r="M305" s="141" t="s">
        <v>29</v>
      </c>
      <c r="N305" s="142" t="s">
        <v>46</v>
      </c>
      <c r="P305" s="143">
        <f>O305*H305</f>
        <v>0</v>
      </c>
      <c r="Q305" s="143">
        <v>0.04</v>
      </c>
      <c r="R305" s="143">
        <f>Q305*H305</f>
        <v>0.12</v>
      </c>
      <c r="S305" s="143">
        <v>0</v>
      </c>
      <c r="T305" s="144">
        <f>S305*H305</f>
        <v>0</v>
      </c>
      <c r="AR305" s="145" t="s">
        <v>251</v>
      </c>
      <c r="AT305" s="145" t="s">
        <v>246</v>
      </c>
      <c r="AU305" s="145" t="s">
        <v>21</v>
      </c>
      <c r="AY305" s="18" t="s">
        <v>244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83</v>
      </c>
      <c r="BK305" s="146">
        <f>ROUND(I305*H305,2)</f>
        <v>0</v>
      </c>
      <c r="BL305" s="18" t="s">
        <v>251</v>
      </c>
      <c r="BM305" s="145" t="s">
        <v>5781</v>
      </c>
    </row>
    <row r="306" spans="2:65" s="1" customFormat="1">
      <c r="B306" s="34"/>
      <c r="D306" s="147" t="s">
        <v>253</v>
      </c>
      <c r="F306" s="148" t="s">
        <v>5782</v>
      </c>
      <c r="I306" s="149"/>
      <c r="L306" s="34"/>
      <c r="M306" s="150"/>
      <c r="T306" s="55"/>
      <c r="AT306" s="18" t="s">
        <v>253</v>
      </c>
      <c r="AU306" s="18" t="s">
        <v>21</v>
      </c>
    </row>
    <row r="307" spans="2:65" s="1" customFormat="1">
      <c r="B307" s="34"/>
      <c r="D307" s="151" t="s">
        <v>255</v>
      </c>
      <c r="F307" s="152" t="s">
        <v>5783</v>
      </c>
      <c r="I307" s="149"/>
      <c r="L307" s="34"/>
      <c r="M307" s="150"/>
      <c r="T307" s="55"/>
      <c r="AT307" s="18" t="s">
        <v>255</v>
      </c>
      <c r="AU307" s="18" t="s">
        <v>21</v>
      </c>
    </row>
    <row r="308" spans="2:65" s="1" customFormat="1" ht="16.5" customHeight="1">
      <c r="B308" s="34"/>
      <c r="C308" s="175" t="s">
        <v>647</v>
      </c>
      <c r="D308" s="175" t="s">
        <v>373</v>
      </c>
      <c r="E308" s="176" t="s">
        <v>5784</v>
      </c>
      <c r="F308" s="177" t="s">
        <v>5785</v>
      </c>
      <c r="G308" s="178" t="s">
        <v>507</v>
      </c>
      <c r="H308" s="179">
        <v>3</v>
      </c>
      <c r="I308" s="180"/>
      <c r="J308" s="181">
        <f>ROUND(I308*H308,2)</f>
        <v>0</v>
      </c>
      <c r="K308" s="177" t="s">
        <v>250</v>
      </c>
      <c r="L308" s="182"/>
      <c r="M308" s="183" t="s">
        <v>29</v>
      </c>
      <c r="N308" s="184" t="s">
        <v>46</v>
      </c>
      <c r="P308" s="143">
        <f>O308*H308</f>
        <v>0</v>
      </c>
      <c r="Q308" s="143">
        <v>1.3299999999999999E-2</v>
      </c>
      <c r="R308" s="143">
        <f>Q308*H308</f>
        <v>3.9899999999999998E-2</v>
      </c>
      <c r="S308" s="143">
        <v>0</v>
      </c>
      <c r="T308" s="144">
        <f>S308*H308</f>
        <v>0</v>
      </c>
      <c r="AR308" s="145" t="s">
        <v>300</v>
      </c>
      <c r="AT308" s="145" t="s">
        <v>373</v>
      </c>
      <c r="AU308" s="145" t="s">
        <v>21</v>
      </c>
      <c r="AY308" s="18" t="s">
        <v>244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83</v>
      </c>
      <c r="BK308" s="146">
        <f>ROUND(I308*H308,2)</f>
        <v>0</v>
      </c>
      <c r="BL308" s="18" t="s">
        <v>251</v>
      </c>
      <c r="BM308" s="145" t="s">
        <v>5786</v>
      </c>
    </row>
    <row r="309" spans="2:65" s="1" customFormat="1">
      <c r="B309" s="34"/>
      <c r="D309" s="147" t="s">
        <v>253</v>
      </c>
      <c r="F309" s="148" t="s">
        <v>5785</v>
      </c>
      <c r="I309" s="149"/>
      <c r="L309" s="34"/>
      <c r="M309" s="150"/>
      <c r="T309" s="55"/>
      <c r="AT309" s="18" t="s">
        <v>253</v>
      </c>
      <c r="AU309" s="18" t="s">
        <v>21</v>
      </c>
    </row>
    <row r="310" spans="2:65" s="1" customFormat="1" ht="19.5">
      <c r="B310" s="34"/>
      <c r="D310" s="147" t="s">
        <v>284</v>
      </c>
      <c r="F310" s="167" t="s">
        <v>5787</v>
      </c>
      <c r="I310" s="149"/>
      <c r="L310" s="34"/>
      <c r="M310" s="150"/>
      <c r="T310" s="55"/>
      <c r="AT310" s="18" t="s">
        <v>284</v>
      </c>
      <c r="AU310" s="18" t="s">
        <v>21</v>
      </c>
    </row>
    <row r="311" spans="2:65" s="1" customFormat="1" ht="16.5" customHeight="1">
      <c r="B311" s="34"/>
      <c r="C311" s="134" t="s">
        <v>653</v>
      </c>
      <c r="D311" s="134" t="s">
        <v>246</v>
      </c>
      <c r="E311" s="135" t="s">
        <v>5788</v>
      </c>
      <c r="F311" s="136" t="s">
        <v>5789</v>
      </c>
      <c r="G311" s="137" t="s">
        <v>507</v>
      </c>
      <c r="H311" s="138">
        <v>3</v>
      </c>
      <c r="I311" s="139"/>
      <c r="J311" s="140">
        <f>ROUND(I311*H311,2)</f>
        <v>0</v>
      </c>
      <c r="K311" s="136" t="s">
        <v>250</v>
      </c>
      <c r="L311" s="34"/>
      <c r="M311" s="141" t="s">
        <v>29</v>
      </c>
      <c r="N311" s="142" t="s">
        <v>46</v>
      </c>
      <c r="P311" s="143">
        <f>O311*H311</f>
        <v>0</v>
      </c>
      <c r="Q311" s="143">
        <v>0.05</v>
      </c>
      <c r="R311" s="143">
        <f>Q311*H311</f>
        <v>0.15000000000000002</v>
      </c>
      <c r="S311" s="143">
        <v>0</v>
      </c>
      <c r="T311" s="144">
        <f>S311*H311</f>
        <v>0</v>
      </c>
      <c r="AR311" s="145" t="s">
        <v>251</v>
      </c>
      <c r="AT311" s="145" t="s">
        <v>246</v>
      </c>
      <c r="AU311" s="145" t="s">
        <v>21</v>
      </c>
      <c r="AY311" s="18" t="s">
        <v>244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83</v>
      </c>
      <c r="BK311" s="146">
        <f>ROUND(I311*H311,2)</f>
        <v>0</v>
      </c>
      <c r="BL311" s="18" t="s">
        <v>251</v>
      </c>
      <c r="BM311" s="145" t="s">
        <v>5790</v>
      </c>
    </row>
    <row r="312" spans="2:65" s="1" customFormat="1">
      <c r="B312" s="34"/>
      <c r="D312" s="147" t="s">
        <v>253</v>
      </c>
      <c r="F312" s="148" t="s">
        <v>5791</v>
      </c>
      <c r="I312" s="149"/>
      <c r="L312" s="34"/>
      <c r="M312" s="150"/>
      <c r="T312" s="55"/>
      <c r="AT312" s="18" t="s">
        <v>253</v>
      </c>
      <c r="AU312" s="18" t="s">
        <v>21</v>
      </c>
    </row>
    <row r="313" spans="2:65" s="1" customFormat="1">
      <c r="B313" s="34"/>
      <c r="D313" s="151" t="s">
        <v>255</v>
      </c>
      <c r="F313" s="152" t="s">
        <v>5792</v>
      </c>
      <c r="I313" s="149"/>
      <c r="L313" s="34"/>
      <c r="M313" s="150"/>
      <c r="T313" s="55"/>
      <c r="AT313" s="18" t="s">
        <v>255</v>
      </c>
      <c r="AU313" s="18" t="s">
        <v>21</v>
      </c>
    </row>
    <row r="314" spans="2:65" s="1" customFormat="1" ht="16.5" customHeight="1">
      <c r="B314" s="34"/>
      <c r="C314" s="175" t="s">
        <v>658</v>
      </c>
      <c r="D314" s="175" t="s">
        <v>373</v>
      </c>
      <c r="E314" s="176" t="s">
        <v>5793</v>
      </c>
      <c r="F314" s="177" t="s">
        <v>5794</v>
      </c>
      <c r="G314" s="178" t="s">
        <v>507</v>
      </c>
      <c r="H314" s="179">
        <v>3</v>
      </c>
      <c r="I314" s="180"/>
      <c r="J314" s="181">
        <f>ROUND(I314*H314,2)</f>
        <v>0</v>
      </c>
      <c r="K314" s="177" t="s">
        <v>250</v>
      </c>
      <c r="L314" s="182"/>
      <c r="M314" s="183" t="s">
        <v>29</v>
      </c>
      <c r="N314" s="184" t="s">
        <v>46</v>
      </c>
      <c r="P314" s="143">
        <f>O314*H314</f>
        <v>0</v>
      </c>
      <c r="Q314" s="143">
        <v>2.9499999999999998E-2</v>
      </c>
      <c r="R314" s="143">
        <f>Q314*H314</f>
        <v>8.8499999999999995E-2</v>
      </c>
      <c r="S314" s="143">
        <v>0</v>
      </c>
      <c r="T314" s="144">
        <f>S314*H314</f>
        <v>0</v>
      </c>
      <c r="AR314" s="145" t="s">
        <v>300</v>
      </c>
      <c r="AT314" s="145" t="s">
        <v>373</v>
      </c>
      <c r="AU314" s="145" t="s">
        <v>21</v>
      </c>
      <c r="AY314" s="18" t="s">
        <v>244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83</v>
      </c>
      <c r="BK314" s="146">
        <f>ROUND(I314*H314,2)</f>
        <v>0</v>
      </c>
      <c r="BL314" s="18" t="s">
        <v>251</v>
      </c>
      <c r="BM314" s="145" t="s">
        <v>5795</v>
      </c>
    </row>
    <row r="315" spans="2:65" s="1" customFormat="1">
      <c r="B315" s="34"/>
      <c r="D315" s="147" t="s">
        <v>253</v>
      </c>
      <c r="F315" s="148" t="s">
        <v>5794</v>
      </c>
      <c r="I315" s="149"/>
      <c r="L315" s="34"/>
      <c r="M315" s="150"/>
      <c r="T315" s="55"/>
      <c r="AT315" s="18" t="s">
        <v>253</v>
      </c>
      <c r="AU315" s="18" t="s">
        <v>21</v>
      </c>
    </row>
    <row r="316" spans="2:65" s="1" customFormat="1" ht="19.5">
      <c r="B316" s="34"/>
      <c r="D316" s="147" t="s">
        <v>284</v>
      </c>
      <c r="F316" s="167" t="s">
        <v>5796</v>
      </c>
      <c r="I316" s="149"/>
      <c r="L316" s="34"/>
      <c r="M316" s="150"/>
      <c r="T316" s="55"/>
      <c r="AT316" s="18" t="s">
        <v>284</v>
      </c>
      <c r="AU316" s="18" t="s">
        <v>21</v>
      </c>
    </row>
    <row r="317" spans="2:65" s="1" customFormat="1" ht="16.5" customHeight="1">
      <c r="B317" s="34"/>
      <c r="C317" s="134" t="s">
        <v>665</v>
      </c>
      <c r="D317" s="134" t="s">
        <v>246</v>
      </c>
      <c r="E317" s="135" t="s">
        <v>5797</v>
      </c>
      <c r="F317" s="136" t="s">
        <v>5798</v>
      </c>
      <c r="G317" s="137" t="s">
        <v>507</v>
      </c>
      <c r="H317" s="138">
        <v>6</v>
      </c>
      <c r="I317" s="139"/>
      <c r="J317" s="140">
        <f>ROUND(I317*H317,2)</f>
        <v>0</v>
      </c>
      <c r="K317" s="136" t="s">
        <v>29</v>
      </c>
      <c r="L317" s="34"/>
      <c r="M317" s="141" t="s">
        <v>29</v>
      </c>
      <c r="N317" s="142" t="s">
        <v>46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251</v>
      </c>
      <c r="AT317" s="145" t="s">
        <v>246</v>
      </c>
      <c r="AU317" s="145" t="s">
        <v>21</v>
      </c>
      <c r="AY317" s="18" t="s">
        <v>244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83</v>
      </c>
      <c r="BK317" s="146">
        <f>ROUND(I317*H317,2)</f>
        <v>0</v>
      </c>
      <c r="BL317" s="18" t="s">
        <v>251</v>
      </c>
      <c r="BM317" s="145" t="s">
        <v>5799</v>
      </c>
    </row>
    <row r="318" spans="2:65" s="1" customFormat="1">
      <c r="B318" s="34"/>
      <c r="D318" s="147" t="s">
        <v>253</v>
      </c>
      <c r="F318" s="148" t="s">
        <v>5798</v>
      </c>
      <c r="I318" s="149"/>
      <c r="L318" s="34"/>
      <c r="M318" s="150"/>
      <c r="T318" s="55"/>
      <c r="AT318" s="18" t="s">
        <v>253</v>
      </c>
      <c r="AU318" s="18" t="s">
        <v>21</v>
      </c>
    </row>
    <row r="319" spans="2:65" s="1" customFormat="1" ht="19.5">
      <c r="B319" s="34"/>
      <c r="D319" s="147" t="s">
        <v>284</v>
      </c>
      <c r="F319" s="167" t="s">
        <v>5800</v>
      </c>
      <c r="I319" s="149"/>
      <c r="L319" s="34"/>
      <c r="M319" s="150"/>
      <c r="T319" s="55"/>
      <c r="AT319" s="18" t="s">
        <v>284</v>
      </c>
      <c r="AU319" s="18" t="s">
        <v>21</v>
      </c>
    </row>
    <row r="320" spans="2:65" s="1" customFormat="1" ht="16.5" customHeight="1">
      <c r="B320" s="34"/>
      <c r="C320" s="134" t="s">
        <v>673</v>
      </c>
      <c r="D320" s="134" t="s">
        <v>246</v>
      </c>
      <c r="E320" s="135" t="s">
        <v>5801</v>
      </c>
      <c r="F320" s="136" t="s">
        <v>5802</v>
      </c>
      <c r="G320" s="137" t="s">
        <v>591</v>
      </c>
      <c r="H320" s="138">
        <v>140</v>
      </c>
      <c r="I320" s="139"/>
      <c r="J320" s="140">
        <f>ROUND(I320*H320,2)</f>
        <v>0</v>
      </c>
      <c r="K320" s="136" t="s">
        <v>250</v>
      </c>
      <c r="L320" s="34"/>
      <c r="M320" s="141" t="s">
        <v>29</v>
      </c>
      <c r="N320" s="142" t="s">
        <v>46</v>
      </c>
      <c r="P320" s="143">
        <f>O320*H320</f>
        <v>0</v>
      </c>
      <c r="Q320" s="143">
        <v>1.9000000000000001E-4</v>
      </c>
      <c r="R320" s="143">
        <f>Q320*H320</f>
        <v>2.6600000000000002E-2</v>
      </c>
      <c r="S320" s="143">
        <v>0</v>
      </c>
      <c r="T320" s="144">
        <f>S320*H320</f>
        <v>0</v>
      </c>
      <c r="AR320" s="145" t="s">
        <v>251</v>
      </c>
      <c r="AT320" s="145" t="s">
        <v>246</v>
      </c>
      <c r="AU320" s="145" t="s">
        <v>21</v>
      </c>
      <c r="AY320" s="18" t="s">
        <v>244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83</v>
      </c>
      <c r="BK320" s="146">
        <f>ROUND(I320*H320,2)</f>
        <v>0</v>
      </c>
      <c r="BL320" s="18" t="s">
        <v>251</v>
      </c>
      <c r="BM320" s="145" t="s">
        <v>5803</v>
      </c>
    </row>
    <row r="321" spans="2:65" s="1" customFormat="1">
      <c r="B321" s="34"/>
      <c r="D321" s="147" t="s">
        <v>253</v>
      </c>
      <c r="F321" s="148" t="s">
        <v>5804</v>
      </c>
      <c r="I321" s="149"/>
      <c r="L321" s="34"/>
      <c r="M321" s="150"/>
      <c r="T321" s="55"/>
      <c r="AT321" s="18" t="s">
        <v>253</v>
      </c>
      <c r="AU321" s="18" t="s">
        <v>21</v>
      </c>
    </row>
    <row r="322" spans="2:65" s="1" customFormat="1">
      <c r="B322" s="34"/>
      <c r="D322" s="151" t="s">
        <v>255</v>
      </c>
      <c r="F322" s="152" t="s">
        <v>5805</v>
      </c>
      <c r="I322" s="149"/>
      <c r="L322" s="34"/>
      <c r="M322" s="150"/>
      <c r="T322" s="55"/>
      <c r="AT322" s="18" t="s">
        <v>255</v>
      </c>
      <c r="AU322" s="18" t="s">
        <v>21</v>
      </c>
    </row>
    <row r="323" spans="2:65" s="1" customFormat="1" ht="19.5">
      <c r="B323" s="34"/>
      <c r="D323" s="147" t="s">
        <v>284</v>
      </c>
      <c r="F323" s="167" t="s">
        <v>5806</v>
      </c>
      <c r="I323" s="149"/>
      <c r="L323" s="34"/>
      <c r="M323" s="150"/>
      <c r="T323" s="55"/>
      <c r="AT323" s="18" t="s">
        <v>284</v>
      </c>
      <c r="AU323" s="18" t="s">
        <v>21</v>
      </c>
    </row>
    <row r="324" spans="2:65" s="1" customFormat="1" ht="16.5" customHeight="1">
      <c r="B324" s="34"/>
      <c r="C324" s="134" t="s">
        <v>680</v>
      </c>
      <c r="D324" s="134" t="s">
        <v>246</v>
      </c>
      <c r="E324" s="135" t="s">
        <v>5807</v>
      </c>
      <c r="F324" s="136" t="s">
        <v>5808</v>
      </c>
      <c r="G324" s="137" t="s">
        <v>591</v>
      </c>
      <c r="H324" s="138">
        <v>20</v>
      </c>
      <c r="I324" s="139"/>
      <c r="J324" s="140">
        <f>ROUND(I324*H324,2)</f>
        <v>0</v>
      </c>
      <c r="K324" s="136" t="s">
        <v>250</v>
      </c>
      <c r="L324" s="34"/>
      <c r="M324" s="141" t="s">
        <v>29</v>
      </c>
      <c r="N324" s="142" t="s">
        <v>46</v>
      </c>
      <c r="P324" s="143">
        <f>O324*H324</f>
        <v>0</v>
      </c>
      <c r="Q324" s="143">
        <v>1.2999999999999999E-4</v>
      </c>
      <c r="R324" s="143">
        <f>Q324*H324</f>
        <v>2.5999999999999999E-3</v>
      </c>
      <c r="S324" s="143">
        <v>0</v>
      </c>
      <c r="T324" s="144">
        <f>S324*H324</f>
        <v>0</v>
      </c>
      <c r="AR324" s="145" t="s">
        <v>251</v>
      </c>
      <c r="AT324" s="145" t="s">
        <v>246</v>
      </c>
      <c r="AU324" s="145" t="s">
        <v>21</v>
      </c>
      <c r="AY324" s="18" t="s">
        <v>244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83</v>
      </c>
      <c r="BK324" s="146">
        <f>ROUND(I324*H324,2)</f>
        <v>0</v>
      </c>
      <c r="BL324" s="18" t="s">
        <v>251</v>
      </c>
      <c r="BM324" s="145" t="s">
        <v>5809</v>
      </c>
    </row>
    <row r="325" spans="2:65" s="1" customFormat="1">
      <c r="B325" s="34"/>
      <c r="D325" s="147" t="s">
        <v>253</v>
      </c>
      <c r="F325" s="148" t="s">
        <v>5810</v>
      </c>
      <c r="I325" s="149"/>
      <c r="L325" s="34"/>
      <c r="M325" s="150"/>
      <c r="T325" s="55"/>
      <c r="AT325" s="18" t="s">
        <v>253</v>
      </c>
      <c r="AU325" s="18" t="s">
        <v>21</v>
      </c>
    </row>
    <row r="326" spans="2:65" s="1" customFormat="1">
      <c r="B326" s="34"/>
      <c r="D326" s="151" t="s">
        <v>255</v>
      </c>
      <c r="F326" s="152" t="s">
        <v>5811</v>
      </c>
      <c r="I326" s="149"/>
      <c r="L326" s="34"/>
      <c r="M326" s="150"/>
      <c r="T326" s="55"/>
      <c r="AT326" s="18" t="s">
        <v>255</v>
      </c>
      <c r="AU326" s="18" t="s">
        <v>21</v>
      </c>
    </row>
    <row r="327" spans="2:65" s="1" customFormat="1" ht="19.5">
      <c r="B327" s="34"/>
      <c r="D327" s="147" t="s">
        <v>284</v>
      </c>
      <c r="F327" s="167" t="s">
        <v>5812</v>
      </c>
      <c r="I327" s="149"/>
      <c r="L327" s="34"/>
      <c r="M327" s="150"/>
      <c r="T327" s="55"/>
      <c r="AT327" s="18" t="s">
        <v>284</v>
      </c>
      <c r="AU327" s="18" t="s">
        <v>21</v>
      </c>
    </row>
    <row r="328" spans="2:65" s="1" customFormat="1" ht="16.5" customHeight="1">
      <c r="B328" s="34"/>
      <c r="C328" s="134" t="s">
        <v>685</v>
      </c>
      <c r="D328" s="134" t="s">
        <v>246</v>
      </c>
      <c r="E328" s="135" t="s">
        <v>5813</v>
      </c>
      <c r="F328" s="136" t="s">
        <v>5814</v>
      </c>
      <c r="G328" s="137" t="s">
        <v>591</v>
      </c>
      <c r="H328" s="138">
        <v>53</v>
      </c>
      <c r="I328" s="139"/>
      <c r="J328" s="140">
        <f>ROUND(I328*H328,2)</f>
        <v>0</v>
      </c>
      <c r="K328" s="136" t="s">
        <v>29</v>
      </c>
      <c r="L328" s="34"/>
      <c r="M328" s="141" t="s">
        <v>29</v>
      </c>
      <c r="N328" s="142" t="s">
        <v>46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251</v>
      </c>
      <c r="AT328" s="145" t="s">
        <v>246</v>
      </c>
      <c r="AU328" s="145" t="s">
        <v>21</v>
      </c>
      <c r="AY328" s="18" t="s">
        <v>244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83</v>
      </c>
      <c r="BK328" s="146">
        <f>ROUND(I328*H328,2)</f>
        <v>0</v>
      </c>
      <c r="BL328" s="18" t="s">
        <v>251</v>
      </c>
      <c r="BM328" s="145" t="s">
        <v>5815</v>
      </c>
    </row>
    <row r="329" spans="2:65" s="1" customFormat="1">
      <c r="B329" s="34"/>
      <c r="D329" s="147" t="s">
        <v>253</v>
      </c>
      <c r="F329" s="148" t="s">
        <v>5816</v>
      </c>
      <c r="I329" s="149"/>
      <c r="L329" s="34"/>
      <c r="M329" s="150"/>
      <c r="T329" s="55"/>
      <c r="AT329" s="18" t="s">
        <v>253</v>
      </c>
      <c r="AU329" s="18" t="s">
        <v>21</v>
      </c>
    </row>
    <row r="330" spans="2:65" s="1" customFormat="1" ht="19.5">
      <c r="B330" s="34"/>
      <c r="D330" s="147" t="s">
        <v>284</v>
      </c>
      <c r="F330" s="167" t="s">
        <v>5817</v>
      </c>
      <c r="I330" s="149"/>
      <c r="L330" s="34"/>
      <c r="M330" s="150"/>
      <c r="T330" s="55"/>
      <c r="AT330" s="18" t="s">
        <v>284</v>
      </c>
      <c r="AU330" s="18" t="s">
        <v>21</v>
      </c>
    </row>
    <row r="331" spans="2:65" s="11" customFormat="1" ht="22.9" customHeight="1">
      <c r="B331" s="122"/>
      <c r="D331" s="123" t="s">
        <v>74</v>
      </c>
      <c r="E331" s="132" t="s">
        <v>307</v>
      </c>
      <c r="F331" s="132" t="s">
        <v>672</v>
      </c>
      <c r="I331" s="125"/>
      <c r="J331" s="133">
        <f>BK331</f>
        <v>0</v>
      </c>
      <c r="L331" s="122"/>
      <c r="M331" s="127"/>
      <c r="P331" s="128">
        <f>SUM(P332:P334)</f>
        <v>0</v>
      </c>
      <c r="R331" s="128">
        <f>SUM(R332:R334)</f>
        <v>0</v>
      </c>
      <c r="T331" s="129">
        <f>SUM(T332:T334)</f>
        <v>0</v>
      </c>
      <c r="AR331" s="123" t="s">
        <v>83</v>
      </c>
      <c r="AT331" s="130" t="s">
        <v>74</v>
      </c>
      <c r="AU331" s="130" t="s">
        <v>83</v>
      </c>
      <c r="AY331" s="123" t="s">
        <v>244</v>
      </c>
      <c r="BK331" s="131">
        <f>SUM(BK332:BK334)</f>
        <v>0</v>
      </c>
    </row>
    <row r="332" spans="2:65" s="1" customFormat="1" ht="16.5" customHeight="1">
      <c r="B332" s="34"/>
      <c r="C332" s="134" t="s">
        <v>692</v>
      </c>
      <c r="D332" s="134" t="s">
        <v>246</v>
      </c>
      <c r="E332" s="135" t="s">
        <v>5818</v>
      </c>
      <c r="F332" s="136" t="s">
        <v>5819</v>
      </c>
      <c r="G332" s="137" t="s">
        <v>1358</v>
      </c>
      <c r="H332" s="138">
        <v>5</v>
      </c>
      <c r="I332" s="139"/>
      <c r="J332" s="140">
        <f>ROUND(I332*H332,2)</f>
        <v>0</v>
      </c>
      <c r="K332" s="136" t="s">
        <v>29</v>
      </c>
      <c r="L332" s="34"/>
      <c r="M332" s="141" t="s">
        <v>29</v>
      </c>
      <c r="N332" s="142" t="s">
        <v>46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251</v>
      </c>
      <c r="AT332" s="145" t="s">
        <v>246</v>
      </c>
      <c r="AU332" s="145" t="s">
        <v>21</v>
      </c>
      <c r="AY332" s="18" t="s">
        <v>244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83</v>
      </c>
      <c r="BK332" s="146">
        <f>ROUND(I332*H332,2)</f>
        <v>0</v>
      </c>
      <c r="BL332" s="18" t="s">
        <v>251</v>
      </c>
      <c r="BM332" s="145" t="s">
        <v>5820</v>
      </c>
    </row>
    <row r="333" spans="2:65" s="1" customFormat="1">
      <c r="B333" s="34"/>
      <c r="D333" s="147" t="s">
        <v>253</v>
      </c>
      <c r="F333" s="148" t="s">
        <v>5819</v>
      </c>
      <c r="I333" s="149"/>
      <c r="L333" s="34"/>
      <c r="M333" s="150"/>
      <c r="T333" s="55"/>
      <c r="AT333" s="18" t="s">
        <v>253</v>
      </c>
      <c r="AU333" s="18" t="s">
        <v>21</v>
      </c>
    </row>
    <row r="334" spans="2:65" s="1" customFormat="1" ht="19.5">
      <c r="B334" s="34"/>
      <c r="D334" s="147" t="s">
        <v>284</v>
      </c>
      <c r="F334" s="167" t="s">
        <v>5821</v>
      </c>
      <c r="I334" s="149"/>
      <c r="L334" s="34"/>
      <c r="M334" s="150"/>
      <c r="T334" s="55"/>
      <c r="AT334" s="18" t="s">
        <v>284</v>
      </c>
      <c r="AU334" s="18" t="s">
        <v>21</v>
      </c>
    </row>
    <row r="335" spans="2:65" s="11" customFormat="1" ht="22.9" customHeight="1">
      <c r="B335" s="122"/>
      <c r="D335" s="123" t="s">
        <v>74</v>
      </c>
      <c r="E335" s="132" t="s">
        <v>743</v>
      </c>
      <c r="F335" s="132" t="s">
        <v>744</v>
      </c>
      <c r="I335" s="125"/>
      <c r="J335" s="133">
        <f>BK335</f>
        <v>0</v>
      </c>
      <c r="L335" s="122"/>
      <c r="M335" s="127"/>
      <c r="P335" s="128">
        <v>0</v>
      </c>
      <c r="R335" s="128">
        <v>0</v>
      </c>
      <c r="T335" s="129">
        <v>0</v>
      </c>
      <c r="AR335" s="123" t="s">
        <v>83</v>
      </c>
      <c r="AT335" s="130" t="s">
        <v>74</v>
      </c>
      <c r="AU335" s="130" t="s">
        <v>83</v>
      </c>
      <c r="AY335" s="123" t="s">
        <v>244</v>
      </c>
      <c r="BK335" s="131">
        <v>0</v>
      </c>
    </row>
    <row r="336" spans="2:65" s="11" customFormat="1" ht="22.9" customHeight="1">
      <c r="B336" s="122"/>
      <c r="D336" s="123" t="s">
        <v>74</v>
      </c>
      <c r="E336" s="132" t="s">
        <v>775</v>
      </c>
      <c r="F336" s="132" t="s">
        <v>776</v>
      </c>
      <c r="I336" s="125"/>
      <c r="J336" s="133">
        <f>BK336</f>
        <v>0</v>
      </c>
      <c r="L336" s="122"/>
      <c r="M336" s="127"/>
      <c r="P336" s="128">
        <f>SUM(P337:P339)</f>
        <v>0</v>
      </c>
      <c r="R336" s="128">
        <f>SUM(R337:R339)</f>
        <v>0</v>
      </c>
      <c r="T336" s="129">
        <f>SUM(T337:T339)</f>
        <v>0</v>
      </c>
      <c r="AR336" s="123" t="s">
        <v>83</v>
      </c>
      <c r="AT336" s="130" t="s">
        <v>74</v>
      </c>
      <c r="AU336" s="130" t="s">
        <v>83</v>
      </c>
      <c r="AY336" s="123" t="s">
        <v>244</v>
      </c>
      <c r="BK336" s="131">
        <f>SUM(BK337:BK339)</f>
        <v>0</v>
      </c>
    </row>
    <row r="337" spans="2:65" s="1" customFormat="1" ht="16.5" customHeight="1">
      <c r="B337" s="34"/>
      <c r="C337" s="134" t="s">
        <v>699</v>
      </c>
      <c r="D337" s="134" t="s">
        <v>246</v>
      </c>
      <c r="E337" s="135" t="s">
        <v>5822</v>
      </c>
      <c r="F337" s="136" t="s">
        <v>5823</v>
      </c>
      <c r="G337" s="137" t="s">
        <v>416</v>
      </c>
      <c r="H337" s="138">
        <v>146.27199999999999</v>
      </c>
      <c r="I337" s="139"/>
      <c r="J337" s="140">
        <f>ROUND(I337*H337,2)</f>
        <v>0</v>
      </c>
      <c r="K337" s="136" t="s">
        <v>250</v>
      </c>
      <c r="L337" s="34"/>
      <c r="M337" s="141" t="s">
        <v>29</v>
      </c>
      <c r="N337" s="142" t="s">
        <v>46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251</v>
      </c>
      <c r="AT337" s="145" t="s">
        <v>246</v>
      </c>
      <c r="AU337" s="145" t="s">
        <v>21</v>
      </c>
      <c r="AY337" s="18" t="s">
        <v>244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83</v>
      </c>
      <c r="BK337" s="146">
        <f>ROUND(I337*H337,2)</f>
        <v>0</v>
      </c>
      <c r="BL337" s="18" t="s">
        <v>251</v>
      </c>
      <c r="BM337" s="145" t="s">
        <v>5824</v>
      </c>
    </row>
    <row r="338" spans="2:65" s="1" customFormat="1" ht="19.5">
      <c r="B338" s="34"/>
      <c r="D338" s="147" t="s">
        <v>253</v>
      </c>
      <c r="F338" s="148" t="s">
        <v>5825</v>
      </c>
      <c r="I338" s="149"/>
      <c r="L338" s="34"/>
      <c r="M338" s="150"/>
      <c r="T338" s="55"/>
      <c r="AT338" s="18" t="s">
        <v>253</v>
      </c>
      <c r="AU338" s="18" t="s">
        <v>21</v>
      </c>
    </row>
    <row r="339" spans="2:65" s="1" customFormat="1">
      <c r="B339" s="34"/>
      <c r="D339" s="151" t="s">
        <v>255</v>
      </c>
      <c r="F339" s="152" t="s">
        <v>5826</v>
      </c>
      <c r="I339" s="149"/>
      <c r="L339" s="34"/>
      <c r="M339" s="185"/>
      <c r="N339" s="186"/>
      <c r="O339" s="186"/>
      <c r="P339" s="186"/>
      <c r="Q339" s="186"/>
      <c r="R339" s="186"/>
      <c r="S339" s="186"/>
      <c r="T339" s="187"/>
      <c r="AT339" s="18" t="s">
        <v>255</v>
      </c>
      <c r="AU339" s="18" t="s">
        <v>21</v>
      </c>
    </row>
    <row r="340" spans="2:65" s="1" customFormat="1" ht="6.95" customHeight="1">
      <c r="B340" s="43"/>
      <c r="C340" s="44"/>
      <c r="D340" s="44"/>
      <c r="E340" s="44"/>
      <c r="F340" s="44"/>
      <c r="G340" s="44"/>
      <c r="H340" s="44"/>
      <c r="I340" s="44"/>
      <c r="J340" s="44"/>
      <c r="K340" s="44"/>
      <c r="L340" s="34"/>
    </row>
  </sheetData>
  <sheetProtection algorithmName="SHA-512" hashValue="UqAgWr68MpYyrZrCdv4bXCJ+4RtFoPXlbvLSfsq/NVXHjqZumYgZ7Grc4iMTasUa1oZS5mV1BdF2MrXOu+utwg==" saltValue="EF4bVS7rhYNjtRLbrpXwcYH2doxmFCBHM48fyjtV6KJ0vsSv2LvtZU0qjbKV0d/MxW2+b/oY5CoLu00+Q7LOSQ==" spinCount="100000" sheet="1" objects="1" scenarios="1" formatColumns="0" formatRows="0" autoFilter="0"/>
  <autoFilter ref="C86:K339" xr:uid="{00000000-0009-0000-0000-00001E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1E00-000000000000}"/>
    <hyperlink ref="F96" r:id="rId2" xr:uid="{00000000-0004-0000-1E00-000001000000}"/>
    <hyperlink ref="F100" r:id="rId3" xr:uid="{00000000-0004-0000-1E00-000002000000}"/>
    <hyperlink ref="F104" r:id="rId4" xr:uid="{00000000-0004-0000-1E00-000003000000}"/>
    <hyperlink ref="F115" r:id="rId5" xr:uid="{00000000-0004-0000-1E00-000004000000}"/>
    <hyperlink ref="F119" r:id="rId6" xr:uid="{00000000-0004-0000-1E00-000005000000}"/>
    <hyperlink ref="F122" r:id="rId7" xr:uid="{00000000-0004-0000-1E00-000006000000}"/>
    <hyperlink ref="F132" r:id="rId8" xr:uid="{00000000-0004-0000-1E00-000007000000}"/>
    <hyperlink ref="F136" r:id="rId9" xr:uid="{00000000-0004-0000-1E00-000008000000}"/>
    <hyperlink ref="F140" r:id="rId10" xr:uid="{00000000-0004-0000-1E00-000009000000}"/>
    <hyperlink ref="F146" r:id="rId11" xr:uid="{00000000-0004-0000-1E00-00000A000000}"/>
    <hyperlink ref="F150" r:id="rId12" xr:uid="{00000000-0004-0000-1E00-00000B000000}"/>
    <hyperlink ref="F154" r:id="rId13" xr:uid="{00000000-0004-0000-1E00-00000C000000}"/>
    <hyperlink ref="F161" r:id="rId14" xr:uid="{00000000-0004-0000-1E00-00000D000000}"/>
    <hyperlink ref="F165" r:id="rId15" xr:uid="{00000000-0004-0000-1E00-00000E000000}"/>
    <hyperlink ref="F171" r:id="rId16" xr:uid="{00000000-0004-0000-1E00-00000F000000}"/>
    <hyperlink ref="F175" r:id="rId17" xr:uid="{00000000-0004-0000-1E00-000010000000}"/>
    <hyperlink ref="F179" r:id="rId18" xr:uid="{00000000-0004-0000-1E00-000011000000}"/>
    <hyperlink ref="F183" r:id="rId19" xr:uid="{00000000-0004-0000-1E00-000012000000}"/>
    <hyperlink ref="F187" r:id="rId20" xr:uid="{00000000-0004-0000-1E00-000013000000}"/>
    <hyperlink ref="F190" r:id="rId21" xr:uid="{00000000-0004-0000-1E00-000014000000}"/>
    <hyperlink ref="F195" r:id="rId22" xr:uid="{00000000-0004-0000-1E00-000015000000}"/>
    <hyperlink ref="F204" r:id="rId23" xr:uid="{00000000-0004-0000-1E00-000016000000}"/>
    <hyperlink ref="F212" r:id="rId24" xr:uid="{00000000-0004-0000-1E00-000017000000}"/>
    <hyperlink ref="F219" r:id="rId25" xr:uid="{00000000-0004-0000-1E00-000018000000}"/>
    <hyperlink ref="F226" r:id="rId26" xr:uid="{00000000-0004-0000-1E00-000019000000}"/>
    <hyperlink ref="F234" r:id="rId27" xr:uid="{00000000-0004-0000-1E00-00001A000000}"/>
    <hyperlink ref="F242" r:id="rId28" xr:uid="{00000000-0004-0000-1E00-00001B000000}"/>
    <hyperlink ref="F251" r:id="rId29" xr:uid="{00000000-0004-0000-1E00-00001C000000}"/>
    <hyperlink ref="F257" r:id="rId30" xr:uid="{00000000-0004-0000-1E00-00001D000000}"/>
    <hyperlink ref="F264" r:id="rId31" xr:uid="{00000000-0004-0000-1E00-00001E000000}"/>
    <hyperlink ref="F273" r:id="rId32" xr:uid="{00000000-0004-0000-1E00-00001F000000}"/>
    <hyperlink ref="F277" r:id="rId33" xr:uid="{00000000-0004-0000-1E00-000020000000}"/>
    <hyperlink ref="F281" r:id="rId34" xr:uid="{00000000-0004-0000-1E00-000021000000}"/>
    <hyperlink ref="F307" r:id="rId35" xr:uid="{00000000-0004-0000-1E00-000022000000}"/>
    <hyperlink ref="F313" r:id="rId36" xr:uid="{00000000-0004-0000-1E00-000023000000}"/>
    <hyperlink ref="F322" r:id="rId37" xr:uid="{00000000-0004-0000-1E00-000024000000}"/>
    <hyperlink ref="F326" r:id="rId38" xr:uid="{00000000-0004-0000-1E00-000025000000}"/>
    <hyperlink ref="F339" r:id="rId39" xr:uid="{00000000-0004-0000-1E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62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178</v>
      </c>
      <c r="AZ2" s="92" t="s">
        <v>5827</v>
      </c>
      <c r="BA2" s="92" t="s">
        <v>5827</v>
      </c>
      <c r="BB2" s="92" t="s">
        <v>29</v>
      </c>
      <c r="BC2" s="92" t="s">
        <v>5828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5829</v>
      </c>
      <c r="BA3" s="92" t="s">
        <v>29</v>
      </c>
      <c r="BB3" s="92" t="s">
        <v>29</v>
      </c>
      <c r="BC3" s="92" t="s">
        <v>5830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5831</v>
      </c>
      <c r="BA4" s="92" t="s">
        <v>29</v>
      </c>
      <c r="BB4" s="92" t="s">
        <v>29</v>
      </c>
      <c r="BC4" s="92" t="s">
        <v>5832</v>
      </c>
      <c r="BD4" s="92" t="s">
        <v>21</v>
      </c>
    </row>
    <row r="5" spans="2:56" ht="6.95" customHeight="1">
      <c r="B5" s="21"/>
      <c r="L5" s="21"/>
      <c r="AZ5" s="92" t="s">
        <v>5833</v>
      </c>
      <c r="BA5" s="92" t="s">
        <v>5833</v>
      </c>
      <c r="BB5" s="92" t="s">
        <v>29</v>
      </c>
      <c r="BC5" s="92" t="s">
        <v>5834</v>
      </c>
      <c r="BD5" s="92" t="s">
        <v>21</v>
      </c>
    </row>
    <row r="6" spans="2:56" ht="12" customHeight="1">
      <c r="B6" s="21"/>
      <c r="D6" s="28" t="s">
        <v>16</v>
      </c>
      <c r="L6" s="21"/>
      <c r="AZ6" s="92" t="s">
        <v>5835</v>
      </c>
      <c r="BA6" s="92" t="s">
        <v>5835</v>
      </c>
      <c r="BB6" s="92" t="s">
        <v>29</v>
      </c>
      <c r="BC6" s="92" t="s">
        <v>5836</v>
      </c>
      <c r="BD6" s="92" t="s">
        <v>21</v>
      </c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  <c r="AZ7" s="92" t="s">
        <v>823</v>
      </c>
      <c r="BA7" s="92" t="s">
        <v>823</v>
      </c>
      <c r="BB7" s="92" t="s">
        <v>29</v>
      </c>
      <c r="BC7" s="92" t="s">
        <v>5837</v>
      </c>
      <c r="BD7" s="92" t="s">
        <v>21</v>
      </c>
    </row>
    <row r="8" spans="2:56" s="1" customFormat="1" ht="12" customHeight="1">
      <c r="B8" s="34"/>
      <c r="D8" s="28" t="s">
        <v>210</v>
      </c>
      <c r="L8" s="34"/>
      <c r="AZ8" s="92" t="s">
        <v>5838</v>
      </c>
      <c r="BA8" s="92" t="s">
        <v>5839</v>
      </c>
      <c r="BB8" s="92" t="s">
        <v>29</v>
      </c>
      <c r="BC8" s="92" t="s">
        <v>5840</v>
      </c>
      <c r="BD8" s="92" t="s">
        <v>21</v>
      </c>
    </row>
    <row r="9" spans="2:56" s="1" customFormat="1" ht="16.5" customHeight="1">
      <c r="B9" s="34"/>
      <c r="E9" s="310" t="s">
        <v>5841</v>
      </c>
      <c r="F9" s="335"/>
      <c r="G9" s="335"/>
      <c r="H9" s="335"/>
      <c r="L9" s="34"/>
      <c r="AZ9" s="92" t="s">
        <v>5842</v>
      </c>
      <c r="BA9" s="92" t="s">
        <v>29</v>
      </c>
      <c r="BB9" s="92" t="s">
        <v>29</v>
      </c>
      <c r="BC9" s="92" t="s">
        <v>807</v>
      </c>
      <c r="BD9" s="92" t="s">
        <v>21</v>
      </c>
    </row>
    <row r="10" spans="2:56" s="1" customFormat="1">
      <c r="B10" s="34"/>
      <c r="L10" s="34"/>
      <c r="AZ10" s="92" t="s">
        <v>5843</v>
      </c>
      <c r="BA10" s="92" t="s">
        <v>29</v>
      </c>
      <c r="BB10" s="92" t="s">
        <v>29</v>
      </c>
      <c r="BC10" s="92" t="s">
        <v>468</v>
      </c>
      <c r="BD10" s="92" t="s">
        <v>21</v>
      </c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  <c r="AZ11" s="92" t="s">
        <v>5844</v>
      </c>
      <c r="BA11" s="92" t="s">
        <v>29</v>
      </c>
      <c r="BB11" s="92" t="s">
        <v>29</v>
      </c>
      <c r="BC11" s="92" t="s">
        <v>5845</v>
      </c>
      <c r="BD11" s="92" t="s">
        <v>21</v>
      </c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  <c r="AZ12" s="92" t="s">
        <v>5846</v>
      </c>
      <c r="BA12" s="92" t="s">
        <v>29</v>
      </c>
      <c r="BB12" s="92" t="s">
        <v>29</v>
      </c>
      <c r="BC12" s="92" t="s">
        <v>5847</v>
      </c>
      <c r="BD12" s="92" t="s">
        <v>21</v>
      </c>
    </row>
    <row r="13" spans="2:56" s="1" customFormat="1" ht="10.9" customHeight="1">
      <c r="B13" s="34"/>
      <c r="L13" s="34"/>
      <c r="AZ13" s="92" t="s">
        <v>5848</v>
      </c>
      <c r="BA13" s="92" t="s">
        <v>29</v>
      </c>
      <c r="BB13" s="92" t="s">
        <v>29</v>
      </c>
      <c r="BC13" s="92" t="s">
        <v>5849</v>
      </c>
      <c r="BD13" s="92" t="s">
        <v>21</v>
      </c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  <c r="AZ14" s="92" t="s">
        <v>5850</v>
      </c>
      <c r="BA14" s="92" t="s">
        <v>29</v>
      </c>
      <c r="BB14" s="92" t="s">
        <v>29</v>
      </c>
      <c r="BC14" s="92" t="s">
        <v>5851</v>
      </c>
      <c r="BD14" s="92" t="s">
        <v>21</v>
      </c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  <c r="AZ15" s="92" t="s">
        <v>5852</v>
      </c>
      <c r="BA15" s="92" t="s">
        <v>5852</v>
      </c>
      <c r="BB15" s="92" t="s">
        <v>29</v>
      </c>
      <c r="BC15" s="92" t="s">
        <v>5853</v>
      </c>
      <c r="BD15" s="92" t="s">
        <v>21</v>
      </c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ROUND(J95,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ROUND((SUM(BE95:BE628)),  2)</f>
        <v>0</v>
      </c>
      <c r="I33" s="96">
        <v>0.21</v>
      </c>
      <c r="J33" s="85">
        <f>ROUND(((SUM(BE95:BE628))*I33),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ROUND((SUM(BF95:BF628)),  2)</f>
        <v>0</v>
      </c>
      <c r="I34" s="96">
        <v>0.15</v>
      </c>
      <c r="J34" s="85">
        <f>ROUND(((SUM(BF95:BF628))*I34),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ROUND((SUM(BG95:BG628)),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ROUND((SUM(BH95:BH628)),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ROUND((SUM(BI95:BI628)),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040.53.1 - Přeložka plynovodu STL DN 100 v km 1,262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J95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J96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J97</f>
        <v>0</v>
      </c>
      <c r="L61" s="110"/>
    </row>
    <row r="62" spans="2:47" s="8" customFormat="1" ht="24.95" customHeight="1">
      <c r="B62" s="106"/>
      <c r="D62" s="107" t="s">
        <v>225</v>
      </c>
      <c r="E62" s="108"/>
      <c r="F62" s="108"/>
      <c r="G62" s="108"/>
      <c r="H62" s="108"/>
      <c r="I62" s="108"/>
      <c r="J62" s="109">
        <f>J357</f>
        <v>0</v>
      </c>
      <c r="L62" s="106"/>
    </row>
    <row r="63" spans="2:47" s="9" customFormat="1" ht="19.899999999999999" customHeight="1">
      <c r="B63" s="110"/>
      <c r="D63" s="111" t="s">
        <v>5854</v>
      </c>
      <c r="E63" s="112"/>
      <c r="F63" s="112"/>
      <c r="G63" s="112"/>
      <c r="H63" s="112"/>
      <c r="I63" s="112"/>
      <c r="J63" s="113">
        <f>J358</f>
        <v>0</v>
      </c>
      <c r="L63" s="110"/>
    </row>
    <row r="64" spans="2:47" s="9" customFormat="1" ht="19.899999999999999" customHeight="1">
      <c r="B64" s="110"/>
      <c r="D64" s="111" t="s">
        <v>218</v>
      </c>
      <c r="E64" s="112"/>
      <c r="F64" s="112"/>
      <c r="G64" s="112"/>
      <c r="H64" s="112"/>
      <c r="I64" s="112"/>
      <c r="J64" s="113">
        <f>J362</f>
        <v>0</v>
      </c>
      <c r="L64" s="110"/>
    </row>
    <row r="65" spans="2:12" s="9" customFormat="1" ht="19.899999999999999" customHeight="1">
      <c r="B65" s="110"/>
      <c r="D65" s="111" t="s">
        <v>221</v>
      </c>
      <c r="E65" s="112"/>
      <c r="F65" s="112"/>
      <c r="G65" s="112"/>
      <c r="H65" s="112"/>
      <c r="I65" s="112"/>
      <c r="J65" s="113">
        <f>J371</f>
        <v>0</v>
      </c>
      <c r="L65" s="110"/>
    </row>
    <row r="66" spans="2:12" s="9" customFormat="1" ht="19.899999999999999" customHeight="1">
      <c r="B66" s="110"/>
      <c r="D66" s="111" t="s">
        <v>1345</v>
      </c>
      <c r="E66" s="112"/>
      <c r="F66" s="112"/>
      <c r="G66" s="112"/>
      <c r="H66" s="112"/>
      <c r="I66" s="112"/>
      <c r="J66" s="113">
        <f>J395</f>
        <v>0</v>
      </c>
      <c r="L66" s="110"/>
    </row>
    <row r="67" spans="2:12" s="9" customFormat="1" ht="19.899999999999999" customHeight="1">
      <c r="B67" s="110"/>
      <c r="D67" s="111" t="s">
        <v>222</v>
      </c>
      <c r="E67" s="112"/>
      <c r="F67" s="112"/>
      <c r="G67" s="112"/>
      <c r="H67" s="112"/>
      <c r="I67" s="112"/>
      <c r="J67" s="113">
        <f>J403</f>
        <v>0</v>
      </c>
      <c r="L67" s="110"/>
    </row>
    <row r="68" spans="2:12" s="9" customFormat="1" ht="19.899999999999999" customHeight="1">
      <c r="B68" s="110"/>
      <c r="D68" s="111" t="s">
        <v>223</v>
      </c>
      <c r="E68" s="112"/>
      <c r="F68" s="112"/>
      <c r="G68" s="112"/>
      <c r="H68" s="112"/>
      <c r="I68" s="112"/>
      <c r="J68" s="113">
        <f>J412</f>
        <v>0</v>
      </c>
      <c r="L68" s="110"/>
    </row>
    <row r="69" spans="2:12" s="9" customFormat="1" ht="19.899999999999999" customHeight="1">
      <c r="B69" s="110"/>
      <c r="D69" s="111" t="s">
        <v>224</v>
      </c>
      <c r="E69" s="112"/>
      <c r="F69" s="112"/>
      <c r="G69" s="112"/>
      <c r="H69" s="112"/>
      <c r="I69" s="112"/>
      <c r="J69" s="113">
        <f>J431</f>
        <v>0</v>
      </c>
      <c r="L69" s="110"/>
    </row>
    <row r="70" spans="2:12" s="9" customFormat="1" ht="19.899999999999999" customHeight="1">
      <c r="B70" s="110"/>
      <c r="D70" s="111" t="s">
        <v>2174</v>
      </c>
      <c r="E70" s="112"/>
      <c r="F70" s="112"/>
      <c r="G70" s="112"/>
      <c r="H70" s="112"/>
      <c r="I70" s="112"/>
      <c r="J70" s="113">
        <f>J435</f>
        <v>0</v>
      </c>
      <c r="L70" s="110"/>
    </row>
    <row r="71" spans="2:12" s="8" customFormat="1" ht="24.95" customHeight="1">
      <c r="B71" s="106"/>
      <c r="D71" s="107" t="s">
        <v>227</v>
      </c>
      <c r="E71" s="108"/>
      <c r="F71" s="108"/>
      <c r="G71" s="108"/>
      <c r="H71" s="108"/>
      <c r="I71" s="108"/>
      <c r="J71" s="109">
        <f>J440</f>
        <v>0</v>
      </c>
      <c r="L71" s="106"/>
    </row>
    <row r="72" spans="2:12" s="9" customFormat="1" ht="19.899999999999999" customHeight="1">
      <c r="B72" s="110"/>
      <c r="D72" s="111" t="s">
        <v>228</v>
      </c>
      <c r="E72" s="112"/>
      <c r="F72" s="112"/>
      <c r="G72" s="112"/>
      <c r="H72" s="112"/>
      <c r="I72" s="112"/>
      <c r="J72" s="113">
        <f>J441</f>
        <v>0</v>
      </c>
      <c r="L72" s="110"/>
    </row>
    <row r="73" spans="2:12" s="9" customFormat="1" ht="19.899999999999999" customHeight="1">
      <c r="B73" s="110"/>
      <c r="D73" s="111" t="s">
        <v>3191</v>
      </c>
      <c r="E73" s="112"/>
      <c r="F73" s="112"/>
      <c r="G73" s="112"/>
      <c r="H73" s="112"/>
      <c r="I73" s="112"/>
      <c r="J73" s="113">
        <f>J449</f>
        <v>0</v>
      </c>
      <c r="L73" s="110"/>
    </row>
    <row r="74" spans="2:12" s="9" customFormat="1" ht="19.899999999999999" customHeight="1">
      <c r="B74" s="110"/>
      <c r="D74" s="111" t="s">
        <v>2416</v>
      </c>
      <c r="E74" s="112"/>
      <c r="F74" s="112"/>
      <c r="G74" s="112"/>
      <c r="H74" s="112"/>
      <c r="I74" s="112"/>
      <c r="J74" s="113">
        <f>J609</f>
        <v>0</v>
      </c>
      <c r="L74" s="110"/>
    </row>
    <row r="75" spans="2:12" s="8" customFormat="1" ht="24.95" customHeight="1">
      <c r="B75" s="106"/>
      <c r="D75" s="107" t="s">
        <v>1348</v>
      </c>
      <c r="E75" s="108"/>
      <c r="F75" s="108"/>
      <c r="G75" s="108"/>
      <c r="H75" s="108"/>
      <c r="I75" s="108"/>
      <c r="J75" s="109">
        <f>J618</f>
        <v>0</v>
      </c>
      <c r="L75" s="106"/>
    </row>
    <row r="76" spans="2:12" s="1" customFormat="1" ht="21.75" customHeight="1">
      <c r="B76" s="34"/>
      <c r="L76" s="34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4"/>
    </row>
    <row r="81" spans="2:63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4"/>
    </row>
    <row r="82" spans="2:63" s="1" customFormat="1" ht="24.95" customHeight="1">
      <c r="B82" s="34"/>
      <c r="C82" s="22" t="s">
        <v>229</v>
      </c>
      <c r="L82" s="34"/>
    </row>
    <row r="83" spans="2:63" s="1" customFormat="1" ht="6.95" customHeight="1">
      <c r="B83" s="34"/>
      <c r="L83" s="34"/>
    </row>
    <row r="84" spans="2:63" s="1" customFormat="1" ht="12" customHeight="1">
      <c r="B84" s="34"/>
      <c r="C84" s="28" t="s">
        <v>16</v>
      </c>
      <c r="L84" s="34"/>
    </row>
    <row r="85" spans="2:63" s="1" customFormat="1" ht="16.5" customHeight="1">
      <c r="B85" s="34"/>
      <c r="E85" s="336" t="str">
        <f>E7</f>
        <v>Opatření Zátor-Loučky, OHO, Dílčí stavba 02.040 Opatření v úseku Zátor - Loučky</v>
      </c>
      <c r="F85" s="337"/>
      <c r="G85" s="337"/>
      <c r="H85" s="337"/>
      <c r="L85" s="34"/>
    </row>
    <row r="86" spans="2:63" s="1" customFormat="1" ht="12" customHeight="1">
      <c r="B86" s="34"/>
      <c r="C86" s="28" t="s">
        <v>210</v>
      </c>
      <c r="L86" s="34"/>
    </row>
    <row r="87" spans="2:63" s="1" customFormat="1" ht="16.5" customHeight="1">
      <c r="B87" s="34"/>
      <c r="E87" s="310" t="str">
        <f>E9</f>
        <v>040.53.1 - Přeložka plynovodu STL DN 100 v km 1,262</v>
      </c>
      <c r="F87" s="335"/>
      <c r="G87" s="335"/>
      <c r="H87" s="335"/>
      <c r="L87" s="34"/>
    </row>
    <row r="88" spans="2:63" s="1" customFormat="1" ht="6.95" customHeight="1">
      <c r="B88" s="34"/>
      <c r="L88" s="34"/>
    </row>
    <row r="89" spans="2:63" s="1" customFormat="1" ht="12" customHeight="1">
      <c r="B89" s="34"/>
      <c r="C89" s="28" t="s">
        <v>22</v>
      </c>
      <c r="F89" s="26" t="str">
        <f>F12</f>
        <v>Zátor</v>
      </c>
      <c r="I89" s="28" t="s">
        <v>24</v>
      </c>
      <c r="J89" s="51">
        <f>IF(J12="","",J12)</f>
        <v>45897</v>
      </c>
      <c r="L89" s="34"/>
    </row>
    <row r="90" spans="2:63" s="1" customFormat="1" ht="6.95" customHeight="1">
      <c r="B90" s="34"/>
      <c r="L90" s="34"/>
    </row>
    <row r="91" spans="2:63" s="1" customFormat="1" ht="15.2" customHeight="1">
      <c r="B91" s="34"/>
      <c r="C91" s="28" t="s">
        <v>27</v>
      </c>
      <c r="F91" s="26" t="str">
        <f>E15</f>
        <v>Povodí Odry, státní podnik</v>
      </c>
      <c r="I91" s="28" t="s">
        <v>34</v>
      </c>
      <c r="J91" s="32" t="str">
        <f>E21</f>
        <v>AQUATIS, a.s.</v>
      </c>
      <c r="L91" s="34"/>
    </row>
    <row r="92" spans="2:63" s="1" customFormat="1" ht="25.7" customHeight="1">
      <c r="B92" s="34"/>
      <c r="C92" s="28" t="s">
        <v>32</v>
      </c>
      <c r="F92" s="26" t="str">
        <f>IF(E18="","",E18)</f>
        <v>Vyplň údaj</v>
      </c>
      <c r="I92" s="28" t="s">
        <v>37</v>
      </c>
      <c r="J92" s="32" t="str">
        <f>E24</f>
        <v>Ing. Michal Jendruščák</v>
      </c>
      <c r="L92" s="34"/>
    </row>
    <row r="93" spans="2:63" s="1" customFormat="1" ht="10.35" customHeight="1">
      <c r="B93" s="34"/>
      <c r="L93" s="34"/>
    </row>
    <row r="94" spans="2:63" s="10" customFormat="1" ht="29.25" customHeight="1">
      <c r="B94" s="114"/>
      <c r="C94" s="115" t="s">
        <v>230</v>
      </c>
      <c r="D94" s="116" t="s">
        <v>60</v>
      </c>
      <c r="E94" s="116" t="s">
        <v>56</v>
      </c>
      <c r="F94" s="116" t="s">
        <v>57</v>
      </c>
      <c r="G94" s="116" t="s">
        <v>231</v>
      </c>
      <c r="H94" s="116" t="s">
        <v>232</v>
      </c>
      <c r="I94" s="116" t="s">
        <v>233</v>
      </c>
      <c r="J94" s="116" t="s">
        <v>214</v>
      </c>
      <c r="K94" s="117" t="s">
        <v>234</v>
      </c>
      <c r="L94" s="114"/>
      <c r="M94" s="58" t="s">
        <v>29</v>
      </c>
      <c r="N94" s="59" t="s">
        <v>45</v>
      </c>
      <c r="O94" s="59" t="s">
        <v>235</v>
      </c>
      <c r="P94" s="59" t="s">
        <v>236</v>
      </c>
      <c r="Q94" s="59" t="s">
        <v>237</v>
      </c>
      <c r="R94" s="59" t="s">
        <v>238</v>
      </c>
      <c r="S94" s="59" t="s">
        <v>239</v>
      </c>
      <c r="T94" s="60" t="s">
        <v>240</v>
      </c>
    </row>
    <row r="95" spans="2:63" s="1" customFormat="1" ht="22.9" customHeight="1">
      <c r="B95" s="34"/>
      <c r="C95" s="63" t="s">
        <v>241</v>
      </c>
      <c r="J95" s="118">
        <f>BK95</f>
        <v>0</v>
      </c>
      <c r="L95" s="34"/>
      <c r="M95" s="61"/>
      <c r="N95" s="52"/>
      <c r="O95" s="52"/>
      <c r="P95" s="119">
        <f>P96+P357+P440+P618</f>
        <v>0</v>
      </c>
      <c r="Q95" s="52"/>
      <c r="R95" s="119">
        <f>R96+R357+R440+R618</f>
        <v>210.51627569999999</v>
      </c>
      <c r="S95" s="52"/>
      <c r="T95" s="120">
        <f>T96+T357+T440+T618</f>
        <v>65.49799999999999</v>
      </c>
      <c r="AT95" s="18" t="s">
        <v>74</v>
      </c>
      <c r="AU95" s="18" t="s">
        <v>215</v>
      </c>
      <c r="BK95" s="121">
        <f>BK96+BK357+BK440+BK618</f>
        <v>0</v>
      </c>
    </row>
    <row r="96" spans="2:63" s="11" customFormat="1" ht="25.9" customHeight="1">
      <c r="B96" s="122"/>
      <c r="D96" s="123" t="s">
        <v>74</v>
      </c>
      <c r="E96" s="124" t="s">
        <v>242</v>
      </c>
      <c r="F96" s="124" t="s">
        <v>243</v>
      </c>
      <c r="I96" s="125"/>
      <c r="J96" s="126">
        <f>BK96</f>
        <v>0</v>
      </c>
      <c r="L96" s="122"/>
      <c r="M96" s="127"/>
      <c r="P96" s="128">
        <f>P97</f>
        <v>0</v>
      </c>
      <c r="R96" s="128">
        <f>R97</f>
        <v>166.85876400000001</v>
      </c>
      <c r="T96" s="129">
        <f>T97</f>
        <v>65.49799999999999</v>
      </c>
      <c r="AR96" s="123" t="s">
        <v>83</v>
      </c>
      <c r="AT96" s="130" t="s">
        <v>74</v>
      </c>
      <c r="AU96" s="130" t="s">
        <v>75</v>
      </c>
      <c r="AY96" s="123" t="s">
        <v>244</v>
      </c>
      <c r="BK96" s="131">
        <f>BK97</f>
        <v>0</v>
      </c>
    </row>
    <row r="97" spans="2:65" s="11" customFormat="1" ht="22.9" customHeight="1">
      <c r="B97" s="122"/>
      <c r="D97" s="123" t="s">
        <v>74</v>
      </c>
      <c r="E97" s="132" t="s">
        <v>83</v>
      </c>
      <c r="F97" s="132" t="s">
        <v>245</v>
      </c>
      <c r="I97" s="125"/>
      <c r="J97" s="133">
        <f>BK97</f>
        <v>0</v>
      </c>
      <c r="L97" s="122"/>
      <c r="M97" s="127"/>
      <c r="P97" s="128">
        <f>SUM(P98:P356)</f>
        <v>0</v>
      </c>
      <c r="R97" s="128">
        <f>SUM(R98:R356)</f>
        <v>166.85876400000001</v>
      </c>
      <c r="T97" s="129">
        <f>SUM(T98:T356)</f>
        <v>65.49799999999999</v>
      </c>
      <c r="AR97" s="123" t="s">
        <v>83</v>
      </c>
      <c r="AT97" s="130" t="s">
        <v>74</v>
      </c>
      <c r="AU97" s="130" t="s">
        <v>83</v>
      </c>
      <c r="AY97" s="123" t="s">
        <v>244</v>
      </c>
      <c r="BK97" s="131">
        <f>SUM(BK98:BK356)</f>
        <v>0</v>
      </c>
    </row>
    <row r="98" spans="2:65" s="1" customFormat="1" ht="16.5" customHeight="1">
      <c r="B98" s="34"/>
      <c r="C98" s="134" t="s">
        <v>83</v>
      </c>
      <c r="D98" s="134" t="s">
        <v>246</v>
      </c>
      <c r="E98" s="135" t="s">
        <v>5855</v>
      </c>
      <c r="F98" s="136" t="s">
        <v>5856</v>
      </c>
      <c r="G98" s="137" t="s">
        <v>249</v>
      </c>
      <c r="H98" s="138">
        <v>52</v>
      </c>
      <c r="I98" s="139"/>
      <c r="J98" s="140">
        <f>ROUND(I98*H98,2)</f>
        <v>0</v>
      </c>
      <c r="K98" s="136" t="s">
        <v>250</v>
      </c>
      <c r="L98" s="34"/>
      <c r="M98" s="141" t="s">
        <v>29</v>
      </c>
      <c r="N98" s="142" t="s">
        <v>46</v>
      </c>
      <c r="P98" s="143">
        <f>O98*H98</f>
        <v>0</v>
      </c>
      <c r="Q98" s="143">
        <v>0</v>
      </c>
      <c r="R98" s="143">
        <f>Q98*H98</f>
        <v>0</v>
      </c>
      <c r="S98" s="143">
        <v>0.28999999999999998</v>
      </c>
      <c r="T98" s="144">
        <f>S98*H98</f>
        <v>15.079999999999998</v>
      </c>
      <c r="AR98" s="145" t="s">
        <v>251</v>
      </c>
      <c r="AT98" s="145" t="s">
        <v>246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5857</v>
      </c>
    </row>
    <row r="99" spans="2:65" s="1" customFormat="1" ht="19.5">
      <c r="B99" s="34"/>
      <c r="D99" s="147" t="s">
        <v>253</v>
      </c>
      <c r="F99" s="148" t="s">
        <v>5858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>
      <c r="B100" s="34"/>
      <c r="D100" s="151" t="s">
        <v>255</v>
      </c>
      <c r="F100" s="152" t="s">
        <v>5859</v>
      </c>
      <c r="I100" s="149"/>
      <c r="L100" s="34"/>
      <c r="M100" s="150"/>
      <c r="T100" s="55"/>
      <c r="AT100" s="18" t="s">
        <v>255</v>
      </c>
      <c r="AU100" s="18" t="s">
        <v>21</v>
      </c>
    </row>
    <row r="101" spans="2:65" s="12" customFormat="1">
      <c r="B101" s="153"/>
      <c r="D101" s="147" t="s">
        <v>262</v>
      </c>
      <c r="E101" s="154" t="s">
        <v>29</v>
      </c>
      <c r="F101" s="155" t="s">
        <v>5860</v>
      </c>
      <c r="H101" s="156">
        <v>24</v>
      </c>
      <c r="I101" s="157"/>
      <c r="L101" s="153"/>
      <c r="M101" s="158"/>
      <c r="T101" s="159"/>
      <c r="AT101" s="154" t="s">
        <v>262</v>
      </c>
      <c r="AU101" s="154" t="s">
        <v>21</v>
      </c>
      <c r="AV101" s="12" t="s">
        <v>21</v>
      </c>
      <c r="AW101" s="12" t="s">
        <v>36</v>
      </c>
      <c r="AX101" s="12" t="s">
        <v>75</v>
      </c>
      <c r="AY101" s="154" t="s">
        <v>244</v>
      </c>
    </row>
    <row r="102" spans="2:65" s="12" customFormat="1">
      <c r="B102" s="153"/>
      <c r="D102" s="147" t="s">
        <v>262</v>
      </c>
      <c r="E102" s="154" t="s">
        <v>29</v>
      </c>
      <c r="F102" s="155" t="s">
        <v>5861</v>
      </c>
      <c r="H102" s="156">
        <v>18</v>
      </c>
      <c r="I102" s="157"/>
      <c r="L102" s="153"/>
      <c r="M102" s="158"/>
      <c r="T102" s="159"/>
      <c r="AT102" s="154" t="s">
        <v>262</v>
      </c>
      <c r="AU102" s="154" t="s">
        <v>21</v>
      </c>
      <c r="AV102" s="12" t="s">
        <v>21</v>
      </c>
      <c r="AW102" s="12" t="s">
        <v>36</v>
      </c>
      <c r="AX102" s="12" t="s">
        <v>75</v>
      </c>
      <c r="AY102" s="154" t="s">
        <v>244</v>
      </c>
    </row>
    <row r="103" spans="2:65" s="12" customFormat="1">
      <c r="B103" s="153"/>
      <c r="D103" s="147" t="s">
        <v>262</v>
      </c>
      <c r="E103" s="154" t="s">
        <v>29</v>
      </c>
      <c r="F103" s="155" t="s">
        <v>5862</v>
      </c>
      <c r="H103" s="156">
        <v>10</v>
      </c>
      <c r="I103" s="157"/>
      <c r="L103" s="153"/>
      <c r="M103" s="158"/>
      <c r="T103" s="159"/>
      <c r="AT103" s="154" t="s">
        <v>262</v>
      </c>
      <c r="AU103" s="154" t="s">
        <v>21</v>
      </c>
      <c r="AV103" s="12" t="s">
        <v>21</v>
      </c>
      <c r="AW103" s="12" t="s">
        <v>36</v>
      </c>
      <c r="AX103" s="12" t="s">
        <v>75</v>
      </c>
      <c r="AY103" s="154" t="s">
        <v>244</v>
      </c>
    </row>
    <row r="104" spans="2:65" s="14" customFormat="1">
      <c r="B104" s="168"/>
      <c r="D104" s="147" t="s">
        <v>262</v>
      </c>
      <c r="E104" s="169" t="s">
        <v>29</v>
      </c>
      <c r="F104" s="170" t="s">
        <v>321</v>
      </c>
      <c r="H104" s="171">
        <v>52</v>
      </c>
      <c r="I104" s="172"/>
      <c r="L104" s="168"/>
      <c r="M104" s="173"/>
      <c r="T104" s="174"/>
      <c r="AT104" s="169" t="s">
        <v>262</v>
      </c>
      <c r="AU104" s="169" t="s">
        <v>21</v>
      </c>
      <c r="AV104" s="14" t="s">
        <v>264</v>
      </c>
      <c r="AW104" s="14" t="s">
        <v>36</v>
      </c>
      <c r="AX104" s="14" t="s">
        <v>83</v>
      </c>
      <c r="AY104" s="169" t="s">
        <v>244</v>
      </c>
    </row>
    <row r="105" spans="2:65" s="1" customFormat="1" ht="16.5" customHeight="1">
      <c r="B105" s="34"/>
      <c r="C105" s="134" t="s">
        <v>21</v>
      </c>
      <c r="D105" s="134" t="s">
        <v>246</v>
      </c>
      <c r="E105" s="135" t="s">
        <v>5863</v>
      </c>
      <c r="F105" s="136" t="s">
        <v>5864</v>
      </c>
      <c r="G105" s="137" t="s">
        <v>249</v>
      </c>
      <c r="H105" s="138">
        <v>52</v>
      </c>
      <c r="I105" s="139"/>
      <c r="J105" s="140">
        <f>ROUND(I105*H105,2)</f>
        <v>0</v>
      </c>
      <c r="K105" s="136" t="s">
        <v>250</v>
      </c>
      <c r="L105" s="34"/>
      <c r="M105" s="141" t="s">
        <v>29</v>
      </c>
      <c r="N105" s="142" t="s">
        <v>46</v>
      </c>
      <c r="P105" s="143">
        <f>O105*H105</f>
        <v>0</v>
      </c>
      <c r="Q105" s="143">
        <v>0</v>
      </c>
      <c r="R105" s="143">
        <f>Q105*H105</f>
        <v>0</v>
      </c>
      <c r="S105" s="143">
        <v>0.625</v>
      </c>
      <c r="T105" s="144">
        <f>S105*H105</f>
        <v>32.5</v>
      </c>
      <c r="AR105" s="145" t="s">
        <v>251</v>
      </c>
      <c r="AT105" s="145" t="s">
        <v>246</v>
      </c>
      <c r="AU105" s="145" t="s">
        <v>21</v>
      </c>
      <c r="AY105" s="18" t="s">
        <v>244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83</v>
      </c>
      <c r="BK105" s="146">
        <f>ROUND(I105*H105,2)</f>
        <v>0</v>
      </c>
      <c r="BL105" s="18" t="s">
        <v>251</v>
      </c>
      <c r="BM105" s="145" t="s">
        <v>5865</v>
      </c>
    </row>
    <row r="106" spans="2:65" s="1" customFormat="1" ht="19.5">
      <c r="B106" s="34"/>
      <c r="D106" s="147" t="s">
        <v>253</v>
      </c>
      <c r="F106" s="148" t="s">
        <v>5866</v>
      </c>
      <c r="I106" s="149"/>
      <c r="L106" s="34"/>
      <c r="M106" s="150"/>
      <c r="T106" s="55"/>
      <c r="AT106" s="18" t="s">
        <v>253</v>
      </c>
      <c r="AU106" s="18" t="s">
        <v>21</v>
      </c>
    </row>
    <row r="107" spans="2:65" s="1" customFormat="1">
      <c r="B107" s="34"/>
      <c r="D107" s="151" t="s">
        <v>255</v>
      </c>
      <c r="F107" s="152" t="s">
        <v>5867</v>
      </c>
      <c r="I107" s="149"/>
      <c r="L107" s="34"/>
      <c r="M107" s="150"/>
      <c r="T107" s="55"/>
      <c r="AT107" s="18" t="s">
        <v>255</v>
      </c>
      <c r="AU107" s="18" t="s">
        <v>21</v>
      </c>
    </row>
    <row r="108" spans="2:65" s="12" customFormat="1">
      <c r="B108" s="153"/>
      <c r="D108" s="147" t="s">
        <v>262</v>
      </c>
      <c r="E108" s="154" t="s">
        <v>29</v>
      </c>
      <c r="F108" s="155" t="s">
        <v>596</v>
      </c>
      <c r="H108" s="156">
        <v>52</v>
      </c>
      <c r="I108" s="157"/>
      <c r="L108" s="153"/>
      <c r="M108" s="158"/>
      <c r="T108" s="159"/>
      <c r="AT108" s="154" t="s">
        <v>262</v>
      </c>
      <c r="AU108" s="154" t="s">
        <v>21</v>
      </c>
      <c r="AV108" s="12" t="s">
        <v>21</v>
      </c>
      <c r="AW108" s="12" t="s">
        <v>36</v>
      </c>
      <c r="AX108" s="12" t="s">
        <v>83</v>
      </c>
      <c r="AY108" s="154" t="s">
        <v>244</v>
      </c>
    </row>
    <row r="109" spans="2:65" s="1" customFormat="1" ht="16.5" customHeight="1">
      <c r="B109" s="34"/>
      <c r="C109" s="134" t="s">
        <v>264</v>
      </c>
      <c r="D109" s="134" t="s">
        <v>246</v>
      </c>
      <c r="E109" s="135" t="s">
        <v>5868</v>
      </c>
      <c r="F109" s="136" t="s">
        <v>5869</v>
      </c>
      <c r="G109" s="137" t="s">
        <v>249</v>
      </c>
      <c r="H109" s="138">
        <v>34</v>
      </c>
      <c r="I109" s="139"/>
      <c r="J109" s="140">
        <f>ROUND(I109*H109,2)</f>
        <v>0</v>
      </c>
      <c r="K109" s="136" t="s">
        <v>250</v>
      </c>
      <c r="L109" s="34"/>
      <c r="M109" s="141" t="s">
        <v>29</v>
      </c>
      <c r="N109" s="142" t="s">
        <v>46</v>
      </c>
      <c r="P109" s="143">
        <f>O109*H109</f>
        <v>0</v>
      </c>
      <c r="Q109" s="143">
        <v>0</v>
      </c>
      <c r="R109" s="143">
        <f>Q109*H109</f>
        <v>0</v>
      </c>
      <c r="S109" s="143">
        <v>0.22</v>
      </c>
      <c r="T109" s="144">
        <f>S109*H109</f>
        <v>7.48</v>
      </c>
      <c r="AR109" s="145" t="s">
        <v>251</v>
      </c>
      <c r="AT109" s="145" t="s">
        <v>246</v>
      </c>
      <c r="AU109" s="145" t="s">
        <v>21</v>
      </c>
      <c r="AY109" s="18" t="s">
        <v>244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83</v>
      </c>
      <c r="BK109" s="146">
        <f>ROUND(I109*H109,2)</f>
        <v>0</v>
      </c>
      <c r="BL109" s="18" t="s">
        <v>251</v>
      </c>
      <c r="BM109" s="145" t="s">
        <v>5870</v>
      </c>
    </row>
    <row r="110" spans="2:65" s="1" customFormat="1" ht="19.5">
      <c r="B110" s="34"/>
      <c r="D110" s="147" t="s">
        <v>253</v>
      </c>
      <c r="F110" s="148" t="s">
        <v>5871</v>
      </c>
      <c r="I110" s="149"/>
      <c r="L110" s="34"/>
      <c r="M110" s="150"/>
      <c r="T110" s="55"/>
      <c r="AT110" s="18" t="s">
        <v>253</v>
      </c>
      <c r="AU110" s="18" t="s">
        <v>21</v>
      </c>
    </row>
    <row r="111" spans="2:65" s="1" customFormat="1">
      <c r="B111" s="34"/>
      <c r="D111" s="151" t="s">
        <v>255</v>
      </c>
      <c r="F111" s="152" t="s">
        <v>5872</v>
      </c>
      <c r="I111" s="149"/>
      <c r="L111" s="34"/>
      <c r="M111" s="150"/>
      <c r="T111" s="55"/>
      <c r="AT111" s="18" t="s">
        <v>255</v>
      </c>
      <c r="AU111" s="18" t="s">
        <v>21</v>
      </c>
    </row>
    <row r="112" spans="2:65" s="12" customFormat="1">
      <c r="B112" s="153"/>
      <c r="D112" s="147" t="s">
        <v>262</v>
      </c>
      <c r="E112" s="154" t="s">
        <v>29</v>
      </c>
      <c r="F112" s="155" t="s">
        <v>5873</v>
      </c>
      <c r="H112" s="156">
        <v>34</v>
      </c>
      <c r="I112" s="157"/>
      <c r="L112" s="153"/>
      <c r="M112" s="158"/>
      <c r="T112" s="159"/>
      <c r="AT112" s="154" t="s">
        <v>262</v>
      </c>
      <c r="AU112" s="154" t="s">
        <v>21</v>
      </c>
      <c r="AV112" s="12" t="s">
        <v>21</v>
      </c>
      <c r="AW112" s="12" t="s">
        <v>36</v>
      </c>
      <c r="AX112" s="12" t="s">
        <v>83</v>
      </c>
      <c r="AY112" s="154" t="s">
        <v>244</v>
      </c>
    </row>
    <row r="113" spans="2:65" s="1" customFormat="1" ht="16.5" customHeight="1">
      <c r="B113" s="34"/>
      <c r="C113" s="134" t="s">
        <v>251</v>
      </c>
      <c r="D113" s="134" t="s">
        <v>246</v>
      </c>
      <c r="E113" s="135" t="s">
        <v>5874</v>
      </c>
      <c r="F113" s="136" t="s">
        <v>5875</v>
      </c>
      <c r="G113" s="137" t="s">
        <v>249</v>
      </c>
      <c r="H113" s="138">
        <v>18</v>
      </c>
      <c r="I113" s="139"/>
      <c r="J113" s="140">
        <f>ROUND(I113*H113,2)</f>
        <v>0</v>
      </c>
      <c r="K113" s="136" t="s">
        <v>250</v>
      </c>
      <c r="L113" s="34"/>
      <c r="M113" s="141" t="s">
        <v>29</v>
      </c>
      <c r="N113" s="142" t="s">
        <v>46</v>
      </c>
      <c r="P113" s="143">
        <f>O113*H113</f>
        <v>0</v>
      </c>
      <c r="Q113" s="143">
        <v>0</v>
      </c>
      <c r="R113" s="143">
        <f>Q113*H113</f>
        <v>0</v>
      </c>
      <c r="S113" s="143">
        <v>0.316</v>
      </c>
      <c r="T113" s="144">
        <f>S113*H113</f>
        <v>5.6879999999999997</v>
      </c>
      <c r="AR113" s="145" t="s">
        <v>251</v>
      </c>
      <c r="AT113" s="145" t="s">
        <v>246</v>
      </c>
      <c r="AU113" s="145" t="s">
        <v>21</v>
      </c>
      <c r="AY113" s="18" t="s">
        <v>244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83</v>
      </c>
      <c r="BK113" s="146">
        <f>ROUND(I113*H113,2)</f>
        <v>0</v>
      </c>
      <c r="BL113" s="18" t="s">
        <v>251</v>
      </c>
      <c r="BM113" s="145" t="s">
        <v>5876</v>
      </c>
    </row>
    <row r="114" spans="2:65" s="1" customFormat="1" ht="19.5">
      <c r="B114" s="34"/>
      <c r="D114" s="147" t="s">
        <v>253</v>
      </c>
      <c r="F114" s="148" t="s">
        <v>5877</v>
      </c>
      <c r="I114" s="149"/>
      <c r="L114" s="34"/>
      <c r="M114" s="150"/>
      <c r="T114" s="55"/>
      <c r="AT114" s="18" t="s">
        <v>253</v>
      </c>
      <c r="AU114" s="18" t="s">
        <v>21</v>
      </c>
    </row>
    <row r="115" spans="2:65" s="1" customFormat="1">
      <c r="B115" s="34"/>
      <c r="D115" s="151" t="s">
        <v>255</v>
      </c>
      <c r="F115" s="152" t="s">
        <v>5878</v>
      </c>
      <c r="I115" s="149"/>
      <c r="L115" s="34"/>
      <c r="M115" s="150"/>
      <c r="T115" s="55"/>
      <c r="AT115" s="18" t="s">
        <v>255</v>
      </c>
      <c r="AU115" s="18" t="s">
        <v>21</v>
      </c>
    </row>
    <row r="116" spans="2:65" s="12" customFormat="1">
      <c r="B116" s="153"/>
      <c r="D116" s="147" t="s">
        <v>262</v>
      </c>
      <c r="E116" s="154" t="s">
        <v>29</v>
      </c>
      <c r="F116" s="155" t="s">
        <v>5879</v>
      </c>
      <c r="H116" s="156">
        <v>18</v>
      </c>
      <c r="I116" s="157"/>
      <c r="L116" s="153"/>
      <c r="M116" s="158"/>
      <c r="T116" s="159"/>
      <c r="AT116" s="154" t="s">
        <v>262</v>
      </c>
      <c r="AU116" s="154" t="s">
        <v>21</v>
      </c>
      <c r="AV116" s="12" t="s">
        <v>21</v>
      </c>
      <c r="AW116" s="12" t="s">
        <v>36</v>
      </c>
      <c r="AX116" s="12" t="s">
        <v>83</v>
      </c>
      <c r="AY116" s="154" t="s">
        <v>244</v>
      </c>
    </row>
    <row r="117" spans="2:65" s="1" customFormat="1" ht="16.5" customHeight="1">
      <c r="B117" s="34"/>
      <c r="C117" s="134" t="s">
        <v>279</v>
      </c>
      <c r="D117" s="134" t="s">
        <v>246</v>
      </c>
      <c r="E117" s="135" t="s">
        <v>5880</v>
      </c>
      <c r="F117" s="136" t="s">
        <v>5881</v>
      </c>
      <c r="G117" s="137" t="s">
        <v>249</v>
      </c>
      <c r="H117" s="138">
        <v>34</v>
      </c>
      <c r="I117" s="139"/>
      <c r="J117" s="140">
        <f>ROUND(I117*H117,2)</f>
        <v>0</v>
      </c>
      <c r="K117" s="136" t="s">
        <v>250</v>
      </c>
      <c r="L117" s="34"/>
      <c r="M117" s="141" t="s">
        <v>29</v>
      </c>
      <c r="N117" s="142" t="s">
        <v>46</v>
      </c>
      <c r="P117" s="143">
        <f>O117*H117</f>
        <v>0</v>
      </c>
      <c r="Q117" s="143">
        <v>1.0000000000000001E-5</v>
      </c>
      <c r="R117" s="143">
        <f>Q117*H117</f>
        <v>3.4000000000000002E-4</v>
      </c>
      <c r="S117" s="143">
        <v>0.115</v>
      </c>
      <c r="T117" s="144">
        <f>S117*H117</f>
        <v>3.91</v>
      </c>
      <c r="AR117" s="145" t="s">
        <v>251</v>
      </c>
      <c r="AT117" s="145" t="s">
        <v>246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5882</v>
      </c>
    </row>
    <row r="118" spans="2:65" s="1" customFormat="1" ht="19.5">
      <c r="B118" s="34"/>
      <c r="D118" s="147" t="s">
        <v>253</v>
      </c>
      <c r="F118" s="148" t="s">
        <v>5883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>
      <c r="B119" s="34"/>
      <c r="D119" s="151" t="s">
        <v>255</v>
      </c>
      <c r="F119" s="152" t="s">
        <v>5884</v>
      </c>
      <c r="I119" s="149"/>
      <c r="L119" s="34"/>
      <c r="M119" s="150"/>
      <c r="T119" s="55"/>
      <c r="AT119" s="18" t="s">
        <v>255</v>
      </c>
      <c r="AU119" s="18" t="s">
        <v>21</v>
      </c>
    </row>
    <row r="120" spans="2:65" s="12" customFormat="1">
      <c r="B120" s="153"/>
      <c r="D120" s="147" t="s">
        <v>262</v>
      </c>
      <c r="E120" s="154" t="s">
        <v>5885</v>
      </c>
      <c r="F120" s="155" t="s">
        <v>5873</v>
      </c>
      <c r="H120" s="156">
        <v>34</v>
      </c>
      <c r="I120" s="157"/>
      <c r="L120" s="153"/>
      <c r="M120" s="158"/>
      <c r="T120" s="159"/>
      <c r="AT120" s="154" t="s">
        <v>262</v>
      </c>
      <c r="AU120" s="154" t="s">
        <v>21</v>
      </c>
      <c r="AV120" s="12" t="s">
        <v>21</v>
      </c>
      <c r="AW120" s="12" t="s">
        <v>36</v>
      </c>
      <c r="AX120" s="12" t="s">
        <v>83</v>
      </c>
      <c r="AY120" s="154" t="s">
        <v>244</v>
      </c>
    </row>
    <row r="121" spans="2:65" s="1" customFormat="1" ht="16.5" customHeight="1">
      <c r="B121" s="34"/>
      <c r="C121" s="134" t="s">
        <v>286</v>
      </c>
      <c r="D121" s="134" t="s">
        <v>246</v>
      </c>
      <c r="E121" s="135" t="s">
        <v>5886</v>
      </c>
      <c r="F121" s="136" t="s">
        <v>5887</v>
      </c>
      <c r="G121" s="137" t="s">
        <v>591</v>
      </c>
      <c r="H121" s="138">
        <v>4</v>
      </c>
      <c r="I121" s="139"/>
      <c r="J121" s="140">
        <f>ROUND(I121*H121,2)</f>
        <v>0</v>
      </c>
      <c r="K121" s="136" t="s">
        <v>250</v>
      </c>
      <c r="L121" s="34"/>
      <c r="M121" s="141" t="s">
        <v>29</v>
      </c>
      <c r="N121" s="142" t="s">
        <v>46</v>
      </c>
      <c r="P121" s="143">
        <f>O121*H121</f>
        <v>0</v>
      </c>
      <c r="Q121" s="143">
        <v>0</v>
      </c>
      <c r="R121" s="143">
        <f>Q121*H121</f>
        <v>0</v>
      </c>
      <c r="S121" s="143">
        <v>0.20499999999999999</v>
      </c>
      <c r="T121" s="144">
        <f>S121*H121</f>
        <v>0.82</v>
      </c>
      <c r="AR121" s="145" t="s">
        <v>251</v>
      </c>
      <c r="AT121" s="145" t="s">
        <v>246</v>
      </c>
      <c r="AU121" s="145" t="s">
        <v>21</v>
      </c>
      <c r="AY121" s="18" t="s">
        <v>244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83</v>
      </c>
      <c r="BK121" s="146">
        <f>ROUND(I121*H121,2)</f>
        <v>0</v>
      </c>
      <c r="BL121" s="18" t="s">
        <v>251</v>
      </c>
      <c r="BM121" s="145" t="s">
        <v>5888</v>
      </c>
    </row>
    <row r="122" spans="2:65" s="1" customFormat="1" ht="19.5">
      <c r="B122" s="34"/>
      <c r="D122" s="147" t="s">
        <v>253</v>
      </c>
      <c r="F122" s="148" t="s">
        <v>5889</v>
      </c>
      <c r="I122" s="149"/>
      <c r="L122" s="34"/>
      <c r="M122" s="150"/>
      <c r="T122" s="55"/>
      <c r="AT122" s="18" t="s">
        <v>253</v>
      </c>
      <c r="AU122" s="18" t="s">
        <v>21</v>
      </c>
    </row>
    <row r="123" spans="2:65" s="1" customFormat="1">
      <c r="B123" s="34"/>
      <c r="D123" s="151" t="s">
        <v>255</v>
      </c>
      <c r="F123" s="152" t="s">
        <v>5890</v>
      </c>
      <c r="I123" s="149"/>
      <c r="L123" s="34"/>
      <c r="M123" s="150"/>
      <c r="T123" s="55"/>
      <c r="AT123" s="18" t="s">
        <v>255</v>
      </c>
      <c r="AU123" s="18" t="s">
        <v>21</v>
      </c>
    </row>
    <row r="124" spans="2:65" s="12" customFormat="1">
      <c r="B124" s="153"/>
      <c r="D124" s="147" t="s">
        <v>262</v>
      </c>
      <c r="E124" s="154" t="s">
        <v>29</v>
      </c>
      <c r="F124" s="155" t="s">
        <v>5891</v>
      </c>
      <c r="H124" s="156">
        <v>4</v>
      </c>
      <c r="I124" s="157"/>
      <c r="L124" s="153"/>
      <c r="M124" s="158"/>
      <c r="T124" s="159"/>
      <c r="AT124" s="154" t="s">
        <v>262</v>
      </c>
      <c r="AU124" s="154" t="s">
        <v>21</v>
      </c>
      <c r="AV124" s="12" t="s">
        <v>21</v>
      </c>
      <c r="AW124" s="12" t="s">
        <v>36</v>
      </c>
      <c r="AX124" s="12" t="s">
        <v>83</v>
      </c>
      <c r="AY124" s="154" t="s">
        <v>244</v>
      </c>
    </row>
    <row r="125" spans="2:65" s="1" customFormat="1" ht="16.5" customHeight="1">
      <c r="B125" s="34"/>
      <c r="C125" s="134" t="s">
        <v>293</v>
      </c>
      <c r="D125" s="134" t="s">
        <v>246</v>
      </c>
      <c r="E125" s="135" t="s">
        <v>5892</v>
      </c>
      <c r="F125" s="136" t="s">
        <v>5893</v>
      </c>
      <c r="G125" s="137" t="s">
        <v>249</v>
      </c>
      <c r="H125" s="138">
        <v>25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8.0000000000000004E-4</v>
      </c>
      <c r="T125" s="144">
        <f>S125*H125</f>
        <v>0.02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5894</v>
      </c>
    </row>
    <row r="126" spans="2:65" s="1" customFormat="1">
      <c r="B126" s="34"/>
      <c r="D126" s="147" t="s">
        <v>253</v>
      </c>
      <c r="F126" s="148" t="s">
        <v>5895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5896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" customFormat="1" ht="16.5" customHeight="1">
      <c r="B128" s="34"/>
      <c r="C128" s="134" t="s">
        <v>300</v>
      </c>
      <c r="D128" s="134" t="s">
        <v>246</v>
      </c>
      <c r="E128" s="135" t="s">
        <v>1349</v>
      </c>
      <c r="F128" s="136" t="s">
        <v>1350</v>
      </c>
      <c r="G128" s="137" t="s">
        <v>1351</v>
      </c>
      <c r="H128" s="138">
        <v>75</v>
      </c>
      <c r="I128" s="139"/>
      <c r="J128" s="140">
        <f>ROUND(I128*H128,2)</f>
        <v>0</v>
      </c>
      <c r="K128" s="136" t="s">
        <v>250</v>
      </c>
      <c r="L128" s="34"/>
      <c r="M128" s="141" t="s">
        <v>29</v>
      </c>
      <c r="N128" s="142" t="s">
        <v>46</v>
      </c>
      <c r="P128" s="143">
        <f>O128*H128</f>
        <v>0</v>
      </c>
      <c r="Q128" s="143">
        <v>3.0000000000000001E-5</v>
      </c>
      <c r="R128" s="143">
        <f>Q128*H128</f>
        <v>2.2500000000000003E-3</v>
      </c>
      <c r="S128" s="143">
        <v>0</v>
      </c>
      <c r="T128" s="144">
        <f>S128*H128</f>
        <v>0</v>
      </c>
      <c r="AR128" s="145" t="s">
        <v>251</v>
      </c>
      <c r="AT128" s="145" t="s">
        <v>246</v>
      </c>
      <c r="AU128" s="145" t="s">
        <v>21</v>
      </c>
      <c r="AY128" s="18" t="s">
        <v>244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83</v>
      </c>
      <c r="BK128" s="146">
        <f>ROUND(I128*H128,2)</f>
        <v>0</v>
      </c>
      <c r="BL128" s="18" t="s">
        <v>251</v>
      </c>
      <c r="BM128" s="145" t="s">
        <v>5897</v>
      </c>
    </row>
    <row r="129" spans="2:65" s="1" customFormat="1">
      <c r="B129" s="34"/>
      <c r="D129" s="147" t="s">
        <v>253</v>
      </c>
      <c r="F129" s="148" t="s">
        <v>1353</v>
      </c>
      <c r="I129" s="149"/>
      <c r="L129" s="34"/>
      <c r="M129" s="150"/>
      <c r="T129" s="55"/>
      <c r="AT129" s="18" t="s">
        <v>253</v>
      </c>
      <c r="AU129" s="18" t="s">
        <v>21</v>
      </c>
    </row>
    <row r="130" spans="2:65" s="1" customFormat="1">
      <c r="B130" s="34"/>
      <c r="D130" s="151" t="s">
        <v>255</v>
      </c>
      <c r="F130" s="152" t="s">
        <v>1354</v>
      </c>
      <c r="I130" s="149"/>
      <c r="L130" s="34"/>
      <c r="M130" s="150"/>
      <c r="T130" s="55"/>
      <c r="AT130" s="18" t="s">
        <v>255</v>
      </c>
      <c r="AU130" s="18" t="s">
        <v>21</v>
      </c>
    </row>
    <row r="131" spans="2:65" s="1" customFormat="1" ht="16.5" customHeight="1">
      <c r="B131" s="34"/>
      <c r="C131" s="134" t="s">
        <v>307</v>
      </c>
      <c r="D131" s="134" t="s">
        <v>246</v>
      </c>
      <c r="E131" s="135" t="s">
        <v>1356</v>
      </c>
      <c r="F131" s="136" t="s">
        <v>1357</v>
      </c>
      <c r="G131" s="137" t="s">
        <v>1358</v>
      </c>
      <c r="H131" s="138">
        <v>3</v>
      </c>
      <c r="I131" s="139"/>
      <c r="J131" s="140">
        <f>ROUND(I131*H131,2)</f>
        <v>0</v>
      </c>
      <c r="K131" s="136" t="s">
        <v>250</v>
      </c>
      <c r="L131" s="34"/>
      <c r="M131" s="141" t="s">
        <v>29</v>
      </c>
      <c r="N131" s="142" t="s">
        <v>46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251</v>
      </c>
      <c r="AT131" s="145" t="s">
        <v>246</v>
      </c>
      <c r="AU131" s="145" t="s">
        <v>21</v>
      </c>
      <c r="AY131" s="18" t="s">
        <v>244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83</v>
      </c>
      <c r="BK131" s="146">
        <f>ROUND(I131*H131,2)</f>
        <v>0</v>
      </c>
      <c r="BL131" s="18" t="s">
        <v>251</v>
      </c>
      <c r="BM131" s="145" t="s">
        <v>5898</v>
      </c>
    </row>
    <row r="132" spans="2:65" s="1" customFormat="1">
      <c r="B132" s="34"/>
      <c r="D132" s="147" t="s">
        <v>253</v>
      </c>
      <c r="F132" s="148" t="s">
        <v>1360</v>
      </c>
      <c r="I132" s="149"/>
      <c r="L132" s="34"/>
      <c r="M132" s="150"/>
      <c r="T132" s="55"/>
      <c r="AT132" s="18" t="s">
        <v>253</v>
      </c>
      <c r="AU132" s="18" t="s">
        <v>21</v>
      </c>
    </row>
    <row r="133" spans="2:65" s="1" customFormat="1">
      <c r="B133" s="34"/>
      <c r="D133" s="151" t="s">
        <v>255</v>
      </c>
      <c r="F133" s="152" t="s">
        <v>1361</v>
      </c>
      <c r="I133" s="149"/>
      <c r="L133" s="34"/>
      <c r="M133" s="150"/>
      <c r="T133" s="55"/>
      <c r="AT133" s="18" t="s">
        <v>255</v>
      </c>
      <c r="AU133" s="18" t="s">
        <v>21</v>
      </c>
    </row>
    <row r="134" spans="2:65" s="1" customFormat="1" ht="16.5" customHeight="1">
      <c r="B134" s="34"/>
      <c r="C134" s="134" t="s">
        <v>314</v>
      </c>
      <c r="D134" s="134" t="s">
        <v>246</v>
      </c>
      <c r="E134" s="135" t="s">
        <v>5899</v>
      </c>
      <c r="F134" s="136" t="s">
        <v>5900</v>
      </c>
      <c r="G134" s="137" t="s">
        <v>591</v>
      </c>
      <c r="H134" s="138">
        <v>2</v>
      </c>
      <c r="I134" s="139"/>
      <c r="J134" s="140">
        <f>ROUND(I134*H134,2)</f>
        <v>0</v>
      </c>
      <c r="K134" s="136" t="s">
        <v>250</v>
      </c>
      <c r="L134" s="34"/>
      <c r="M134" s="141" t="s">
        <v>29</v>
      </c>
      <c r="N134" s="142" t="s">
        <v>46</v>
      </c>
      <c r="P134" s="143">
        <f>O134*H134</f>
        <v>0</v>
      </c>
      <c r="Q134" s="143">
        <v>8.6800000000000002E-3</v>
      </c>
      <c r="R134" s="143">
        <f>Q134*H134</f>
        <v>1.736E-2</v>
      </c>
      <c r="S134" s="143">
        <v>0</v>
      </c>
      <c r="T134" s="144">
        <f>S134*H134</f>
        <v>0</v>
      </c>
      <c r="AR134" s="145" t="s">
        <v>251</v>
      </c>
      <c r="AT134" s="145" t="s">
        <v>246</v>
      </c>
      <c r="AU134" s="145" t="s">
        <v>21</v>
      </c>
      <c r="AY134" s="18" t="s">
        <v>244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83</v>
      </c>
      <c r="BK134" s="146">
        <f>ROUND(I134*H134,2)</f>
        <v>0</v>
      </c>
      <c r="BL134" s="18" t="s">
        <v>251</v>
      </c>
      <c r="BM134" s="145" t="s">
        <v>5901</v>
      </c>
    </row>
    <row r="135" spans="2:65" s="1" customFormat="1" ht="29.25">
      <c r="B135" s="34"/>
      <c r="D135" s="147" t="s">
        <v>253</v>
      </c>
      <c r="F135" s="148" t="s">
        <v>5902</v>
      </c>
      <c r="I135" s="149"/>
      <c r="L135" s="34"/>
      <c r="M135" s="150"/>
      <c r="T135" s="55"/>
      <c r="AT135" s="18" t="s">
        <v>253</v>
      </c>
      <c r="AU135" s="18" t="s">
        <v>21</v>
      </c>
    </row>
    <row r="136" spans="2:65" s="1" customFormat="1">
      <c r="B136" s="34"/>
      <c r="D136" s="151" t="s">
        <v>255</v>
      </c>
      <c r="F136" s="152" t="s">
        <v>5903</v>
      </c>
      <c r="I136" s="149"/>
      <c r="L136" s="34"/>
      <c r="M136" s="150"/>
      <c r="T136" s="55"/>
      <c r="AT136" s="18" t="s">
        <v>255</v>
      </c>
      <c r="AU136" s="18" t="s">
        <v>21</v>
      </c>
    </row>
    <row r="137" spans="2:65" s="12" customFormat="1">
      <c r="B137" s="153"/>
      <c r="D137" s="147" t="s">
        <v>262</v>
      </c>
      <c r="E137" s="154" t="s">
        <v>29</v>
      </c>
      <c r="F137" s="155" t="s">
        <v>21</v>
      </c>
      <c r="H137" s="156">
        <v>2</v>
      </c>
      <c r="I137" s="157"/>
      <c r="L137" s="153"/>
      <c r="M137" s="158"/>
      <c r="T137" s="159"/>
      <c r="AT137" s="154" t="s">
        <v>262</v>
      </c>
      <c r="AU137" s="154" t="s">
        <v>21</v>
      </c>
      <c r="AV137" s="12" t="s">
        <v>21</v>
      </c>
      <c r="AW137" s="12" t="s">
        <v>36</v>
      </c>
      <c r="AX137" s="12" t="s">
        <v>83</v>
      </c>
      <c r="AY137" s="154" t="s">
        <v>244</v>
      </c>
    </row>
    <row r="138" spans="2:65" s="1" customFormat="1" ht="16.5" customHeight="1">
      <c r="B138" s="34"/>
      <c r="C138" s="134" t="s">
        <v>324</v>
      </c>
      <c r="D138" s="134" t="s">
        <v>246</v>
      </c>
      <c r="E138" s="135" t="s">
        <v>5904</v>
      </c>
      <c r="F138" s="136" t="s">
        <v>5905</v>
      </c>
      <c r="G138" s="137" t="s">
        <v>591</v>
      </c>
      <c r="H138" s="138">
        <v>6</v>
      </c>
      <c r="I138" s="139"/>
      <c r="J138" s="140">
        <f>ROUND(I138*H138,2)</f>
        <v>0</v>
      </c>
      <c r="K138" s="136" t="s">
        <v>250</v>
      </c>
      <c r="L138" s="34"/>
      <c r="M138" s="141" t="s">
        <v>29</v>
      </c>
      <c r="N138" s="142" t="s">
        <v>46</v>
      </c>
      <c r="P138" s="143">
        <f>O138*H138</f>
        <v>0</v>
      </c>
      <c r="Q138" s="143">
        <v>3.6900000000000002E-2</v>
      </c>
      <c r="R138" s="143">
        <f>Q138*H138</f>
        <v>0.22140000000000001</v>
      </c>
      <c r="S138" s="143">
        <v>0</v>
      </c>
      <c r="T138" s="144">
        <f>S138*H138</f>
        <v>0</v>
      </c>
      <c r="AR138" s="145" t="s">
        <v>251</v>
      </c>
      <c r="AT138" s="145" t="s">
        <v>246</v>
      </c>
      <c r="AU138" s="145" t="s">
        <v>21</v>
      </c>
      <c r="AY138" s="18" t="s">
        <v>244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83</v>
      </c>
      <c r="BK138" s="146">
        <f>ROUND(I138*H138,2)</f>
        <v>0</v>
      </c>
      <c r="BL138" s="18" t="s">
        <v>251</v>
      </c>
      <c r="BM138" s="145" t="s">
        <v>5906</v>
      </c>
    </row>
    <row r="139" spans="2:65" s="1" customFormat="1" ht="29.25">
      <c r="B139" s="34"/>
      <c r="D139" s="147" t="s">
        <v>253</v>
      </c>
      <c r="F139" s="148" t="s">
        <v>5907</v>
      </c>
      <c r="I139" s="149"/>
      <c r="L139" s="34"/>
      <c r="M139" s="150"/>
      <c r="T139" s="55"/>
      <c r="AT139" s="18" t="s">
        <v>253</v>
      </c>
      <c r="AU139" s="18" t="s">
        <v>21</v>
      </c>
    </row>
    <row r="140" spans="2:65" s="1" customFormat="1">
      <c r="B140" s="34"/>
      <c r="D140" s="151" t="s">
        <v>255</v>
      </c>
      <c r="F140" s="152" t="s">
        <v>5908</v>
      </c>
      <c r="I140" s="149"/>
      <c r="L140" s="34"/>
      <c r="M140" s="150"/>
      <c r="T140" s="55"/>
      <c r="AT140" s="18" t="s">
        <v>255</v>
      </c>
      <c r="AU140" s="18" t="s">
        <v>21</v>
      </c>
    </row>
    <row r="141" spans="2:65" s="12" customFormat="1">
      <c r="B141" s="153"/>
      <c r="D141" s="147" t="s">
        <v>262</v>
      </c>
      <c r="E141" s="154" t="s">
        <v>29</v>
      </c>
      <c r="F141" s="155" t="s">
        <v>286</v>
      </c>
      <c r="H141" s="156">
        <v>6</v>
      </c>
      <c r="I141" s="157"/>
      <c r="L141" s="153"/>
      <c r="M141" s="158"/>
      <c r="T141" s="159"/>
      <c r="AT141" s="154" t="s">
        <v>262</v>
      </c>
      <c r="AU141" s="154" t="s">
        <v>21</v>
      </c>
      <c r="AV141" s="12" t="s">
        <v>21</v>
      </c>
      <c r="AW141" s="12" t="s">
        <v>36</v>
      </c>
      <c r="AX141" s="12" t="s">
        <v>83</v>
      </c>
      <c r="AY141" s="154" t="s">
        <v>244</v>
      </c>
    </row>
    <row r="142" spans="2:65" s="1" customFormat="1" ht="16.5" customHeight="1">
      <c r="B142" s="34"/>
      <c r="C142" s="134" t="s">
        <v>336</v>
      </c>
      <c r="D142" s="134" t="s">
        <v>246</v>
      </c>
      <c r="E142" s="135" t="s">
        <v>5909</v>
      </c>
      <c r="F142" s="136" t="s">
        <v>5910</v>
      </c>
      <c r="G142" s="137" t="s">
        <v>507</v>
      </c>
      <c r="H142" s="138">
        <v>2</v>
      </c>
      <c r="I142" s="139"/>
      <c r="J142" s="140">
        <f>ROUND(I142*H142,2)</f>
        <v>0</v>
      </c>
      <c r="K142" s="136" t="s">
        <v>250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6.4999999999999997E-4</v>
      </c>
      <c r="R142" s="143">
        <f>Q142*H142</f>
        <v>1.2999999999999999E-3</v>
      </c>
      <c r="S142" s="143">
        <v>0</v>
      </c>
      <c r="T142" s="144">
        <f>S142*H142</f>
        <v>0</v>
      </c>
      <c r="AR142" s="145" t="s">
        <v>251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251</v>
      </c>
      <c r="BM142" s="145" t="s">
        <v>5911</v>
      </c>
    </row>
    <row r="143" spans="2:65" s="1" customFormat="1">
      <c r="B143" s="34"/>
      <c r="D143" s="147" t="s">
        <v>253</v>
      </c>
      <c r="F143" s="148" t="s">
        <v>5912</v>
      </c>
      <c r="I143" s="149"/>
      <c r="L143" s="34"/>
      <c r="M143" s="150"/>
      <c r="T143" s="55"/>
      <c r="AT143" s="18" t="s">
        <v>253</v>
      </c>
      <c r="AU143" s="18" t="s">
        <v>21</v>
      </c>
    </row>
    <row r="144" spans="2:65" s="1" customFormat="1">
      <c r="B144" s="34"/>
      <c r="D144" s="151" t="s">
        <v>255</v>
      </c>
      <c r="F144" s="152" t="s">
        <v>5913</v>
      </c>
      <c r="I144" s="149"/>
      <c r="L144" s="34"/>
      <c r="M144" s="150"/>
      <c r="T144" s="55"/>
      <c r="AT144" s="18" t="s">
        <v>255</v>
      </c>
      <c r="AU144" s="18" t="s">
        <v>21</v>
      </c>
    </row>
    <row r="145" spans="2:65" s="12" customFormat="1">
      <c r="B145" s="153"/>
      <c r="D145" s="147" t="s">
        <v>262</v>
      </c>
      <c r="E145" s="154" t="s">
        <v>29</v>
      </c>
      <c r="F145" s="155" t="s">
        <v>21</v>
      </c>
      <c r="H145" s="156">
        <v>2</v>
      </c>
      <c r="I145" s="157"/>
      <c r="L145" s="153"/>
      <c r="M145" s="158"/>
      <c r="T145" s="159"/>
      <c r="AT145" s="154" t="s">
        <v>262</v>
      </c>
      <c r="AU145" s="154" t="s">
        <v>21</v>
      </c>
      <c r="AV145" s="12" t="s">
        <v>21</v>
      </c>
      <c r="AW145" s="12" t="s">
        <v>36</v>
      </c>
      <c r="AX145" s="12" t="s">
        <v>83</v>
      </c>
      <c r="AY145" s="154" t="s">
        <v>244</v>
      </c>
    </row>
    <row r="146" spans="2:65" s="1" customFormat="1" ht="16.5" customHeight="1">
      <c r="B146" s="34"/>
      <c r="C146" s="134" t="s">
        <v>340</v>
      </c>
      <c r="D146" s="134" t="s">
        <v>246</v>
      </c>
      <c r="E146" s="135" t="s">
        <v>5914</v>
      </c>
      <c r="F146" s="136" t="s">
        <v>5915</v>
      </c>
      <c r="G146" s="137" t="s">
        <v>507</v>
      </c>
      <c r="H146" s="138">
        <v>2</v>
      </c>
      <c r="I146" s="139"/>
      <c r="J146" s="140">
        <f>ROUND(I146*H146,2)</f>
        <v>0</v>
      </c>
      <c r="K146" s="136" t="s">
        <v>250</v>
      </c>
      <c r="L146" s="34"/>
      <c r="M146" s="141" t="s">
        <v>29</v>
      </c>
      <c r="N146" s="142" t="s">
        <v>46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251</v>
      </c>
      <c r="AT146" s="145" t="s">
        <v>246</v>
      </c>
      <c r="AU146" s="145" t="s">
        <v>21</v>
      </c>
      <c r="AY146" s="18" t="s">
        <v>244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83</v>
      </c>
      <c r="BK146" s="146">
        <f>ROUND(I146*H146,2)</f>
        <v>0</v>
      </c>
      <c r="BL146" s="18" t="s">
        <v>251</v>
      </c>
      <c r="BM146" s="145" t="s">
        <v>5916</v>
      </c>
    </row>
    <row r="147" spans="2:65" s="1" customFormat="1">
      <c r="B147" s="34"/>
      <c r="D147" s="147" t="s">
        <v>253</v>
      </c>
      <c r="F147" s="148" t="s">
        <v>5917</v>
      </c>
      <c r="I147" s="149"/>
      <c r="L147" s="34"/>
      <c r="M147" s="150"/>
      <c r="T147" s="55"/>
      <c r="AT147" s="18" t="s">
        <v>253</v>
      </c>
      <c r="AU147" s="18" t="s">
        <v>21</v>
      </c>
    </row>
    <row r="148" spans="2:65" s="1" customFormat="1">
      <c r="B148" s="34"/>
      <c r="D148" s="151" t="s">
        <v>255</v>
      </c>
      <c r="F148" s="152" t="s">
        <v>5918</v>
      </c>
      <c r="I148" s="149"/>
      <c r="L148" s="34"/>
      <c r="M148" s="150"/>
      <c r="T148" s="55"/>
      <c r="AT148" s="18" t="s">
        <v>255</v>
      </c>
      <c r="AU148" s="18" t="s">
        <v>21</v>
      </c>
    </row>
    <row r="149" spans="2:65" s="1" customFormat="1" ht="16.5" customHeight="1">
      <c r="B149" s="34"/>
      <c r="C149" s="134" t="s">
        <v>346</v>
      </c>
      <c r="D149" s="134" t="s">
        <v>246</v>
      </c>
      <c r="E149" s="135" t="s">
        <v>5919</v>
      </c>
      <c r="F149" s="136" t="s">
        <v>5920</v>
      </c>
      <c r="G149" s="137" t="s">
        <v>591</v>
      </c>
      <c r="H149" s="138">
        <v>200</v>
      </c>
      <c r="I149" s="139"/>
      <c r="J149" s="140">
        <f>ROUND(I149*H149,2)</f>
        <v>0</v>
      </c>
      <c r="K149" s="136" t="s">
        <v>250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5.5999999999999995E-4</v>
      </c>
      <c r="R149" s="143">
        <f>Q149*H149</f>
        <v>0.11199999999999999</v>
      </c>
      <c r="S149" s="143">
        <v>0</v>
      </c>
      <c r="T149" s="144">
        <f>S149*H149</f>
        <v>0</v>
      </c>
      <c r="AR149" s="145" t="s">
        <v>251</v>
      </c>
      <c r="AT149" s="145" t="s">
        <v>246</v>
      </c>
      <c r="AU149" s="145" t="s">
        <v>21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251</v>
      </c>
      <c r="BM149" s="145" t="s">
        <v>5921</v>
      </c>
    </row>
    <row r="150" spans="2:65" s="1" customFormat="1">
      <c r="B150" s="34"/>
      <c r="D150" s="147" t="s">
        <v>253</v>
      </c>
      <c r="F150" s="148" t="s">
        <v>5922</v>
      </c>
      <c r="I150" s="149"/>
      <c r="L150" s="34"/>
      <c r="M150" s="150"/>
      <c r="T150" s="55"/>
      <c r="AT150" s="18" t="s">
        <v>253</v>
      </c>
      <c r="AU150" s="18" t="s">
        <v>21</v>
      </c>
    </row>
    <row r="151" spans="2:65" s="1" customFormat="1">
      <c r="B151" s="34"/>
      <c r="D151" s="151" t="s">
        <v>255</v>
      </c>
      <c r="F151" s="152" t="s">
        <v>5923</v>
      </c>
      <c r="I151" s="149"/>
      <c r="L151" s="34"/>
      <c r="M151" s="150"/>
      <c r="T151" s="55"/>
      <c r="AT151" s="18" t="s">
        <v>255</v>
      </c>
      <c r="AU151" s="18" t="s">
        <v>21</v>
      </c>
    </row>
    <row r="152" spans="2:65" s="1" customFormat="1" ht="16.5" customHeight="1">
      <c r="B152" s="34"/>
      <c r="C152" s="134" t="s">
        <v>8</v>
      </c>
      <c r="D152" s="134" t="s">
        <v>246</v>
      </c>
      <c r="E152" s="135" t="s">
        <v>5924</v>
      </c>
      <c r="F152" s="136" t="s">
        <v>5925</v>
      </c>
      <c r="G152" s="137" t="s">
        <v>591</v>
      </c>
      <c r="H152" s="138">
        <v>200</v>
      </c>
      <c r="I152" s="139"/>
      <c r="J152" s="140">
        <f>ROUND(I152*H152,2)</f>
        <v>0</v>
      </c>
      <c r="K152" s="136" t="s">
        <v>250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251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5926</v>
      </c>
    </row>
    <row r="153" spans="2:65" s="1" customFormat="1">
      <c r="B153" s="34"/>
      <c r="D153" s="147" t="s">
        <v>253</v>
      </c>
      <c r="F153" s="148" t="s">
        <v>5927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>
      <c r="B154" s="34"/>
      <c r="D154" s="151" t="s">
        <v>255</v>
      </c>
      <c r="F154" s="152" t="s">
        <v>5928</v>
      </c>
      <c r="I154" s="149"/>
      <c r="L154" s="34"/>
      <c r="M154" s="150"/>
      <c r="T154" s="55"/>
      <c r="AT154" s="18" t="s">
        <v>255</v>
      </c>
      <c r="AU154" s="18" t="s">
        <v>21</v>
      </c>
    </row>
    <row r="155" spans="2:65" s="1" customFormat="1" ht="16.5" customHeight="1">
      <c r="B155" s="34"/>
      <c r="C155" s="134" t="s">
        <v>359</v>
      </c>
      <c r="D155" s="134" t="s">
        <v>246</v>
      </c>
      <c r="E155" s="135" t="s">
        <v>5929</v>
      </c>
      <c r="F155" s="136" t="s">
        <v>5930</v>
      </c>
      <c r="G155" s="137" t="s">
        <v>591</v>
      </c>
      <c r="H155" s="138">
        <v>105</v>
      </c>
      <c r="I155" s="139"/>
      <c r="J155" s="140">
        <f>ROUND(I155*H155,2)</f>
        <v>0</v>
      </c>
      <c r="K155" s="136" t="s">
        <v>250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2.1000000000000001E-4</v>
      </c>
      <c r="R155" s="143">
        <f>Q155*H155</f>
        <v>2.205E-2</v>
      </c>
      <c r="S155" s="143">
        <v>0</v>
      </c>
      <c r="T155" s="144">
        <f>S155*H155</f>
        <v>0</v>
      </c>
      <c r="AR155" s="145" t="s">
        <v>251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251</v>
      </c>
      <c r="BM155" s="145" t="s">
        <v>5931</v>
      </c>
    </row>
    <row r="156" spans="2:65" s="1" customFormat="1">
      <c r="B156" s="34"/>
      <c r="D156" s="147" t="s">
        <v>253</v>
      </c>
      <c r="F156" s="148" t="s">
        <v>5932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>
      <c r="B157" s="34"/>
      <c r="D157" s="151" t="s">
        <v>255</v>
      </c>
      <c r="F157" s="152" t="s">
        <v>5933</v>
      </c>
      <c r="I157" s="149"/>
      <c r="L157" s="34"/>
      <c r="M157" s="150"/>
      <c r="T157" s="55"/>
      <c r="AT157" s="18" t="s">
        <v>255</v>
      </c>
      <c r="AU157" s="18" t="s">
        <v>21</v>
      </c>
    </row>
    <row r="158" spans="2:65" s="12" customFormat="1">
      <c r="B158" s="153"/>
      <c r="D158" s="147" t="s">
        <v>262</v>
      </c>
      <c r="E158" s="154" t="s">
        <v>29</v>
      </c>
      <c r="F158" s="155" t="s">
        <v>5934</v>
      </c>
      <c r="H158" s="156">
        <v>105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36</v>
      </c>
      <c r="AX158" s="12" t="s">
        <v>83</v>
      </c>
      <c r="AY158" s="154" t="s">
        <v>244</v>
      </c>
    </row>
    <row r="159" spans="2:65" s="1" customFormat="1" ht="21.75" customHeight="1">
      <c r="B159" s="34"/>
      <c r="C159" s="134" t="s">
        <v>366</v>
      </c>
      <c r="D159" s="134" t="s">
        <v>246</v>
      </c>
      <c r="E159" s="135" t="s">
        <v>5935</v>
      </c>
      <c r="F159" s="136" t="s">
        <v>5936</v>
      </c>
      <c r="G159" s="137" t="s">
        <v>591</v>
      </c>
      <c r="H159" s="138">
        <v>105</v>
      </c>
      <c r="I159" s="139"/>
      <c r="J159" s="140">
        <f>ROUND(I159*H159,2)</f>
        <v>0</v>
      </c>
      <c r="K159" s="136" t="s">
        <v>250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251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5937</v>
      </c>
    </row>
    <row r="160" spans="2:65" s="1" customFormat="1" ht="19.5">
      <c r="B160" s="34"/>
      <c r="D160" s="147" t="s">
        <v>253</v>
      </c>
      <c r="F160" s="148" t="s">
        <v>5938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>
      <c r="B161" s="34"/>
      <c r="D161" s="151" t="s">
        <v>255</v>
      </c>
      <c r="F161" s="152" t="s">
        <v>5939</v>
      </c>
      <c r="I161" s="149"/>
      <c r="L161" s="34"/>
      <c r="M161" s="150"/>
      <c r="T161" s="55"/>
      <c r="AT161" s="18" t="s">
        <v>255</v>
      </c>
      <c r="AU161" s="18" t="s">
        <v>21</v>
      </c>
    </row>
    <row r="162" spans="2:65" s="1" customFormat="1" ht="16.5" customHeight="1">
      <c r="B162" s="34"/>
      <c r="C162" s="134" t="s">
        <v>372</v>
      </c>
      <c r="D162" s="134" t="s">
        <v>246</v>
      </c>
      <c r="E162" s="135" t="s">
        <v>5940</v>
      </c>
      <c r="F162" s="136" t="s">
        <v>5941</v>
      </c>
      <c r="G162" s="137" t="s">
        <v>591</v>
      </c>
      <c r="H162" s="138">
        <v>32.799999999999997</v>
      </c>
      <c r="I162" s="139"/>
      <c r="J162" s="140">
        <f>ROUND(I162*H162,2)</f>
        <v>0</v>
      </c>
      <c r="K162" s="136" t="s">
        <v>250</v>
      </c>
      <c r="L162" s="34"/>
      <c r="M162" s="141" t="s">
        <v>29</v>
      </c>
      <c r="N162" s="142" t="s">
        <v>46</v>
      </c>
      <c r="P162" s="143">
        <f>O162*H162</f>
        <v>0</v>
      </c>
      <c r="Q162" s="143">
        <v>4.6999999999999999E-4</v>
      </c>
      <c r="R162" s="143">
        <f>Q162*H162</f>
        <v>1.5415999999999997E-2</v>
      </c>
      <c r="S162" s="143">
        <v>0</v>
      </c>
      <c r="T162" s="144">
        <f>S162*H162</f>
        <v>0</v>
      </c>
      <c r="AR162" s="145" t="s">
        <v>251</v>
      </c>
      <c r="AT162" s="145" t="s">
        <v>246</v>
      </c>
      <c r="AU162" s="145" t="s">
        <v>21</v>
      </c>
      <c r="AY162" s="18" t="s">
        <v>244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83</v>
      </c>
      <c r="BK162" s="146">
        <f>ROUND(I162*H162,2)</f>
        <v>0</v>
      </c>
      <c r="BL162" s="18" t="s">
        <v>251</v>
      </c>
      <c r="BM162" s="145" t="s">
        <v>5942</v>
      </c>
    </row>
    <row r="163" spans="2:65" s="1" customFormat="1">
      <c r="B163" s="34"/>
      <c r="D163" s="147" t="s">
        <v>253</v>
      </c>
      <c r="F163" s="148" t="s">
        <v>5943</v>
      </c>
      <c r="I163" s="149"/>
      <c r="L163" s="34"/>
      <c r="M163" s="150"/>
      <c r="T163" s="55"/>
      <c r="AT163" s="18" t="s">
        <v>253</v>
      </c>
      <c r="AU163" s="18" t="s">
        <v>21</v>
      </c>
    </row>
    <row r="164" spans="2:65" s="1" customFormat="1">
      <c r="B164" s="34"/>
      <c r="D164" s="151" t="s">
        <v>255</v>
      </c>
      <c r="F164" s="152" t="s">
        <v>5944</v>
      </c>
      <c r="I164" s="149"/>
      <c r="L164" s="34"/>
      <c r="M164" s="150"/>
      <c r="T164" s="55"/>
      <c r="AT164" s="18" t="s">
        <v>255</v>
      </c>
      <c r="AU164" s="18" t="s">
        <v>21</v>
      </c>
    </row>
    <row r="165" spans="2:65" s="12" customFormat="1">
      <c r="B165" s="153"/>
      <c r="D165" s="147" t="s">
        <v>262</v>
      </c>
      <c r="E165" s="154" t="s">
        <v>5852</v>
      </c>
      <c r="F165" s="155" t="s">
        <v>5945</v>
      </c>
      <c r="H165" s="156">
        <v>32.799999999999997</v>
      </c>
      <c r="I165" s="157"/>
      <c r="L165" s="153"/>
      <c r="M165" s="158"/>
      <c r="T165" s="159"/>
      <c r="AT165" s="154" t="s">
        <v>262</v>
      </c>
      <c r="AU165" s="154" t="s">
        <v>21</v>
      </c>
      <c r="AV165" s="12" t="s">
        <v>21</v>
      </c>
      <c r="AW165" s="12" t="s">
        <v>36</v>
      </c>
      <c r="AX165" s="12" t="s">
        <v>83</v>
      </c>
      <c r="AY165" s="154" t="s">
        <v>244</v>
      </c>
    </row>
    <row r="166" spans="2:65" s="1" customFormat="1" ht="16.5" customHeight="1">
      <c r="B166" s="34"/>
      <c r="C166" s="134" t="s">
        <v>378</v>
      </c>
      <c r="D166" s="134" t="s">
        <v>246</v>
      </c>
      <c r="E166" s="135" t="s">
        <v>5946</v>
      </c>
      <c r="F166" s="136" t="s">
        <v>5947</v>
      </c>
      <c r="G166" s="137" t="s">
        <v>591</v>
      </c>
      <c r="H166" s="138">
        <v>32.799999999999997</v>
      </c>
      <c r="I166" s="139"/>
      <c r="J166" s="140">
        <f>ROUND(I166*H166,2)</f>
        <v>0</v>
      </c>
      <c r="K166" s="136" t="s">
        <v>250</v>
      </c>
      <c r="L166" s="34"/>
      <c r="M166" s="141" t="s">
        <v>29</v>
      </c>
      <c r="N166" s="142" t="s">
        <v>46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251</v>
      </c>
      <c r="AT166" s="145" t="s">
        <v>246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251</v>
      </c>
      <c r="BM166" s="145" t="s">
        <v>5948</v>
      </c>
    </row>
    <row r="167" spans="2:65" s="1" customFormat="1">
      <c r="B167" s="34"/>
      <c r="D167" s="147" t="s">
        <v>253</v>
      </c>
      <c r="F167" s="148" t="s">
        <v>5949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" customFormat="1">
      <c r="B168" s="34"/>
      <c r="D168" s="151" t="s">
        <v>255</v>
      </c>
      <c r="F168" s="152" t="s">
        <v>5950</v>
      </c>
      <c r="I168" s="149"/>
      <c r="L168" s="34"/>
      <c r="M168" s="150"/>
      <c r="T168" s="55"/>
      <c r="AT168" s="18" t="s">
        <v>255</v>
      </c>
      <c r="AU168" s="18" t="s">
        <v>21</v>
      </c>
    </row>
    <row r="169" spans="2:65" s="12" customFormat="1">
      <c r="B169" s="153"/>
      <c r="D169" s="147" t="s">
        <v>262</v>
      </c>
      <c r="E169" s="154" t="s">
        <v>29</v>
      </c>
      <c r="F169" s="155" t="s">
        <v>5852</v>
      </c>
      <c r="H169" s="156">
        <v>32.799999999999997</v>
      </c>
      <c r="I169" s="157"/>
      <c r="L169" s="153"/>
      <c r="M169" s="158"/>
      <c r="T169" s="159"/>
      <c r="AT169" s="154" t="s">
        <v>262</v>
      </c>
      <c r="AU169" s="154" t="s">
        <v>21</v>
      </c>
      <c r="AV169" s="12" t="s">
        <v>21</v>
      </c>
      <c r="AW169" s="12" t="s">
        <v>36</v>
      </c>
      <c r="AX169" s="12" t="s">
        <v>83</v>
      </c>
      <c r="AY169" s="154" t="s">
        <v>244</v>
      </c>
    </row>
    <row r="170" spans="2:65" s="1" customFormat="1" ht="16.5" customHeight="1">
      <c r="B170" s="34"/>
      <c r="C170" s="134" t="s">
        <v>385</v>
      </c>
      <c r="D170" s="134" t="s">
        <v>246</v>
      </c>
      <c r="E170" s="135" t="s">
        <v>5951</v>
      </c>
      <c r="F170" s="136" t="s">
        <v>5952</v>
      </c>
      <c r="G170" s="137" t="s">
        <v>249</v>
      </c>
      <c r="H170" s="138">
        <v>98.2</v>
      </c>
      <c r="I170" s="139"/>
      <c r="J170" s="140">
        <f>ROUND(I170*H170,2)</f>
        <v>0</v>
      </c>
      <c r="K170" s="136" t="s">
        <v>250</v>
      </c>
      <c r="L170" s="34"/>
      <c r="M170" s="141" t="s">
        <v>29</v>
      </c>
      <c r="N170" s="142" t="s">
        <v>46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251</v>
      </c>
      <c r="AT170" s="145" t="s">
        <v>246</v>
      </c>
      <c r="AU170" s="145" t="s">
        <v>21</v>
      </c>
      <c r="AY170" s="18" t="s">
        <v>244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83</v>
      </c>
      <c r="BK170" s="146">
        <f>ROUND(I170*H170,2)</f>
        <v>0</v>
      </c>
      <c r="BL170" s="18" t="s">
        <v>251</v>
      </c>
      <c r="BM170" s="145" t="s">
        <v>5953</v>
      </c>
    </row>
    <row r="171" spans="2:65" s="1" customFormat="1">
      <c r="B171" s="34"/>
      <c r="D171" s="147" t="s">
        <v>253</v>
      </c>
      <c r="F171" s="148" t="s">
        <v>5954</v>
      </c>
      <c r="I171" s="149"/>
      <c r="L171" s="34"/>
      <c r="M171" s="150"/>
      <c r="T171" s="55"/>
      <c r="AT171" s="18" t="s">
        <v>253</v>
      </c>
      <c r="AU171" s="18" t="s">
        <v>21</v>
      </c>
    </row>
    <row r="172" spans="2:65" s="1" customFormat="1">
      <c r="B172" s="34"/>
      <c r="D172" s="151" t="s">
        <v>255</v>
      </c>
      <c r="F172" s="152" t="s">
        <v>5955</v>
      </c>
      <c r="I172" s="149"/>
      <c r="L172" s="34"/>
      <c r="M172" s="150"/>
      <c r="T172" s="55"/>
      <c r="AT172" s="18" t="s">
        <v>255</v>
      </c>
      <c r="AU172" s="18" t="s">
        <v>21</v>
      </c>
    </row>
    <row r="173" spans="2:65" s="12" customFormat="1">
      <c r="B173" s="153"/>
      <c r="D173" s="147" t="s">
        <v>262</v>
      </c>
      <c r="E173" s="154" t="s">
        <v>823</v>
      </c>
      <c r="F173" s="155" t="s">
        <v>5956</v>
      </c>
      <c r="H173" s="156">
        <v>98.2</v>
      </c>
      <c r="I173" s="157"/>
      <c r="L173" s="153"/>
      <c r="M173" s="158"/>
      <c r="T173" s="159"/>
      <c r="AT173" s="154" t="s">
        <v>262</v>
      </c>
      <c r="AU173" s="154" t="s">
        <v>21</v>
      </c>
      <c r="AV173" s="12" t="s">
        <v>21</v>
      </c>
      <c r="AW173" s="12" t="s">
        <v>36</v>
      </c>
      <c r="AX173" s="12" t="s">
        <v>83</v>
      </c>
      <c r="AY173" s="154" t="s">
        <v>244</v>
      </c>
    </row>
    <row r="174" spans="2:65" s="1" customFormat="1" ht="16.5" customHeight="1">
      <c r="B174" s="34"/>
      <c r="C174" s="134" t="s">
        <v>7</v>
      </c>
      <c r="D174" s="134" t="s">
        <v>246</v>
      </c>
      <c r="E174" s="135" t="s">
        <v>5957</v>
      </c>
      <c r="F174" s="136" t="s">
        <v>5958</v>
      </c>
      <c r="G174" s="137" t="s">
        <v>274</v>
      </c>
      <c r="H174" s="138">
        <v>2.56</v>
      </c>
      <c r="I174" s="139"/>
      <c r="J174" s="140">
        <f>ROUND(I174*H174,2)</f>
        <v>0</v>
      </c>
      <c r="K174" s="136" t="s">
        <v>250</v>
      </c>
      <c r="L174" s="34"/>
      <c r="M174" s="141" t="s">
        <v>29</v>
      </c>
      <c r="N174" s="142" t="s">
        <v>46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251</v>
      </c>
      <c r="AT174" s="145" t="s">
        <v>246</v>
      </c>
      <c r="AU174" s="145" t="s">
        <v>21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251</v>
      </c>
      <c r="BM174" s="145" t="s">
        <v>5959</v>
      </c>
    </row>
    <row r="175" spans="2:65" s="1" customFormat="1">
      <c r="B175" s="34"/>
      <c r="D175" s="147" t="s">
        <v>253</v>
      </c>
      <c r="F175" s="148" t="s">
        <v>5960</v>
      </c>
      <c r="I175" s="149"/>
      <c r="L175" s="34"/>
      <c r="M175" s="150"/>
      <c r="T175" s="55"/>
      <c r="AT175" s="18" t="s">
        <v>253</v>
      </c>
      <c r="AU175" s="18" t="s">
        <v>21</v>
      </c>
    </row>
    <row r="176" spans="2:65" s="1" customFormat="1">
      <c r="B176" s="34"/>
      <c r="D176" s="151" t="s">
        <v>255</v>
      </c>
      <c r="F176" s="152" t="s">
        <v>5961</v>
      </c>
      <c r="I176" s="149"/>
      <c r="L176" s="34"/>
      <c r="M176" s="150"/>
      <c r="T176" s="55"/>
      <c r="AT176" s="18" t="s">
        <v>255</v>
      </c>
      <c r="AU176" s="18" t="s">
        <v>21</v>
      </c>
    </row>
    <row r="177" spans="2:65" s="12" customFormat="1">
      <c r="B177" s="153"/>
      <c r="D177" s="147" t="s">
        <v>262</v>
      </c>
      <c r="E177" s="154" t="s">
        <v>29</v>
      </c>
      <c r="F177" s="155" t="s">
        <v>5962</v>
      </c>
      <c r="H177" s="156">
        <v>2.56</v>
      </c>
      <c r="I177" s="157"/>
      <c r="L177" s="153"/>
      <c r="M177" s="158"/>
      <c r="T177" s="159"/>
      <c r="AT177" s="154" t="s">
        <v>262</v>
      </c>
      <c r="AU177" s="154" t="s">
        <v>21</v>
      </c>
      <c r="AV177" s="12" t="s">
        <v>21</v>
      </c>
      <c r="AW177" s="12" t="s">
        <v>36</v>
      </c>
      <c r="AX177" s="12" t="s">
        <v>75</v>
      </c>
      <c r="AY177" s="154" t="s">
        <v>244</v>
      </c>
    </row>
    <row r="178" spans="2:65" s="14" customFormat="1">
      <c r="B178" s="168"/>
      <c r="D178" s="147" t="s">
        <v>262</v>
      </c>
      <c r="E178" s="169" t="s">
        <v>29</v>
      </c>
      <c r="F178" s="170" t="s">
        <v>321</v>
      </c>
      <c r="H178" s="171">
        <v>2.56</v>
      </c>
      <c r="I178" s="172"/>
      <c r="L178" s="168"/>
      <c r="M178" s="173"/>
      <c r="T178" s="174"/>
      <c r="AT178" s="169" t="s">
        <v>262</v>
      </c>
      <c r="AU178" s="169" t="s">
        <v>21</v>
      </c>
      <c r="AV178" s="14" t="s">
        <v>264</v>
      </c>
      <c r="AW178" s="14" t="s">
        <v>36</v>
      </c>
      <c r="AX178" s="14" t="s">
        <v>83</v>
      </c>
      <c r="AY178" s="169" t="s">
        <v>244</v>
      </c>
    </row>
    <row r="179" spans="2:65" s="1" customFormat="1" ht="16.5" customHeight="1">
      <c r="B179" s="34"/>
      <c r="C179" s="134" t="s">
        <v>399</v>
      </c>
      <c r="D179" s="134" t="s">
        <v>246</v>
      </c>
      <c r="E179" s="135" t="s">
        <v>5963</v>
      </c>
      <c r="F179" s="136" t="s">
        <v>5964</v>
      </c>
      <c r="G179" s="137" t="s">
        <v>274</v>
      </c>
      <c r="H179" s="138">
        <v>10.36</v>
      </c>
      <c r="I179" s="139"/>
      <c r="J179" s="140">
        <f>ROUND(I179*H179,2)</f>
        <v>0</v>
      </c>
      <c r="K179" s="136" t="s">
        <v>250</v>
      </c>
      <c r="L179" s="34"/>
      <c r="M179" s="141" t="s">
        <v>29</v>
      </c>
      <c r="N179" s="142" t="s">
        <v>46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251</v>
      </c>
      <c r="AT179" s="145" t="s">
        <v>246</v>
      </c>
      <c r="AU179" s="145" t="s">
        <v>21</v>
      </c>
      <c r="AY179" s="18" t="s">
        <v>244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83</v>
      </c>
      <c r="BK179" s="146">
        <f>ROUND(I179*H179,2)</f>
        <v>0</v>
      </c>
      <c r="BL179" s="18" t="s">
        <v>251</v>
      </c>
      <c r="BM179" s="145" t="s">
        <v>5965</v>
      </c>
    </row>
    <row r="180" spans="2:65" s="1" customFormat="1" ht="19.5">
      <c r="B180" s="34"/>
      <c r="D180" s="147" t="s">
        <v>253</v>
      </c>
      <c r="F180" s="148" t="s">
        <v>5966</v>
      </c>
      <c r="I180" s="149"/>
      <c r="L180" s="34"/>
      <c r="M180" s="150"/>
      <c r="T180" s="55"/>
      <c r="AT180" s="18" t="s">
        <v>253</v>
      </c>
      <c r="AU180" s="18" t="s">
        <v>21</v>
      </c>
    </row>
    <row r="181" spans="2:65" s="1" customFormat="1">
      <c r="B181" s="34"/>
      <c r="D181" s="151" t="s">
        <v>255</v>
      </c>
      <c r="F181" s="152" t="s">
        <v>5967</v>
      </c>
      <c r="I181" s="149"/>
      <c r="L181" s="34"/>
      <c r="M181" s="150"/>
      <c r="T181" s="55"/>
      <c r="AT181" s="18" t="s">
        <v>255</v>
      </c>
      <c r="AU181" s="18" t="s">
        <v>21</v>
      </c>
    </row>
    <row r="182" spans="2:65" s="12" customFormat="1">
      <c r="B182" s="153"/>
      <c r="D182" s="147" t="s">
        <v>262</v>
      </c>
      <c r="E182" s="154" t="s">
        <v>29</v>
      </c>
      <c r="F182" s="155" t="s">
        <v>5968</v>
      </c>
      <c r="H182" s="156">
        <v>9.6</v>
      </c>
      <c r="I182" s="157"/>
      <c r="L182" s="153"/>
      <c r="M182" s="158"/>
      <c r="T182" s="159"/>
      <c r="AT182" s="154" t="s">
        <v>262</v>
      </c>
      <c r="AU182" s="154" t="s">
        <v>21</v>
      </c>
      <c r="AV182" s="12" t="s">
        <v>21</v>
      </c>
      <c r="AW182" s="12" t="s">
        <v>36</v>
      </c>
      <c r="AX182" s="12" t="s">
        <v>75</v>
      </c>
      <c r="AY182" s="154" t="s">
        <v>244</v>
      </c>
    </row>
    <row r="183" spans="2:65" s="12" customFormat="1">
      <c r="B183" s="153"/>
      <c r="D183" s="147" t="s">
        <v>262</v>
      </c>
      <c r="E183" s="154" t="s">
        <v>29</v>
      </c>
      <c r="F183" s="155" t="s">
        <v>5969</v>
      </c>
      <c r="H183" s="156">
        <v>19.2</v>
      </c>
      <c r="I183" s="157"/>
      <c r="L183" s="153"/>
      <c r="M183" s="158"/>
      <c r="T183" s="159"/>
      <c r="AT183" s="154" t="s">
        <v>262</v>
      </c>
      <c r="AU183" s="154" t="s">
        <v>21</v>
      </c>
      <c r="AV183" s="12" t="s">
        <v>21</v>
      </c>
      <c r="AW183" s="12" t="s">
        <v>36</v>
      </c>
      <c r="AX183" s="12" t="s">
        <v>75</v>
      </c>
      <c r="AY183" s="154" t="s">
        <v>244</v>
      </c>
    </row>
    <row r="184" spans="2:65" s="12" customFormat="1">
      <c r="B184" s="153"/>
      <c r="D184" s="147" t="s">
        <v>262</v>
      </c>
      <c r="E184" s="154" t="s">
        <v>29</v>
      </c>
      <c r="F184" s="155" t="s">
        <v>5970</v>
      </c>
      <c r="H184" s="156">
        <v>140</v>
      </c>
      <c r="I184" s="157"/>
      <c r="L184" s="153"/>
      <c r="M184" s="158"/>
      <c r="T184" s="159"/>
      <c r="AT184" s="154" t="s">
        <v>262</v>
      </c>
      <c r="AU184" s="154" t="s">
        <v>21</v>
      </c>
      <c r="AV184" s="12" t="s">
        <v>21</v>
      </c>
      <c r="AW184" s="12" t="s">
        <v>36</v>
      </c>
      <c r="AX184" s="12" t="s">
        <v>75</v>
      </c>
      <c r="AY184" s="154" t="s">
        <v>244</v>
      </c>
    </row>
    <row r="185" spans="2:65" s="12" customFormat="1">
      <c r="B185" s="153"/>
      <c r="D185" s="147" t="s">
        <v>262</v>
      </c>
      <c r="E185" s="154" t="s">
        <v>29</v>
      </c>
      <c r="F185" s="155" t="s">
        <v>5971</v>
      </c>
      <c r="H185" s="156">
        <v>9.6</v>
      </c>
      <c r="I185" s="157"/>
      <c r="L185" s="153"/>
      <c r="M185" s="158"/>
      <c r="T185" s="159"/>
      <c r="AT185" s="154" t="s">
        <v>262</v>
      </c>
      <c r="AU185" s="154" t="s">
        <v>21</v>
      </c>
      <c r="AV185" s="12" t="s">
        <v>21</v>
      </c>
      <c r="AW185" s="12" t="s">
        <v>36</v>
      </c>
      <c r="AX185" s="12" t="s">
        <v>75</v>
      </c>
      <c r="AY185" s="154" t="s">
        <v>244</v>
      </c>
    </row>
    <row r="186" spans="2:65" s="14" customFormat="1">
      <c r="B186" s="168"/>
      <c r="D186" s="147" t="s">
        <v>262</v>
      </c>
      <c r="E186" s="169" t="s">
        <v>29</v>
      </c>
      <c r="F186" s="170" t="s">
        <v>321</v>
      </c>
      <c r="H186" s="171">
        <v>178.4</v>
      </c>
      <c r="I186" s="172"/>
      <c r="L186" s="168"/>
      <c r="M186" s="173"/>
      <c r="T186" s="174"/>
      <c r="AT186" s="169" t="s">
        <v>262</v>
      </c>
      <c r="AU186" s="169" t="s">
        <v>21</v>
      </c>
      <c r="AV186" s="14" t="s">
        <v>264</v>
      </c>
      <c r="AW186" s="14" t="s">
        <v>36</v>
      </c>
      <c r="AX186" s="14" t="s">
        <v>75</v>
      </c>
      <c r="AY186" s="169" t="s">
        <v>244</v>
      </c>
    </row>
    <row r="187" spans="2:65" s="12" customFormat="1">
      <c r="B187" s="153"/>
      <c r="D187" s="147" t="s">
        <v>262</v>
      </c>
      <c r="E187" s="154" t="s">
        <v>29</v>
      </c>
      <c r="F187" s="155" t="s">
        <v>5972</v>
      </c>
      <c r="H187" s="156">
        <v>28.8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75</v>
      </c>
      <c r="AY187" s="154" t="s">
        <v>244</v>
      </c>
    </row>
    <row r="188" spans="2:65" s="14" customFormat="1">
      <c r="B188" s="168"/>
      <c r="D188" s="147" t="s">
        <v>262</v>
      </c>
      <c r="E188" s="169" t="s">
        <v>29</v>
      </c>
      <c r="F188" s="170" t="s">
        <v>321</v>
      </c>
      <c r="H188" s="171">
        <v>28.8</v>
      </c>
      <c r="I188" s="172"/>
      <c r="L188" s="168"/>
      <c r="M188" s="173"/>
      <c r="T188" s="174"/>
      <c r="AT188" s="169" t="s">
        <v>262</v>
      </c>
      <c r="AU188" s="169" t="s">
        <v>21</v>
      </c>
      <c r="AV188" s="14" t="s">
        <v>264</v>
      </c>
      <c r="AW188" s="14" t="s">
        <v>36</v>
      </c>
      <c r="AX188" s="14" t="s">
        <v>75</v>
      </c>
      <c r="AY188" s="169" t="s">
        <v>244</v>
      </c>
    </row>
    <row r="189" spans="2:65" s="13" customFormat="1">
      <c r="B189" s="160"/>
      <c r="D189" s="147" t="s">
        <v>262</v>
      </c>
      <c r="E189" s="161" t="s">
        <v>5831</v>
      </c>
      <c r="F189" s="162" t="s">
        <v>271</v>
      </c>
      <c r="H189" s="163">
        <v>207.2</v>
      </c>
      <c r="I189" s="164"/>
      <c r="L189" s="160"/>
      <c r="M189" s="165"/>
      <c r="T189" s="166"/>
      <c r="AT189" s="161" t="s">
        <v>262</v>
      </c>
      <c r="AU189" s="161" t="s">
        <v>21</v>
      </c>
      <c r="AV189" s="13" t="s">
        <v>251</v>
      </c>
      <c r="AW189" s="13" t="s">
        <v>36</v>
      </c>
      <c r="AX189" s="13" t="s">
        <v>75</v>
      </c>
      <c r="AY189" s="161" t="s">
        <v>244</v>
      </c>
    </row>
    <row r="190" spans="2:65" s="12" customFormat="1">
      <c r="B190" s="153"/>
      <c r="D190" s="147" t="s">
        <v>262</v>
      </c>
      <c r="E190" s="154" t="s">
        <v>29</v>
      </c>
      <c r="F190" s="155" t="s">
        <v>5973</v>
      </c>
      <c r="H190" s="156">
        <v>10.36</v>
      </c>
      <c r="I190" s="157"/>
      <c r="L190" s="153"/>
      <c r="M190" s="158"/>
      <c r="T190" s="159"/>
      <c r="AT190" s="154" t="s">
        <v>262</v>
      </c>
      <c r="AU190" s="154" t="s">
        <v>21</v>
      </c>
      <c r="AV190" s="12" t="s">
        <v>21</v>
      </c>
      <c r="AW190" s="12" t="s">
        <v>36</v>
      </c>
      <c r="AX190" s="12" t="s">
        <v>83</v>
      </c>
      <c r="AY190" s="154" t="s">
        <v>244</v>
      </c>
    </row>
    <row r="191" spans="2:65" s="1" customFormat="1" ht="21.75" customHeight="1">
      <c r="B191" s="34"/>
      <c r="C191" s="134" t="s">
        <v>406</v>
      </c>
      <c r="D191" s="134" t="s">
        <v>246</v>
      </c>
      <c r="E191" s="135" t="s">
        <v>5974</v>
      </c>
      <c r="F191" s="136" t="s">
        <v>5975</v>
      </c>
      <c r="G191" s="137" t="s">
        <v>274</v>
      </c>
      <c r="H191" s="138">
        <v>93.24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5976</v>
      </c>
    </row>
    <row r="192" spans="2:65" s="1" customFormat="1" ht="19.5">
      <c r="B192" s="34"/>
      <c r="D192" s="147" t="s">
        <v>253</v>
      </c>
      <c r="F192" s="148" t="s">
        <v>5977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>
      <c r="B193" s="34"/>
      <c r="D193" s="151" t="s">
        <v>255</v>
      </c>
      <c r="F193" s="152" t="s">
        <v>5978</v>
      </c>
      <c r="I193" s="149"/>
      <c r="L193" s="34"/>
      <c r="M193" s="150"/>
      <c r="T193" s="55"/>
      <c r="AT193" s="18" t="s">
        <v>255</v>
      </c>
      <c r="AU193" s="18" t="s">
        <v>21</v>
      </c>
    </row>
    <row r="194" spans="2:65" s="12" customFormat="1">
      <c r="B194" s="153"/>
      <c r="D194" s="147" t="s">
        <v>262</v>
      </c>
      <c r="E194" s="154" t="s">
        <v>29</v>
      </c>
      <c r="F194" s="155" t="s">
        <v>5979</v>
      </c>
      <c r="H194" s="156">
        <v>93.24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36</v>
      </c>
      <c r="AX194" s="12" t="s">
        <v>83</v>
      </c>
      <c r="AY194" s="154" t="s">
        <v>244</v>
      </c>
    </row>
    <row r="195" spans="2:65" s="1" customFormat="1" ht="16.5" customHeight="1">
      <c r="B195" s="34"/>
      <c r="C195" s="134" t="s">
        <v>413</v>
      </c>
      <c r="D195" s="134" t="s">
        <v>246</v>
      </c>
      <c r="E195" s="135" t="s">
        <v>5573</v>
      </c>
      <c r="F195" s="136" t="s">
        <v>5574</v>
      </c>
      <c r="G195" s="137" t="s">
        <v>274</v>
      </c>
      <c r="H195" s="138">
        <v>10.36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5980</v>
      </c>
    </row>
    <row r="196" spans="2:65" s="1" customFormat="1">
      <c r="B196" s="34"/>
      <c r="D196" s="147" t="s">
        <v>253</v>
      </c>
      <c r="F196" s="148" t="s">
        <v>5576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5577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2" customFormat="1">
      <c r="B198" s="153"/>
      <c r="D198" s="147" t="s">
        <v>262</v>
      </c>
      <c r="E198" s="154" t="s">
        <v>29</v>
      </c>
      <c r="F198" s="155" t="s">
        <v>5973</v>
      </c>
      <c r="H198" s="156">
        <v>10.36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83</v>
      </c>
      <c r="AY198" s="154" t="s">
        <v>244</v>
      </c>
    </row>
    <row r="199" spans="2:65" s="1" customFormat="1" ht="16.5" customHeight="1">
      <c r="B199" s="34"/>
      <c r="C199" s="134" t="s">
        <v>421</v>
      </c>
      <c r="D199" s="134" t="s">
        <v>246</v>
      </c>
      <c r="E199" s="135" t="s">
        <v>5981</v>
      </c>
      <c r="F199" s="136" t="s">
        <v>5982</v>
      </c>
      <c r="G199" s="137" t="s">
        <v>274</v>
      </c>
      <c r="H199" s="138">
        <v>93.24</v>
      </c>
      <c r="I199" s="139"/>
      <c r="J199" s="140">
        <f>ROUND(I199*H199,2)</f>
        <v>0</v>
      </c>
      <c r="K199" s="136" t="s">
        <v>250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5983</v>
      </c>
    </row>
    <row r="200" spans="2:65" s="1" customFormat="1" ht="19.5">
      <c r="B200" s="34"/>
      <c r="D200" s="147" t="s">
        <v>253</v>
      </c>
      <c r="F200" s="148" t="s">
        <v>5984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>
      <c r="B201" s="34"/>
      <c r="D201" s="151" t="s">
        <v>255</v>
      </c>
      <c r="F201" s="152" t="s">
        <v>5985</v>
      </c>
      <c r="I201" s="149"/>
      <c r="L201" s="34"/>
      <c r="M201" s="150"/>
      <c r="T201" s="55"/>
      <c r="AT201" s="18" t="s">
        <v>255</v>
      </c>
      <c r="AU201" s="18" t="s">
        <v>21</v>
      </c>
    </row>
    <row r="202" spans="2:65" s="12" customFormat="1">
      <c r="B202" s="153"/>
      <c r="D202" s="147" t="s">
        <v>262</v>
      </c>
      <c r="E202" s="154" t="s">
        <v>29</v>
      </c>
      <c r="F202" s="155" t="s">
        <v>5979</v>
      </c>
      <c r="H202" s="156">
        <v>93.24</v>
      </c>
      <c r="I202" s="157"/>
      <c r="L202" s="153"/>
      <c r="M202" s="158"/>
      <c r="T202" s="159"/>
      <c r="AT202" s="154" t="s">
        <v>262</v>
      </c>
      <c r="AU202" s="154" t="s">
        <v>21</v>
      </c>
      <c r="AV202" s="12" t="s">
        <v>21</v>
      </c>
      <c r="AW202" s="12" t="s">
        <v>36</v>
      </c>
      <c r="AX202" s="12" t="s">
        <v>83</v>
      </c>
      <c r="AY202" s="154" t="s">
        <v>244</v>
      </c>
    </row>
    <row r="203" spans="2:65" s="1" customFormat="1" ht="21.75" customHeight="1">
      <c r="B203" s="34"/>
      <c r="C203" s="134" t="s">
        <v>427</v>
      </c>
      <c r="D203" s="134" t="s">
        <v>246</v>
      </c>
      <c r="E203" s="135" t="s">
        <v>5986</v>
      </c>
      <c r="F203" s="136" t="s">
        <v>5987</v>
      </c>
      <c r="G203" s="137" t="s">
        <v>274</v>
      </c>
      <c r="H203" s="138">
        <v>2.7589999999999999</v>
      </c>
      <c r="I203" s="139"/>
      <c r="J203" s="140">
        <f>ROUND(I203*H203,2)</f>
        <v>0</v>
      </c>
      <c r="K203" s="136" t="s">
        <v>250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251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251</v>
      </c>
      <c r="BM203" s="145" t="s">
        <v>5988</v>
      </c>
    </row>
    <row r="204" spans="2:65" s="1" customFormat="1" ht="19.5">
      <c r="B204" s="34"/>
      <c r="D204" s="147" t="s">
        <v>253</v>
      </c>
      <c r="F204" s="148" t="s">
        <v>5989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>
      <c r="B205" s="34"/>
      <c r="D205" s="151" t="s">
        <v>255</v>
      </c>
      <c r="F205" s="152" t="s">
        <v>5990</v>
      </c>
      <c r="I205" s="149"/>
      <c r="L205" s="34"/>
      <c r="M205" s="150"/>
      <c r="T205" s="55"/>
      <c r="AT205" s="18" t="s">
        <v>255</v>
      </c>
      <c r="AU205" s="18" t="s">
        <v>21</v>
      </c>
    </row>
    <row r="206" spans="2:65" s="12" customFormat="1">
      <c r="B206" s="153"/>
      <c r="D206" s="147" t="s">
        <v>262</v>
      </c>
      <c r="E206" s="154" t="s">
        <v>29</v>
      </c>
      <c r="F206" s="155" t="s">
        <v>5991</v>
      </c>
      <c r="H206" s="156">
        <v>7.5</v>
      </c>
      <c r="I206" s="157"/>
      <c r="L206" s="153"/>
      <c r="M206" s="158"/>
      <c r="T206" s="159"/>
      <c r="AT206" s="154" t="s">
        <v>262</v>
      </c>
      <c r="AU206" s="154" t="s">
        <v>21</v>
      </c>
      <c r="AV206" s="12" t="s">
        <v>21</v>
      </c>
      <c r="AW206" s="12" t="s">
        <v>36</v>
      </c>
      <c r="AX206" s="12" t="s">
        <v>75</v>
      </c>
      <c r="AY206" s="154" t="s">
        <v>244</v>
      </c>
    </row>
    <row r="207" spans="2:65" s="12" customFormat="1">
      <c r="B207" s="153"/>
      <c r="D207" s="147" t="s">
        <v>262</v>
      </c>
      <c r="E207" s="154" t="s">
        <v>29</v>
      </c>
      <c r="F207" s="155" t="s">
        <v>5992</v>
      </c>
      <c r="H207" s="156">
        <v>44.8</v>
      </c>
      <c r="I207" s="157"/>
      <c r="L207" s="153"/>
      <c r="M207" s="158"/>
      <c r="T207" s="159"/>
      <c r="AT207" s="154" t="s">
        <v>262</v>
      </c>
      <c r="AU207" s="154" t="s">
        <v>21</v>
      </c>
      <c r="AV207" s="12" t="s">
        <v>21</v>
      </c>
      <c r="AW207" s="12" t="s">
        <v>36</v>
      </c>
      <c r="AX207" s="12" t="s">
        <v>75</v>
      </c>
      <c r="AY207" s="154" t="s">
        <v>244</v>
      </c>
    </row>
    <row r="208" spans="2:65" s="12" customFormat="1">
      <c r="B208" s="153"/>
      <c r="D208" s="147" t="s">
        <v>262</v>
      </c>
      <c r="E208" s="154" t="s">
        <v>29</v>
      </c>
      <c r="F208" s="155" t="s">
        <v>5993</v>
      </c>
      <c r="H208" s="156">
        <v>2.88</v>
      </c>
      <c r="I208" s="157"/>
      <c r="L208" s="153"/>
      <c r="M208" s="158"/>
      <c r="T208" s="159"/>
      <c r="AT208" s="154" t="s">
        <v>262</v>
      </c>
      <c r="AU208" s="154" t="s">
        <v>21</v>
      </c>
      <c r="AV208" s="12" t="s">
        <v>21</v>
      </c>
      <c r="AW208" s="12" t="s">
        <v>36</v>
      </c>
      <c r="AX208" s="12" t="s">
        <v>75</v>
      </c>
      <c r="AY208" s="154" t="s">
        <v>244</v>
      </c>
    </row>
    <row r="209" spans="2:65" s="14" customFormat="1">
      <c r="B209" s="168"/>
      <c r="D209" s="147" t="s">
        <v>262</v>
      </c>
      <c r="E209" s="169" t="s">
        <v>5844</v>
      </c>
      <c r="F209" s="170" t="s">
        <v>321</v>
      </c>
      <c r="H209" s="171">
        <v>55.18</v>
      </c>
      <c r="I209" s="172"/>
      <c r="L209" s="168"/>
      <c r="M209" s="173"/>
      <c r="T209" s="174"/>
      <c r="AT209" s="169" t="s">
        <v>262</v>
      </c>
      <c r="AU209" s="169" t="s">
        <v>21</v>
      </c>
      <c r="AV209" s="14" t="s">
        <v>264</v>
      </c>
      <c r="AW209" s="14" t="s">
        <v>36</v>
      </c>
      <c r="AX209" s="14" t="s">
        <v>75</v>
      </c>
      <c r="AY209" s="169" t="s">
        <v>244</v>
      </c>
    </row>
    <row r="210" spans="2:65" s="12" customFormat="1">
      <c r="B210" s="153"/>
      <c r="D210" s="147" t="s">
        <v>262</v>
      </c>
      <c r="E210" s="154" t="s">
        <v>29</v>
      </c>
      <c r="F210" s="155" t="s">
        <v>5994</v>
      </c>
      <c r="H210" s="156">
        <v>2.7589999999999999</v>
      </c>
      <c r="I210" s="157"/>
      <c r="L210" s="153"/>
      <c r="M210" s="158"/>
      <c r="T210" s="159"/>
      <c r="AT210" s="154" t="s">
        <v>262</v>
      </c>
      <c r="AU210" s="154" t="s">
        <v>21</v>
      </c>
      <c r="AV210" s="12" t="s">
        <v>21</v>
      </c>
      <c r="AW210" s="12" t="s">
        <v>36</v>
      </c>
      <c r="AX210" s="12" t="s">
        <v>83</v>
      </c>
      <c r="AY210" s="154" t="s">
        <v>244</v>
      </c>
    </row>
    <row r="211" spans="2:65" s="1" customFormat="1" ht="21.75" customHeight="1">
      <c r="B211" s="34"/>
      <c r="C211" s="134" t="s">
        <v>434</v>
      </c>
      <c r="D211" s="134" t="s">
        <v>246</v>
      </c>
      <c r="E211" s="135" t="s">
        <v>5995</v>
      </c>
      <c r="F211" s="136" t="s">
        <v>5996</v>
      </c>
      <c r="G211" s="137" t="s">
        <v>274</v>
      </c>
      <c r="H211" s="138">
        <v>1.6</v>
      </c>
      <c r="I211" s="139"/>
      <c r="J211" s="140">
        <f>ROUND(I211*H211,2)</f>
        <v>0</v>
      </c>
      <c r="K211" s="136" t="s">
        <v>250</v>
      </c>
      <c r="L211" s="34"/>
      <c r="M211" s="141" t="s">
        <v>29</v>
      </c>
      <c r="N211" s="142" t="s">
        <v>46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251</v>
      </c>
      <c r="AT211" s="145" t="s">
        <v>246</v>
      </c>
      <c r="AU211" s="145" t="s">
        <v>21</v>
      </c>
      <c r="AY211" s="18" t="s">
        <v>244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83</v>
      </c>
      <c r="BK211" s="146">
        <f>ROUND(I211*H211,2)</f>
        <v>0</v>
      </c>
      <c r="BL211" s="18" t="s">
        <v>251</v>
      </c>
      <c r="BM211" s="145" t="s">
        <v>5997</v>
      </c>
    </row>
    <row r="212" spans="2:65" s="1" customFormat="1" ht="19.5">
      <c r="B212" s="34"/>
      <c r="D212" s="147" t="s">
        <v>253</v>
      </c>
      <c r="F212" s="148" t="s">
        <v>5998</v>
      </c>
      <c r="I212" s="149"/>
      <c r="L212" s="34"/>
      <c r="M212" s="150"/>
      <c r="T212" s="55"/>
      <c r="AT212" s="18" t="s">
        <v>253</v>
      </c>
      <c r="AU212" s="18" t="s">
        <v>21</v>
      </c>
    </row>
    <row r="213" spans="2:65" s="1" customFormat="1">
      <c r="B213" s="34"/>
      <c r="D213" s="151" t="s">
        <v>255</v>
      </c>
      <c r="F213" s="152" t="s">
        <v>5999</v>
      </c>
      <c r="I213" s="149"/>
      <c r="L213" s="34"/>
      <c r="M213" s="150"/>
      <c r="T213" s="55"/>
      <c r="AT213" s="18" t="s">
        <v>255</v>
      </c>
      <c r="AU213" s="18" t="s">
        <v>21</v>
      </c>
    </row>
    <row r="214" spans="2:65" s="12" customFormat="1">
      <c r="B214" s="153"/>
      <c r="D214" s="147" t="s">
        <v>262</v>
      </c>
      <c r="E214" s="154" t="s">
        <v>29</v>
      </c>
      <c r="F214" s="155" t="s">
        <v>6000</v>
      </c>
      <c r="H214" s="156">
        <v>5</v>
      </c>
      <c r="I214" s="157"/>
      <c r="L214" s="153"/>
      <c r="M214" s="158"/>
      <c r="T214" s="159"/>
      <c r="AT214" s="154" t="s">
        <v>262</v>
      </c>
      <c r="AU214" s="154" t="s">
        <v>21</v>
      </c>
      <c r="AV214" s="12" t="s">
        <v>21</v>
      </c>
      <c r="AW214" s="12" t="s">
        <v>36</v>
      </c>
      <c r="AX214" s="12" t="s">
        <v>75</v>
      </c>
      <c r="AY214" s="154" t="s">
        <v>244</v>
      </c>
    </row>
    <row r="215" spans="2:65" s="12" customFormat="1">
      <c r="B215" s="153"/>
      <c r="D215" s="147" t="s">
        <v>262</v>
      </c>
      <c r="E215" s="154" t="s">
        <v>29</v>
      </c>
      <c r="F215" s="155" t="s">
        <v>6001</v>
      </c>
      <c r="H215" s="156">
        <v>18</v>
      </c>
      <c r="I215" s="157"/>
      <c r="L215" s="153"/>
      <c r="M215" s="158"/>
      <c r="T215" s="159"/>
      <c r="AT215" s="154" t="s">
        <v>262</v>
      </c>
      <c r="AU215" s="154" t="s">
        <v>21</v>
      </c>
      <c r="AV215" s="12" t="s">
        <v>21</v>
      </c>
      <c r="AW215" s="12" t="s">
        <v>36</v>
      </c>
      <c r="AX215" s="12" t="s">
        <v>75</v>
      </c>
      <c r="AY215" s="154" t="s">
        <v>244</v>
      </c>
    </row>
    <row r="216" spans="2:65" s="12" customFormat="1">
      <c r="B216" s="153"/>
      <c r="D216" s="147" t="s">
        <v>262</v>
      </c>
      <c r="E216" s="154" t="s">
        <v>29</v>
      </c>
      <c r="F216" s="155" t="s">
        <v>6002</v>
      </c>
      <c r="H216" s="156">
        <v>9</v>
      </c>
      <c r="I216" s="157"/>
      <c r="L216" s="153"/>
      <c r="M216" s="158"/>
      <c r="T216" s="159"/>
      <c r="AT216" s="154" t="s">
        <v>262</v>
      </c>
      <c r="AU216" s="154" t="s">
        <v>21</v>
      </c>
      <c r="AV216" s="12" t="s">
        <v>21</v>
      </c>
      <c r="AW216" s="12" t="s">
        <v>36</v>
      </c>
      <c r="AX216" s="12" t="s">
        <v>75</v>
      </c>
      <c r="AY216" s="154" t="s">
        <v>244</v>
      </c>
    </row>
    <row r="217" spans="2:65" s="14" customFormat="1">
      <c r="B217" s="168"/>
      <c r="D217" s="147" t="s">
        <v>262</v>
      </c>
      <c r="E217" s="169" t="s">
        <v>5843</v>
      </c>
      <c r="F217" s="170" t="s">
        <v>321</v>
      </c>
      <c r="H217" s="171">
        <v>32</v>
      </c>
      <c r="I217" s="172"/>
      <c r="L217" s="168"/>
      <c r="M217" s="173"/>
      <c r="T217" s="174"/>
      <c r="AT217" s="169" t="s">
        <v>262</v>
      </c>
      <c r="AU217" s="169" t="s">
        <v>21</v>
      </c>
      <c r="AV217" s="14" t="s">
        <v>264</v>
      </c>
      <c r="AW217" s="14" t="s">
        <v>36</v>
      </c>
      <c r="AX217" s="14" t="s">
        <v>75</v>
      </c>
      <c r="AY217" s="169" t="s">
        <v>244</v>
      </c>
    </row>
    <row r="218" spans="2:65" s="12" customFormat="1">
      <c r="B218" s="153"/>
      <c r="D218" s="147" t="s">
        <v>262</v>
      </c>
      <c r="E218" s="154" t="s">
        <v>29</v>
      </c>
      <c r="F218" s="155" t="s">
        <v>6003</v>
      </c>
      <c r="H218" s="156">
        <v>1.6</v>
      </c>
      <c r="I218" s="157"/>
      <c r="L218" s="153"/>
      <c r="M218" s="158"/>
      <c r="T218" s="159"/>
      <c r="AT218" s="154" t="s">
        <v>262</v>
      </c>
      <c r="AU218" s="154" t="s">
        <v>21</v>
      </c>
      <c r="AV218" s="12" t="s">
        <v>21</v>
      </c>
      <c r="AW218" s="12" t="s">
        <v>36</v>
      </c>
      <c r="AX218" s="12" t="s">
        <v>83</v>
      </c>
      <c r="AY218" s="154" t="s">
        <v>244</v>
      </c>
    </row>
    <row r="219" spans="2:65" s="1" customFormat="1" ht="21.75" customHeight="1">
      <c r="B219" s="34"/>
      <c r="C219" s="134" t="s">
        <v>441</v>
      </c>
      <c r="D219" s="134" t="s">
        <v>246</v>
      </c>
      <c r="E219" s="135" t="s">
        <v>6004</v>
      </c>
      <c r="F219" s="136" t="s">
        <v>6005</v>
      </c>
      <c r="G219" s="137" t="s">
        <v>274</v>
      </c>
      <c r="H219" s="138">
        <v>24.831</v>
      </c>
      <c r="I219" s="139"/>
      <c r="J219" s="140">
        <f>ROUND(I219*H219,2)</f>
        <v>0</v>
      </c>
      <c r="K219" s="136" t="s">
        <v>250</v>
      </c>
      <c r="L219" s="34"/>
      <c r="M219" s="141" t="s">
        <v>29</v>
      </c>
      <c r="N219" s="142" t="s">
        <v>46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251</v>
      </c>
      <c r="AT219" s="145" t="s">
        <v>246</v>
      </c>
      <c r="AU219" s="145" t="s">
        <v>21</v>
      </c>
      <c r="AY219" s="18" t="s">
        <v>244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83</v>
      </c>
      <c r="BK219" s="146">
        <f>ROUND(I219*H219,2)</f>
        <v>0</v>
      </c>
      <c r="BL219" s="18" t="s">
        <v>251</v>
      </c>
      <c r="BM219" s="145" t="s">
        <v>6006</v>
      </c>
    </row>
    <row r="220" spans="2:65" s="1" customFormat="1" ht="19.5">
      <c r="B220" s="34"/>
      <c r="D220" s="147" t="s">
        <v>253</v>
      </c>
      <c r="F220" s="148" t="s">
        <v>6007</v>
      </c>
      <c r="I220" s="149"/>
      <c r="L220" s="34"/>
      <c r="M220" s="150"/>
      <c r="T220" s="55"/>
      <c r="AT220" s="18" t="s">
        <v>253</v>
      </c>
      <c r="AU220" s="18" t="s">
        <v>21</v>
      </c>
    </row>
    <row r="221" spans="2:65" s="1" customFormat="1">
      <c r="B221" s="34"/>
      <c r="D221" s="151" t="s">
        <v>255</v>
      </c>
      <c r="F221" s="152" t="s">
        <v>6008</v>
      </c>
      <c r="I221" s="149"/>
      <c r="L221" s="34"/>
      <c r="M221" s="150"/>
      <c r="T221" s="55"/>
      <c r="AT221" s="18" t="s">
        <v>255</v>
      </c>
      <c r="AU221" s="18" t="s">
        <v>21</v>
      </c>
    </row>
    <row r="222" spans="2:65" s="12" customFormat="1">
      <c r="B222" s="153"/>
      <c r="D222" s="147" t="s">
        <v>262</v>
      </c>
      <c r="E222" s="154" t="s">
        <v>29</v>
      </c>
      <c r="F222" s="155" t="s">
        <v>6009</v>
      </c>
      <c r="H222" s="156">
        <v>24.831</v>
      </c>
      <c r="I222" s="157"/>
      <c r="L222" s="153"/>
      <c r="M222" s="158"/>
      <c r="T222" s="159"/>
      <c r="AT222" s="154" t="s">
        <v>262</v>
      </c>
      <c r="AU222" s="154" t="s">
        <v>21</v>
      </c>
      <c r="AV222" s="12" t="s">
        <v>21</v>
      </c>
      <c r="AW222" s="12" t="s">
        <v>36</v>
      </c>
      <c r="AX222" s="12" t="s">
        <v>83</v>
      </c>
      <c r="AY222" s="154" t="s">
        <v>244</v>
      </c>
    </row>
    <row r="223" spans="2:65" s="1" customFormat="1" ht="21.75" customHeight="1">
      <c r="B223" s="34"/>
      <c r="C223" s="134" t="s">
        <v>448</v>
      </c>
      <c r="D223" s="134" t="s">
        <v>246</v>
      </c>
      <c r="E223" s="135" t="s">
        <v>6010</v>
      </c>
      <c r="F223" s="136" t="s">
        <v>6011</v>
      </c>
      <c r="G223" s="137" t="s">
        <v>274</v>
      </c>
      <c r="H223" s="138">
        <v>14.4</v>
      </c>
      <c r="I223" s="139"/>
      <c r="J223" s="140">
        <f>ROUND(I223*H223,2)</f>
        <v>0</v>
      </c>
      <c r="K223" s="136" t="s">
        <v>250</v>
      </c>
      <c r="L223" s="34"/>
      <c r="M223" s="141" t="s">
        <v>29</v>
      </c>
      <c r="N223" s="142" t="s">
        <v>46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251</v>
      </c>
      <c r="AT223" s="145" t="s">
        <v>246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251</v>
      </c>
      <c r="BM223" s="145" t="s">
        <v>6012</v>
      </c>
    </row>
    <row r="224" spans="2:65" s="1" customFormat="1" ht="19.5">
      <c r="B224" s="34"/>
      <c r="D224" s="147" t="s">
        <v>253</v>
      </c>
      <c r="F224" s="148" t="s">
        <v>6013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65" s="1" customFormat="1">
      <c r="B225" s="34"/>
      <c r="D225" s="151" t="s">
        <v>255</v>
      </c>
      <c r="F225" s="152" t="s">
        <v>6014</v>
      </c>
      <c r="I225" s="149"/>
      <c r="L225" s="34"/>
      <c r="M225" s="150"/>
      <c r="T225" s="55"/>
      <c r="AT225" s="18" t="s">
        <v>255</v>
      </c>
      <c r="AU225" s="18" t="s">
        <v>21</v>
      </c>
    </row>
    <row r="226" spans="2:65" s="12" customFormat="1">
      <c r="B226" s="153"/>
      <c r="D226" s="147" t="s">
        <v>262</v>
      </c>
      <c r="E226" s="154" t="s">
        <v>29</v>
      </c>
      <c r="F226" s="155" t="s">
        <v>6015</v>
      </c>
      <c r="H226" s="156">
        <v>14.4</v>
      </c>
      <c r="I226" s="157"/>
      <c r="L226" s="153"/>
      <c r="M226" s="158"/>
      <c r="T226" s="159"/>
      <c r="AT226" s="154" t="s">
        <v>262</v>
      </c>
      <c r="AU226" s="154" t="s">
        <v>21</v>
      </c>
      <c r="AV226" s="12" t="s">
        <v>21</v>
      </c>
      <c r="AW226" s="12" t="s">
        <v>36</v>
      </c>
      <c r="AX226" s="12" t="s">
        <v>83</v>
      </c>
      <c r="AY226" s="154" t="s">
        <v>244</v>
      </c>
    </row>
    <row r="227" spans="2:65" s="1" customFormat="1" ht="21.75" customHeight="1">
      <c r="B227" s="34"/>
      <c r="C227" s="134" t="s">
        <v>455</v>
      </c>
      <c r="D227" s="134" t="s">
        <v>246</v>
      </c>
      <c r="E227" s="135" t="s">
        <v>6016</v>
      </c>
      <c r="F227" s="136" t="s">
        <v>6017</v>
      </c>
      <c r="G227" s="137" t="s">
        <v>274</v>
      </c>
      <c r="H227" s="138">
        <v>2.7589999999999999</v>
      </c>
      <c r="I227" s="139"/>
      <c r="J227" s="140">
        <f>ROUND(I227*H227,2)</f>
        <v>0</v>
      </c>
      <c r="K227" s="136" t="s">
        <v>250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251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6018</v>
      </c>
    </row>
    <row r="228" spans="2:65" s="1" customFormat="1" ht="19.5">
      <c r="B228" s="34"/>
      <c r="D228" s="147" t="s">
        <v>253</v>
      </c>
      <c r="F228" s="148" t="s">
        <v>6019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>
      <c r="B229" s="34"/>
      <c r="D229" s="151" t="s">
        <v>255</v>
      </c>
      <c r="F229" s="152" t="s">
        <v>6020</v>
      </c>
      <c r="I229" s="149"/>
      <c r="L229" s="34"/>
      <c r="M229" s="150"/>
      <c r="T229" s="55"/>
      <c r="AT229" s="18" t="s">
        <v>255</v>
      </c>
      <c r="AU229" s="18" t="s">
        <v>21</v>
      </c>
    </row>
    <row r="230" spans="2:65" s="12" customFormat="1">
      <c r="B230" s="153"/>
      <c r="D230" s="147" t="s">
        <v>262</v>
      </c>
      <c r="E230" s="154" t="s">
        <v>29</v>
      </c>
      <c r="F230" s="155" t="s">
        <v>5994</v>
      </c>
      <c r="H230" s="156">
        <v>2.7589999999999999</v>
      </c>
      <c r="I230" s="157"/>
      <c r="L230" s="153"/>
      <c r="M230" s="158"/>
      <c r="T230" s="159"/>
      <c r="AT230" s="154" t="s">
        <v>262</v>
      </c>
      <c r="AU230" s="154" t="s">
        <v>21</v>
      </c>
      <c r="AV230" s="12" t="s">
        <v>21</v>
      </c>
      <c r="AW230" s="12" t="s">
        <v>36</v>
      </c>
      <c r="AX230" s="12" t="s">
        <v>83</v>
      </c>
      <c r="AY230" s="154" t="s">
        <v>244</v>
      </c>
    </row>
    <row r="231" spans="2:65" s="1" customFormat="1" ht="21.75" customHeight="1">
      <c r="B231" s="34"/>
      <c r="C231" s="134" t="s">
        <v>461</v>
      </c>
      <c r="D231" s="134" t="s">
        <v>246</v>
      </c>
      <c r="E231" s="135" t="s">
        <v>6021</v>
      </c>
      <c r="F231" s="136" t="s">
        <v>6022</v>
      </c>
      <c r="G231" s="137" t="s">
        <v>274</v>
      </c>
      <c r="H231" s="138">
        <v>1.6</v>
      </c>
      <c r="I231" s="139"/>
      <c r="J231" s="140">
        <f>ROUND(I231*H231,2)</f>
        <v>0</v>
      </c>
      <c r="K231" s="136" t="s">
        <v>250</v>
      </c>
      <c r="L231" s="34"/>
      <c r="M231" s="141" t="s">
        <v>29</v>
      </c>
      <c r="N231" s="142" t="s">
        <v>46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251</v>
      </c>
      <c r="AT231" s="145" t="s">
        <v>246</v>
      </c>
      <c r="AU231" s="145" t="s">
        <v>21</v>
      </c>
      <c r="AY231" s="18" t="s">
        <v>244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83</v>
      </c>
      <c r="BK231" s="146">
        <f>ROUND(I231*H231,2)</f>
        <v>0</v>
      </c>
      <c r="BL231" s="18" t="s">
        <v>251</v>
      </c>
      <c r="BM231" s="145" t="s">
        <v>6023</v>
      </c>
    </row>
    <row r="232" spans="2:65" s="1" customFormat="1" ht="19.5">
      <c r="B232" s="34"/>
      <c r="D232" s="147" t="s">
        <v>253</v>
      </c>
      <c r="F232" s="148" t="s">
        <v>6024</v>
      </c>
      <c r="I232" s="149"/>
      <c r="L232" s="34"/>
      <c r="M232" s="150"/>
      <c r="T232" s="55"/>
      <c r="AT232" s="18" t="s">
        <v>253</v>
      </c>
      <c r="AU232" s="18" t="s">
        <v>21</v>
      </c>
    </row>
    <row r="233" spans="2:65" s="1" customFormat="1">
      <c r="B233" s="34"/>
      <c r="D233" s="151" t="s">
        <v>255</v>
      </c>
      <c r="F233" s="152" t="s">
        <v>6025</v>
      </c>
      <c r="I233" s="149"/>
      <c r="L233" s="34"/>
      <c r="M233" s="150"/>
      <c r="T233" s="55"/>
      <c r="AT233" s="18" t="s">
        <v>255</v>
      </c>
      <c r="AU233" s="18" t="s">
        <v>21</v>
      </c>
    </row>
    <row r="234" spans="2:65" s="12" customFormat="1">
      <c r="B234" s="153"/>
      <c r="D234" s="147" t="s">
        <v>262</v>
      </c>
      <c r="E234" s="154" t="s">
        <v>29</v>
      </c>
      <c r="F234" s="155" t="s">
        <v>6003</v>
      </c>
      <c r="H234" s="156">
        <v>1.6</v>
      </c>
      <c r="I234" s="157"/>
      <c r="L234" s="153"/>
      <c r="M234" s="158"/>
      <c r="T234" s="159"/>
      <c r="AT234" s="154" t="s">
        <v>262</v>
      </c>
      <c r="AU234" s="154" t="s">
        <v>21</v>
      </c>
      <c r="AV234" s="12" t="s">
        <v>21</v>
      </c>
      <c r="AW234" s="12" t="s">
        <v>36</v>
      </c>
      <c r="AX234" s="12" t="s">
        <v>83</v>
      </c>
      <c r="AY234" s="154" t="s">
        <v>244</v>
      </c>
    </row>
    <row r="235" spans="2:65" s="1" customFormat="1" ht="21.75" customHeight="1">
      <c r="B235" s="34"/>
      <c r="C235" s="134" t="s">
        <v>468</v>
      </c>
      <c r="D235" s="134" t="s">
        <v>246</v>
      </c>
      <c r="E235" s="135" t="s">
        <v>6026</v>
      </c>
      <c r="F235" s="136" t="s">
        <v>6027</v>
      </c>
      <c r="G235" s="137" t="s">
        <v>274</v>
      </c>
      <c r="H235" s="138">
        <v>24.831</v>
      </c>
      <c r="I235" s="139"/>
      <c r="J235" s="140">
        <f>ROUND(I235*H235,2)</f>
        <v>0</v>
      </c>
      <c r="K235" s="136" t="s">
        <v>250</v>
      </c>
      <c r="L235" s="34"/>
      <c r="M235" s="141" t="s">
        <v>29</v>
      </c>
      <c r="N235" s="142" t="s">
        <v>46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251</v>
      </c>
      <c r="AT235" s="145" t="s">
        <v>246</v>
      </c>
      <c r="AU235" s="145" t="s">
        <v>21</v>
      </c>
      <c r="AY235" s="18" t="s">
        <v>244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83</v>
      </c>
      <c r="BK235" s="146">
        <f>ROUND(I235*H235,2)</f>
        <v>0</v>
      </c>
      <c r="BL235" s="18" t="s">
        <v>251</v>
      </c>
      <c r="BM235" s="145" t="s">
        <v>6028</v>
      </c>
    </row>
    <row r="236" spans="2:65" s="1" customFormat="1" ht="19.5">
      <c r="B236" s="34"/>
      <c r="D236" s="147" t="s">
        <v>253</v>
      </c>
      <c r="F236" s="148" t="s">
        <v>6029</v>
      </c>
      <c r="I236" s="149"/>
      <c r="L236" s="34"/>
      <c r="M236" s="150"/>
      <c r="T236" s="55"/>
      <c r="AT236" s="18" t="s">
        <v>253</v>
      </c>
      <c r="AU236" s="18" t="s">
        <v>21</v>
      </c>
    </row>
    <row r="237" spans="2:65" s="1" customFormat="1">
      <c r="B237" s="34"/>
      <c r="D237" s="151" t="s">
        <v>255</v>
      </c>
      <c r="F237" s="152" t="s">
        <v>6030</v>
      </c>
      <c r="I237" s="149"/>
      <c r="L237" s="34"/>
      <c r="M237" s="150"/>
      <c r="T237" s="55"/>
      <c r="AT237" s="18" t="s">
        <v>255</v>
      </c>
      <c r="AU237" s="18" t="s">
        <v>21</v>
      </c>
    </row>
    <row r="238" spans="2:65" s="12" customFormat="1">
      <c r="B238" s="153"/>
      <c r="D238" s="147" t="s">
        <v>262</v>
      </c>
      <c r="E238" s="154" t="s">
        <v>29</v>
      </c>
      <c r="F238" s="155" t="s">
        <v>6009</v>
      </c>
      <c r="H238" s="156">
        <v>24.831</v>
      </c>
      <c r="I238" s="157"/>
      <c r="L238" s="153"/>
      <c r="M238" s="158"/>
      <c r="T238" s="159"/>
      <c r="AT238" s="154" t="s">
        <v>262</v>
      </c>
      <c r="AU238" s="154" t="s">
        <v>21</v>
      </c>
      <c r="AV238" s="12" t="s">
        <v>21</v>
      </c>
      <c r="AW238" s="12" t="s">
        <v>36</v>
      </c>
      <c r="AX238" s="12" t="s">
        <v>83</v>
      </c>
      <c r="AY238" s="154" t="s">
        <v>244</v>
      </c>
    </row>
    <row r="239" spans="2:65" s="1" customFormat="1" ht="21.75" customHeight="1">
      <c r="B239" s="34"/>
      <c r="C239" s="134" t="s">
        <v>476</v>
      </c>
      <c r="D239" s="134" t="s">
        <v>246</v>
      </c>
      <c r="E239" s="135" t="s">
        <v>6031</v>
      </c>
      <c r="F239" s="136" t="s">
        <v>6032</v>
      </c>
      <c r="G239" s="137" t="s">
        <v>274</v>
      </c>
      <c r="H239" s="138">
        <v>14.4</v>
      </c>
      <c r="I239" s="139"/>
      <c r="J239" s="140">
        <f>ROUND(I239*H239,2)</f>
        <v>0</v>
      </c>
      <c r="K239" s="136" t="s">
        <v>250</v>
      </c>
      <c r="L239" s="34"/>
      <c r="M239" s="141" t="s">
        <v>29</v>
      </c>
      <c r="N239" s="142" t="s">
        <v>46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251</v>
      </c>
      <c r="AT239" s="145" t="s">
        <v>246</v>
      </c>
      <c r="AU239" s="145" t="s">
        <v>21</v>
      </c>
      <c r="AY239" s="18" t="s">
        <v>244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83</v>
      </c>
      <c r="BK239" s="146">
        <f>ROUND(I239*H239,2)</f>
        <v>0</v>
      </c>
      <c r="BL239" s="18" t="s">
        <v>251</v>
      </c>
      <c r="BM239" s="145" t="s">
        <v>6033</v>
      </c>
    </row>
    <row r="240" spans="2:65" s="1" customFormat="1" ht="19.5">
      <c r="B240" s="34"/>
      <c r="D240" s="147" t="s">
        <v>253</v>
      </c>
      <c r="F240" s="148" t="s">
        <v>6034</v>
      </c>
      <c r="I240" s="149"/>
      <c r="L240" s="34"/>
      <c r="M240" s="150"/>
      <c r="T240" s="55"/>
      <c r="AT240" s="18" t="s">
        <v>253</v>
      </c>
      <c r="AU240" s="18" t="s">
        <v>21</v>
      </c>
    </row>
    <row r="241" spans="2:65" s="1" customFormat="1">
      <c r="B241" s="34"/>
      <c r="D241" s="151" t="s">
        <v>255</v>
      </c>
      <c r="F241" s="152" t="s">
        <v>6035</v>
      </c>
      <c r="I241" s="149"/>
      <c r="L241" s="34"/>
      <c r="M241" s="150"/>
      <c r="T241" s="55"/>
      <c r="AT241" s="18" t="s">
        <v>255</v>
      </c>
      <c r="AU241" s="18" t="s">
        <v>21</v>
      </c>
    </row>
    <row r="242" spans="2:65" s="12" customFormat="1">
      <c r="B242" s="153"/>
      <c r="D242" s="147" t="s">
        <v>262</v>
      </c>
      <c r="E242" s="154" t="s">
        <v>29</v>
      </c>
      <c r="F242" s="155" t="s">
        <v>6015</v>
      </c>
      <c r="H242" s="156">
        <v>14.4</v>
      </c>
      <c r="I242" s="157"/>
      <c r="L242" s="153"/>
      <c r="M242" s="158"/>
      <c r="T242" s="159"/>
      <c r="AT242" s="154" t="s">
        <v>262</v>
      </c>
      <c r="AU242" s="154" t="s">
        <v>21</v>
      </c>
      <c r="AV242" s="12" t="s">
        <v>21</v>
      </c>
      <c r="AW242" s="12" t="s">
        <v>36</v>
      </c>
      <c r="AX242" s="12" t="s">
        <v>83</v>
      </c>
      <c r="AY242" s="154" t="s">
        <v>244</v>
      </c>
    </row>
    <row r="243" spans="2:65" s="1" customFormat="1" ht="24.2" customHeight="1">
      <c r="B243" s="34"/>
      <c r="C243" s="134" t="s">
        <v>483</v>
      </c>
      <c r="D243" s="134" t="s">
        <v>246</v>
      </c>
      <c r="E243" s="135" t="s">
        <v>6036</v>
      </c>
      <c r="F243" s="136" t="s">
        <v>6037</v>
      </c>
      <c r="G243" s="137" t="s">
        <v>591</v>
      </c>
      <c r="H243" s="138">
        <v>45</v>
      </c>
      <c r="I243" s="139"/>
      <c r="J243" s="140">
        <f>ROUND(I243*H243,2)</f>
        <v>0</v>
      </c>
      <c r="K243" s="136" t="s">
        <v>250</v>
      </c>
      <c r="L243" s="34"/>
      <c r="M243" s="141" t="s">
        <v>29</v>
      </c>
      <c r="N243" s="142" t="s">
        <v>46</v>
      </c>
      <c r="P243" s="143">
        <f>O243*H243</f>
        <v>0</v>
      </c>
      <c r="Q243" s="143">
        <v>3.5999999999999999E-3</v>
      </c>
      <c r="R243" s="143">
        <f>Q243*H243</f>
        <v>0.16200000000000001</v>
      </c>
      <c r="S243" s="143">
        <v>0</v>
      </c>
      <c r="T243" s="144">
        <f>S243*H243</f>
        <v>0</v>
      </c>
      <c r="AR243" s="145" t="s">
        <v>251</v>
      </c>
      <c r="AT243" s="145" t="s">
        <v>246</v>
      </c>
      <c r="AU243" s="145" t="s">
        <v>21</v>
      </c>
      <c r="AY243" s="18" t="s">
        <v>244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83</v>
      </c>
      <c r="BK243" s="146">
        <f>ROUND(I243*H243,2)</f>
        <v>0</v>
      </c>
      <c r="BL243" s="18" t="s">
        <v>251</v>
      </c>
      <c r="BM243" s="145" t="s">
        <v>6038</v>
      </c>
    </row>
    <row r="244" spans="2:65" s="1" customFormat="1" ht="19.5">
      <c r="B244" s="34"/>
      <c r="D244" s="147" t="s">
        <v>253</v>
      </c>
      <c r="F244" s="148" t="s">
        <v>6039</v>
      </c>
      <c r="I244" s="149"/>
      <c r="L244" s="34"/>
      <c r="M244" s="150"/>
      <c r="T244" s="55"/>
      <c r="AT244" s="18" t="s">
        <v>253</v>
      </c>
      <c r="AU244" s="18" t="s">
        <v>21</v>
      </c>
    </row>
    <row r="245" spans="2:65" s="1" customFormat="1">
      <c r="B245" s="34"/>
      <c r="D245" s="151" t="s">
        <v>255</v>
      </c>
      <c r="F245" s="152" t="s">
        <v>6040</v>
      </c>
      <c r="I245" s="149"/>
      <c r="L245" s="34"/>
      <c r="M245" s="150"/>
      <c r="T245" s="55"/>
      <c r="AT245" s="18" t="s">
        <v>255</v>
      </c>
      <c r="AU245" s="18" t="s">
        <v>21</v>
      </c>
    </row>
    <row r="246" spans="2:65" s="12" customFormat="1">
      <c r="B246" s="153"/>
      <c r="D246" s="147" t="s">
        <v>262</v>
      </c>
      <c r="E246" s="154" t="s">
        <v>29</v>
      </c>
      <c r="F246" s="155" t="s">
        <v>550</v>
      </c>
      <c r="H246" s="156">
        <v>45</v>
      </c>
      <c r="I246" s="157"/>
      <c r="L246" s="153"/>
      <c r="M246" s="158"/>
      <c r="T246" s="159"/>
      <c r="AT246" s="154" t="s">
        <v>262</v>
      </c>
      <c r="AU246" s="154" t="s">
        <v>21</v>
      </c>
      <c r="AV246" s="12" t="s">
        <v>21</v>
      </c>
      <c r="AW246" s="12" t="s">
        <v>36</v>
      </c>
      <c r="AX246" s="12" t="s">
        <v>83</v>
      </c>
      <c r="AY246" s="154" t="s">
        <v>244</v>
      </c>
    </row>
    <row r="247" spans="2:65" s="1" customFormat="1" ht="16.5" customHeight="1">
      <c r="B247" s="34"/>
      <c r="C247" s="134" t="s">
        <v>490</v>
      </c>
      <c r="D247" s="134" t="s">
        <v>246</v>
      </c>
      <c r="E247" s="135" t="s">
        <v>6041</v>
      </c>
      <c r="F247" s="136" t="s">
        <v>6042</v>
      </c>
      <c r="G247" s="137" t="s">
        <v>249</v>
      </c>
      <c r="H247" s="138">
        <v>95.2</v>
      </c>
      <c r="I247" s="139"/>
      <c r="J247" s="140">
        <f>ROUND(I247*H247,2)</f>
        <v>0</v>
      </c>
      <c r="K247" s="136" t="s">
        <v>250</v>
      </c>
      <c r="L247" s="34"/>
      <c r="M247" s="141" t="s">
        <v>29</v>
      </c>
      <c r="N247" s="142" t="s">
        <v>46</v>
      </c>
      <c r="P247" s="143">
        <f>O247*H247</f>
        <v>0</v>
      </c>
      <c r="Q247" s="143">
        <v>8.4000000000000003E-4</v>
      </c>
      <c r="R247" s="143">
        <f>Q247*H247</f>
        <v>7.9968000000000011E-2</v>
      </c>
      <c r="S247" s="143">
        <v>0</v>
      </c>
      <c r="T247" s="144">
        <f>S247*H247</f>
        <v>0</v>
      </c>
      <c r="AR247" s="145" t="s">
        <v>251</v>
      </c>
      <c r="AT247" s="145" t="s">
        <v>246</v>
      </c>
      <c r="AU247" s="145" t="s">
        <v>21</v>
      </c>
      <c r="AY247" s="18" t="s">
        <v>244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83</v>
      </c>
      <c r="BK247" s="146">
        <f>ROUND(I247*H247,2)</f>
        <v>0</v>
      </c>
      <c r="BL247" s="18" t="s">
        <v>251</v>
      </c>
      <c r="BM247" s="145" t="s">
        <v>6043</v>
      </c>
    </row>
    <row r="248" spans="2:65" s="1" customFormat="1">
      <c r="B248" s="34"/>
      <c r="D248" s="147" t="s">
        <v>253</v>
      </c>
      <c r="F248" s="148" t="s">
        <v>6044</v>
      </c>
      <c r="I248" s="149"/>
      <c r="L248" s="34"/>
      <c r="M248" s="150"/>
      <c r="T248" s="55"/>
      <c r="AT248" s="18" t="s">
        <v>253</v>
      </c>
      <c r="AU248" s="18" t="s">
        <v>21</v>
      </c>
    </row>
    <row r="249" spans="2:65" s="1" customFormat="1">
      <c r="B249" s="34"/>
      <c r="D249" s="151" t="s">
        <v>255</v>
      </c>
      <c r="F249" s="152" t="s">
        <v>6045</v>
      </c>
      <c r="I249" s="149"/>
      <c r="L249" s="34"/>
      <c r="M249" s="150"/>
      <c r="T249" s="55"/>
      <c r="AT249" s="18" t="s">
        <v>255</v>
      </c>
      <c r="AU249" s="18" t="s">
        <v>21</v>
      </c>
    </row>
    <row r="250" spans="2:65" s="12" customFormat="1">
      <c r="B250" s="153"/>
      <c r="D250" s="147" t="s">
        <v>262</v>
      </c>
      <c r="E250" s="154" t="s">
        <v>29</v>
      </c>
      <c r="F250" s="155" t="s">
        <v>6046</v>
      </c>
      <c r="H250" s="156">
        <v>95.2</v>
      </c>
      <c r="I250" s="157"/>
      <c r="L250" s="153"/>
      <c r="M250" s="158"/>
      <c r="T250" s="159"/>
      <c r="AT250" s="154" t="s">
        <v>262</v>
      </c>
      <c r="AU250" s="154" t="s">
        <v>21</v>
      </c>
      <c r="AV250" s="12" t="s">
        <v>21</v>
      </c>
      <c r="AW250" s="12" t="s">
        <v>36</v>
      </c>
      <c r="AX250" s="12" t="s">
        <v>83</v>
      </c>
      <c r="AY250" s="154" t="s">
        <v>244</v>
      </c>
    </row>
    <row r="251" spans="2:65" s="1" customFormat="1" ht="16.5" customHeight="1">
      <c r="B251" s="34"/>
      <c r="C251" s="134" t="s">
        <v>497</v>
      </c>
      <c r="D251" s="134" t="s">
        <v>246</v>
      </c>
      <c r="E251" s="135" t="s">
        <v>6047</v>
      </c>
      <c r="F251" s="136" t="s">
        <v>6048</v>
      </c>
      <c r="G251" s="137" t="s">
        <v>249</v>
      </c>
      <c r="H251" s="138">
        <v>95.2</v>
      </c>
      <c r="I251" s="139"/>
      <c r="J251" s="140">
        <f>ROUND(I251*H251,2)</f>
        <v>0</v>
      </c>
      <c r="K251" s="136" t="s">
        <v>250</v>
      </c>
      <c r="L251" s="34"/>
      <c r="M251" s="141" t="s">
        <v>29</v>
      </c>
      <c r="N251" s="142" t="s">
        <v>46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251</v>
      </c>
      <c r="AT251" s="145" t="s">
        <v>246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251</v>
      </c>
      <c r="BM251" s="145" t="s">
        <v>6049</v>
      </c>
    </row>
    <row r="252" spans="2:65" s="1" customFormat="1" ht="19.5">
      <c r="B252" s="34"/>
      <c r="D252" s="147" t="s">
        <v>253</v>
      </c>
      <c r="F252" s="148" t="s">
        <v>6050</v>
      </c>
      <c r="I252" s="149"/>
      <c r="L252" s="34"/>
      <c r="M252" s="150"/>
      <c r="T252" s="55"/>
      <c r="AT252" s="18" t="s">
        <v>253</v>
      </c>
      <c r="AU252" s="18" t="s">
        <v>21</v>
      </c>
    </row>
    <row r="253" spans="2:65" s="1" customFormat="1">
      <c r="B253" s="34"/>
      <c r="D253" s="151" t="s">
        <v>255</v>
      </c>
      <c r="F253" s="152" t="s">
        <v>6051</v>
      </c>
      <c r="I253" s="149"/>
      <c r="L253" s="34"/>
      <c r="M253" s="150"/>
      <c r="T253" s="55"/>
      <c r="AT253" s="18" t="s">
        <v>255</v>
      </c>
      <c r="AU253" s="18" t="s">
        <v>21</v>
      </c>
    </row>
    <row r="254" spans="2:65" s="1" customFormat="1" ht="16.5" customHeight="1">
      <c r="B254" s="34"/>
      <c r="C254" s="134" t="s">
        <v>504</v>
      </c>
      <c r="D254" s="134" t="s">
        <v>246</v>
      </c>
      <c r="E254" s="135" t="s">
        <v>6052</v>
      </c>
      <c r="F254" s="136" t="s">
        <v>6053</v>
      </c>
      <c r="G254" s="137" t="s">
        <v>249</v>
      </c>
      <c r="H254" s="138">
        <v>120</v>
      </c>
      <c r="I254" s="139"/>
      <c r="J254" s="140">
        <f>ROUND(I254*H254,2)</f>
        <v>0</v>
      </c>
      <c r="K254" s="136" t="s">
        <v>250</v>
      </c>
      <c r="L254" s="34"/>
      <c r="M254" s="141" t="s">
        <v>29</v>
      </c>
      <c r="N254" s="142" t="s">
        <v>46</v>
      </c>
      <c r="P254" s="143">
        <f>O254*H254</f>
        <v>0</v>
      </c>
      <c r="Q254" s="143">
        <v>7.2000000000000005E-4</v>
      </c>
      <c r="R254" s="143">
        <f>Q254*H254</f>
        <v>8.6400000000000005E-2</v>
      </c>
      <c r="S254" s="143">
        <v>0</v>
      </c>
      <c r="T254" s="144">
        <f>S254*H254</f>
        <v>0</v>
      </c>
      <c r="AR254" s="145" t="s">
        <v>251</v>
      </c>
      <c r="AT254" s="145" t="s">
        <v>246</v>
      </c>
      <c r="AU254" s="145" t="s">
        <v>21</v>
      </c>
      <c r="AY254" s="18" t="s">
        <v>244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83</v>
      </c>
      <c r="BK254" s="146">
        <f>ROUND(I254*H254,2)</f>
        <v>0</v>
      </c>
      <c r="BL254" s="18" t="s">
        <v>251</v>
      </c>
      <c r="BM254" s="145" t="s">
        <v>6054</v>
      </c>
    </row>
    <row r="255" spans="2:65" s="1" customFormat="1">
      <c r="B255" s="34"/>
      <c r="D255" s="147" t="s">
        <v>253</v>
      </c>
      <c r="F255" s="148" t="s">
        <v>6055</v>
      </c>
      <c r="I255" s="149"/>
      <c r="L255" s="34"/>
      <c r="M255" s="150"/>
      <c r="T255" s="55"/>
      <c r="AT255" s="18" t="s">
        <v>253</v>
      </c>
      <c r="AU255" s="18" t="s">
        <v>21</v>
      </c>
    </row>
    <row r="256" spans="2:65" s="1" customFormat="1">
      <c r="B256" s="34"/>
      <c r="D256" s="151" t="s">
        <v>255</v>
      </c>
      <c r="F256" s="152" t="s">
        <v>6056</v>
      </c>
      <c r="I256" s="149"/>
      <c r="L256" s="34"/>
      <c r="M256" s="150"/>
      <c r="T256" s="55"/>
      <c r="AT256" s="18" t="s">
        <v>255</v>
      </c>
      <c r="AU256" s="18" t="s">
        <v>21</v>
      </c>
    </row>
    <row r="257" spans="2:65" s="12" customFormat="1">
      <c r="B257" s="153"/>
      <c r="D257" s="147" t="s">
        <v>262</v>
      </c>
      <c r="E257" s="154" t="s">
        <v>29</v>
      </c>
      <c r="F257" s="155" t="s">
        <v>6057</v>
      </c>
      <c r="H257" s="156">
        <v>120</v>
      </c>
      <c r="I257" s="157"/>
      <c r="L257" s="153"/>
      <c r="M257" s="158"/>
      <c r="T257" s="159"/>
      <c r="AT257" s="154" t="s">
        <v>262</v>
      </c>
      <c r="AU257" s="154" t="s">
        <v>21</v>
      </c>
      <c r="AV257" s="12" t="s">
        <v>21</v>
      </c>
      <c r="AW257" s="12" t="s">
        <v>36</v>
      </c>
      <c r="AX257" s="12" t="s">
        <v>83</v>
      </c>
      <c r="AY257" s="154" t="s">
        <v>244</v>
      </c>
    </row>
    <row r="258" spans="2:65" s="1" customFormat="1" ht="16.5" customHeight="1">
      <c r="B258" s="34"/>
      <c r="C258" s="134" t="s">
        <v>511</v>
      </c>
      <c r="D258" s="134" t="s">
        <v>246</v>
      </c>
      <c r="E258" s="135" t="s">
        <v>6058</v>
      </c>
      <c r="F258" s="136" t="s">
        <v>6059</v>
      </c>
      <c r="G258" s="137" t="s">
        <v>249</v>
      </c>
      <c r="H258" s="138">
        <v>120</v>
      </c>
      <c r="I258" s="139"/>
      <c r="J258" s="140">
        <f>ROUND(I258*H258,2)</f>
        <v>0</v>
      </c>
      <c r="K258" s="136" t="s">
        <v>250</v>
      </c>
      <c r="L258" s="34"/>
      <c r="M258" s="141" t="s">
        <v>29</v>
      </c>
      <c r="N258" s="142" t="s">
        <v>46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251</v>
      </c>
      <c r="AT258" s="145" t="s">
        <v>246</v>
      </c>
      <c r="AU258" s="145" t="s">
        <v>21</v>
      </c>
      <c r="AY258" s="18" t="s">
        <v>244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83</v>
      </c>
      <c r="BK258" s="146">
        <f>ROUND(I258*H258,2)</f>
        <v>0</v>
      </c>
      <c r="BL258" s="18" t="s">
        <v>251</v>
      </c>
      <c r="BM258" s="145" t="s">
        <v>6060</v>
      </c>
    </row>
    <row r="259" spans="2:65" s="1" customFormat="1" ht="19.5">
      <c r="B259" s="34"/>
      <c r="D259" s="147" t="s">
        <v>253</v>
      </c>
      <c r="F259" s="148" t="s">
        <v>6061</v>
      </c>
      <c r="I259" s="149"/>
      <c r="L259" s="34"/>
      <c r="M259" s="150"/>
      <c r="T259" s="55"/>
      <c r="AT259" s="18" t="s">
        <v>253</v>
      </c>
      <c r="AU259" s="18" t="s">
        <v>21</v>
      </c>
    </row>
    <row r="260" spans="2:65" s="1" customFormat="1">
      <c r="B260" s="34"/>
      <c r="D260" s="151" t="s">
        <v>255</v>
      </c>
      <c r="F260" s="152" t="s">
        <v>6062</v>
      </c>
      <c r="I260" s="149"/>
      <c r="L260" s="34"/>
      <c r="M260" s="150"/>
      <c r="T260" s="55"/>
      <c r="AT260" s="18" t="s">
        <v>255</v>
      </c>
      <c r="AU260" s="18" t="s">
        <v>21</v>
      </c>
    </row>
    <row r="261" spans="2:65" s="1" customFormat="1" ht="16.5" customHeight="1">
      <c r="B261" s="34"/>
      <c r="C261" s="134" t="s">
        <v>518</v>
      </c>
      <c r="D261" s="134" t="s">
        <v>246</v>
      </c>
      <c r="E261" s="135" t="s">
        <v>6063</v>
      </c>
      <c r="F261" s="136" t="s">
        <v>6064</v>
      </c>
      <c r="G261" s="137" t="s">
        <v>274</v>
      </c>
      <c r="H261" s="138">
        <v>150</v>
      </c>
      <c r="I261" s="139"/>
      <c r="J261" s="140">
        <f>ROUND(I261*H261,2)</f>
        <v>0</v>
      </c>
      <c r="K261" s="136" t="s">
        <v>250</v>
      </c>
      <c r="L261" s="34"/>
      <c r="M261" s="141" t="s">
        <v>29</v>
      </c>
      <c r="N261" s="142" t="s">
        <v>46</v>
      </c>
      <c r="P261" s="143">
        <f>O261*H261</f>
        <v>0</v>
      </c>
      <c r="Q261" s="143">
        <v>4.8000000000000001E-4</v>
      </c>
      <c r="R261" s="143">
        <f>Q261*H261</f>
        <v>7.2000000000000008E-2</v>
      </c>
      <c r="S261" s="143">
        <v>0</v>
      </c>
      <c r="T261" s="144">
        <f>S261*H261</f>
        <v>0</v>
      </c>
      <c r="AR261" s="145" t="s">
        <v>251</v>
      </c>
      <c r="AT261" s="145" t="s">
        <v>246</v>
      </c>
      <c r="AU261" s="145" t="s">
        <v>21</v>
      </c>
      <c r="AY261" s="18" t="s">
        <v>244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83</v>
      </c>
      <c r="BK261" s="146">
        <f>ROUND(I261*H261,2)</f>
        <v>0</v>
      </c>
      <c r="BL261" s="18" t="s">
        <v>251</v>
      </c>
      <c r="BM261" s="145" t="s">
        <v>6065</v>
      </c>
    </row>
    <row r="262" spans="2:65" s="1" customFormat="1">
      <c r="B262" s="34"/>
      <c r="D262" s="147" t="s">
        <v>253</v>
      </c>
      <c r="F262" s="148" t="s">
        <v>6066</v>
      </c>
      <c r="I262" s="149"/>
      <c r="L262" s="34"/>
      <c r="M262" s="150"/>
      <c r="T262" s="55"/>
      <c r="AT262" s="18" t="s">
        <v>253</v>
      </c>
      <c r="AU262" s="18" t="s">
        <v>21</v>
      </c>
    </row>
    <row r="263" spans="2:65" s="1" customFormat="1">
      <c r="B263" s="34"/>
      <c r="D263" s="151" t="s">
        <v>255</v>
      </c>
      <c r="F263" s="152" t="s">
        <v>6067</v>
      </c>
      <c r="I263" s="149"/>
      <c r="L263" s="34"/>
      <c r="M263" s="150"/>
      <c r="T263" s="55"/>
      <c r="AT263" s="18" t="s">
        <v>255</v>
      </c>
      <c r="AU263" s="18" t="s">
        <v>21</v>
      </c>
    </row>
    <row r="264" spans="2:65" s="12" customFormat="1">
      <c r="B264" s="153"/>
      <c r="D264" s="147" t="s">
        <v>262</v>
      </c>
      <c r="E264" s="154" t="s">
        <v>29</v>
      </c>
      <c r="F264" s="155" t="s">
        <v>6068</v>
      </c>
      <c r="H264" s="156">
        <v>150</v>
      </c>
      <c r="I264" s="157"/>
      <c r="L264" s="153"/>
      <c r="M264" s="158"/>
      <c r="T264" s="159"/>
      <c r="AT264" s="154" t="s">
        <v>262</v>
      </c>
      <c r="AU264" s="154" t="s">
        <v>21</v>
      </c>
      <c r="AV264" s="12" t="s">
        <v>21</v>
      </c>
      <c r="AW264" s="12" t="s">
        <v>36</v>
      </c>
      <c r="AX264" s="12" t="s">
        <v>83</v>
      </c>
      <c r="AY264" s="154" t="s">
        <v>244</v>
      </c>
    </row>
    <row r="265" spans="2:65" s="1" customFormat="1" ht="16.5" customHeight="1">
      <c r="B265" s="34"/>
      <c r="C265" s="134" t="s">
        <v>522</v>
      </c>
      <c r="D265" s="134" t="s">
        <v>246</v>
      </c>
      <c r="E265" s="135" t="s">
        <v>6069</v>
      </c>
      <c r="F265" s="136" t="s">
        <v>6070</v>
      </c>
      <c r="G265" s="137" t="s">
        <v>274</v>
      </c>
      <c r="H265" s="138">
        <v>150</v>
      </c>
      <c r="I265" s="139"/>
      <c r="J265" s="140">
        <f>ROUND(I265*H265,2)</f>
        <v>0</v>
      </c>
      <c r="K265" s="136" t="s">
        <v>250</v>
      </c>
      <c r="L265" s="34"/>
      <c r="M265" s="141" t="s">
        <v>29</v>
      </c>
      <c r="N265" s="142" t="s">
        <v>46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251</v>
      </c>
      <c r="AT265" s="145" t="s">
        <v>246</v>
      </c>
      <c r="AU265" s="145" t="s">
        <v>21</v>
      </c>
      <c r="AY265" s="18" t="s">
        <v>244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83</v>
      </c>
      <c r="BK265" s="146">
        <f>ROUND(I265*H265,2)</f>
        <v>0</v>
      </c>
      <c r="BL265" s="18" t="s">
        <v>251</v>
      </c>
      <c r="BM265" s="145" t="s">
        <v>6071</v>
      </c>
    </row>
    <row r="266" spans="2:65" s="1" customFormat="1">
      <c r="B266" s="34"/>
      <c r="D266" s="147" t="s">
        <v>253</v>
      </c>
      <c r="F266" s="148" t="s">
        <v>6072</v>
      </c>
      <c r="I266" s="149"/>
      <c r="L266" s="34"/>
      <c r="M266" s="150"/>
      <c r="T266" s="55"/>
      <c r="AT266" s="18" t="s">
        <v>253</v>
      </c>
      <c r="AU266" s="18" t="s">
        <v>21</v>
      </c>
    </row>
    <row r="267" spans="2:65" s="1" customFormat="1">
      <c r="B267" s="34"/>
      <c r="D267" s="151" t="s">
        <v>255</v>
      </c>
      <c r="F267" s="152" t="s">
        <v>6073</v>
      </c>
      <c r="I267" s="149"/>
      <c r="L267" s="34"/>
      <c r="M267" s="150"/>
      <c r="T267" s="55"/>
      <c r="AT267" s="18" t="s">
        <v>255</v>
      </c>
      <c r="AU267" s="18" t="s">
        <v>21</v>
      </c>
    </row>
    <row r="268" spans="2:65" s="1" customFormat="1" ht="16.5" customHeight="1">
      <c r="B268" s="34"/>
      <c r="C268" s="134" t="s">
        <v>531</v>
      </c>
      <c r="D268" s="134" t="s">
        <v>246</v>
      </c>
      <c r="E268" s="135" t="s">
        <v>6074</v>
      </c>
      <c r="F268" s="136" t="s">
        <v>6075</v>
      </c>
      <c r="G268" s="137" t="s">
        <v>249</v>
      </c>
      <c r="H268" s="138">
        <v>148</v>
      </c>
      <c r="I268" s="139"/>
      <c r="J268" s="140">
        <f>ROUND(I268*H268,2)</f>
        <v>0</v>
      </c>
      <c r="K268" s="136" t="s">
        <v>250</v>
      </c>
      <c r="L268" s="34"/>
      <c r="M268" s="141" t="s">
        <v>29</v>
      </c>
      <c r="N268" s="142" t="s">
        <v>46</v>
      </c>
      <c r="P268" s="143">
        <f>O268*H268</f>
        <v>0</v>
      </c>
      <c r="Q268" s="143">
        <v>2.2699999999999999E-3</v>
      </c>
      <c r="R268" s="143">
        <f>Q268*H268</f>
        <v>0.33595999999999998</v>
      </c>
      <c r="S268" s="143">
        <v>0</v>
      </c>
      <c r="T268" s="144">
        <f>S268*H268</f>
        <v>0</v>
      </c>
      <c r="AR268" s="145" t="s">
        <v>251</v>
      </c>
      <c r="AT268" s="145" t="s">
        <v>246</v>
      </c>
      <c r="AU268" s="145" t="s">
        <v>21</v>
      </c>
      <c r="AY268" s="18" t="s">
        <v>244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83</v>
      </c>
      <c r="BK268" s="146">
        <f>ROUND(I268*H268,2)</f>
        <v>0</v>
      </c>
      <c r="BL268" s="18" t="s">
        <v>251</v>
      </c>
      <c r="BM268" s="145" t="s">
        <v>6076</v>
      </c>
    </row>
    <row r="269" spans="2:65" s="1" customFormat="1">
      <c r="B269" s="34"/>
      <c r="D269" s="147" t="s">
        <v>253</v>
      </c>
      <c r="F269" s="148" t="s">
        <v>6077</v>
      </c>
      <c r="I269" s="149"/>
      <c r="L269" s="34"/>
      <c r="M269" s="150"/>
      <c r="T269" s="55"/>
      <c r="AT269" s="18" t="s">
        <v>253</v>
      </c>
      <c r="AU269" s="18" t="s">
        <v>21</v>
      </c>
    </row>
    <row r="270" spans="2:65" s="1" customFormat="1">
      <c r="B270" s="34"/>
      <c r="D270" s="151" t="s">
        <v>255</v>
      </c>
      <c r="F270" s="152" t="s">
        <v>6078</v>
      </c>
      <c r="I270" s="149"/>
      <c r="L270" s="34"/>
      <c r="M270" s="150"/>
      <c r="T270" s="55"/>
      <c r="AT270" s="18" t="s">
        <v>255</v>
      </c>
      <c r="AU270" s="18" t="s">
        <v>21</v>
      </c>
    </row>
    <row r="271" spans="2:65" s="12" customFormat="1">
      <c r="B271" s="153"/>
      <c r="D271" s="147" t="s">
        <v>262</v>
      </c>
      <c r="E271" s="154" t="s">
        <v>29</v>
      </c>
      <c r="F271" s="155" t="s">
        <v>6079</v>
      </c>
      <c r="H271" s="156">
        <v>110</v>
      </c>
      <c r="I271" s="157"/>
      <c r="L271" s="153"/>
      <c r="M271" s="158"/>
      <c r="T271" s="159"/>
      <c r="AT271" s="154" t="s">
        <v>262</v>
      </c>
      <c r="AU271" s="154" t="s">
        <v>21</v>
      </c>
      <c r="AV271" s="12" t="s">
        <v>21</v>
      </c>
      <c r="AW271" s="12" t="s">
        <v>36</v>
      </c>
      <c r="AX271" s="12" t="s">
        <v>75</v>
      </c>
      <c r="AY271" s="154" t="s">
        <v>244</v>
      </c>
    </row>
    <row r="272" spans="2:65" s="12" customFormat="1">
      <c r="B272" s="153"/>
      <c r="D272" s="147" t="s">
        <v>262</v>
      </c>
      <c r="E272" s="154" t="s">
        <v>29</v>
      </c>
      <c r="F272" s="155" t="s">
        <v>6080</v>
      </c>
      <c r="H272" s="156">
        <v>38</v>
      </c>
      <c r="I272" s="157"/>
      <c r="L272" s="153"/>
      <c r="M272" s="158"/>
      <c r="T272" s="159"/>
      <c r="AT272" s="154" t="s">
        <v>262</v>
      </c>
      <c r="AU272" s="154" t="s">
        <v>21</v>
      </c>
      <c r="AV272" s="12" t="s">
        <v>21</v>
      </c>
      <c r="AW272" s="12" t="s">
        <v>36</v>
      </c>
      <c r="AX272" s="12" t="s">
        <v>75</v>
      </c>
      <c r="AY272" s="154" t="s">
        <v>244</v>
      </c>
    </row>
    <row r="273" spans="2:65" s="14" customFormat="1">
      <c r="B273" s="168"/>
      <c r="D273" s="147" t="s">
        <v>262</v>
      </c>
      <c r="E273" s="169" t="s">
        <v>5838</v>
      </c>
      <c r="F273" s="170" t="s">
        <v>321</v>
      </c>
      <c r="H273" s="171">
        <v>148</v>
      </c>
      <c r="I273" s="172"/>
      <c r="L273" s="168"/>
      <c r="M273" s="173"/>
      <c r="T273" s="174"/>
      <c r="AT273" s="169" t="s">
        <v>262</v>
      </c>
      <c r="AU273" s="169" t="s">
        <v>21</v>
      </c>
      <c r="AV273" s="14" t="s">
        <v>264</v>
      </c>
      <c r="AW273" s="14" t="s">
        <v>36</v>
      </c>
      <c r="AX273" s="14" t="s">
        <v>83</v>
      </c>
      <c r="AY273" s="169" t="s">
        <v>244</v>
      </c>
    </row>
    <row r="274" spans="2:65" s="1" customFormat="1" ht="16.5" customHeight="1">
      <c r="B274" s="34"/>
      <c r="C274" s="134" t="s">
        <v>535</v>
      </c>
      <c r="D274" s="134" t="s">
        <v>246</v>
      </c>
      <c r="E274" s="135" t="s">
        <v>6081</v>
      </c>
      <c r="F274" s="136" t="s">
        <v>6082</v>
      </c>
      <c r="G274" s="137" t="s">
        <v>249</v>
      </c>
      <c r="H274" s="138">
        <v>148</v>
      </c>
      <c r="I274" s="139"/>
      <c r="J274" s="140">
        <f>ROUND(I274*H274,2)</f>
        <v>0</v>
      </c>
      <c r="K274" s="136" t="s">
        <v>250</v>
      </c>
      <c r="L274" s="34"/>
      <c r="M274" s="141" t="s">
        <v>29</v>
      </c>
      <c r="N274" s="142" t="s">
        <v>46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251</v>
      </c>
      <c r="AT274" s="145" t="s">
        <v>246</v>
      </c>
      <c r="AU274" s="145" t="s">
        <v>21</v>
      </c>
      <c r="AY274" s="18" t="s">
        <v>244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83</v>
      </c>
      <c r="BK274" s="146">
        <f>ROUND(I274*H274,2)</f>
        <v>0</v>
      </c>
      <c r="BL274" s="18" t="s">
        <v>251</v>
      </c>
      <c r="BM274" s="145" t="s">
        <v>6083</v>
      </c>
    </row>
    <row r="275" spans="2:65" s="1" customFormat="1" ht="19.5">
      <c r="B275" s="34"/>
      <c r="D275" s="147" t="s">
        <v>253</v>
      </c>
      <c r="F275" s="148" t="s">
        <v>6084</v>
      </c>
      <c r="I275" s="149"/>
      <c r="L275" s="34"/>
      <c r="M275" s="150"/>
      <c r="T275" s="55"/>
      <c r="AT275" s="18" t="s">
        <v>253</v>
      </c>
      <c r="AU275" s="18" t="s">
        <v>21</v>
      </c>
    </row>
    <row r="276" spans="2:65" s="1" customFormat="1">
      <c r="B276" s="34"/>
      <c r="D276" s="151" t="s">
        <v>255</v>
      </c>
      <c r="F276" s="152" t="s">
        <v>6085</v>
      </c>
      <c r="I276" s="149"/>
      <c r="L276" s="34"/>
      <c r="M276" s="150"/>
      <c r="T276" s="55"/>
      <c r="AT276" s="18" t="s">
        <v>255</v>
      </c>
      <c r="AU276" s="18" t="s">
        <v>21</v>
      </c>
    </row>
    <row r="277" spans="2:65" s="12" customFormat="1">
      <c r="B277" s="153"/>
      <c r="D277" s="147" t="s">
        <v>262</v>
      </c>
      <c r="E277" s="154" t="s">
        <v>29</v>
      </c>
      <c r="F277" s="155" t="s">
        <v>5838</v>
      </c>
      <c r="H277" s="156">
        <v>148</v>
      </c>
      <c r="I277" s="157"/>
      <c r="L277" s="153"/>
      <c r="M277" s="158"/>
      <c r="T277" s="159"/>
      <c r="AT277" s="154" t="s">
        <v>262</v>
      </c>
      <c r="AU277" s="154" t="s">
        <v>21</v>
      </c>
      <c r="AV277" s="12" t="s">
        <v>21</v>
      </c>
      <c r="AW277" s="12" t="s">
        <v>36</v>
      </c>
      <c r="AX277" s="12" t="s">
        <v>83</v>
      </c>
      <c r="AY277" s="154" t="s">
        <v>244</v>
      </c>
    </row>
    <row r="278" spans="2:65" s="1" customFormat="1" ht="21.75" customHeight="1">
      <c r="B278" s="34"/>
      <c r="C278" s="134" t="s">
        <v>539</v>
      </c>
      <c r="D278" s="134" t="s">
        <v>246</v>
      </c>
      <c r="E278" s="135" t="s">
        <v>6086</v>
      </c>
      <c r="F278" s="136" t="s">
        <v>6087</v>
      </c>
      <c r="G278" s="137" t="s">
        <v>274</v>
      </c>
      <c r="H278" s="138">
        <v>84</v>
      </c>
      <c r="I278" s="139"/>
      <c r="J278" s="140">
        <f>ROUND(I278*H278,2)</f>
        <v>0</v>
      </c>
      <c r="K278" s="136" t="s">
        <v>250</v>
      </c>
      <c r="L278" s="34"/>
      <c r="M278" s="141" t="s">
        <v>29</v>
      </c>
      <c r="N278" s="142" t="s">
        <v>46</v>
      </c>
      <c r="P278" s="143">
        <f>O278*H278</f>
        <v>0</v>
      </c>
      <c r="Q278" s="143">
        <v>4.8000000000000001E-4</v>
      </c>
      <c r="R278" s="143">
        <f>Q278*H278</f>
        <v>4.0320000000000002E-2</v>
      </c>
      <c r="S278" s="143">
        <v>0</v>
      </c>
      <c r="T278" s="144">
        <f>S278*H278</f>
        <v>0</v>
      </c>
      <c r="AR278" s="145" t="s">
        <v>251</v>
      </c>
      <c r="AT278" s="145" t="s">
        <v>246</v>
      </c>
      <c r="AU278" s="145" t="s">
        <v>21</v>
      </c>
      <c r="AY278" s="18" t="s">
        <v>244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83</v>
      </c>
      <c r="BK278" s="146">
        <f>ROUND(I278*H278,2)</f>
        <v>0</v>
      </c>
      <c r="BL278" s="18" t="s">
        <v>251</v>
      </c>
      <c r="BM278" s="145" t="s">
        <v>6088</v>
      </c>
    </row>
    <row r="279" spans="2:65" s="1" customFormat="1" ht="19.5">
      <c r="B279" s="34"/>
      <c r="D279" s="147" t="s">
        <v>253</v>
      </c>
      <c r="F279" s="148" t="s">
        <v>6089</v>
      </c>
      <c r="I279" s="149"/>
      <c r="L279" s="34"/>
      <c r="M279" s="150"/>
      <c r="T279" s="55"/>
      <c r="AT279" s="18" t="s">
        <v>253</v>
      </c>
      <c r="AU279" s="18" t="s">
        <v>21</v>
      </c>
    </row>
    <row r="280" spans="2:65" s="1" customFormat="1">
      <c r="B280" s="34"/>
      <c r="D280" s="151" t="s">
        <v>255</v>
      </c>
      <c r="F280" s="152" t="s">
        <v>6090</v>
      </c>
      <c r="I280" s="149"/>
      <c r="L280" s="34"/>
      <c r="M280" s="150"/>
      <c r="T280" s="55"/>
      <c r="AT280" s="18" t="s">
        <v>255</v>
      </c>
      <c r="AU280" s="18" t="s">
        <v>21</v>
      </c>
    </row>
    <row r="281" spans="2:65" s="12" customFormat="1">
      <c r="B281" s="153"/>
      <c r="D281" s="147" t="s">
        <v>262</v>
      </c>
      <c r="E281" s="154" t="s">
        <v>29</v>
      </c>
      <c r="F281" s="155" t="s">
        <v>6091</v>
      </c>
      <c r="H281" s="156">
        <v>60</v>
      </c>
      <c r="I281" s="157"/>
      <c r="L281" s="153"/>
      <c r="M281" s="158"/>
      <c r="T281" s="159"/>
      <c r="AT281" s="154" t="s">
        <v>262</v>
      </c>
      <c r="AU281" s="154" t="s">
        <v>21</v>
      </c>
      <c r="AV281" s="12" t="s">
        <v>21</v>
      </c>
      <c r="AW281" s="12" t="s">
        <v>36</v>
      </c>
      <c r="AX281" s="12" t="s">
        <v>75</v>
      </c>
      <c r="AY281" s="154" t="s">
        <v>244</v>
      </c>
    </row>
    <row r="282" spans="2:65" s="12" customFormat="1">
      <c r="B282" s="153"/>
      <c r="D282" s="147" t="s">
        <v>262</v>
      </c>
      <c r="E282" s="154" t="s">
        <v>29</v>
      </c>
      <c r="F282" s="155" t="s">
        <v>6092</v>
      </c>
      <c r="H282" s="156">
        <v>24</v>
      </c>
      <c r="I282" s="157"/>
      <c r="L282" s="153"/>
      <c r="M282" s="158"/>
      <c r="T282" s="159"/>
      <c r="AT282" s="154" t="s">
        <v>262</v>
      </c>
      <c r="AU282" s="154" t="s">
        <v>21</v>
      </c>
      <c r="AV282" s="12" t="s">
        <v>21</v>
      </c>
      <c r="AW282" s="12" t="s">
        <v>36</v>
      </c>
      <c r="AX282" s="12" t="s">
        <v>75</v>
      </c>
      <c r="AY282" s="154" t="s">
        <v>244</v>
      </c>
    </row>
    <row r="283" spans="2:65" s="14" customFormat="1">
      <c r="B283" s="168"/>
      <c r="D283" s="147" t="s">
        <v>262</v>
      </c>
      <c r="E283" s="169" t="s">
        <v>5842</v>
      </c>
      <c r="F283" s="170" t="s">
        <v>321</v>
      </c>
      <c r="H283" s="171">
        <v>84</v>
      </c>
      <c r="I283" s="172"/>
      <c r="L283" s="168"/>
      <c r="M283" s="173"/>
      <c r="T283" s="174"/>
      <c r="AT283" s="169" t="s">
        <v>262</v>
      </c>
      <c r="AU283" s="169" t="s">
        <v>21</v>
      </c>
      <c r="AV283" s="14" t="s">
        <v>264</v>
      </c>
      <c r="AW283" s="14" t="s">
        <v>36</v>
      </c>
      <c r="AX283" s="14" t="s">
        <v>83</v>
      </c>
      <c r="AY283" s="169" t="s">
        <v>244</v>
      </c>
    </row>
    <row r="284" spans="2:65" s="1" customFormat="1" ht="21.75" customHeight="1">
      <c r="B284" s="34"/>
      <c r="C284" s="134" t="s">
        <v>543</v>
      </c>
      <c r="D284" s="134" t="s">
        <v>246</v>
      </c>
      <c r="E284" s="135" t="s">
        <v>6093</v>
      </c>
      <c r="F284" s="136" t="s">
        <v>6094</v>
      </c>
      <c r="G284" s="137" t="s">
        <v>274</v>
      </c>
      <c r="H284" s="138">
        <v>84</v>
      </c>
      <c r="I284" s="139"/>
      <c r="J284" s="140">
        <f>ROUND(I284*H284,2)</f>
        <v>0</v>
      </c>
      <c r="K284" s="136" t="s">
        <v>250</v>
      </c>
      <c r="L284" s="34"/>
      <c r="M284" s="141" t="s">
        <v>29</v>
      </c>
      <c r="N284" s="142" t="s">
        <v>46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251</v>
      </c>
      <c r="AT284" s="145" t="s">
        <v>246</v>
      </c>
      <c r="AU284" s="145" t="s">
        <v>21</v>
      </c>
      <c r="AY284" s="18" t="s">
        <v>244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83</v>
      </c>
      <c r="BK284" s="146">
        <f>ROUND(I284*H284,2)</f>
        <v>0</v>
      </c>
      <c r="BL284" s="18" t="s">
        <v>251</v>
      </c>
      <c r="BM284" s="145" t="s">
        <v>6095</v>
      </c>
    </row>
    <row r="285" spans="2:65" s="1" customFormat="1" ht="19.5">
      <c r="B285" s="34"/>
      <c r="D285" s="147" t="s">
        <v>253</v>
      </c>
      <c r="F285" s="148" t="s">
        <v>6096</v>
      </c>
      <c r="I285" s="149"/>
      <c r="L285" s="34"/>
      <c r="M285" s="150"/>
      <c r="T285" s="55"/>
      <c r="AT285" s="18" t="s">
        <v>253</v>
      </c>
      <c r="AU285" s="18" t="s">
        <v>21</v>
      </c>
    </row>
    <row r="286" spans="2:65" s="1" customFormat="1">
      <c r="B286" s="34"/>
      <c r="D286" s="151" t="s">
        <v>255</v>
      </c>
      <c r="F286" s="152" t="s">
        <v>6097</v>
      </c>
      <c r="I286" s="149"/>
      <c r="L286" s="34"/>
      <c r="M286" s="150"/>
      <c r="T286" s="55"/>
      <c r="AT286" s="18" t="s">
        <v>255</v>
      </c>
      <c r="AU286" s="18" t="s">
        <v>21</v>
      </c>
    </row>
    <row r="287" spans="2:65" s="12" customFormat="1">
      <c r="B287" s="153"/>
      <c r="D287" s="147" t="s">
        <v>262</v>
      </c>
      <c r="E287" s="154" t="s">
        <v>29</v>
      </c>
      <c r="F287" s="155" t="s">
        <v>5842</v>
      </c>
      <c r="H287" s="156">
        <v>84</v>
      </c>
      <c r="I287" s="157"/>
      <c r="L287" s="153"/>
      <c r="M287" s="158"/>
      <c r="T287" s="159"/>
      <c r="AT287" s="154" t="s">
        <v>262</v>
      </c>
      <c r="AU287" s="154" t="s">
        <v>21</v>
      </c>
      <c r="AV287" s="12" t="s">
        <v>21</v>
      </c>
      <c r="AW287" s="12" t="s">
        <v>36</v>
      </c>
      <c r="AX287" s="12" t="s">
        <v>83</v>
      </c>
      <c r="AY287" s="154" t="s">
        <v>244</v>
      </c>
    </row>
    <row r="288" spans="2:65" s="1" customFormat="1" ht="21.75" customHeight="1">
      <c r="B288" s="34"/>
      <c r="C288" s="134" t="s">
        <v>550</v>
      </c>
      <c r="D288" s="134" t="s">
        <v>246</v>
      </c>
      <c r="E288" s="135" t="s">
        <v>6098</v>
      </c>
      <c r="F288" s="136" t="s">
        <v>6099</v>
      </c>
      <c r="G288" s="137" t="s">
        <v>274</v>
      </c>
      <c r="H288" s="138">
        <v>380.76</v>
      </c>
      <c r="I288" s="139"/>
      <c r="J288" s="140">
        <f>ROUND(I288*H288,2)</f>
        <v>0</v>
      </c>
      <c r="K288" s="136" t="s">
        <v>250</v>
      </c>
      <c r="L288" s="34"/>
      <c r="M288" s="141" t="s">
        <v>29</v>
      </c>
      <c r="N288" s="142" t="s">
        <v>46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251</v>
      </c>
      <c r="AT288" s="145" t="s">
        <v>246</v>
      </c>
      <c r="AU288" s="145" t="s">
        <v>21</v>
      </c>
      <c r="AY288" s="18" t="s">
        <v>244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83</v>
      </c>
      <c r="BK288" s="146">
        <f>ROUND(I288*H288,2)</f>
        <v>0</v>
      </c>
      <c r="BL288" s="18" t="s">
        <v>251</v>
      </c>
      <c r="BM288" s="145" t="s">
        <v>6100</v>
      </c>
    </row>
    <row r="289" spans="2:65" s="1" customFormat="1" ht="19.5">
      <c r="B289" s="34"/>
      <c r="D289" s="147" t="s">
        <v>253</v>
      </c>
      <c r="F289" s="148" t="s">
        <v>6101</v>
      </c>
      <c r="I289" s="149"/>
      <c r="L289" s="34"/>
      <c r="M289" s="150"/>
      <c r="T289" s="55"/>
      <c r="AT289" s="18" t="s">
        <v>253</v>
      </c>
      <c r="AU289" s="18" t="s">
        <v>21</v>
      </c>
    </row>
    <row r="290" spans="2:65" s="1" customFormat="1">
      <c r="B290" s="34"/>
      <c r="D290" s="151" t="s">
        <v>255</v>
      </c>
      <c r="F290" s="152" t="s">
        <v>6102</v>
      </c>
      <c r="I290" s="149"/>
      <c r="L290" s="34"/>
      <c r="M290" s="150"/>
      <c r="T290" s="55"/>
      <c r="AT290" s="18" t="s">
        <v>255</v>
      </c>
      <c r="AU290" s="18" t="s">
        <v>21</v>
      </c>
    </row>
    <row r="291" spans="2:65" s="12" customFormat="1">
      <c r="B291" s="153"/>
      <c r="D291" s="147" t="s">
        <v>262</v>
      </c>
      <c r="E291" s="154" t="s">
        <v>29</v>
      </c>
      <c r="F291" s="155" t="s">
        <v>6103</v>
      </c>
      <c r="H291" s="156">
        <v>380.76</v>
      </c>
      <c r="I291" s="157"/>
      <c r="L291" s="153"/>
      <c r="M291" s="158"/>
      <c r="T291" s="159"/>
      <c r="AT291" s="154" t="s">
        <v>262</v>
      </c>
      <c r="AU291" s="154" t="s">
        <v>21</v>
      </c>
      <c r="AV291" s="12" t="s">
        <v>21</v>
      </c>
      <c r="AW291" s="12" t="s">
        <v>36</v>
      </c>
      <c r="AX291" s="12" t="s">
        <v>83</v>
      </c>
      <c r="AY291" s="154" t="s">
        <v>244</v>
      </c>
    </row>
    <row r="292" spans="2:65" s="1" customFormat="1" ht="21.75" customHeight="1">
      <c r="B292" s="34"/>
      <c r="C292" s="134" t="s">
        <v>557</v>
      </c>
      <c r="D292" s="134" t="s">
        <v>246</v>
      </c>
      <c r="E292" s="135" t="s">
        <v>4667</v>
      </c>
      <c r="F292" s="136" t="s">
        <v>4668</v>
      </c>
      <c r="G292" s="137" t="s">
        <v>274</v>
      </c>
      <c r="H292" s="138">
        <v>135.78</v>
      </c>
      <c r="I292" s="139"/>
      <c r="J292" s="140">
        <f>ROUND(I292*H292,2)</f>
        <v>0</v>
      </c>
      <c r="K292" s="136" t="s">
        <v>250</v>
      </c>
      <c r="L292" s="34"/>
      <c r="M292" s="141" t="s">
        <v>29</v>
      </c>
      <c r="N292" s="142" t="s">
        <v>46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251</v>
      </c>
      <c r="AT292" s="145" t="s">
        <v>246</v>
      </c>
      <c r="AU292" s="145" t="s">
        <v>21</v>
      </c>
      <c r="AY292" s="18" t="s">
        <v>244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83</v>
      </c>
      <c r="BK292" s="146">
        <f>ROUND(I292*H292,2)</f>
        <v>0</v>
      </c>
      <c r="BL292" s="18" t="s">
        <v>251</v>
      </c>
      <c r="BM292" s="145" t="s">
        <v>6104</v>
      </c>
    </row>
    <row r="293" spans="2:65" s="1" customFormat="1" ht="19.5">
      <c r="B293" s="34"/>
      <c r="D293" s="147" t="s">
        <v>253</v>
      </c>
      <c r="F293" s="148" t="s">
        <v>4670</v>
      </c>
      <c r="I293" s="149"/>
      <c r="L293" s="34"/>
      <c r="M293" s="150"/>
      <c r="T293" s="55"/>
      <c r="AT293" s="18" t="s">
        <v>253</v>
      </c>
      <c r="AU293" s="18" t="s">
        <v>21</v>
      </c>
    </row>
    <row r="294" spans="2:65" s="1" customFormat="1">
      <c r="B294" s="34"/>
      <c r="D294" s="151" t="s">
        <v>255</v>
      </c>
      <c r="F294" s="152" t="s">
        <v>4671</v>
      </c>
      <c r="I294" s="149"/>
      <c r="L294" s="34"/>
      <c r="M294" s="150"/>
      <c r="T294" s="55"/>
      <c r="AT294" s="18" t="s">
        <v>255</v>
      </c>
      <c r="AU294" s="18" t="s">
        <v>21</v>
      </c>
    </row>
    <row r="295" spans="2:65" s="12" customFormat="1">
      <c r="B295" s="153"/>
      <c r="D295" s="147" t="s">
        <v>262</v>
      </c>
      <c r="E295" s="154" t="s">
        <v>5846</v>
      </c>
      <c r="F295" s="155" t="s">
        <v>6105</v>
      </c>
      <c r="H295" s="156">
        <v>135.78</v>
      </c>
      <c r="I295" s="157"/>
      <c r="L295" s="153"/>
      <c r="M295" s="158"/>
      <c r="T295" s="159"/>
      <c r="AT295" s="154" t="s">
        <v>262</v>
      </c>
      <c r="AU295" s="154" t="s">
        <v>21</v>
      </c>
      <c r="AV295" s="12" t="s">
        <v>21</v>
      </c>
      <c r="AW295" s="12" t="s">
        <v>36</v>
      </c>
      <c r="AX295" s="12" t="s">
        <v>83</v>
      </c>
      <c r="AY295" s="154" t="s">
        <v>244</v>
      </c>
    </row>
    <row r="296" spans="2:65" s="1" customFormat="1" ht="24.2" customHeight="1">
      <c r="B296" s="34"/>
      <c r="C296" s="134" t="s">
        <v>563</v>
      </c>
      <c r="D296" s="134" t="s">
        <v>246</v>
      </c>
      <c r="E296" s="135" t="s">
        <v>4673</v>
      </c>
      <c r="F296" s="136" t="s">
        <v>4674</v>
      </c>
      <c r="G296" s="137" t="s">
        <v>274</v>
      </c>
      <c r="H296" s="138">
        <v>678.9</v>
      </c>
      <c r="I296" s="139"/>
      <c r="J296" s="140">
        <f>ROUND(I296*H296,2)</f>
        <v>0</v>
      </c>
      <c r="K296" s="136" t="s">
        <v>250</v>
      </c>
      <c r="L296" s="34"/>
      <c r="M296" s="141" t="s">
        <v>29</v>
      </c>
      <c r="N296" s="142" t="s">
        <v>46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251</v>
      </c>
      <c r="AT296" s="145" t="s">
        <v>246</v>
      </c>
      <c r="AU296" s="145" t="s">
        <v>21</v>
      </c>
      <c r="AY296" s="18" t="s">
        <v>244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83</v>
      </c>
      <c r="BK296" s="146">
        <f>ROUND(I296*H296,2)</f>
        <v>0</v>
      </c>
      <c r="BL296" s="18" t="s">
        <v>251</v>
      </c>
      <c r="BM296" s="145" t="s">
        <v>6106</v>
      </c>
    </row>
    <row r="297" spans="2:65" s="1" customFormat="1" ht="19.5">
      <c r="B297" s="34"/>
      <c r="D297" s="147" t="s">
        <v>253</v>
      </c>
      <c r="F297" s="148" t="s">
        <v>4676</v>
      </c>
      <c r="I297" s="149"/>
      <c r="L297" s="34"/>
      <c r="M297" s="150"/>
      <c r="T297" s="55"/>
      <c r="AT297" s="18" t="s">
        <v>253</v>
      </c>
      <c r="AU297" s="18" t="s">
        <v>21</v>
      </c>
    </row>
    <row r="298" spans="2:65" s="1" customFormat="1">
      <c r="B298" s="34"/>
      <c r="D298" s="151" t="s">
        <v>255</v>
      </c>
      <c r="F298" s="152" t="s">
        <v>4677</v>
      </c>
      <c r="I298" s="149"/>
      <c r="L298" s="34"/>
      <c r="M298" s="150"/>
      <c r="T298" s="55"/>
      <c r="AT298" s="18" t="s">
        <v>255</v>
      </c>
      <c r="AU298" s="18" t="s">
        <v>21</v>
      </c>
    </row>
    <row r="299" spans="2:65" s="12" customFormat="1">
      <c r="B299" s="153"/>
      <c r="D299" s="147" t="s">
        <v>262</v>
      </c>
      <c r="E299" s="154" t="s">
        <v>29</v>
      </c>
      <c r="F299" s="155" t="s">
        <v>6107</v>
      </c>
      <c r="H299" s="156">
        <v>678.9</v>
      </c>
      <c r="I299" s="157"/>
      <c r="L299" s="153"/>
      <c r="M299" s="158"/>
      <c r="T299" s="159"/>
      <c r="AT299" s="154" t="s">
        <v>262</v>
      </c>
      <c r="AU299" s="154" t="s">
        <v>21</v>
      </c>
      <c r="AV299" s="12" t="s">
        <v>21</v>
      </c>
      <c r="AW299" s="12" t="s">
        <v>36</v>
      </c>
      <c r="AX299" s="12" t="s">
        <v>83</v>
      </c>
      <c r="AY299" s="154" t="s">
        <v>244</v>
      </c>
    </row>
    <row r="300" spans="2:65" s="1" customFormat="1" ht="16.5" customHeight="1">
      <c r="B300" s="34"/>
      <c r="C300" s="134" t="s">
        <v>570</v>
      </c>
      <c r="D300" s="134" t="s">
        <v>246</v>
      </c>
      <c r="E300" s="135" t="s">
        <v>341</v>
      </c>
      <c r="F300" s="136" t="s">
        <v>342</v>
      </c>
      <c r="G300" s="137" t="s">
        <v>274</v>
      </c>
      <c r="H300" s="138">
        <v>190.38</v>
      </c>
      <c r="I300" s="139"/>
      <c r="J300" s="140">
        <f>ROUND(I300*H300,2)</f>
        <v>0</v>
      </c>
      <c r="K300" s="136" t="s">
        <v>250</v>
      </c>
      <c r="L300" s="34"/>
      <c r="M300" s="141" t="s">
        <v>29</v>
      </c>
      <c r="N300" s="142" t="s">
        <v>46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251</v>
      </c>
      <c r="AT300" s="145" t="s">
        <v>246</v>
      </c>
      <c r="AU300" s="145" t="s">
        <v>21</v>
      </c>
      <c r="AY300" s="18" t="s">
        <v>244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83</v>
      </c>
      <c r="BK300" s="146">
        <f>ROUND(I300*H300,2)</f>
        <v>0</v>
      </c>
      <c r="BL300" s="18" t="s">
        <v>251</v>
      </c>
      <c r="BM300" s="145" t="s">
        <v>6108</v>
      </c>
    </row>
    <row r="301" spans="2:65" s="1" customFormat="1" ht="19.5">
      <c r="B301" s="34"/>
      <c r="D301" s="147" t="s">
        <v>253</v>
      </c>
      <c r="F301" s="148" t="s">
        <v>344</v>
      </c>
      <c r="I301" s="149"/>
      <c r="L301" s="34"/>
      <c r="M301" s="150"/>
      <c r="T301" s="55"/>
      <c r="AT301" s="18" t="s">
        <v>253</v>
      </c>
      <c r="AU301" s="18" t="s">
        <v>21</v>
      </c>
    </row>
    <row r="302" spans="2:65" s="1" customFormat="1">
      <c r="B302" s="34"/>
      <c r="D302" s="151" t="s">
        <v>255</v>
      </c>
      <c r="F302" s="152" t="s">
        <v>345</v>
      </c>
      <c r="I302" s="149"/>
      <c r="L302" s="34"/>
      <c r="M302" s="150"/>
      <c r="T302" s="55"/>
      <c r="AT302" s="18" t="s">
        <v>255</v>
      </c>
      <c r="AU302" s="18" t="s">
        <v>21</v>
      </c>
    </row>
    <row r="303" spans="2:65" s="12" customFormat="1">
      <c r="B303" s="153"/>
      <c r="D303" s="147" t="s">
        <v>262</v>
      </c>
      <c r="E303" s="154" t="s">
        <v>29</v>
      </c>
      <c r="F303" s="155" t="s">
        <v>5850</v>
      </c>
      <c r="H303" s="156">
        <v>190.38</v>
      </c>
      <c r="I303" s="157"/>
      <c r="L303" s="153"/>
      <c r="M303" s="158"/>
      <c r="T303" s="159"/>
      <c r="AT303" s="154" t="s">
        <v>262</v>
      </c>
      <c r="AU303" s="154" t="s">
        <v>21</v>
      </c>
      <c r="AV303" s="12" t="s">
        <v>21</v>
      </c>
      <c r="AW303" s="12" t="s">
        <v>36</v>
      </c>
      <c r="AX303" s="12" t="s">
        <v>83</v>
      </c>
      <c r="AY303" s="154" t="s">
        <v>244</v>
      </c>
    </row>
    <row r="304" spans="2:65" s="1" customFormat="1" ht="16.5" customHeight="1">
      <c r="B304" s="34"/>
      <c r="C304" s="134" t="s">
        <v>577</v>
      </c>
      <c r="D304" s="134" t="s">
        <v>246</v>
      </c>
      <c r="E304" s="135" t="s">
        <v>414</v>
      </c>
      <c r="F304" s="136" t="s">
        <v>415</v>
      </c>
      <c r="G304" s="137" t="s">
        <v>416</v>
      </c>
      <c r="H304" s="138">
        <v>244.404</v>
      </c>
      <c r="I304" s="139"/>
      <c r="J304" s="140">
        <f>ROUND(I304*H304,2)</f>
        <v>0</v>
      </c>
      <c r="K304" s="136" t="s">
        <v>250</v>
      </c>
      <c r="L304" s="34"/>
      <c r="M304" s="141" t="s">
        <v>29</v>
      </c>
      <c r="N304" s="142" t="s">
        <v>46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251</v>
      </c>
      <c r="AT304" s="145" t="s">
        <v>246</v>
      </c>
      <c r="AU304" s="145" t="s">
        <v>21</v>
      </c>
      <c r="AY304" s="18" t="s">
        <v>244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83</v>
      </c>
      <c r="BK304" s="146">
        <f>ROUND(I304*H304,2)</f>
        <v>0</v>
      </c>
      <c r="BL304" s="18" t="s">
        <v>251</v>
      </c>
      <c r="BM304" s="145" t="s">
        <v>6109</v>
      </c>
    </row>
    <row r="305" spans="2:65" s="1" customFormat="1" ht="19.5">
      <c r="B305" s="34"/>
      <c r="D305" s="147" t="s">
        <v>253</v>
      </c>
      <c r="F305" s="148" t="s">
        <v>418</v>
      </c>
      <c r="I305" s="149"/>
      <c r="L305" s="34"/>
      <c r="M305" s="150"/>
      <c r="T305" s="55"/>
      <c r="AT305" s="18" t="s">
        <v>253</v>
      </c>
      <c r="AU305" s="18" t="s">
        <v>21</v>
      </c>
    </row>
    <row r="306" spans="2:65" s="1" customFormat="1">
      <c r="B306" s="34"/>
      <c r="D306" s="151" t="s">
        <v>255</v>
      </c>
      <c r="F306" s="152" t="s">
        <v>419</v>
      </c>
      <c r="I306" s="149"/>
      <c r="L306" s="34"/>
      <c r="M306" s="150"/>
      <c r="T306" s="55"/>
      <c r="AT306" s="18" t="s">
        <v>255</v>
      </c>
      <c r="AU306" s="18" t="s">
        <v>21</v>
      </c>
    </row>
    <row r="307" spans="2:65" s="12" customFormat="1">
      <c r="B307" s="153"/>
      <c r="D307" s="147" t="s">
        <v>262</v>
      </c>
      <c r="E307" s="154" t="s">
        <v>29</v>
      </c>
      <c r="F307" s="155" t="s">
        <v>6110</v>
      </c>
      <c r="H307" s="156">
        <v>244.404</v>
      </c>
      <c r="I307" s="157"/>
      <c r="L307" s="153"/>
      <c r="M307" s="158"/>
      <c r="T307" s="159"/>
      <c r="AT307" s="154" t="s">
        <v>262</v>
      </c>
      <c r="AU307" s="154" t="s">
        <v>21</v>
      </c>
      <c r="AV307" s="12" t="s">
        <v>21</v>
      </c>
      <c r="AW307" s="12" t="s">
        <v>36</v>
      </c>
      <c r="AX307" s="12" t="s">
        <v>83</v>
      </c>
      <c r="AY307" s="154" t="s">
        <v>244</v>
      </c>
    </row>
    <row r="308" spans="2:65" s="1" customFormat="1" ht="16.5" customHeight="1">
      <c r="B308" s="34"/>
      <c r="C308" s="134" t="s">
        <v>582</v>
      </c>
      <c r="D308" s="134" t="s">
        <v>246</v>
      </c>
      <c r="E308" s="135" t="s">
        <v>353</v>
      </c>
      <c r="F308" s="136" t="s">
        <v>354</v>
      </c>
      <c r="G308" s="137" t="s">
        <v>274</v>
      </c>
      <c r="H308" s="138">
        <v>236.12</v>
      </c>
      <c r="I308" s="139"/>
      <c r="J308" s="140">
        <f>ROUND(I308*H308,2)</f>
        <v>0</v>
      </c>
      <c r="K308" s="136" t="s">
        <v>250</v>
      </c>
      <c r="L308" s="34"/>
      <c r="M308" s="141" t="s">
        <v>29</v>
      </c>
      <c r="N308" s="142" t="s">
        <v>46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251</v>
      </c>
      <c r="AT308" s="145" t="s">
        <v>246</v>
      </c>
      <c r="AU308" s="145" t="s">
        <v>21</v>
      </c>
      <c r="AY308" s="18" t="s">
        <v>244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83</v>
      </c>
      <c r="BK308" s="146">
        <f>ROUND(I308*H308,2)</f>
        <v>0</v>
      </c>
      <c r="BL308" s="18" t="s">
        <v>251</v>
      </c>
      <c r="BM308" s="145" t="s">
        <v>6111</v>
      </c>
    </row>
    <row r="309" spans="2:65" s="1" customFormat="1" ht="19.5">
      <c r="B309" s="34"/>
      <c r="D309" s="147" t="s">
        <v>253</v>
      </c>
      <c r="F309" s="148" t="s">
        <v>356</v>
      </c>
      <c r="I309" s="149"/>
      <c r="L309" s="34"/>
      <c r="M309" s="150"/>
      <c r="T309" s="55"/>
      <c r="AT309" s="18" t="s">
        <v>253</v>
      </c>
      <c r="AU309" s="18" t="s">
        <v>21</v>
      </c>
    </row>
    <row r="310" spans="2:65" s="1" customFormat="1">
      <c r="B310" s="34"/>
      <c r="D310" s="151" t="s">
        <v>255</v>
      </c>
      <c r="F310" s="152" t="s">
        <v>357</v>
      </c>
      <c r="I310" s="149"/>
      <c r="L310" s="34"/>
      <c r="M310" s="150"/>
      <c r="T310" s="55"/>
      <c r="AT310" s="18" t="s">
        <v>255</v>
      </c>
      <c r="AU310" s="18" t="s">
        <v>21</v>
      </c>
    </row>
    <row r="311" spans="2:65" s="12" customFormat="1">
      <c r="B311" s="153"/>
      <c r="D311" s="147" t="s">
        <v>262</v>
      </c>
      <c r="E311" s="154" t="s">
        <v>29</v>
      </c>
      <c r="F311" s="155" t="s">
        <v>6112</v>
      </c>
      <c r="H311" s="156">
        <v>14.28</v>
      </c>
      <c r="I311" s="157"/>
      <c r="L311" s="153"/>
      <c r="M311" s="158"/>
      <c r="T311" s="159"/>
      <c r="AT311" s="154" t="s">
        <v>262</v>
      </c>
      <c r="AU311" s="154" t="s">
        <v>21</v>
      </c>
      <c r="AV311" s="12" t="s">
        <v>21</v>
      </c>
      <c r="AW311" s="12" t="s">
        <v>36</v>
      </c>
      <c r="AX311" s="12" t="s">
        <v>75</v>
      </c>
      <c r="AY311" s="154" t="s">
        <v>244</v>
      </c>
    </row>
    <row r="312" spans="2:65" s="12" customFormat="1">
      <c r="B312" s="153"/>
      <c r="D312" s="147" t="s">
        <v>262</v>
      </c>
      <c r="E312" s="154" t="s">
        <v>29</v>
      </c>
      <c r="F312" s="155" t="s">
        <v>6113</v>
      </c>
      <c r="H312" s="156">
        <v>14.28</v>
      </c>
      <c r="I312" s="157"/>
      <c r="L312" s="153"/>
      <c r="M312" s="158"/>
      <c r="T312" s="159"/>
      <c r="AT312" s="154" t="s">
        <v>262</v>
      </c>
      <c r="AU312" s="154" t="s">
        <v>21</v>
      </c>
      <c r="AV312" s="12" t="s">
        <v>21</v>
      </c>
      <c r="AW312" s="12" t="s">
        <v>36</v>
      </c>
      <c r="AX312" s="12" t="s">
        <v>75</v>
      </c>
      <c r="AY312" s="154" t="s">
        <v>244</v>
      </c>
    </row>
    <row r="313" spans="2:65" s="12" customFormat="1">
      <c r="B313" s="153"/>
      <c r="D313" s="147" t="s">
        <v>262</v>
      </c>
      <c r="E313" s="154" t="s">
        <v>29</v>
      </c>
      <c r="F313" s="155" t="s">
        <v>6114</v>
      </c>
      <c r="H313" s="156">
        <v>129.75</v>
      </c>
      <c r="I313" s="157"/>
      <c r="L313" s="153"/>
      <c r="M313" s="158"/>
      <c r="T313" s="159"/>
      <c r="AT313" s="154" t="s">
        <v>262</v>
      </c>
      <c r="AU313" s="154" t="s">
        <v>21</v>
      </c>
      <c r="AV313" s="12" t="s">
        <v>21</v>
      </c>
      <c r="AW313" s="12" t="s">
        <v>36</v>
      </c>
      <c r="AX313" s="12" t="s">
        <v>75</v>
      </c>
      <c r="AY313" s="154" t="s">
        <v>244</v>
      </c>
    </row>
    <row r="314" spans="2:65" s="12" customFormat="1">
      <c r="B314" s="153"/>
      <c r="D314" s="147" t="s">
        <v>262</v>
      </c>
      <c r="E314" s="154" t="s">
        <v>29</v>
      </c>
      <c r="F314" s="155" t="s">
        <v>6115</v>
      </c>
      <c r="H314" s="156">
        <v>29.12</v>
      </c>
      <c r="I314" s="157"/>
      <c r="L314" s="153"/>
      <c r="M314" s="158"/>
      <c r="T314" s="159"/>
      <c r="AT314" s="154" t="s">
        <v>262</v>
      </c>
      <c r="AU314" s="154" t="s">
        <v>21</v>
      </c>
      <c r="AV314" s="12" t="s">
        <v>21</v>
      </c>
      <c r="AW314" s="12" t="s">
        <v>36</v>
      </c>
      <c r="AX314" s="12" t="s">
        <v>75</v>
      </c>
      <c r="AY314" s="154" t="s">
        <v>244</v>
      </c>
    </row>
    <row r="315" spans="2:65" s="12" customFormat="1">
      <c r="B315" s="153"/>
      <c r="D315" s="147" t="s">
        <v>262</v>
      </c>
      <c r="E315" s="154" t="s">
        <v>29</v>
      </c>
      <c r="F315" s="155" t="s">
        <v>6116</v>
      </c>
      <c r="H315" s="156">
        <v>2.95</v>
      </c>
      <c r="I315" s="157"/>
      <c r="L315" s="153"/>
      <c r="M315" s="158"/>
      <c r="T315" s="159"/>
      <c r="AT315" s="154" t="s">
        <v>262</v>
      </c>
      <c r="AU315" s="154" t="s">
        <v>21</v>
      </c>
      <c r="AV315" s="12" t="s">
        <v>21</v>
      </c>
      <c r="AW315" s="12" t="s">
        <v>36</v>
      </c>
      <c r="AX315" s="12" t="s">
        <v>75</v>
      </c>
      <c r="AY315" s="154" t="s">
        <v>244</v>
      </c>
    </row>
    <row r="316" spans="2:65" s="14" customFormat="1">
      <c r="B316" s="168"/>
      <c r="D316" s="147" t="s">
        <v>262</v>
      </c>
      <c r="E316" s="169" t="s">
        <v>5850</v>
      </c>
      <c r="F316" s="170" t="s">
        <v>321</v>
      </c>
      <c r="H316" s="171">
        <v>190.38</v>
      </c>
      <c r="I316" s="172"/>
      <c r="L316" s="168"/>
      <c r="M316" s="173"/>
      <c r="T316" s="174"/>
      <c r="AT316" s="169" t="s">
        <v>262</v>
      </c>
      <c r="AU316" s="169" t="s">
        <v>21</v>
      </c>
      <c r="AV316" s="14" t="s">
        <v>264</v>
      </c>
      <c r="AW316" s="14" t="s">
        <v>36</v>
      </c>
      <c r="AX316" s="14" t="s">
        <v>75</v>
      </c>
      <c r="AY316" s="169" t="s">
        <v>244</v>
      </c>
    </row>
    <row r="317" spans="2:65" s="12" customFormat="1">
      <c r="B317" s="153"/>
      <c r="D317" s="147" t="s">
        <v>262</v>
      </c>
      <c r="E317" s="154" t="s">
        <v>29</v>
      </c>
      <c r="F317" s="155" t="s">
        <v>6117</v>
      </c>
      <c r="H317" s="156">
        <v>1.76</v>
      </c>
      <c r="I317" s="157"/>
      <c r="L317" s="153"/>
      <c r="M317" s="158"/>
      <c r="T317" s="159"/>
      <c r="AT317" s="154" t="s">
        <v>262</v>
      </c>
      <c r="AU317" s="154" t="s">
        <v>21</v>
      </c>
      <c r="AV317" s="12" t="s">
        <v>21</v>
      </c>
      <c r="AW317" s="12" t="s">
        <v>36</v>
      </c>
      <c r="AX317" s="12" t="s">
        <v>75</v>
      </c>
      <c r="AY317" s="154" t="s">
        <v>244</v>
      </c>
    </row>
    <row r="318" spans="2:65" s="12" customFormat="1">
      <c r="B318" s="153"/>
      <c r="D318" s="147" t="s">
        <v>262</v>
      </c>
      <c r="E318" s="154" t="s">
        <v>29</v>
      </c>
      <c r="F318" s="155" t="s">
        <v>6118</v>
      </c>
      <c r="H318" s="156">
        <v>14.28</v>
      </c>
      <c r="I318" s="157"/>
      <c r="L318" s="153"/>
      <c r="M318" s="158"/>
      <c r="T318" s="159"/>
      <c r="AT318" s="154" t="s">
        <v>262</v>
      </c>
      <c r="AU318" s="154" t="s">
        <v>21</v>
      </c>
      <c r="AV318" s="12" t="s">
        <v>21</v>
      </c>
      <c r="AW318" s="12" t="s">
        <v>36</v>
      </c>
      <c r="AX318" s="12" t="s">
        <v>75</v>
      </c>
      <c r="AY318" s="154" t="s">
        <v>244</v>
      </c>
    </row>
    <row r="319" spans="2:65" s="12" customFormat="1">
      <c r="B319" s="153"/>
      <c r="D319" s="147" t="s">
        <v>262</v>
      </c>
      <c r="E319" s="154" t="s">
        <v>29</v>
      </c>
      <c r="F319" s="155" t="s">
        <v>6119</v>
      </c>
      <c r="H319" s="156">
        <v>7.5</v>
      </c>
      <c r="I319" s="157"/>
      <c r="L319" s="153"/>
      <c r="M319" s="158"/>
      <c r="T319" s="159"/>
      <c r="AT319" s="154" t="s">
        <v>262</v>
      </c>
      <c r="AU319" s="154" t="s">
        <v>21</v>
      </c>
      <c r="AV319" s="12" t="s">
        <v>21</v>
      </c>
      <c r="AW319" s="12" t="s">
        <v>36</v>
      </c>
      <c r="AX319" s="12" t="s">
        <v>75</v>
      </c>
      <c r="AY319" s="154" t="s">
        <v>244</v>
      </c>
    </row>
    <row r="320" spans="2:65" s="12" customFormat="1">
      <c r="B320" s="153"/>
      <c r="D320" s="147" t="s">
        <v>262</v>
      </c>
      <c r="E320" s="154" t="s">
        <v>29</v>
      </c>
      <c r="F320" s="155" t="s">
        <v>6120</v>
      </c>
      <c r="H320" s="156">
        <v>9.8000000000000007</v>
      </c>
      <c r="I320" s="157"/>
      <c r="L320" s="153"/>
      <c r="M320" s="158"/>
      <c r="T320" s="159"/>
      <c r="AT320" s="154" t="s">
        <v>262</v>
      </c>
      <c r="AU320" s="154" t="s">
        <v>21</v>
      </c>
      <c r="AV320" s="12" t="s">
        <v>21</v>
      </c>
      <c r="AW320" s="12" t="s">
        <v>36</v>
      </c>
      <c r="AX320" s="12" t="s">
        <v>75</v>
      </c>
      <c r="AY320" s="154" t="s">
        <v>244</v>
      </c>
    </row>
    <row r="321" spans="2:65" s="12" customFormat="1">
      <c r="B321" s="153"/>
      <c r="D321" s="147" t="s">
        <v>262</v>
      </c>
      <c r="E321" s="154" t="s">
        <v>29</v>
      </c>
      <c r="F321" s="155" t="s">
        <v>6121</v>
      </c>
      <c r="H321" s="156">
        <v>4.9000000000000004</v>
      </c>
      <c r="I321" s="157"/>
      <c r="L321" s="153"/>
      <c r="M321" s="158"/>
      <c r="T321" s="159"/>
      <c r="AT321" s="154" t="s">
        <v>262</v>
      </c>
      <c r="AU321" s="154" t="s">
        <v>21</v>
      </c>
      <c r="AV321" s="12" t="s">
        <v>21</v>
      </c>
      <c r="AW321" s="12" t="s">
        <v>36</v>
      </c>
      <c r="AX321" s="12" t="s">
        <v>75</v>
      </c>
      <c r="AY321" s="154" t="s">
        <v>244</v>
      </c>
    </row>
    <row r="322" spans="2:65" s="14" customFormat="1">
      <c r="B322" s="168"/>
      <c r="D322" s="147" t="s">
        <v>262</v>
      </c>
      <c r="E322" s="169" t="s">
        <v>5848</v>
      </c>
      <c r="F322" s="170" t="s">
        <v>321</v>
      </c>
      <c r="H322" s="171">
        <v>38.24</v>
      </c>
      <c r="I322" s="172"/>
      <c r="L322" s="168"/>
      <c r="M322" s="173"/>
      <c r="T322" s="174"/>
      <c r="AT322" s="169" t="s">
        <v>262</v>
      </c>
      <c r="AU322" s="169" t="s">
        <v>21</v>
      </c>
      <c r="AV322" s="14" t="s">
        <v>264</v>
      </c>
      <c r="AW322" s="14" t="s">
        <v>36</v>
      </c>
      <c r="AX322" s="14" t="s">
        <v>75</v>
      </c>
      <c r="AY322" s="169" t="s">
        <v>244</v>
      </c>
    </row>
    <row r="323" spans="2:65" s="12" customFormat="1">
      <c r="B323" s="153"/>
      <c r="D323" s="147" t="s">
        <v>262</v>
      </c>
      <c r="E323" s="154" t="s">
        <v>29</v>
      </c>
      <c r="F323" s="155" t="s">
        <v>5991</v>
      </c>
      <c r="H323" s="156">
        <v>7.5</v>
      </c>
      <c r="I323" s="157"/>
      <c r="L323" s="153"/>
      <c r="M323" s="158"/>
      <c r="T323" s="159"/>
      <c r="AT323" s="154" t="s">
        <v>262</v>
      </c>
      <c r="AU323" s="154" t="s">
        <v>21</v>
      </c>
      <c r="AV323" s="12" t="s">
        <v>21</v>
      </c>
      <c r="AW323" s="12" t="s">
        <v>36</v>
      </c>
      <c r="AX323" s="12" t="s">
        <v>75</v>
      </c>
      <c r="AY323" s="154" t="s">
        <v>244</v>
      </c>
    </row>
    <row r="324" spans="2:65" s="14" customFormat="1">
      <c r="B324" s="168"/>
      <c r="D324" s="147" t="s">
        <v>262</v>
      </c>
      <c r="E324" s="169" t="s">
        <v>29</v>
      </c>
      <c r="F324" s="170" t="s">
        <v>321</v>
      </c>
      <c r="H324" s="171">
        <v>7.5</v>
      </c>
      <c r="I324" s="172"/>
      <c r="L324" s="168"/>
      <c r="M324" s="173"/>
      <c r="T324" s="174"/>
      <c r="AT324" s="169" t="s">
        <v>262</v>
      </c>
      <c r="AU324" s="169" t="s">
        <v>21</v>
      </c>
      <c r="AV324" s="14" t="s">
        <v>264</v>
      </c>
      <c r="AW324" s="14" t="s">
        <v>36</v>
      </c>
      <c r="AX324" s="14" t="s">
        <v>75</v>
      </c>
      <c r="AY324" s="169" t="s">
        <v>244</v>
      </c>
    </row>
    <row r="325" spans="2:65" s="13" customFormat="1">
      <c r="B325" s="160"/>
      <c r="D325" s="147" t="s">
        <v>262</v>
      </c>
      <c r="E325" s="161" t="s">
        <v>6122</v>
      </c>
      <c r="F325" s="162" t="s">
        <v>271</v>
      </c>
      <c r="H325" s="163">
        <v>236.12</v>
      </c>
      <c r="I325" s="164"/>
      <c r="L325" s="160"/>
      <c r="M325" s="165"/>
      <c r="T325" s="166"/>
      <c r="AT325" s="161" t="s">
        <v>262</v>
      </c>
      <c r="AU325" s="161" t="s">
        <v>21</v>
      </c>
      <c r="AV325" s="13" t="s">
        <v>251</v>
      </c>
      <c r="AW325" s="13" t="s">
        <v>36</v>
      </c>
      <c r="AX325" s="13" t="s">
        <v>83</v>
      </c>
      <c r="AY325" s="161" t="s">
        <v>244</v>
      </c>
    </row>
    <row r="326" spans="2:65" s="1" customFormat="1" ht="16.5" customHeight="1">
      <c r="B326" s="34"/>
      <c r="C326" s="175" t="s">
        <v>588</v>
      </c>
      <c r="D326" s="175" t="s">
        <v>373</v>
      </c>
      <c r="E326" s="176" t="s">
        <v>2741</v>
      </c>
      <c r="F326" s="177" t="s">
        <v>2742</v>
      </c>
      <c r="G326" s="178" t="s">
        <v>416</v>
      </c>
      <c r="H326" s="179">
        <v>65.658000000000001</v>
      </c>
      <c r="I326" s="180"/>
      <c r="J326" s="181">
        <f>ROUND(I326*H326,2)</f>
        <v>0</v>
      </c>
      <c r="K326" s="177" t="s">
        <v>250</v>
      </c>
      <c r="L326" s="182"/>
      <c r="M326" s="183" t="s">
        <v>29</v>
      </c>
      <c r="N326" s="184" t="s">
        <v>46</v>
      </c>
      <c r="P326" s="143">
        <f>O326*H326</f>
        <v>0</v>
      </c>
      <c r="Q326" s="143">
        <v>1</v>
      </c>
      <c r="R326" s="143">
        <f>Q326*H326</f>
        <v>65.658000000000001</v>
      </c>
      <c r="S326" s="143">
        <v>0</v>
      </c>
      <c r="T326" s="144">
        <f>S326*H326</f>
        <v>0</v>
      </c>
      <c r="AR326" s="145" t="s">
        <v>300</v>
      </c>
      <c r="AT326" s="145" t="s">
        <v>373</v>
      </c>
      <c r="AU326" s="145" t="s">
        <v>21</v>
      </c>
      <c r="AY326" s="18" t="s">
        <v>244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83</v>
      </c>
      <c r="BK326" s="146">
        <f>ROUND(I326*H326,2)</f>
        <v>0</v>
      </c>
      <c r="BL326" s="18" t="s">
        <v>251</v>
      </c>
      <c r="BM326" s="145" t="s">
        <v>6123</v>
      </c>
    </row>
    <row r="327" spans="2:65" s="1" customFormat="1">
      <c r="B327" s="34"/>
      <c r="D327" s="147" t="s">
        <v>253</v>
      </c>
      <c r="F327" s="148" t="s">
        <v>2742</v>
      </c>
      <c r="I327" s="149"/>
      <c r="L327" s="34"/>
      <c r="M327" s="150"/>
      <c r="T327" s="55"/>
      <c r="AT327" s="18" t="s">
        <v>253</v>
      </c>
      <c r="AU327" s="18" t="s">
        <v>21</v>
      </c>
    </row>
    <row r="328" spans="2:65" s="12" customFormat="1">
      <c r="B328" s="153"/>
      <c r="D328" s="147" t="s">
        <v>262</v>
      </c>
      <c r="E328" s="154" t="s">
        <v>29</v>
      </c>
      <c r="F328" s="155" t="s">
        <v>6124</v>
      </c>
      <c r="H328" s="156">
        <v>65.658000000000001</v>
      </c>
      <c r="I328" s="157"/>
      <c r="L328" s="153"/>
      <c r="M328" s="158"/>
      <c r="T328" s="159"/>
      <c r="AT328" s="154" t="s">
        <v>262</v>
      </c>
      <c r="AU328" s="154" t="s">
        <v>21</v>
      </c>
      <c r="AV328" s="12" t="s">
        <v>21</v>
      </c>
      <c r="AW328" s="12" t="s">
        <v>36</v>
      </c>
      <c r="AX328" s="12" t="s">
        <v>83</v>
      </c>
      <c r="AY328" s="154" t="s">
        <v>244</v>
      </c>
    </row>
    <row r="329" spans="2:65" s="1" customFormat="1" ht="16.5" customHeight="1">
      <c r="B329" s="34"/>
      <c r="C329" s="134" t="s">
        <v>596</v>
      </c>
      <c r="D329" s="134" t="s">
        <v>246</v>
      </c>
      <c r="E329" s="135" t="s">
        <v>6125</v>
      </c>
      <c r="F329" s="136" t="s">
        <v>6126</v>
      </c>
      <c r="G329" s="137" t="s">
        <v>274</v>
      </c>
      <c r="H329" s="138">
        <v>29.13</v>
      </c>
      <c r="I329" s="139"/>
      <c r="J329" s="140">
        <f>ROUND(I329*H329,2)</f>
        <v>0</v>
      </c>
      <c r="K329" s="136" t="s">
        <v>250</v>
      </c>
      <c r="L329" s="34"/>
      <c r="M329" s="141" t="s">
        <v>29</v>
      </c>
      <c r="N329" s="142" t="s">
        <v>46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251</v>
      </c>
      <c r="AT329" s="145" t="s">
        <v>246</v>
      </c>
      <c r="AU329" s="145" t="s">
        <v>21</v>
      </c>
      <c r="AY329" s="18" t="s">
        <v>244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83</v>
      </c>
      <c r="BK329" s="146">
        <f>ROUND(I329*H329,2)</f>
        <v>0</v>
      </c>
      <c r="BL329" s="18" t="s">
        <v>251</v>
      </c>
      <c r="BM329" s="145" t="s">
        <v>6127</v>
      </c>
    </row>
    <row r="330" spans="2:65" s="1" customFormat="1" ht="19.5">
      <c r="B330" s="34"/>
      <c r="D330" s="147" t="s">
        <v>253</v>
      </c>
      <c r="F330" s="148" t="s">
        <v>6128</v>
      </c>
      <c r="I330" s="149"/>
      <c r="L330" s="34"/>
      <c r="M330" s="150"/>
      <c r="T330" s="55"/>
      <c r="AT330" s="18" t="s">
        <v>253</v>
      </c>
      <c r="AU330" s="18" t="s">
        <v>21</v>
      </c>
    </row>
    <row r="331" spans="2:65" s="1" customFormat="1">
      <c r="B331" s="34"/>
      <c r="D331" s="151" t="s">
        <v>255</v>
      </c>
      <c r="F331" s="152" t="s">
        <v>6129</v>
      </c>
      <c r="I331" s="149"/>
      <c r="L331" s="34"/>
      <c r="M331" s="150"/>
      <c r="T331" s="55"/>
      <c r="AT331" s="18" t="s">
        <v>255</v>
      </c>
      <c r="AU331" s="18" t="s">
        <v>21</v>
      </c>
    </row>
    <row r="332" spans="2:65" s="12" customFormat="1">
      <c r="B332" s="153"/>
      <c r="D332" s="147" t="s">
        <v>262</v>
      </c>
      <c r="E332" s="154" t="s">
        <v>29</v>
      </c>
      <c r="F332" s="155" t="s">
        <v>6130</v>
      </c>
      <c r="H332" s="156">
        <v>4.92</v>
      </c>
      <c r="I332" s="157"/>
      <c r="L332" s="153"/>
      <c r="M332" s="158"/>
      <c r="T332" s="159"/>
      <c r="AT332" s="154" t="s">
        <v>262</v>
      </c>
      <c r="AU332" s="154" t="s">
        <v>21</v>
      </c>
      <c r="AV332" s="12" t="s">
        <v>21</v>
      </c>
      <c r="AW332" s="12" t="s">
        <v>36</v>
      </c>
      <c r="AX332" s="12" t="s">
        <v>75</v>
      </c>
      <c r="AY332" s="154" t="s">
        <v>244</v>
      </c>
    </row>
    <row r="333" spans="2:65" s="12" customFormat="1">
      <c r="B333" s="153"/>
      <c r="D333" s="147" t="s">
        <v>262</v>
      </c>
      <c r="E333" s="154" t="s">
        <v>29</v>
      </c>
      <c r="F333" s="155" t="s">
        <v>6131</v>
      </c>
      <c r="H333" s="156">
        <v>4.92</v>
      </c>
      <c r="I333" s="157"/>
      <c r="L333" s="153"/>
      <c r="M333" s="158"/>
      <c r="T333" s="159"/>
      <c r="AT333" s="154" t="s">
        <v>262</v>
      </c>
      <c r="AU333" s="154" t="s">
        <v>21</v>
      </c>
      <c r="AV333" s="12" t="s">
        <v>21</v>
      </c>
      <c r="AW333" s="12" t="s">
        <v>36</v>
      </c>
      <c r="AX333" s="12" t="s">
        <v>75</v>
      </c>
      <c r="AY333" s="154" t="s">
        <v>244</v>
      </c>
    </row>
    <row r="334" spans="2:65" s="12" customFormat="1">
      <c r="B334" s="153"/>
      <c r="D334" s="147" t="s">
        <v>262</v>
      </c>
      <c r="E334" s="154" t="s">
        <v>29</v>
      </c>
      <c r="F334" s="155" t="s">
        <v>6132</v>
      </c>
      <c r="H334" s="156">
        <v>10.25</v>
      </c>
      <c r="I334" s="157"/>
      <c r="L334" s="153"/>
      <c r="M334" s="158"/>
      <c r="T334" s="159"/>
      <c r="AT334" s="154" t="s">
        <v>262</v>
      </c>
      <c r="AU334" s="154" t="s">
        <v>21</v>
      </c>
      <c r="AV334" s="12" t="s">
        <v>21</v>
      </c>
      <c r="AW334" s="12" t="s">
        <v>36</v>
      </c>
      <c r="AX334" s="12" t="s">
        <v>75</v>
      </c>
      <c r="AY334" s="154" t="s">
        <v>244</v>
      </c>
    </row>
    <row r="335" spans="2:65" s="12" customFormat="1">
      <c r="B335" s="153"/>
      <c r="D335" s="147" t="s">
        <v>262</v>
      </c>
      <c r="E335" s="154" t="s">
        <v>29</v>
      </c>
      <c r="F335" s="155" t="s">
        <v>6133</v>
      </c>
      <c r="H335" s="156">
        <v>2.46</v>
      </c>
      <c r="I335" s="157"/>
      <c r="L335" s="153"/>
      <c r="M335" s="158"/>
      <c r="T335" s="159"/>
      <c r="AT335" s="154" t="s">
        <v>262</v>
      </c>
      <c r="AU335" s="154" t="s">
        <v>21</v>
      </c>
      <c r="AV335" s="12" t="s">
        <v>21</v>
      </c>
      <c r="AW335" s="12" t="s">
        <v>36</v>
      </c>
      <c r="AX335" s="12" t="s">
        <v>75</v>
      </c>
      <c r="AY335" s="154" t="s">
        <v>244</v>
      </c>
    </row>
    <row r="336" spans="2:65" s="12" customFormat="1">
      <c r="B336" s="153"/>
      <c r="D336" s="147" t="s">
        <v>262</v>
      </c>
      <c r="E336" s="154" t="s">
        <v>29</v>
      </c>
      <c r="F336" s="155" t="s">
        <v>6134</v>
      </c>
      <c r="H336" s="156">
        <v>2.46</v>
      </c>
      <c r="I336" s="157"/>
      <c r="L336" s="153"/>
      <c r="M336" s="158"/>
      <c r="T336" s="159"/>
      <c r="AT336" s="154" t="s">
        <v>262</v>
      </c>
      <c r="AU336" s="154" t="s">
        <v>21</v>
      </c>
      <c r="AV336" s="12" t="s">
        <v>21</v>
      </c>
      <c r="AW336" s="12" t="s">
        <v>36</v>
      </c>
      <c r="AX336" s="12" t="s">
        <v>75</v>
      </c>
      <c r="AY336" s="154" t="s">
        <v>244</v>
      </c>
    </row>
    <row r="337" spans="2:65" s="12" customFormat="1">
      <c r="B337" s="153"/>
      <c r="D337" s="147" t="s">
        <v>262</v>
      </c>
      <c r="E337" s="154" t="s">
        <v>29</v>
      </c>
      <c r="F337" s="155" t="s">
        <v>6135</v>
      </c>
      <c r="H337" s="156">
        <v>2.1</v>
      </c>
      <c r="I337" s="157"/>
      <c r="L337" s="153"/>
      <c r="M337" s="158"/>
      <c r="T337" s="159"/>
      <c r="AT337" s="154" t="s">
        <v>262</v>
      </c>
      <c r="AU337" s="154" t="s">
        <v>21</v>
      </c>
      <c r="AV337" s="12" t="s">
        <v>21</v>
      </c>
      <c r="AW337" s="12" t="s">
        <v>36</v>
      </c>
      <c r="AX337" s="12" t="s">
        <v>75</v>
      </c>
      <c r="AY337" s="154" t="s">
        <v>244</v>
      </c>
    </row>
    <row r="338" spans="2:65" s="12" customFormat="1">
      <c r="B338" s="153"/>
      <c r="D338" s="147" t="s">
        <v>262</v>
      </c>
      <c r="E338" s="154" t="s">
        <v>29</v>
      </c>
      <c r="F338" s="155" t="s">
        <v>6136</v>
      </c>
      <c r="H338" s="156">
        <v>15.68</v>
      </c>
      <c r="I338" s="157"/>
      <c r="L338" s="153"/>
      <c r="M338" s="158"/>
      <c r="T338" s="159"/>
      <c r="AT338" s="154" t="s">
        <v>262</v>
      </c>
      <c r="AU338" s="154" t="s">
        <v>21</v>
      </c>
      <c r="AV338" s="12" t="s">
        <v>21</v>
      </c>
      <c r="AW338" s="12" t="s">
        <v>36</v>
      </c>
      <c r="AX338" s="12" t="s">
        <v>75</v>
      </c>
      <c r="AY338" s="154" t="s">
        <v>244</v>
      </c>
    </row>
    <row r="339" spans="2:65" s="12" customFormat="1">
      <c r="B339" s="153"/>
      <c r="D339" s="147" t="s">
        <v>262</v>
      </c>
      <c r="E339" s="154" t="s">
        <v>29</v>
      </c>
      <c r="F339" s="155" t="s">
        <v>6137</v>
      </c>
      <c r="H339" s="156">
        <v>1.1200000000000001</v>
      </c>
      <c r="I339" s="157"/>
      <c r="L339" s="153"/>
      <c r="M339" s="158"/>
      <c r="T339" s="159"/>
      <c r="AT339" s="154" t="s">
        <v>262</v>
      </c>
      <c r="AU339" s="154" t="s">
        <v>21</v>
      </c>
      <c r="AV339" s="12" t="s">
        <v>21</v>
      </c>
      <c r="AW339" s="12" t="s">
        <v>36</v>
      </c>
      <c r="AX339" s="12" t="s">
        <v>75</v>
      </c>
      <c r="AY339" s="154" t="s">
        <v>244</v>
      </c>
    </row>
    <row r="340" spans="2:65" s="12" customFormat="1">
      <c r="B340" s="153"/>
      <c r="D340" s="147" t="s">
        <v>262</v>
      </c>
      <c r="E340" s="154" t="s">
        <v>29</v>
      </c>
      <c r="F340" s="155" t="s">
        <v>6138</v>
      </c>
      <c r="H340" s="156">
        <v>2.0499999999999998</v>
      </c>
      <c r="I340" s="157"/>
      <c r="L340" s="153"/>
      <c r="M340" s="158"/>
      <c r="T340" s="159"/>
      <c r="AT340" s="154" t="s">
        <v>262</v>
      </c>
      <c r="AU340" s="154" t="s">
        <v>21</v>
      </c>
      <c r="AV340" s="12" t="s">
        <v>21</v>
      </c>
      <c r="AW340" s="12" t="s">
        <v>36</v>
      </c>
      <c r="AX340" s="12" t="s">
        <v>75</v>
      </c>
      <c r="AY340" s="154" t="s">
        <v>244</v>
      </c>
    </row>
    <row r="341" spans="2:65" s="12" customFormat="1">
      <c r="B341" s="153"/>
      <c r="D341" s="147" t="s">
        <v>262</v>
      </c>
      <c r="E341" s="154" t="s">
        <v>29</v>
      </c>
      <c r="F341" s="155" t="s">
        <v>6139</v>
      </c>
      <c r="H341" s="156">
        <v>8.1999999999999993</v>
      </c>
      <c r="I341" s="157"/>
      <c r="L341" s="153"/>
      <c r="M341" s="158"/>
      <c r="T341" s="159"/>
      <c r="AT341" s="154" t="s">
        <v>262</v>
      </c>
      <c r="AU341" s="154" t="s">
        <v>21</v>
      </c>
      <c r="AV341" s="12" t="s">
        <v>21</v>
      </c>
      <c r="AW341" s="12" t="s">
        <v>36</v>
      </c>
      <c r="AX341" s="12" t="s">
        <v>75</v>
      </c>
      <c r="AY341" s="154" t="s">
        <v>244</v>
      </c>
    </row>
    <row r="342" spans="2:65" s="12" customFormat="1">
      <c r="B342" s="153"/>
      <c r="D342" s="147" t="s">
        <v>262</v>
      </c>
      <c r="E342" s="154" t="s">
        <v>29</v>
      </c>
      <c r="F342" s="155" t="s">
        <v>6140</v>
      </c>
      <c r="H342" s="156">
        <v>4.0999999999999996</v>
      </c>
      <c r="I342" s="157"/>
      <c r="L342" s="153"/>
      <c r="M342" s="158"/>
      <c r="T342" s="159"/>
      <c r="AT342" s="154" t="s">
        <v>262</v>
      </c>
      <c r="AU342" s="154" t="s">
        <v>21</v>
      </c>
      <c r="AV342" s="12" t="s">
        <v>21</v>
      </c>
      <c r="AW342" s="12" t="s">
        <v>36</v>
      </c>
      <c r="AX342" s="12" t="s">
        <v>75</v>
      </c>
      <c r="AY342" s="154" t="s">
        <v>244</v>
      </c>
    </row>
    <row r="343" spans="2:65" s="14" customFormat="1">
      <c r="B343" s="168"/>
      <c r="D343" s="147" t="s">
        <v>262</v>
      </c>
      <c r="E343" s="169" t="s">
        <v>29</v>
      </c>
      <c r="F343" s="170" t="s">
        <v>321</v>
      </c>
      <c r="H343" s="171">
        <v>58.26</v>
      </c>
      <c r="I343" s="172"/>
      <c r="L343" s="168"/>
      <c r="M343" s="173"/>
      <c r="T343" s="174"/>
      <c r="AT343" s="169" t="s">
        <v>262</v>
      </c>
      <c r="AU343" s="169" t="s">
        <v>21</v>
      </c>
      <c r="AV343" s="14" t="s">
        <v>264</v>
      </c>
      <c r="AW343" s="14" t="s">
        <v>36</v>
      </c>
      <c r="AX343" s="14" t="s">
        <v>75</v>
      </c>
      <c r="AY343" s="169" t="s">
        <v>244</v>
      </c>
    </row>
    <row r="344" spans="2:65" s="13" customFormat="1">
      <c r="B344" s="160"/>
      <c r="D344" s="147" t="s">
        <v>262</v>
      </c>
      <c r="E344" s="161" t="s">
        <v>5835</v>
      </c>
      <c r="F344" s="162" t="s">
        <v>271</v>
      </c>
      <c r="H344" s="163">
        <v>58.26</v>
      </c>
      <c r="I344" s="164"/>
      <c r="L344" s="160"/>
      <c r="M344" s="165"/>
      <c r="T344" s="166"/>
      <c r="AT344" s="161" t="s">
        <v>262</v>
      </c>
      <c r="AU344" s="161" t="s">
        <v>21</v>
      </c>
      <c r="AV344" s="13" t="s">
        <v>251</v>
      </c>
      <c r="AW344" s="13" t="s">
        <v>36</v>
      </c>
      <c r="AX344" s="13" t="s">
        <v>75</v>
      </c>
      <c r="AY344" s="161" t="s">
        <v>244</v>
      </c>
    </row>
    <row r="345" spans="2:65" s="12" customFormat="1">
      <c r="B345" s="153"/>
      <c r="D345" s="147" t="s">
        <v>262</v>
      </c>
      <c r="E345" s="154" t="s">
        <v>29</v>
      </c>
      <c r="F345" s="155" t="s">
        <v>6141</v>
      </c>
      <c r="H345" s="156">
        <v>29.13</v>
      </c>
      <c r="I345" s="157"/>
      <c r="L345" s="153"/>
      <c r="M345" s="158"/>
      <c r="T345" s="159"/>
      <c r="AT345" s="154" t="s">
        <v>262</v>
      </c>
      <c r="AU345" s="154" t="s">
        <v>21</v>
      </c>
      <c r="AV345" s="12" t="s">
        <v>21</v>
      </c>
      <c r="AW345" s="12" t="s">
        <v>36</v>
      </c>
      <c r="AX345" s="12" t="s">
        <v>83</v>
      </c>
      <c r="AY345" s="154" t="s">
        <v>244</v>
      </c>
    </row>
    <row r="346" spans="2:65" s="1" customFormat="1" ht="16.5" customHeight="1">
      <c r="B346" s="34"/>
      <c r="C346" s="134" t="s">
        <v>602</v>
      </c>
      <c r="D346" s="134" t="s">
        <v>246</v>
      </c>
      <c r="E346" s="135" t="s">
        <v>1518</v>
      </c>
      <c r="F346" s="136" t="s">
        <v>1519</v>
      </c>
      <c r="G346" s="137" t="s">
        <v>274</v>
      </c>
      <c r="H346" s="138">
        <v>29.13</v>
      </c>
      <c r="I346" s="139"/>
      <c r="J346" s="140">
        <f>ROUND(I346*H346,2)</f>
        <v>0</v>
      </c>
      <c r="K346" s="136" t="s">
        <v>250</v>
      </c>
      <c r="L346" s="34"/>
      <c r="M346" s="141" t="s">
        <v>29</v>
      </c>
      <c r="N346" s="142" t="s">
        <v>46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251</v>
      </c>
      <c r="AT346" s="145" t="s">
        <v>246</v>
      </c>
      <c r="AU346" s="145" t="s">
        <v>21</v>
      </c>
      <c r="AY346" s="18" t="s">
        <v>244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83</v>
      </c>
      <c r="BK346" s="146">
        <f>ROUND(I346*H346,2)</f>
        <v>0</v>
      </c>
      <c r="BL346" s="18" t="s">
        <v>251</v>
      </c>
      <c r="BM346" s="145" t="s">
        <v>6142</v>
      </c>
    </row>
    <row r="347" spans="2:65" s="1" customFormat="1" ht="19.5">
      <c r="B347" s="34"/>
      <c r="D347" s="147" t="s">
        <v>253</v>
      </c>
      <c r="F347" s="148" t="s">
        <v>1521</v>
      </c>
      <c r="I347" s="149"/>
      <c r="L347" s="34"/>
      <c r="M347" s="150"/>
      <c r="T347" s="55"/>
      <c r="AT347" s="18" t="s">
        <v>253</v>
      </c>
      <c r="AU347" s="18" t="s">
        <v>21</v>
      </c>
    </row>
    <row r="348" spans="2:65" s="1" customFormat="1">
      <c r="B348" s="34"/>
      <c r="D348" s="151" t="s">
        <v>255</v>
      </c>
      <c r="F348" s="152" t="s">
        <v>1522</v>
      </c>
      <c r="I348" s="149"/>
      <c r="L348" s="34"/>
      <c r="M348" s="150"/>
      <c r="T348" s="55"/>
      <c r="AT348" s="18" t="s">
        <v>255</v>
      </c>
      <c r="AU348" s="18" t="s">
        <v>21</v>
      </c>
    </row>
    <row r="349" spans="2:65" s="12" customFormat="1">
      <c r="B349" s="153"/>
      <c r="D349" s="147" t="s">
        <v>262</v>
      </c>
      <c r="E349" s="154" t="s">
        <v>29</v>
      </c>
      <c r="F349" s="155" t="s">
        <v>6141</v>
      </c>
      <c r="H349" s="156">
        <v>29.13</v>
      </c>
      <c r="I349" s="157"/>
      <c r="L349" s="153"/>
      <c r="M349" s="158"/>
      <c r="T349" s="159"/>
      <c r="AT349" s="154" t="s">
        <v>262</v>
      </c>
      <c r="AU349" s="154" t="s">
        <v>21</v>
      </c>
      <c r="AV349" s="12" t="s">
        <v>21</v>
      </c>
      <c r="AW349" s="12" t="s">
        <v>36</v>
      </c>
      <c r="AX349" s="12" t="s">
        <v>83</v>
      </c>
      <c r="AY349" s="154" t="s">
        <v>244</v>
      </c>
    </row>
    <row r="350" spans="2:65" s="1" customFormat="1" ht="16.5" customHeight="1">
      <c r="B350" s="34"/>
      <c r="C350" s="175" t="s">
        <v>609</v>
      </c>
      <c r="D350" s="175" t="s">
        <v>373</v>
      </c>
      <c r="E350" s="176" t="s">
        <v>3265</v>
      </c>
      <c r="F350" s="177" t="s">
        <v>3266</v>
      </c>
      <c r="G350" s="178" t="s">
        <v>416</v>
      </c>
      <c r="H350" s="179">
        <v>100.032</v>
      </c>
      <c r="I350" s="180"/>
      <c r="J350" s="181">
        <f>ROUND(I350*H350,2)</f>
        <v>0</v>
      </c>
      <c r="K350" s="177" t="s">
        <v>250</v>
      </c>
      <c r="L350" s="182"/>
      <c r="M350" s="183" t="s">
        <v>29</v>
      </c>
      <c r="N350" s="184" t="s">
        <v>46</v>
      </c>
      <c r="P350" s="143">
        <f>O350*H350</f>
        <v>0</v>
      </c>
      <c r="Q350" s="143">
        <v>1</v>
      </c>
      <c r="R350" s="143">
        <f>Q350*H350</f>
        <v>100.032</v>
      </c>
      <c r="S350" s="143">
        <v>0</v>
      </c>
      <c r="T350" s="144">
        <f>S350*H350</f>
        <v>0</v>
      </c>
      <c r="AR350" s="145" t="s">
        <v>300</v>
      </c>
      <c r="AT350" s="145" t="s">
        <v>373</v>
      </c>
      <c r="AU350" s="145" t="s">
        <v>21</v>
      </c>
      <c r="AY350" s="18" t="s">
        <v>244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83</v>
      </c>
      <c r="BK350" s="146">
        <f>ROUND(I350*H350,2)</f>
        <v>0</v>
      </c>
      <c r="BL350" s="18" t="s">
        <v>251</v>
      </c>
      <c r="BM350" s="145" t="s">
        <v>6143</v>
      </c>
    </row>
    <row r="351" spans="2:65" s="1" customFormat="1">
      <c r="B351" s="34"/>
      <c r="D351" s="147" t="s">
        <v>253</v>
      </c>
      <c r="F351" s="148" t="s">
        <v>3266</v>
      </c>
      <c r="I351" s="149"/>
      <c r="L351" s="34"/>
      <c r="M351" s="150"/>
      <c r="T351" s="55"/>
      <c r="AT351" s="18" t="s">
        <v>253</v>
      </c>
      <c r="AU351" s="18" t="s">
        <v>21</v>
      </c>
    </row>
    <row r="352" spans="2:65" s="12" customFormat="1">
      <c r="B352" s="153"/>
      <c r="D352" s="147" t="s">
        <v>262</v>
      </c>
      <c r="E352" s="154" t="s">
        <v>29</v>
      </c>
      <c r="F352" s="155" t="s">
        <v>6144</v>
      </c>
      <c r="H352" s="156">
        <v>100.032</v>
      </c>
      <c r="I352" s="157"/>
      <c r="L352" s="153"/>
      <c r="M352" s="158"/>
      <c r="T352" s="159"/>
      <c r="AT352" s="154" t="s">
        <v>262</v>
      </c>
      <c r="AU352" s="154" t="s">
        <v>21</v>
      </c>
      <c r="AV352" s="12" t="s">
        <v>21</v>
      </c>
      <c r="AW352" s="12" t="s">
        <v>36</v>
      </c>
      <c r="AX352" s="12" t="s">
        <v>83</v>
      </c>
      <c r="AY352" s="154" t="s">
        <v>244</v>
      </c>
    </row>
    <row r="353" spans="2:65" s="1" customFormat="1" ht="16.5" customHeight="1">
      <c r="B353" s="34"/>
      <c r="C353" s="134" t="s">
        <v>614</v>
      </c>
      <c r="D353" s="134" t="s">
        <v>246</v>
      </c>
      <c r="E353" s="135" t="s">
        <v>6145</v>
      </c>
      <c r="F353" s="136" t="s">
        <v>6146</v>
      </c>
      <c r="G353" s="137" t="s">
        <v>2531</v>
      </c>
      <c r="H353" s="138">
        <v>5</v>
      </c>
      <c r="I353" s="139"/>
      <c r="J353" s="140">
        <f>ROUND(I353*H353,2)</f>
        <v>0</v>
      </c>
      <c r="K353" s="136" t="s">
        <v>29</v>
      </c>
      <c r="L353" s="34"/>
      <c r="M353" s="141" t="s">
        <v>29</v>
      </c>
      <c r="N353" s="142" t="s">
        <v>46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251</v>
      </c>
      <c r="AT353" s="145" t="s">
        <v>246</v>
      </c>
      <c r="AU353" s="145" t="s">
        <v>21</v>
      </c>
      <c r="AY353" s="18" t="s">
        <v>244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83</v>
      </c>
      <c r="BK353" s="146">
        <f>ROUND(I353*H353,2)</f>
        <v>0</v>
      </c>
      <c r="BL353" s="18" t="s">
        <v>251</v>
      </c>
      <c r="BM353" s="145" t="s">
        <v>6147</v>
      </c>
    </row>
    <row r="354" spans="2:65" s="1" customFormat="1">
      <c r="B354" s="34"/>
      <c r="D354" s="147" t="s">
        <v>253</v>
      </c>
      <c r="F354" s="148" t="s">
        <v>6146</v>
      </c>
      <c r="I354" s="149"/>
      <c r="L354" s="34"/>
      <c r="M354" s="150"/>
      <c r="T354" s="55"/>
      <c r="AT354" s="18" t="s">
        <v>253</v>
      </c>
      <c r="AU354" s="18" t="s">
        <v>21</v>
      </c>
    </row>
    <row r="355" spans="2:65" s="1" customFormat="1" ht="16.5" customHeight="1">
      <c r="B355" s="34"/>
      <c r="C355" s="134" t="s">
        <v>621</v>
      </c>
      <c r="D355" s="134" t="s">
        <v>246</v>
      </c>
      <c r="E355" s="135" t="s">
        <v>6148</v>
      </c>
      <c r="F355" s="136" t="s">
        <v>6149</v>
      </c>
      <c r="G355" s="137" t="s">
        <v>2531</v>
      </c>
      <c r="H355" s="138">
        <v>3</v>
      </c>
      <c r="I355" s="139"/>
      <c r="J355" s="140">
        <f>ROUND(I355*H355,2)</f>
        <v>0</v>
      </c>
      <c r="K355" s="136" t="s">
        <v>29</v>
      </c>
      <c r="L355" s="34"/>
      <c r="M355" s="141" t="s">
        <v>29</v>
      </c>
      <c r="N355" s="142" t="s">
        <v>46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251</v>
      </c>
      <c r="AT355" s="145" t="s">
        <v>246</v>
      </c>
      <c r="AU355" s="145" t="s">
        <v>21</v>
      </c>
      <c r="AY355" s="18" t="s">
        <v>244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83</v>
      </c>
      <c r="BK355" s="146">
        <f>ROUND(I355*H355,2)</f>
        <v>0</v>
      </c>
      <c r="BL355" s="18" t="s">
        <v>251</v>
      </c>
      <c r="BM355" s="145" t="s">
        <v>6150</v>
      </c>
    </row>
    <row r="356" spans="2:65" s="1" customFormat="1">
      <c r="B356" s="34"/>
      <c r="D356" s="147" t="s">
        <v>253</v>
      </c>
      <c r="F356" s="148" t="s">
        <v>6149</v>
      </c>
      <c r="I356" s="149"/>
      <c r="L356" s="34"/>
      <c r="M356" s="150"/>
      <c r="T356" s="55"/>
      <c r="AT356" s="18" t="s">
        <v>253</v>
      </c>
      <c r="AU356" s="18" t="s">
        <v>21</v>
      </c>
    </row>
    <row r="357" spans="2:65" s="11" customFormat="1" ht="25.9" customHeight="1">
      <c r="B357" s="122"/>
      <c r="D357" s="123" t="s">
        <v>74</v>
      </c>
      <c r="E357" s="124" t="s">
        <v>783</v>
      </c>
      <c r="F357" s="124" t="s">
        <v>784</v>
      </c>
      <c r="I357" s="125"/>
      <c r="J357" s="126">
        <f>BK357</f>
        <v>0</v>
      </c>
      <c r="L357" s="122"/>
      <c r="M357" s="127"/>
      <c r="P357" s="128">
        <f>P358+P362+P371+P395+P403+P412+P431+P435</f>
        <v>0</v>
      </c>
      <c r="R357" s="128">
        <f>R358+R362+R371+R395+R403+R412+R431+R435</f>
        <v>43.043991949999999</v>
      </c>
      <c r="T357" s="129">
        <f>T358+T362+T371+T395+T403+T412+T431+T435</f>
        <v>0</v>
      </c>
      <c r="AR357" s="123" t="s">
        <v>21</v>
      </c>
      <c r="AT357" s="130" t="s">
        <v>74</v>
      </c>
      <c r="AU357" s="130" t="s">
        <v>75</v>
      </c>
      <c r="AY357" s="123" t="s">
        <v>244</v>
      </c>
      <c r="BK357" s="131">
        <f>BK358+BK362+BK371+BK395+BK403+BK412+BK431+BK435</f>
        <v>0</v>
      </c>
    </row>
    <row r="358" spans="2:65" s="11" customFormat="1" ht="22.9" customHeight="1">
      <c r="B358" s="122"/>
      <c r="D358" s="123" t="s">
        <v>74</v>
      </c>
      <c r="E358" s="132" t="s">
        <v>6151</v>
      </c>
      <c r="F358" s="132" t="s">
        <v>6152</v>
      </c>
      <c r="I358" s="125"/>
      <c r="J358" s="133">
        <f>BK358</f>
        <v>0</v>
      </c>
      <c r="L358" s="122"/>
      <c r="M358" s="127"/>
      <c r="P358" s="128">
        <f>SUM(P359:P361)</f>
        <v>0</v>
      </c>
      <c r="R358" s="128">
        <f>SUM(R359:R361)</f>
        <v>0.22200000000000003</v>
      </c>
      <c r="T358" s="129">
        <f>SUM(T359:T361)</f>
        <v>0</v>
      </c>
      <c r="AR358" s="123" t="s">
        <v>21</v>
      </c>
      <c r="AT358" s="130" t="s">
        <v>74</v>
      </c>
      <c r="AU358" s="130" t="s">
        <v>83</v>
      </c>
      <c r="AY358" s="123" t="s">
        <v>244</v>
      </c>
      <c r="BK358" s="131">
        <f>SUM(BK359:BK361)</f>
        <v>0</v>
      </c>
    </row>
    <row r="359" spans="2:65" s="1" customFormat="1" ht="16.5" customHeight="1">
      <c r="B359" s="34"/>
      <c r="C359" s="134" t="s">
        <v>751</v>
      </c>
      <c r="D359" s="134" t="s">
        <v>246</v>
      </c>
      <c r="E359" s="135" t="s">
        <v>6153</v>
      </c>
      <c r="F359" s="136" t="s">
        <v>6154</v>
      </c>
      <c r="G359" s="137" t="s">
        <v>591</v>
      </c>
      <c r="H359" s="138">
        <v>25</v>
      </c>
      <c r="I359" s="139"/>
      <c r="J359" s="140">
        <f>ROUND(I359*H359,2)</f>
        <v>0</v>
      </c>
      <c r="K359" s="136" t="s">
        <v>250</v>
      </c>
      <c r="L359" s="34"/>
      <c r="M359" s="141" t="s">
        <v>29</v>
      </c>
      <c r="N359" s="142" t="s">
        <v>46</v>
      </c>
      <c r="P359" s="143">
        <f>O359*H359</f>
        <v>0</v>
      </c>
      <c r="Q359" s="143">
        <v>8.8800000000000007E-3</v>
      </c>
      <c r="R359" s="143">
        <f>Q359*H359</f>
        <v>0.22200000000000003</v>
      </c>
      <c r="S359" s="143">
        <v>0</v>
      </c>
      <c r="T359" s="144">
        <f>S359*H359</f>
        <v>0</v>
      </c>
      <c r="AR359" s="145" t="s">
        <v>359</v>
      </c>
      <c r="AT359" s="145" t="s">
        <v>246</v>
      </c>
      <c r="AU359" s="145" t="s">
        <v>21</v>
      </c>
      <c r="AY359" s="18" t="s">
        <v>244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83</v>
      </c>
      <c r="BK359" s="146">
        <f>ROUND(I359*H359,2)</f>
        <v>0</v>
      </c>
      <c r="BL359" s="18" t="s">
        <v>359</v>
      </c>
      <c r="BM359" s="145" t="s">
        <v>6155</v>
      </c>
    </row>
    <row r="360" spans="2:65" s="1" customFormat="1">
      <c r="B360" s="34"/>
      <c r="D360" s="147" t="s">
        <v>253</v>
      </c>
      <c r="F360" s="148" t="s">
        <v>6156</v>
      </c>
      <c r="I360" s="149"/>
      <c r="L360" s="34"/>
      <c r="M360" s="150"/>
      <c r="T360" s="55"/>
      <c r="AT360" s="18" t="s">
        <v>253</v>
      </c>
      <c r="AU360" s="18" t="s">
        <v>21</v>
      </c>
    </row>
    <row r="361" spans="2:65" s="1" customFormat="1">
      <c r="B361" s="34"/>
      <c r="D361" s="151" t="s">
        <v>255</v>
      </c>
      <c r="F361" s="152" t="s">
        <v>6157</v>
      </c>
      <c r="I361" s="149"/>
      <c r="L361" s="34"/>
      <c r="M361" s="150"/>
      <c r="T361" s="55"/>
      <c r="AT361" s="18" t="s">
        <v>255</v>
      </c>
      <c r="AU361" s="18" t="s">
        <v>21</v>
      </c>
    </row>
    <row r="362" spans="2:65" s="11" customFormat="1" ht="22.9" customHeight="1">
      <c r="B362" s="122"/>
      <c r="D362" s="123" t="s">
        <v>74</v>
      </c>
      <c r="E362" s="132" t="s">
        <v>21</v>
      </c>
      <c r="F362" s="132" t="s">
        <v>482</v>
      </c>
      <c r="I362" s="125"/>
      <c r="J362" s="133">
        <f>BK362</f>
        <v>0</v>
      </c>
      <c r="L362" s="122"/>
      <c r="M362" s="127"/>
      <c r="P362" s="128">
        <f>SUM(P363:P370)</f>
        <v>0</v>
      </c>
      <c r="R362" s="128">
        <f>SUM(R363:R370)</f>
        <v>8.6919500000000004E-3</v>
      </c>
      <c r="T362" s="129">
        <f>SUM(T363:T370)</f>
        <v>0</v>
      </c>
      <c r="AR362" s="123" t="s">
        <v>83</v>
      </c>
      <c r="AT362" s="130" t="s">
        <v>74</v>
      </c>
      <c r="AU362" s="130" t="s">
        <v>83</v>
      </c>
      <c r="AY362" s="123" t="s">
        <v>244</v>
      </c>
      <c r="BK362" s="131">
        <f>SUM(BK363:BK370)</f>
        <v>0</v>
      </c>
    </row>
    <row r="363" spans="2:65" s="1" customFormat="1" ht="16.5" customHeight="1">
      <c r="B363" s="34"/>
      <c r="C363" s="134" t="s">
        <v>626</v>
      </c>
      <c r="D363" s="134" t="s">
        <v>246</v>
      </c>
      <c r="E363" s="135" t="s">
        <v>4500</v>
      </c>
      <c r="F363" s="136" t="s">
        <v>4501</v>
      </c>
      <c r="G363" s="137" t="s">
        <v>249</v>
      </c>
      <c r="H363" s="138">
        <v>25</v>
      </c>
      <c r="I363" s="139"/>
      <c r="J363" s="140">
        <f>ROUND(I363*H363,2)</f>
        <v>0</v>
      </c>
      <c r="K363" s="136" t="s">
        <v>250</v>
      </c>
      <c r="L363" s="34"/>
      <c r="M363" s="141" t="s">
        <v>29</v>
      </c>
      <c r="N363" s="142" t="s">
        <v>46</v>
      </c>
      <c r="P363" s="143">
        <f>O363*H363</f>
        <v>0</v>
      </c>
      <c r="Q363" s="143">
        <v>1.7000000000000001E-4</v>
      </c>
      <c r="R363" s="143">
        <f>Q363*H363</f>
        <v>4.2500000000000003E-3</v>
      </c>
      <c r="S363" s="143">
        <v>0</v>
      </c>
      <c r="T363" s="144">
        <f>S363*H363</f>
        <v>0</v>
      </c>
      <c r="AR363" s="145" t="s">
        <v>251</v>
      </c>
      <c r="AT363" s="145" t="s">
        <v>246</v>
      </c>
      <c r="AU363" s="145" t="s">
        <v>21</v>
      </c>
      <c r="AY363" s="18" t="s">
        <v>244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83</v>
      </c>
      <c r="BK363" s="146">
        <f>ROUND(I363*H363,2)</f>
        <v>0</v>
      </c>
      <c r="BL363" s="18" t="s">
        <v>251</v>
      </c>
      <c r="BM363" s="145" t="s">
        <v>6158</v>
      </c>
    </row>
    <row r="364" spans="2:65" s="1" customFormat="1">
      <c r="B364" s="34"/>
      <c r="D364" s="147" t="s">
        <v>253</v>
      </c>
      <c r="F364" s="148" t="s">
        <v>4503</v>
      </c>
      <c r="I364" s="149"/>
      <c r="L364" s="34"/>
      <c r="M364" s="150"/>
      <c r="T364" s="55"/>
      <c r="AT364" s="18" t="s">
        <v>253</v>
      </c>
      <c r="AU364" s="18" t="s">
        <v>21</v>
      </c>
    </row>
    <row r="365" spans="2:65" s="1" customFormat="1">
      <c r="B365" s="34"/>
      <c r="D365" s="151" t="s">
        <v>255</v>
      </c>
      <c r="F365" s="152" t="s">
        <v>4504</v>
      </c>
      <c r="I365" s="149"/>
      <c r="L365" s="34"/>
      <c r="M365" s="150"/>
      <c r="T365" s="55"/>
      <c r="AT365" s="18" t="s">
        <v>255</v>
      </c>
      <c r="AU365" s="18" t="s">
        <v>21</v>
      </c>
    </row>
    <row r="366" spans="2:65" s="12" customFormat="1">
      <c r="B366" s="153"/>
      <c r="D366" s="147" t="s">
        <v>262</v>
      </c>
      <c r="E366" s="154" t="s">
        <v>29</v>
      </c>
      <c r="F366" s="155" t="s">
        <v>6159</v>
      </c>
      <c r="H366" s="156">
        <v>25</v>
      </c>
      <c r="I366" s="157"/>
      <c r="L366" s="153"/>
      <c r="M366" s="158"/>
      <c r="T366" s="159"/>
      <c r="AT366" s="154" t="s">
        <v>262</v>
      </c>
      <c r="AU366" s="154" t="s">
        <v>21</v>
      </c>
      <c r="AV366" s="12" t="s">
        <v>21</v>
      </c>
      <c r="AW366" s="12" t="s">
        <v>36</v>
      </c>
      <c r="AX366" s="12" t="s">
        <v>83</v>
      </c>
      <c r="AY366" s="154" t="s">
        <v>244</v>
      </c>
    </row>
    <row r="367" spans="2:65" s="1" customFormat="1" ht="16.5" customHeight="1">
      <c r="B367" s="34"/>
      <c r="C367" s="175" t="s">
        <v>632</v>
      </c>
      <c r="D367" s="175" t="s">
        <v>373</v>
      </c>
      <c r="E367" s="176" t="s">
        <v>6160</v>
      </c>
      <c r="F367" s="177" t="s">
        <v>6161</v>
      </c>
      <c r="G367" s="178" t="s">
        <v>249</v>
      </c>
      <c r="H367" s="179">
        <v>29.613</v>
      </c>
      <c r="I367" s="180"/>
      <c r="J367" s="181">
        <f>ROUND(I367*H367,2)</f>
        <v>0</v>
      </c>
      <c r="K367" s="177" t="s">
        <v>250</v>
      </c>
      <c r="L367" s="182"/>
      <c r="M367" s="183" t="s">
        <v>29</v>
      </c>
      <c r="N367" s="184" t="s">
        <v>46</v>
      </c>
      <c r="P367" s="143">
        <f>O367*H367</f>
        <v>0</v>
      </c>
      <c r="Q367" s="143">
        <v>1.4999999999999999E-4</v>
      </c>
      <c r="R367" s="143">
        <f>Q367*H367</f>
        <v>4.4419499999999992E-3</v>
      </c>
      <c r="S367" s="143">
        <v>0</v>
      </c>
      <c r="T367" s="144">
        <f>S367*H367</f>
        <v>0</v>
      </c>
      <c r="AR367" s="145" t="s">
        <v>300</v>
      </c>
      <c r="AT367" s="145" t="s">
        <v>373</v>
      </c>
      <c r="AU367" s="145" t="s">
        <v>21</v>
      </c>
      <c r="AY367" s="18" t="s">
        <v>244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83</v>
      </c>
      <c r="BK367" s="146">
        <f>ROUND(I367*H367,2)</f>
        <v>0</v>
      </c>
      <c r="BL367" s="18" t="s">
        <v>251</v>
      </c>
      <c r="BM367" s="145" t="s">
        <v>6162</v>
      </c>
    </row>
    <row r="368" spans="2:65" s="1" customFormat="1">
      <c r="B368" s="34"/>
      <c r="D368" s="147" t="s">
        <v>253</v>
      </c>
      <c r="F368" s="148" t="s">
        <v>6161</v>
      </c>
      <c r="I368" s="149"/>
      <c r="L368" s="34"/>
      <c r="M368" s="150"/>
      <c r="T368" s="55"/>
      <c r="AT368" s="18" t="s">
        <v>253</v>
      </c>
      <c r="AU368" s="18" t="s">
        <v>21</v>
      </c>
    </row>
    <row r="369" spans="2:65" s="12" customFormat="1">
      <c r="B369" s="153"/>
      <c r="D369" s="147" t="s">
        <v>262</v>
      </c>
      <c r="E369" s="154" t="s">
        <v>29</v>
      </c>
      <c r="F369" s="155" t="s">
        <v>421</v>
      </c>
      <c r="H369" s="156">
        <v>25</v>
      </c>
      <c r="I369" s="157"/>
      <c r="L369" s="153"/>
      <c r="M369" s="158"/>
      <c r="T369" s="159"/>
      <c r="AT369" s="154" t="s">
        <v>262</v>
      </c>
      <c r="AU369" s="154" t="s">
        <v>21</v>
      </c>
      <c r="AV369" s="12" t="s">
        <v>21</v>
      </c>
      <c r="AW369" s="12" t="s">
        <v>36</v>
      </c>
      <c r="AX369" s="12" t="s">
        <v>75</v>
      </c>
      <c r="AY369" s="154" t="s">
        <v>244</v>
      </c>
    </row>
    <row r="370" spans="2:65" s="12" customFormat="1">
      <c r="B370" s="153"/>
      <c r="D370" s="147" t="s">
        <v>262</v>
      </c>
      <c r="E370" s="154" t="s">
        <v>29</v>
      </c>
      <c r="F370" s="155" t="s">
        <v>6163</v>
      </c>
      <c r="H370" s="156">
        <v>29.613</v>
      </c>
      <c r="I370" s="157"/>
      <c r="L370" s="153"/>
      <c r="M370" s="158"/>
      <c r="T370" s="159"/>
      <c r="AT370" s="154" t="s">
        <v>262</v>
      </c>
      <c r="AU370" s="154" t="s">
        <v>21</v>
      </c>
      <c r="AV370" s="12" t="s">
        <v>21</v>
      </c>
      <c r="AW370" s="12" t="s">
        <v>36</v>
      </c>
      <c r="AX370" s="12" t="s">
        <v>83</v>
      </c>
      <c r="AY370" s="154" t="s">
        <v>244</v>
      </c>
    </row>
    <row r="371" spans="2:65" s="11" customFormat="1" ht="22.9" customHeight="1">
      <c r="B371" s="122"/>
      <c r="D371" s="123" t="s">
        <v>74</v>
      </c>
      <c r="E371" s="132" t="s">
        <v>279</v>
      </c>
      <c r="F371" s="132" t="s">
        <v>657</v>
      </c>
      <c r="I371" s="125"/>
      <c r="J371" s="133">
        <f>BK371</f>
        <v>0</v>
      </c>
      <c r="L371" s="122"/>
      <c r="M371" s="127"/>
      <c r="P371" s="128">
        <f>SUM(P372:P394)</f>
        <v>0</v>
      </c>
      <c r="R371" s="128">
        <f>SUM(R372:R394)</f>
        <v>42.795999999999999</v>
      </c>
      <c r="T371" s="129">
        <f>SUM(T372:T394)</f>
        <v>0</v>
      </c>
      <c r="AR371" s="123" t="s">
        <v>83</v>
      </c>
      <c r="AT371" s="130" t="s">
        <v>74</v>
      </c>
      <c r="AU371" s="130" t="s">
        <v>83</v>
      </c>
      <c r="AY371" s="123" t="s">
        <v>244</v>
      </c>
      <c r="BK371" s="131">
        <f>SUM(BK372:BK394)</f>
        <v>0</v>
      </c>
    </row>
    <row r="372" spans="2:65" s="1" customFormat="1" ht="16.5" customHeight="1">
      <c r="B372" s="34"/>
      <c r="C372" s="134" t="s">
        <v>640</v>
      </c>
      <c r="D372" s="134" t="s">
        <v>246</v>
      </c>
      <c r="E372" s="135" t="s">
        <v>4736</v>
      </c>
      <c r="F372" s="136" t="s">
        <v>4737</v>
      </c>
      <c r="G372" s="137" t="s">
        <v>249</v>
      </c>
      <c r="H372" s="138">
        <v>10</v>
      </c>
      <c r="I372" s="139"/>
      <c r="J372" s="140">
        <f>ROUND(I372*H372,2)</f>
        <v>0</v>
      </c>
      <c r="K372" s="136" t="s">
        <v>250</v>
      </c>
      <c r="L372" s="34"/>
      <c r="M372" s="141" t="s">
        <v>29</v>
      </c>
      <c r="N372" s="142" t="s">
        <v>46</v>
      </c>
      <c r="P372" s="143">
        <f>O372*H372</f>
        <v>0</v>
      </c>
      <c r="Q372" s="143">
        <v>0.34499999999999997</v>
      </c>
      <c r="R372" s="143">
        <f>Q372*H372</f>
        <v>3.4499999999999997</v>
      </c>
      <c r="S372" s="143">
        <v>0</v>
      </c>
      <c r="T372" s="144">
        <f>S372*H372</f>
        <v>0</v>
      </c>
      <c r="AR372" s="145" t="s">
        <v>251</v>
      </c>
      <c r="AT372" s="145" t="s">
        <v>246</v>
      </c>
      <c r="AU372" s="145" t="s">
        <v>21</v>
      </c>
      <c r="AY372" s="18" t="s">
        <v>244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83</v>
      </c>
      <c r="BK372" s="146">
        <f>ROUND(I372*H372,2)</f>
        <v>0</v>
      </c>
      <c r="BL372" s="18" t="s">
        <v>251</v>
      </c>
      <c r="BM372" s="145" t="s">
        <v>6164</v>
      </c>
    </row>
    <row r="373" spans="2:65" s="1" customFormat="1">
      <c r="B373" s="34"/>
      <c r="D373" s="147" t="s">
        <v>253</v>
      </c>
      <c r="F373" s="148" t="s">
        <v>4739</v>
      </c>
      <c r="I373" s="149"/>
      <c r="L373" s="34"/>
      <c r="M373" s="150"/>
      <c r="T373" s="55"/>
      <c r="AT373" s="18" t="s">
        <v>253</v>
      </c>
      <c r="AU373" s="18" t="s">
        <v>21</v>
      </c>
    </row>
    <row r="374" spans="2:65" s="1" customFormat="1">
      <c r="B374" s="34"/>
      <c r="D374" s="151" t="s">
        <v>255</v>
      </c>
      <c r="F374" s="152" t="s">
        <v>4740</v>
      </c>
      <c r="I374" s="149"/>
      <c r="L374" s="34"/>
      <c r="M374" s="150"/>
      <c r="T374" s="55"/>
      <c r="AT374" s="18" t="s">
        <v>255</v>
      </c>
      <c r="AU374" s="18" t="s">
        <v>21</v>
      </c>
    </row>
    <row r="375" spans="2:65" s="1" customFormat="1" ht="16.5" customHeight="1">
      <c r="B375" s="34"/>
      <c r="C375" s="134" t="s">
        <v>647</v>
      </c>
      <c r="D375" s="134" t="s">
        <v>246</v>
      </c>
      <c r="E375" s="135" t="s">
        <v>6165</v>
      </c>
      <c r="F375" s="136" t="s">
        <v>6166</v>
      </c>
      <c r="G375" s="137" t="s">
        <v>249</v>
      </c>
      <c r="H375" s="138">
        <v>84</v>
      </c>
      <c r="I375" s="139"/>
      <c r="J375" s="140">
        <f>ROUND(I375*H375,2)</f>
        <v>0</v>
      </c>
      <c r="K375" s="136" t="s">
        <v>250</v>
      </c>
      <c r="L375" s="34"/>
      <c r="M375" s="141" t="s">
        <v>29</v>
      </c>
      <c r="N375" s="142" t="s">
        <v>46</v>
      </c>
      <c r="P375" s="143">
        <f>O375*H375</f>
        <v>0</v>
      </c>
      <c r="Q375" s="143">
        <v>0.36</v>
      </c>
      <c r="R375" s="143">
        <f>Q375*H375</f>
        <v>30.24</v>
      </c>
      <c r="S375" s="143">
        <v>0</v>
      </c>
      <c r="T375" s="144">
        <f>S375*H375</f>
        <v>0</v>
      </c>
      <c r="AR375" s="145" t="s">
        <v>251</v>
      </c>
      <c r="AT375" s="145" t="s">
        <v>246</v>
      </c>
      <c r="AU375" s="145" t="s">
        <v>21</v>
      </c>
      <c r="AY375" s="18" t="s">
        <v>244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83</v>
      </c>
      <c r="BK375" s="146">
        <f>ROUND(I375*H375,2)</f>
        <v>0</v>
      </c>
      <c r="BL375" s="18" t="s">
        <v>251</v>
      </c>
      <c r="BM375" s="145" t="s">
        <v>6167</v>
      </c>
    </row>
    <row r="376" spans="2:65" s="1" customFormat="1">
      <c r="B376" s="34"/>
      <c r="D376" s="147" t="s">
        <v>253</v>
      </c>
      <c r="F376" s="148" t="s">
        <v>6168</v>
      </c>
      <c r="I376" s="149"/>
      <c r="L376" s="34"/>
      <c r="M376" s="150"/>
      <c r="T376" s="55"/>
      <c r="AT376" s="18" t="s">
        <v>253</v>
      </c>
      <c r="AU376" s="18" t="s">
        <v>21</v>
      </c>
    </row>
    <row r="377" spans="2:65" s="1" customFormat="1">
      <c r="B377" s="34"/>
      <c r="D377" s="151" t="s">
        <v>255</v>
      </c>
      <c r="F377" s="152" t="s">
        <v>6169</v>
      </c>
      <c r="I377" s="149"/>
      <c r="L377" s="34"/>
      <c r="M377" s="150"/>
      <c r="T377" s="55"/>
      <c r="AT377" s="18" t="s">
        <v>255</v>
      </c>
      <c r="AU377" s="18" t="s">
        <v>21</v>
      </c>
    </row>
    <row r="378" spans="2:65" s="12" customFormat="1">
      <c r="B378" s="153"/>
      <c r="D378" s="147" t="s">
        <v>262</v>
      </c>
      <c r="E378" s="154" t="s">
        <v>29</v>
      </c>
      <c r="F378" s="155" t="s">
        <v>6170</v>
      </c>
      <c r="H378" s="156">
        <v>84</v>
      </c>
      <c r="I378" s="157"/>
      <c r="L378" s="153"/>
      <c r="M378" s="158"/>
      <c r="T378" s="159"/>
      <c r="AT378" s="154" t="s">
        <v>262</v>
      </c>
      <c r="AU378" s="154" t="s">
        <v>21</v>
      </c>
      <c r="AV378" s="12" t="s">
        <v>21</v>
      </c>
      <c r="AW378" s="12" t="s">
        <v>36</v>
      </c>
      <c r="AX378" s="12" t="s">
        <v>83</v>
      </c>
      <c r="AY378" s="154" t="s">
        <v>244</v>
      </c>
    </row>
    <row r="379" spans="2:65" s="1" customFormat="1" ht="16.5" customHeight="1">
      <c r="B379" s="34"/>
      <c r="C379" s="134" t="s">
        <v>653</v>
      </c>
      <c r="D379" s="134" t="s">
        <v>246</v>
      </c>
      <c r="E379" s="135" t="s">
        <v>6171</v>
      </c>
      <c r="F379" s="136" t="s">
        <v>6172</v>
      </c>
      <c r="G379" s="137" t="s">
        <v>249</v>
      </c>
      <c r="H379" s="138">
        <v>10</v>
      </c>
      <c r="I379" s="139"/>
      <c r="J379" s="140">
        <f>ROUND(I379*H379,2)</f>
        <v>0</v>
      </c>
      <c r="K379" s="136" t="s">
        <v>250</v>
      </c>
      <c r="L379" s="34"/>
      <c r="M379" s="141" t="s">
        <v>29</v>
      </c>
      <c r="N379" s="142" t="s">
        <v>46</v>
      </c>
      <c r="P379" s="143">
        <f>O379*H379</f>
        <v>0</v>
      </c>
      <c r="Q379" s="143">
        <v>0.26375999999999999</v>
      </c>
      <c r="R379" s="143">
        <f>Q379*H379</f>
        <v>2.6375999999999999</v>
      </c>
      <c r="S379" s="143">
        <v>0</v>
      </c>
      <c r="T379" s="144">
        <f>S379*H379</f>
        <v>0</v>
      </c>
      <c r="AR379" s="145" t="s">
        <v>251</v>
      </c>
      <c r="AT379" s="145" t="s">
        <v>246</v>
      </c>
      <c r="AU379" s="145" t="s">
        <v>21</v>
      </c>
      <c r="AY379" s="18" t="s">
        <v>244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83</v>
      </c>
      <c r="BK379" s="146">
        <f>ROUND(I379*H379,2)</f>
        <v>0</v>
      </c>
      <c r="BL379" s="18" t="s">
        <v>251</v>
      </c>
      <c r="BM379" s="145" t="s">
        <v>6173</v>
      </c>
    </row>
    <row r="380" spans="2:65" s="1" customFormat="1" ht="19.5">
      <c r="B380" s="34"/>
      <c r="D380" s="147" t="s">
        <v>253</v>
      </c>
      <c r="F380" s="148" t="s">
        <v>6174</v>
      </c>
      <c r="I380" s="149"/>
      <c r="L380" s="34"/>
      <c r="M380" s="150"/>
      <c r="T380" s="55"/>
      <c r="AT380" s="18" t="s">
        <v>253</v>
      </c>
      <c r="AU380" s="18" t="s">
        <v>21</v>
      </c>
    </row>
    <row r="381" spans="2:65" s="1" customFormat="1">
      <c r="B381" s="34"/>
      <c r="D381" s="151" t="s">
        <v>255</v>
      </c>
      <c r="F381" s="152" t="s">
        <v>6175</v>
      </c>
      <c r="I381" s="149"/>
      <c r="L381" s="34"/>
      <c r="M381" s="150"/>
      <c r="T381" s="55"/>
      <c r="AT381" s="18" t="s">
        <v>255</v>
      </c>
      <c r="AU381" s="18" t="s">
        <v>21</v>
      </c>
    </row>
    <row r="382" spans="2:65" s="12" customFormat="1">
      <c r="B382" s="153"/>
      <c r="D382" s="147" t="s">
        <v>262</v>
      </c>
      <c r="E382" s="154" t="s">
        <v>29</v>
      </c>
      <c r="F382" s="155" t="s">
        <v>6176</v>
      </c>
      <c r="H382" s="156">
        <v>10</v>
      </c>
      <c r="I382" s="157"/>
      <c r="L382" s="153"/>
      <c r="M382" s="158"/>
      <c r="T382" s="159"/>
      <c r="AT382" s="154" t="s">
        <v>262</v>
      </c>
      <c r="AU382" s="154" t="s">
        <v>21</v>
      </c>
      <c r="AV382" s="12" t="s">
        <v>21</v>
      </c>
      <c r="AW382" s="12" t="s">
        <v>36</v>
      </c>
      <c r="AX382" s="12" t="s">
        <v>83</v>
      </c>
      <c r="AY382" s="154" t="s">
        <v>244</v>
      </c>
    </row>
    <row r="383" spans="2:65" s="1" customFormat="1" ht="16.5" customHeight="1">
      <c r="B383" s="34"/>
      <c r="C383" s="134" t="s">
        <v>658</v>
      </c>
      <c r="D383" s="134" t="s">
        <v>246</v>
      </c>
      <c r="E383" s="135" t="s">
        <v>6177</v>
      </c>
      <c r="F383" s="136" t="s">
        <v>6178</v>
      </c>
      <c r="G383" s="137" t="s">
        <v>249</v>
      </c>
      <c r="H383" s="138">
        <v>10</v>
      </c>
      <c r="I383" s="139"/>
      <c r="J383" s="140">
        <f>ROUND(I383*H383,2)</f>
        <v>0</v>
      </c>
      <c r="K383" s="136" t="s">
        <v>250</v>
      </c>
      <c r="L383" s="34"/>
      <c r="M383" s="141" t="s">
        <v>29</v>
      </c>
      <c r="N383" s="142" t="s">
        <v>46</v>
      </c>
      <c r="P383" s="143">
        <f>O383*H383</f>
        <v>0</v>
      </c>
      <c r="Q383" s="143">
        <v>0.51085999999999998</v>
      </c>
      <c r="R383" s="143">
        <f>Q383*H383</f>
        <v>5.1086</v>
      </c>
      <c r="S383" s="143">
        <v>0</v>
      </c>
      <c r="T383" s="144">
        <f>S383*H383</f>
        <v>0</v>
      </c>
      <c r="AR383" s="145" t="s">
        <v>251</v>
      </c>
      <c r="AT383" s="145" t="s">
        <v>246</v>
      </c>
      <c r="AU383" s="145" t="s">
        <v>21</v>
      </c>
      <c r="AY383" s="18" t="s">
        <v>244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83</v>
      </c>
      <c r="BK383" s="146">
        <f>ROUND(I383*H383,2)</f>
        <v>0</v>
      </c>
      <c r="BL383" s="18" t="s">
        <v>251</v>
      </c>
      <c r="BM383" s="145" t="s">
        <v>6179</v>
      </c>
    </row>
    <row r="384" spans="2:65" s="1" customFormat="1">
      <c r="B384" s="34"/>
      <c r="D384" s="147" t="s">
        <v>253</v>
      </c>
      <c r="F384" s="148" t="s">
        <v>6180</v>
      </c>
      <c r="I384" s="149"/>
      <c r="L384" s="34"/>
      <c r="M384" s="150"/>
      <c r="T384" s="55"/>
      <c r="AT384" s="18" t="s">
        <v>253</v>
      </c>
      <c r="AU384" s="18" t="s">
        <v>21</v>
      </c>
    </row>
    <row r="385" spans="2:65" s="1" customFormat="1">
      <c r="B385" s="34"/>
      <c r="D385" s="151" t="s">
        <v>255</v>
      </c>
      <c r="F385" s="152" t="s">
        <v>6181</v>
      </c>
      <c r="I385" s="149"/>
      <c r="L385" s="34"/>
      <c r="M385" s="150"/>
      <c r="T385" s="55"/>
      <c r="AT385" s="18" t="s">
        <v>255</v>
      </c>
      <c r="AU385" s="18" t="s">
        <v>21</v>
      </c>
    </row>
    <row r="386" spans="2:65" s="1" customFormat="1" ht="16.5" customHeight="1">
      <c r="B386" s="34"/>
      <c r="C386" s="134" t="s">
        <v>665</v>
      </c>
      <c r="D386" s="134" t="s">
        <v>246</v>
      </c>
      <c r="E386" s="135" t="s">
        <v>6182</v>
      </c>
      <c r="F386" s="136" t="s">
        <v>6183</v>
      </c>
      <c r="G386" s="137" t="s">
        <v>249</v>
      </c>
      <c r="H386" s="138">
        <v>10</v>
      </c>
      <c r="I386" s="139"/>
      <c r="J386" s="140">
        <f>ROUND(I386*H386,2)</f>
        <v>0</v>
      </c>
      <c r="K386" s="136" t="s">
        <v>250</v>
      </c>
      <c r="L386" s="34"/>
      <c r="M386" s="141" t="s">
        <v>29</v>
      </c>
      <c r="N386" s="142" t="s">
        <v>46</v>
      </c>
      <c r="P386" s="143">
        <f>O386*H386</f>
        <v>0</v>
      </c>
      <c r="Q386" s="143">
        <v>5.6100000000000004E-3</v>
      </c>
      <c r="R386" s="143">
        <f>Q386*H386</f>
        <v>5.6100000000000004E-2</v>
      </c>
      <c r="S386" s="143">
        <v>0</v>
      </c>
      <c r="T386" s="144">
        <f>S386*H386</f>
        <v>0</v>
      </c>
      <c r="AR386" s="145" t="s">
        <v>251</v>
      </c>
      <c r="AT386" s="145" t="s">
        <v>246</v>
      </c>
      <c r="AU386" s="145" t="s">
        <v>21</v>
      </c>
      <c r="AY386" s="18" t="s">
        <v>244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83</v>
      </c>
      <c r="BK386" s="146">
        <f>ROUND(I386*H386,2)</f>
        <v>0</v>
      </c>
      <c r="BL386" s="18" t="s">
        <v>251</v>
      </c>
      <c r="BM386" s="145" t="s">
        <v>6184</v>
      </c>
    </row>
    <row r="387" spans="2:65" s="1" customFormat="1">
      <c r="B387" s="34"/>
      <c r="D387" s="147" t="s">
        <v>253</v>
      </c>
      <c r="F387" s="148" t="s">
        <v>6185</v>
      </c>
      <c r="I387" s="149"/>
      <c r="L387" s="34"/>
      <c r="M387" s="150"/>
      <c r="T387" s="55"/>
      <c r="AT387" s="18" t="s">
        <v>253</v>
      </c>
      <c r="AU387" s="18" t="s">
        <v>21</v>
      </c>
    </row>
    <row r="388" spans="2:65" s="1" customFormat="1">
      <c r="B388" s="34"/>
      <c r="D388" s="151" t="s">
        <v>255</v>
      </c>
      <c r="F388" s="152" t="s">
        <v>6186</v>
      </c>
      <c r="I388" s="149"/>
      <c r="L388" s="34"/>
      <c r="M388" s="150"/>
      <c r="T388" s="55"/>
      <c r="AT388" s="18" t="s">
        <v>255</v>
      </c>
      <c r="AU388" s="18" t="s">
        <v>21</v>
      </c>
    </row>
    <row r="389" spans="2:65" s="1" customFormat="1" ht="16.5" customHeight="1">
      <c r="B389" s="34"/>
      <c r="C389" s="134" t="s">
        <v>673</v>
      </c>
      <c r="D389" s="134" t="s">
        <v>246</v>
      </c>
      <c r="E389" s="135" t="s">
        <v>6187</v>
      </c>
      <c r="F389" s="136" t="s">
        <v>6188</v>
      </c>
      <c r="G389" s="137" t="s">
        <v>249</v>
      </c>
      <c r="H389" s="138">
        <v>10</v>
      </c>
      <c r="I389" s="139"/>
      <c r="J389" s="140">
        <f>ROUND(I389*H389,2)</f>
        <v>0</v>
      </c>
      <c r="K389" s="136" t="s">
        <v>250</v>
      </c>
      <c r="L389" s="34"/>
      <c r="M389" s="141" t="s">
        <v>29</v>
      </c>
      <c r="N389" s="142" t="s">
        <v>46</v>
      </c>
      <c r="P389" s="143">
        <f>O389*H389</f>
        <v>0</v>
      </c>
      <c r="Q389" s="143">
        <v>7.1000000000000002E-4</v>
      </c>
      <c r="R389" s="143">
        <f>Q389*H389</f>
        <v>7.1000000000000004E-3</v>
      </c>
      <c r="S389" s="143">
        <v>0</v>
      </c>
      <c r="T389" s="144">
        <f>S389*H389</f>
        <v>0</v>
      </c>
      <c r="AR389" s="145" t="s">
        <v>251</v>
      </c>
      <c r="AT389" s="145" t="s">
        <v>246</v>
      </c>
      <c r="AU389" s="145" t="s">
        <v>21</v>
      </c>
      <c r="AY389" s="18" t="s">
        <v>244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83</v>
      </c>
      <c r="BK389" s="146">
        <f>ROUND(I389*H389,2)</f>
        <v>0</v>
      </c>
      <c r="BL389" s="18" t="s">
        <v>251</v>
      </c>
      <c r="BM389" s="145" t="s">
        <v>6189</v>
      </c>
    </row>
    <row r="390" spans="2:65" s="1" customFormat="1">
      <c r="B390" s="34"/>
      <c r="D390" s="147" t="s">
        <v>253</v>
      </c>
      <c r="F390" s="148" t="s">
        <v>6190</v>
      </c>
      <c r="I390" s="149"/>
      <c r="L390" s="34"/>
      <c r="M390" s="150"/>
      <c r="T390" s="55"/>
      <c r="AT390" s="18" t="s">
        <v>253</v>
      </c>
      <c r="AU390" s="18" t="s">
        <v>21</v>
      </c>
    </row>
    <row r="391" spans="2:65" s="1" customFormat="1">
      <c r="B391" s="34"/>
      <c r="D391" s="151" t="s">
        <v>255</v>
      </c>
      <c r="F391" s="152" t="s">
        <v>6191</v>
      </c>
      <c r="I391" s="149"/>
      <c r="L391" s="34"/>
      <c r="M391" s="150"/>
      <c r="T391" s="55"/>
      <c r="AT391" s="18" t="s">
        <v>255</v>
      </c>
      <c r="AU391" s="18" t="s">
        <v>21</v>
      </c>
    </row>
    <row r="392" spans="2:65" s="1" customFormat="1" ht="21.75" customHeight="1">
      <c r="B392" s="34"/>
      <c r="C392" s="134" t="s">
        <v>680</v>
      </c>
      <c r="D392" s="134" t="s">
        <v>246</v>
      </c>
      <c r="E392" s="135" t="s">
        <v>6192</v>
      </c>
      <c r="F392" s="136" t="s">
        <v>6193</v>
      </c>
      <c r="G392" s="137" t="s">
        <v>249</v>
      </c>
      <c r="H392" s="138">
        <v>10</v>
      </c>
      <c r="I392" s="139"/>
      <c r="J392" s="140">
        <f>ROUND(I392*H392,2)</f>
        <v>0</v>
      </c>
      <c r="K392" s="136" t="s">
        <v>250</v>
      </c>
      <c r="L392" s="34"/>
      <c r="M392" s="141" t="s">
        <v>29</v>
      </c>
      <c r="N392" s="142" t="s">
        <v>46</v>
      </c>
      <c r="P392" s="143">
        <f>O392*H392</f>
        <v>0</v>
      </c>
      <c r="Q392" s="143">
        <v>0.12966</v>
      </c>
      <c r="R392" s="143">
        <f>Q392*H392</f>
        <v>1.2966</v>
      </c>
      <c r="S392" s="143">
        <v>0</v>
      </c>
      <c r="T392" s="144">
        <f>S392*H392</f>
        <v>0</v>
      </c>
      <c r="AR392" s="145" t="s">
        <v>251</v>
      </c>
      <c r="AT392" s="145" t="s">
        <v>246</v>
      </c>
      <c r="AU392" s="145" t="s">
        <v>21</v>
      </c>
      <c r="AY392" s="18" t="s">
        <v>244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83</v>
      </c>
      <c r="BK392" s="146">
        <f>ROUND(I392*H392,2)</f>
        <v>0</v>
      </c>
      <c r="BL392" s="18" t="s">
        <v>251</v>
      </c>
      <c r="BM392" s="145" t="s">
        <v>6194</v>
      </c>
    </row>
    <row r="393" spans="2:65" s="1" customFormat="1" ht="19.5">
      <c r="B393" s="34"/>
      <c r="D393" s="147" t="s">
        <v>253</v>
      </c>
      <c r="F393" s="148" t="s">
        <v>6195</v>
      </c>
      <c r="I393" s="149"/>
      <c r="L393" s="34"/>
      <c r="M393" s="150"/>
      <c r="T393" s="55"/>
      <c r="AT393" s="18" t="s">
        <v>253</v>
      </c>
      <c r="AU393" s="18" t="s">
        <v>21</v>
      </c>
    </row>
    <row r="394" spans="2:65" s="1" customFormat="1">
      <c r="B394" s="34"/>
      <c r="D394" s="151" t="s">
        <v>255</v>
      </c>
      <c r="F394" s="152" t="s">
        <v>6196</v>
      </c>
      <c r="I394" s="149"/>
      <c r="L394" s="34"/>
      <c r="M394" s="150"/>
      <c r="T394" s="55"/>
      <c r="AT394" s="18" t="s">
        <v>255</v>
      </c>
      <c r="AU394" s="18" t="s">
        <v>21</v>
      </c>
    </row>
    <row r="395" spans="2:65" s="11" customFormat="1" ht="22.9" customHeight="1">
      <c r="B395" s="122"/>
      <c r="D395" s="123" t="s">
        <v>74</v>
      </c>
      <c r="E395" s="132" t="s">
        <v>300</v>
      </c>
      <c r="F395" s="132" t="s">
        <v>1672</v>
      </c>
      <c r="I395" s="125"/>
      <c r="J395" s="133">
        <f>BK395</f>
        <v>0</v>
      </c>
      <c r="L395" s="122"/>
      <c r="M395" s="127"/>
      <c r="P395" s="128">
        <f>SUM(P396:P402)</f>
        <v>0</v>
      </c>
      <c r="R395" s="128">
        <f>SUM(R396:R402)</f>
        <v>7.1500000000000001E-3</v>
      </c>
      <c r="T395" s="129">
        <f>SUM(T396:T402)</f>
        <v>0</v>
      </c>
      <c r="AR395" s="123" t="s">
        <v>83</v>
      </c>
      <c r="AT395" s="130" t="s">
        <v>74</v>
      </c>
      <c r="AU395" s="130" t="s">
        <v>83</v>
      </c>
      <c r="AY395" s="123" t="s">
        <v>244</v>
      </c>
      <c r="BK395" s="131">
        <f>SUM(BK396:BK402)</f>
        <v>0</v>
      </c>
    </row>
    <row r="396" spans="2:65" s="1" customFormat="1" ht="16.5" customHeight="1">
      <c r="B396" s="34"/>
      <c r="C396" s="134" t="s">
        <v>685</v>
      </c>
      <c r="D396" s="134" t="s">
        <v>246</v>
      </c>
      <c r="E396" s="135" t="s">
        <v>6197</v>
      </c>
      <c r="F396" s="136" t="s">
        <v>6198</v>
      </c>
      <c r="G396" s="137" t="s">
        <v>591</v>
      </c>
      <c r="H396" s="138">
        <v>62</v>
      </c>
      <c r="I396" s="139"/>
      <c r="J396" s="140">
        <f>ROUND(I396*H396,2)</f>
        <v>0</v>
      </c>
      <c r="K396" s="136" t="s">
        <v>250</v>
      </c>
      <c r="L396" s="34"/>
      <c r="M396" s="141" t="s">
        <v>29</v>
      </c>
      <c r="N396" s="142" t="s">
        <v>46</v>
      </c>
      <c r="P396" s="143">
        <f>O396*H396</f>
        <v>0</v>
      </c>
      <c r="Q396" s="143">
        <v>6.0000000000000002E-5</v>
      </c>
      <c r="R396" s="143">
        <f>Q396*H396</f>
        <v>3.7200000000000002E-3</v>
      </c>
      <c r="S396" s="143">
        <v>0</v>
      </c>
      <c r="T396" s="144">
        <f>S396*H396</f>
        <v>0</v>
      </c>
      <c r="AR396" s="145" t="s">
        <v>251</v>
      </c>
      <c r="AT396" s="145" t="s">
        <v>246</v>
      </c>
      <c r="AU396" s="145" t="s">
        <v>21</v>
      </c>
      <c r="AY396" s="18" t="s">
        <v>244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83</v>
      </c>
      <c r="BK396" s="146">
        <f>ROUND(I396*H396,2)</f>
        <v>0</v>
      </c>
      <c r="BL396" s="18" t="s">
        <v>251</v>
      </c>
      <c r="BM396" s="145" t="s">
        <v>6199</v>
      </c>
    </row>
    <row r="397" spans="2:65" s="1" customFormat="1">
      <c r="B397" s="34"/>
      <c r="D397" s="147" t="s">
        <v>253</v>
      </c>
      <c r="F397" s="148" t="s">
        <v>6200</v>
      </c>
      <c r="I397" s="149"/>
      <c r="L397" s="34"/>
      <c r="M397" s="150"/>
      <c r="T397" s="55"/>
      <c r="AT397" s="18" t="s">
        <v>253</v>
      </c>
      <c r="AU397" s="18" t="s">
        <v>21</v>
      </c>
    </row>
    <row r="398" spans="2:65" s="1" customFormat="1">
      <c r="B398" s="34"/>
      <c r="D398" s="151" t="s">
        <v>255</v>
      </c>
      <c r="F398" s="152" t="s">
        <v>6201</v>
      </c>
      <c r="I398" s="149"/>
      <c r="L398" s="34"/>
      <c r="M398" s="150"/>
      <c r="T398" s="55"/>
      <c r="AT398" s="18" t="s">
        <v>255</v>
      </c>
      <c r="AU398" s="18" t="s">
        <v>21</v>
      </c>
    </row>
    <row r="399" spans="2:65" s="1" customFormat="1" ht="16.5" customHeight="1">
      <c r="B399" s="34"/>
      <c r="C399" s="134" t="s">
        <v>692</v>
      </c>
      <c r="D399" s="134" t="s">
        <v>246</v>
      </c>
      <c r="E399" s="135" t="s">
        <v>6202</v>
      </c>
      <c r="F399" s="136" t="s">
        <v>6203</v>
      </c>
      <c r="G399" s="137" t="s">
        <v>591</v>
      </c>
      <c r="H399" s="138">
        <v>49</v>
      </c>
      <c r="I399" s="139"/>
      <c r="J399" s="140">
        <f>ROUND(I399*H399,2)</f>
        <v>0</v>
      </c>
      <c r="K399" s="136" t="s">
        <v>250</v>
      </c>
      <c r="L399" s="34"/>
      <c r="M399" s="141" t="s">
        <v>29</v>
      </c>
      <c r="N399" s="142" t="s">
        <v>46</v>
      </c>
      <c r="P399" s="143">
        <f>O399*H399</f>
        <v>0</v>
      </c>
      <c r="Q399" s="143">
        <v>6.9999999999999994E-5</v>
      </c>
      <c r="R399" s="143">
        <f>Q399*H399</f>
        <v>3.4299999999999999E-3</v>
      </c>
      <c r="S399" s="143">
        <v>0</v>
      </c>
      <c r="T399" s="144">
        <f>S399*H399</f>
        <v>0</v>
      </c>
      <c r="AR399" s="145" t="s">
        <v>251</v>
      </c>
      <c r="AT399" s="145" t="s">
        <v>246</v>
      </c>
      <c r="AU399" s="145" t="s">
        <v>21</v>
      </c>
      <c r="AY399" s="18" t="s">
        <v>244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83</v>
      </c>
      <c r="BK399" s="146">
        <f>ROUND(I399*H399,2)</f>
        <v>0</v>
      </c>
      <c r="BL399" s="18" t="s">
        <v>251</v>
      </c>
      <c r="BM399" s="145" t="s">
        <v>6204</v>
      </c>
    </row>
    <row r="400" spans="2:65" s="1" customFormat="1">
      <c r="B400" s="34"/>
      <c r="D400" s="147" t="s">
        <v>253</v>
      </c>
      <c r="F400" s="148" t="s">
        <v>6205</v>
      </c>
      <c r="I400" s="149"/>
      <c r="L400" s="34"/>
      <c r="M400" s="150"/>
      <c r="T400" s="55"/>
      <c r="AT400" s="18" t="s">
        <v>253</v>
      </c>
      <c r="AU400" s="18" t="s">
        <v>21</v>
      </c>
    </row>
    <row r="401" spans="2:65" s="1" customFormat="1">
      <c r="B401" s="34"/>
      <c r="D401" s="151" t="s">
        <v>255</v>
      </c>
      <c r="F401" s="152" t="s">
        <v>6206</v>
      </c>
      <c r="I401" s="149"/>
      <c r="L401" s="34"/>
      <c r="M401" s="150"/>
      <c r="T401" s="55"/>
      <c r="AT401" s="18" t="s">
        <v>255</v>
      </c>
      <c r="AU401" s="18" t="s">
        <v>21</v>
      </c>
    </row>
    <row r="402" spans="2:65" s="12" customFormat="1">
      <c r="B402" s="153"/>
      <c r="D402" s="147" t="s">
        <v>262</v>
      </c>
      <c r="E402" s="154" t="s">
        <v>29</v>
      </c>
      <c r="F402" s="155" t="s">
        <v>6207</v>
      </c>
      <c r="H402" s="156">
        <v>49</v>
      </c>
      <c r="I402" s="157"/>
      <c r="L402" s="153"/>
      <c r="M402" s="158"/>
      <c r="T402" s="159"/>
      <c r="AT402" s="154" t="s">
        <v>262</v>
      </c>
      <c r="AU402" s="154" t="s">
        <v>21</v>
      </c>
      <c r="AV402" s="12" t="s">
        <v>21</v>
      </c>
      <c r="AW402" s="12" t="s">
        <v>36</v>
      </c>
      <c r="AX402" s="12" t="s">
        <v>83</v>
      </c>
      <c r="AY402" s="154" t="s">
        <v>244</v>
      </c>
    </row>
    <row r="403" spans="2:65" s="11" customFormat="1" ht="22.9" customHeight="1">
      <c r="B403" s="122"/>
      <c r="D403" s="123" t="s">
        <v>74</v>
      </c>
      <c r="E403" s="132" t="s">
        <v>307</v>
      </c>
      <c r="F403" s="132" t="s">
        <v>672</v>
      </c>
      <c r="I403" s="125"/>
      <c r="J403" s="133">
        <f>BK403</f>
        <v>0</v>
      </c>
      <c r="L403" s="122"/>
      <c r="M403" s="127"/>
      <c r="P403" s="128">
        <f>SUM(P404:P411)</f>
        <v>0</v>
      </c>
      <c r="R403" s="128">
        <f>SUM(R404:R411)</f>
        <v>9.1500000000000001E-3</v>
      </c>
      <c r="T403" s="129">
        <f>SUM(T404:T411)</f>
        <v>0</v>
      </c>
      <c r="AR403" s="123" t="s">
        <v>83</v>
      </c>
      <c r="AT403" s="130" t="s">
        <v>74</v>
      </c>
      <c r="AU403" s="130" t="s">
        <v>83</v>
      </c>
      <c r="AY403" s="123" t="s">
        <v>244</v>
      </c>
      <c r="BK403" s="131">
        <f>SUM(BK404:BK411)</f>
        <v>0</v>
      </c>
    </row>
    <row r="404" spans="2:65" s="1" customFormat="1" ht="21.75" customHeight="1">
      <c r="B404" s="34"/>
      <c r="C404" s="134" t="s">
        <v>699</v>
      </c>
      <c r="D404" s="134" t="s">
        <v>246</v>
      </c>
      <c r="E404" s="135" t="s">
        <v>6208</v>
      </c>
      <c r="F404" s="136" t="s">
        <v>6209</v>
      </c>
      <c r="G404" s="137" t="s">
        <v>591</v>
      </c>
      <c r="H404" s="138">
        <v>15</v>
      </c>
      <c r="I404" s="139"/>
      <c r="J404" s="140">
        <f>ROUND(I404*H404,2)</f>
        <v>0</v>
      </c>
      <c r="K404" s="136" t="s">
        <v>250</v>
      </c>
      <c r="L404" s="34"/>
      <c r="M404" s="141" t="s">
        <v>29</v>
      </c>
      <c r="N404" s="142" t="s">
        <v>46</v>
      </c>
      <c r="P404" s="143">
        <f>O404*H404</f>
        <v>0</v>
      </c>
      <c r="Q404" s="143">
        <v>6.0999999999999997E-4</v>
      </c>
      <c r="R404" s="143">
        <f>Q404*H404</f>
        <v>9.1500000000000001E-3</v>
      </c>
      <c r="S404" s="143">
        <v>0</v>
      </c>
      <c r="T404" s="144">
        <f>S404*H404</f>
        <v>0</v>
      </c>
      <c r="AR404" s="145" t="s">
        <v>251</v>
      </c>
      <c r="AT404" s="145" t="s">
        <v>246</v>
      </c>
      <c r="AU404" s="145" t="s">
        <v>21</v>
      </c>
      <c r="AY404" s="18" t="s">
        <v>244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83</v>
      </c>
      <c r="BK404" s="146">
        <f>ROUND(I404*H404,2)</f>
        <v>0</v>
      </c>
      <c r="BL404" s="18" t="s">
        <v>251</v>
      </c>
      <c r="BM404" s="145" t="s">
        <v>6210</v>
      </c>
    </row>
    <row r="405" spans="2:65" s="1" customFormat="1" ht="19.5">
      <c r="B405" s="34"/>
      <c r="D405" s="147" t="s">
        <v>253</v>
      </c>
      <c r="F405" s="148" t="s">
        <v>6211</v>
      </c>
      <c r="I405" s="149"/>
      <c r="L405" s="34"/>
      <c r="M405" s="150"/>
      <c r="T405" s="55"/>
      <c r="AT405" s="18" t="s">
        <v>253</v>
      </c>
      <c r="AU405" s="18" t="s">
        <v>21</v>
      </c>
    </row>
    <row r="406" spans="2:65" s="1" customFormat="1">
      <c r="B406" s="34"/>
      <c r="D406" s="151" t="s">
        <v>255</v>
      </c>
      <c r="F406" s="152" t="s">
        <v>6212</v>
      </c>
      <c r="I406" s="149"/>
      <c r="L406" s="34"/>
      <c r="M406" s="150"/>
      <c r="T406" s="55"/>
      <c r="AT406" s="18" t="s">
        <v>255</v>
      </c>
      <c r="AU406" s="18" t="s">
        <v>21</v>
      </c>
    </row>
    <row r="407" spans="2:65" s="12" customFormat="1">
      <c r="B407" s="153"/>
      <c r="D407" s="147" t="s">
        <v>262</v>
      </c>
      <c r="E407" s="154" t="s">
        <v>29</v>
      </c>
      <c r="F407" s="155" t="s">
        <v>6213</v>
      </c>
      <c r="H407" s="156">
        <v>15</v>
      </c>
      <c r="I407" s="157"/>
      <c r="L407" s="153"/>
      <c r="M407" s="158"/>
      <c r="T407" s="159"/>
      <c r="AT407" s="154" t="s">
        <v>262</v>
      </c>
      <c r="AU407" s="154" t="s">
        <v>21</v>
      </c>
      <c r="AV407" s="12" t="s">
        <v>21</v>
      </c>
      <c r="AW407" s="12" t="s">
        <v>36</v>
      </c>
      <c r="AX407" s="12" t="s">
        <v>83</v>
      </c>
      <c r="AY407" s="154" t="s">
        <v>244</v>
      </c>
    </row>
    <row r="408" spans="2:65" s="1" customFormat="1" ht="16.5" customHeight="1">
      <c r="B408" s="34"/>
      <c r="C408" s="134" t="s">
        <v>704</v>
      </c>
      <c r="D408" s="134" t="s">
        <v>246</v>
      </c>
      <c r="E408" s="135" t="s">
        <v>6214</v>
      </c>
      <c r="F408" s="136" t="s">
        <v>6215</v>
      </c>
      <c r="G408" s="137" t="s">
        <v>591</v>
      </c>
      <c r="H408" s="138">
        <v>101</v>
      </c>
      <c r="I408" s="139"/>
      <c r="J408" s="140">
        <f>ROUND(I408*H408,2)</f>
        <v>0</v>
      </c>
      <c r="K408" s="136" t="s">
        <v>250</v>
      </c>
      <c r="L408" s="34"/>
      <c r="M408" s="141" t="s">
        <v>29</v>
      </c>
      <c r="N408" s="142" t="s">
        <v>46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251</v>
      </c>
      <c r="AT408" s="145" t="s">
        <v>246</v>
      </c>
      <c r="AU408" s="145" t="s">
        <v>21</v>
      </c>
      <c r="AY408" s="18" t="s">
        <v>244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83</v>
      </c>
      <c r="BK408" s="146">
        <f>ROUND(I408*H408,2)</f>
        <v>0</v>
      </c>
      <c r="BL408" s="18" t="s">
        <v>251</v>
      </c>
      <c r="BM408" s="145" t="s">
        <v>6216</v>
      </c>
    </row>
    <row r="409" spans="2:65" s="1" customFormat="1">
      <c r="B409" s="34"/>
      <c r="D409" s="147" t="s">
        <v>253</v>
      </c>
      <c r="F409" s="148" t="s">
        <v>6217</v>
      </c>
      <c r="I409" s="149"/>
      <c r="L409" s="34"/>
      <c r="M409" s="150"/>
      <c r="T409" s="55"/>
      <c r="AT409" s="18" t="s">
        <v>253</v>
      </c>
      <c r="AU409" s="18" t="s">
        <v>21</v>
      </c>
    </row>
    <row r="410" spans="2:65" s="1" customFormat="1">
      <c r="B410" s="34"/>
      <c r="D410" s="151" t="s">
        <v>255</v>
      </c>
      <c r="F410" s="152" t="s">
        <v>6218</v>
      </c>
      <c r="I410" s="149"/>
      <c r="L410" s="34"/>
      <c r="M410" s="150"/>
      <c r="T410" s="55"/>
      <c r="AT410" s="18" t="s">
        <v>255</v>
      </c>
      <c r="AU410" s="18" t="s">
        <v>21</v>
      </c>
    </row>
    <row r="411" spans="2:65" s="12" customFormat="1">
      <c r="B411" s="153"/>
      <c r="D411" s="147" t="s">
        <v>262</v>
      </c>
      <c r="E411" s="154" t="s">
        <v>29</v>
      </c>
      <c r="F411" s="155" t="s">
        <v>6219</v>
      </c>
      <c r="H411" s="156">
        <v>101</v>
      </c>
      <c r="I411" s="157"/>
      <c r="L411" s="153"/>
      <c r="M411" s="158"/>
      <c r="T411" s="159"/>
      <c r="AT411" s="154" t="s">
        <v>262</v>
      </c>
      <c r="AU411" s="154" t="s">
        <v>21</v>
      </c>
      <c r="AV411" s="12" t="s">
        <v>21</v>
      </c>
      <c r="AW411" s="12" t="s">
        <v>36</v>
      </c>
      <c r="AX411" s="12" t="s">
        <v>83</v>
      </c>
      <c r="AY411" s="154" t="s">
        <v>244</v>
      </c>
    </row>
    <row r="412" spans="2:65" s="11" customFormat="1" ht="22.9" customHeight="1">
      <c r="B412" s="122"/>
      <c r="D412" s="123" t="s">
        <v>74</v>
      </c>
      <c r="E412" s="132" t="s">
        <v>743</v>
      </c>
      <c r="F412" s="132" t="s">
        <v>744</v>
      </c>
      <c r="I412" s="125"/>
      <c r="J412" s="133">
        <f>BK412</f>
        <v>0</v>
      </c>
      <c r="L412" s="122"/>
      <c r="M412" s="127"/>
      <c r="P412" s="128">
        <f>SUM(P413:P430)</f>
        <v>0</v>
      </c>
      <c r="R412" s="128">
        <f>SUM(R413:R430)</f>
        <v>0</v>
      </c>
      <c r="T412" s="129">
        <f>SUM(T413:T430)</f>
        <v>0</v>
      </c>
      <c r="AR412" s="123" t="s">
        <v>83</v>
      </c>
      <c r="AT412" s="130" t="s">
        <v>74</v>
      </c>
      <c r="AU412" s="130" t="s">
        <v>83</v>
      </c>
      <c r="AY412" s="123" t="s">
        <v>244</v>
      </c>
      <c r="BK412" s="131">
        <f>SUM(BK413:BK430)</f>
        <v>0</v>
      </c>
    </row>
    <row r="413" spans="2:65" s="1" customFormat="1" ht="16.5" customHeight="1">
      <c r="B413" s="34"/>
      <c r="C413" s="134" t="s">
        <v>711</v>
      </c>
      <c r="D413" s="134" t="s">
        <v>246</v>
      </c>
      <c r="E413" s="135" t="s">
        <v>746</v>
      </c>
      <c r="F413" s="136" t="s">
        <v>747</v>
      </c>
      <c r="G413" s="137" t="s">
        <v>416</v>
      </c>
      <c r="H413" s="138">
        <v>65.477999999999994</v>
      </c>
      <c r="I413" s="139"/>
      <c r="J413" s="140">
        <f>ROUND(I413*H413,2)</f>
        <v>0</v>
      </c>
      <c r="K413" s="136" t="s">
        <v>250</v>
      </c>
      <c r="L413" s="34"/>
      <c r="M413" s="141" t="s">
        <v>29</v>
      </c>
      <c r="N413" s="142" t="s">
        <v>46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251</v>
      </c>
      <c r="AT413" s="145" t="s">
        <v>246</v>
      </c>
      <c r="AU413" s="145" t="s">
        <v>21</v>
      </c>
      <c r="AY413" s="18" t="s">
        <v>244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83</v>
      </c>
      <c r="BK413" s="146">
        <f>ROUND(I413*H413,2)</f>
        <v>0</v>
      </c>
      <c r="BL413" s="18" t="s">
        <v>251</v>
      </c>
      <c r="BM413" s="145" t="s">
        <v>6220</v>
      </c>
    </row>
    <row r="414" spans="2:65" s="1" customFormat="1">
      <c r="B414" s="34"/>
      <c r="D414" s="147" t="s">
        <v>253</v>
      </c>
      <c r="F414" s="148" t="s">
        <v>749</v>
      </c>
      <c r="I414" s="149"/>
      <c r="L414" s="34"/>
      <c r="M414" s="150"/>
      <c r="T414" s="55"/>
      <c r="AT414" s="18" t="s">
        <v>253</v>
      </c>
      <c r="AU414" s="18" t="s">
        <v>21</v>
      </c>
    </row>
    <row r="415" spans="2:65" s="1" customFormat="1">
      <c r="B415" s="34"/>
      <c r="D415" s="151" t="s">
        <v>255</v>
      </c>
      <c r="F415" s="152" t="s">
        <v>750</v>
      </c>
      <c r="I415" s="149"/>
      <c r="L415" s="34"/>
      <c r="M415" s="150"/>
      <c r="T415" s="55"/>
      <c r="AT415" s="18" t="s">
        <v>255</v>
      </c>
      <c r="AU415" s="18" t="s">
        <v>21</v>
      </c>
    </row>
    <row r="416" spans="2:65" s="12" customFormat="1">
      <c r="B416" s="153"/>
      <c r="D416" s="147" t="s">
        <v>262</v>
      </c>
      <c r="E416" s="154" t="s">
        <v>29</v>
      </c>
      <c r="F416" s="155" t="s">
        <v>6221</v>
      </c>
      <c r="H416" s="156">
        <v>65.477999999999994</v>
      </c>
      <c r="I416" s="157"/>
      <c r="L416" s="153"/>
      <c r="M416" s="158"/>
      <c r="T416" s="159"/>
      <c r="AT416" s="154" t="s">
        <v>262</v>
      </c>
      <c r="AU416" s="154" t="s">
        <v>21</v>
      </c>
      <c r="AV416" s="12" t="s">
        <v>21</v>
      </c>
      <c r="AW416" s="12" t="s">
        <v>36</v>
      </c>
      <c r="AX416" s="12" t="s">
        <v>83</v>
      </c>
      <c r="AY416" s="154" t="s">
        <v>244</v>
      </c>
    </row>
    <row r="417" spans="2:65" s="1" customFormat="1" ht="16.5" customHeight="1">
      <c r="B417" s="34"/>
      <c r="C417" s="134" t="s">
        <v>715</v>
      </c>
      <c r="D417" s="134" t="s">
        <v>246</v>
      </c>
      <c r="E417" s="135" t="s">
        <v>752</v>
      </c>
      <c r="F417" s="136" t="s">
        <v>753</v>
      </c>
      <c r="G417" s="137" t="s">
        <v>416</v>
      </c>
      <c r="H417" s="138">
        <v>916.69200000000001</v>
      </c>
      <c r="I417" s="139"/>
      <c r="J417" s="140">
        <f>ROUND(I417*H417,2)</f>
        <v>0</v>
      </c>
      <c r="K417" s="136" t="s">
        <v>250</v>
      </c>
      <c r="L417" s="34"/>
      <c r="M417" s="141" t="s">
        <v>29</v>
      </c>
      <c r="N417" s="142" t="s">
        <v>46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251</v>
      </c>
      <c r="AT417" s="145" t="s">
        <v>246</v>
      </c>
      <c r="AU417" s="145" t="s">
        <v>21</v>
      </c>
      <c r="AY417" s="18" t="s">
        <v>244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83</v>
      </c>
      <c r="BK417" s="146">
        <f>ROUND(I417*H417,2)</f>
        <v>0</v>
      </c>
      <c r="BL417" s="18" t="s">
        <v>251</v>
      </c>
      <c r="BM417" s="145" t="s">
        <v>6222</v>
      </c>
    </row>
    <row r="418" spans="2:65" s="1" customFormat="1">
      <c r="B418" s="34"/>
      <c r="D418" s="147" t="s">
        <v>253</v>
      </c>
      <c r="F418" s="148" t="s">
        <v>755</v>
      </c>
      <c r="I418" s="149"/>
      <c r="L418" s="34"/>
      <c r="M418" s="150"/>
      <c r="T418" s="55"/>
      <c r="AT418" s="18" t="s">
        <v>253</v>
      </c>
      <c r="AU418" s="18" t="s">
        <v>21</v>
      </c>
    </row>
    <row r="419" spans="2:65" s="1" customFormat="1">
      <c r="B419" s="34"/>
      <c r="D419" s="151" t="s">
        <v>255</v>
      </c>
      <c r="F419" s="152" t="s">
        <v>756</v>
      </c>
      <c r="I419" s="149"/>
      <c r="L419" s="34"/>
      <c r="M419" s="150"/>
      <c r="T419" s="55"/>
      <c r="AT419" s="18" t="s">
        <v>255</v>
      </c>
      <c r="AU419" s="18" t="s">
        <v>21</v>
      </c>
    </row>
    <row r="420" spans="2:65" s="12" customFormat="1">
      <c r="B420" s="153"/>
      <c r="D420" s="147" t="s">
        <v>262</v>
      </c>
      <c r="E420" s="154" t="s">
        <v>29</v>
      </c>
      <c r="F420" s="155" t="s">
        <v>6223</v>
      </c>
      <c r="H420" s="156">
        <v>916.69200000000001</v>
      </c>
      <c r="I420" s="157"/>
      <c r="L420" s="153"/>
      <c r="M420" s="158"/>
      <c r="T420" s="159"/>
      <c r="AT420" s="154" t="s">
        <v>262</v>
      </c>
      <c r="AU420" s="154" t="s">
        <v>21</v>
      </c>
      <c r="AV420" s="12" t="s">
        <v>21</v>
      </c>
      <c r="AW420" s="12" t="s">
        <v>36</v>
      </c>
      <c r="AX420" s="12" t="s">
        <v>83</v>
      </c>
      <c r="AY420" s="154" t="s">
        <v>244</v>
      </c>
    </row>
    <row r="421" spans="2:65" s="1" customFormat="1" ht="24.2" customHeight="1">
      <c r="B421" s="34"/>
      <c r="C421" s="134" t="s">
        <v>722</v>
      </c>
      <c r="D421" s="134" t="s">
        <v>246</v>
      </c>
      <c r="E421" s="135" t="s">
        <v>6224</v>
      </c>
      <c r="F421" s="136" t="s">
        <v>6225</v>
      </c>
      <c r="G421" s="137" t="s">
        <v>416</v>
      </c>
      <c r="H421" s="138">
        <v>17.077999999999999</v>
      </c>
      <c r="I421" s="139"/>
      <c r="J421" s="140">
        <f>ROUND(I421*H421,2)</f>
        <v>0</v>
      </c>
      <c r="K421" s="136" t="s">
        <v>29</v>
      </c>
      <c r="L421" s="34"/>
      <c r="M421" s="141" t="s">
        <v>29</v>
      </c>
      <c r="N421" s="142" t="s">
        <v>46</v>
      </c>
      <c r="P421" s="143">
        <f>O421*H421</f>
        <v>0</v>
      </c>
      <c r="Q421" s="143">
        <v>0</v>
      </c>
      <c r="R421" s="143">
        <f>Q421*H421</f>
        <v>0</v>
      </c>
      <c r="S421" s="143">
        <v>0</v>
      </c>
      <c r="T421" s="144">
        <f>S421*H421</f>
        <v>0</v>
      </c>
      <c r="AR421" s="145" t="s">
        <v>251</v>
      </c>
      <c r="AT421" s="145" t="s">
        <v>246</v>
      </c>
      <c r="AU421" s="145" t="s">
        <v>21</v>
      </c>
      <c r="AY421" s="18" t="s">
        <v>244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8" t="s">
        <v>83</v>
      </c>
      <c r="BK421" s="146">
        <f>ROUND(I421*H421,2)</f>
        <v>0</v>
      </c>
      <c r="BL421" s="18" t="s">
        <v>251</v>
      </c>
      <c r="BM421" s="145" t="s">
        <v>6226</v>
      </c>
    </row>
    <row r="422" spans="2:65" s="1" customFormat="1">
      <c r="B422" s="34"/>
      <c r="D422" s="147" t="s">
        <v>253</v>
      </c>
      <c r="F422" s="148" t="s">
        <v>6225</v>
      </c>
      <c r="I422" s="149"/>
      <c r="L422" s="34"/>
      <c r="M422" s="150"/>
      <c r="T422" s="55"/>
      <c r="AT422" s="18" t="s">
        <v>253</v>
      </c>
      <c r="AU422" s="18" t="s">
        <v>21</v>
      </c>
    </row>
    <row r="423" spans="2:65" s="12" customFormat="1">
      <c r="B423" s="153"/>
      <c r="D423" s="147" t="s">
        <v>262</v>
      </c>
      <c r="E423" s="154" t="s">
        <v>5827</v>
      </c>
      <c r="F423" s="155" t="s">
        <v>6227</v>
      </c>
      <c r="H423" s="156">
        <v>17.077999999999999</v>
      </c>
      <c r="I423" s="157"/>
      <c r="L423" s="153"/>
      <c r="M423" s="158"/>
      <c r="T423" s="159"/>
      <c r="AT423" s="154" t="s">
        <v>262</v>
      </c>
      <c r="AU423" s="154" t="s">
        <v>21</v>
      </c>
      <c r="AV423" s="12" t="s">
        <v>21</v>
      </c>
      <c r="AW423" s="12" t="s">
        <v>36</v>
      </c>
      <c r="AX423" s="12" t="s">
        <v>83</v>
      </c>
      <c r="AY423" s="154" t="s">
        <v>244</v>
      </c>
    </row>
    <row r="424" spans="2:65" s="1" customFormat="1" ht="24.2" customHeight="1">
      <c r="B424" s="34"/>
      <c r="C424" s="134" t="s">
        <v>729</v>
      </c>
      <c r="D424" s="134" t="s">
        <v>246</v>
      </c>
      <c r="E424" s="135" t="s">
        <v>765</v>
      </c>
      <c r="F424" s="136" t="s">
        <v>766</v>
      </c>
      <c r="G424" s="137" t="s">
        <v>416</v>
      </c>
      <c r="H424" s="138">
        <v>15.08</v>
      </c>
      <c r="I424" s="139"/>
      <c r="J424" s="140">
        <f>ROUND(I424*H424,2)</f>
        <v>0</v>
      </c>
      <c r="K424" s="136" t="s">
        <v>250</v>
      </c>
      <c r="L424" s="34"/>
      <c r="M424" s="141" t="s">
        <v>29</v>
      </c>
      <c r="N424" s="142" t="s">
        <v>46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251</v>
      </c>
      <c r="AT424" s="145" t="s">
        <v>246</v>
      </c>
      <c r="AU424" s="145" t="s">
        <v>21</v>
      </c>
      <c r="AY424" s="18" t="s">
        <v>244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83</v>
      </c>
      <c r="BK424" s="146">
        <f>ROUND(I424*H424,2)</f>
        <v>0</v>
      </c>
      <c r="BL424" s="18" t="s">
        <v>251</v>
      </c>
      <c r="BM424" s="145" t="s">
        <v>6228</v>
      </c>
    </row>
    <row r="425" spans="2:65" s="1" customFormat="1" ht="19.5">
      <c r="B425" s="34"/>
      <c r="D425" s="147" t="s">
        <v>253</v>
      </c>
      <c r="F425" s="148" t="s">
        <v>418</v>
      </c>
      <c r="I425" s="149"/>
      <c r="L425" s="34"/>
      <c r="M425" s="150"/>
      <c r="T425" s="55"/>
      <c r="AT425" s="18" t="s">
        <v>253</v>
      </c>
      <c r="AU425" s="18" t="s">
        <v>21</v>
      </c>
    </row>
    <row r="426" spans="2:65" s="1" customFormat="1">
      <c r="B426" s="34"/>
      <c r="D426" s="151" t="s">
        <v>255</v>
      </c>
      <c r="F426" s="152" t="s">
        <v>768</v>
      </c>
      <c r="I426" s="149"/>
      <c r="L426" s="34"/>
      <c r="M426" s="150"/>
      <c r="T426" s="55"/>
      <c r="AT426" s="18" t="s">
        <v>255</v>
      </c>
      <c r="AU426" s="18" t="s">
        <v>21</v>
      </c>
    </row>
    <row r="427" spans="2:65" s="12" customFormat="1">
      <c r="B427" s="153"/>
      <c r="D427" s="147" t="s">
        <v>262</v>
      </c>
      <c r="E427" s="154" t="s">
        <v>5833</v>
      </c>
      <c r="F427" s="155" t="s">
        <v>5834</v>
      </c>
      <c r="H427" s="156">
        <v>15.08</v>
      </c>
      <c r="I427" s="157"/>
      <c r="L427" s="153"/>
      <c r="M427" s="158"/>
      <c r="T427" s="159"/>
      <c r="AT427" s="154" t="s">
        <v>262</v>
      </c>
      <c r="AU427" s="154" t="s">
        <v>21</v>
      </c>
      <c r="AV427" s="12" t="s">
        <v>21</v>
      </c>
      <c r="AW427" s="12" t="s">
        <v>36</v>
      </c>
      <c r="AX427" s="12" t="s">
        <v>83</v>
      </c>
      <c r="AY427" s="154" t="s">
        <v>244</v>
      </c>
    </row>
    <row r="428" spans="2:65" s="1" customFormat="1" ht="24.2" customHeight="1">
      <c r="B428" s="34"/>
      <c r="C428" s="134" t="s">
        <v>736</v>
      </c>
      <c r="D428" s="134" t="s">
        <v>246</v>
      </c>
      <c r="E428" s="135" t="s">
        <v>6229</v>
      </c>
      <c r="F428" s="136" t="s">
        <v>6230</v>
      </c>
      <c r="G428" s="137" t="s">
        <v>416</v>
      </c>
      <c r="H428" s="138">
        <v>33.32</v>
      </c>
      <c r="I428" s="139"/>
      <c r="J428" s="140">
        <f>ROUND(I428*H428,2)</f>
        <v>0</v>
      </c>
      <c r="K428" s="136" t="s">
        <v>29</v>
      </c>
      <c r="L428" s="34"/>
      <c r="M428" s="141" t="s">
        <v>29</v>
      </c>
      <c r="N428" s="142" t="s">
        <v>46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251</v>
      </c>
      <c r="AT428" s="145" t="s">
        <v>246</v>
      </c>
      <c r="AU428" s="145" t="s">
        <v>21</v>
      </c>
      <c r="AY428" s="18" t="s">
        <v>244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83</v>
      </c>
      <c r="BK428" s="146">
        <f>ROUND(I428*H428,2)</f>
        <v>0</v>
      </c>
      <c r="BL428" s="18" t="s">
        <v>251</v>
      </c>
      <c r="BM428" s="145" t="s">
        <v>6231</v>
      </c>
    </row>
    <row r="429" spans="2:65" s="1" customFormat="1">
      <c r="B429" s="34"/>
      <c r="D429" s="147" t="s">
        <v>253</v>
      </c>
      <c r="F429" s="148" t="s">
        <v>6230</v>
      </c>
      <c r="I429" s="149"/>
      <c r="L429" s="34"/>
      <c r="M429" s="150"/>
      <c r="T429" s="55"/>
      <c r="AT429" s="18" t="s">
        <v>253</v>
      </c>
      <c r="AU429" s="18" t="s">
        <v>21</v>
      </c>
    </row>
    <row r="430" spans="2:65" s="12" customFormat="1">
      <c r="B430" s="153"/>
      <c r="D430" s="147" t="s">
        <v>262</v>
      </c>
      <c r="E430" s="154" t="s">
        <v>5829</v>
      </c>
      <c r="F430" s="155" t="s">
        <v>6232</v>
      </c>
      <c r="H430" s="156">
        <v>33.32</v>
      </c>
      <c r="I430" s="157"/>
      <c r="L430" s="153"/>
      <c r="M430" s="158"/>
      <c r="T430" s="159"/>
      <c r="AT430" s="154" t="s">
        <v>262</v>
      </c>
      <c r="AU430" s="154" t="s">
        <v>21</v>
      </c>
      <c r="AV430" s="12" t="s">
        <v>21</v>
      </c>
      <c r="AW430" s="12" t="s">
        <v>36</v>
      </c>
      <c r="AX430" s="12" t="s">
        <v>83</v>
      </c>
      <c r="AY430" s="154" t="s">
        <v>244</v>
      </c>
    </row>
    <row r="431" spans="2:65" s="11" customFormat="1" ht="22.9" customHeight="1">
      <c r="B431" s="122"/>
      <c r="D431" s="123" t="s">
        <v>74</v>
      </c>
      <c r="E431" s="132" t="s">
        <v>775</v>
      </c>
      <c r="F431" s="132" t="s">
        <v>776</v>
      </c>
      <c r="I431" s="125"/>
      <c r="J431" s="133">
        <f>BK431</f>
        <v>0</v>
      </c>
      <c r="L431" s="122"/>
      <c r="M431" s="127"/>
      <c r="P431" s="128">
        <f>SUM(P432:P434)</f>
        <v>0</v>
      </c>
      <c r="R431" s="128">
        <f>SUM(R432:R434)</f>
        <v>0</v>
      </c>
      <c r="T431" s="129">
        <f>SUM(T432:T434)</f>
        <v>0</v>
      </c>
      <c r="AR431" s="123" t="s">
        <v>83</v>
      </c>
      <c r="AT431" s="130" t="s">
        <v>74</v>
      </c>
      <c r="AU431" s="130" t="s">
        <v>83</v>
      </c>
      <c r="AY431" s="123" t="s">
        <v>244</v>
      </c>
      <c r="BK431" s="131">
        <f>SUM(BK432:BK434)</f>
        <v>0</v>
      </c>
    </row>
    <row r="432" spans="2:65" s="1" customFormat="1" ht="21.75" customHeight="1">
      <c r="B432" s="34"/>
      <c r="C432" s="134" t="s">
        <v>745</v>
      </c>
      <c r="D432" s="134" t="s">
        <v>246</v>
      </c>
      <c r="E432" s="135" t="s">
        <v>4209</v>
      </c>
      <c r="F432" s="136" t="s">
        <v>4210</v>
      </c>
      <c r="G432" s="137" t="s">
        <v>416</v>
      </c>
      <c r="H432" s="138">
        <v>1.1879999999999999</v>
      </c>
      <c r="I432" s="139"/>
      <c r="J432" s="140">
        <f>ROUND(I432*H432,2)</f>
        <v>0</v>
      </c>
      <c r="K432" s="136" t="s">
        <v>250</v>
      </c>
      <c r="L432" s="34"/>
      <c r="M432" s="141" t="s">
        <v>29</v>
      </c>
      <c r="N432" s="142" t="s">
        <v>46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251</v>
      </c>
      <c r="AT432" s="145" t="s">
        <v>246</v>
      </c>
      <c r="AU432" s="145" t="s">
        <v>21</v>
      </c>
      <c r="AY432" s="18" t="s">
        <v>244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83</v>
      </c>
      <c r="BK432" s="146">
        <f>ROUND(I432*H432,2)</f>
        <v>0</v>
      </c>
      <c r="BL432" s="18" t="s">
        <v>251</v>
      </c>
      <c r="BM432" s="145" t="s">
        <v>6233</v>
      </c>
    </row>
    <row r="433" spans="2:65" s="1" customFormat="1" ht="19.5">
      <c r="B433" s="34"/>
      <c r="D433" s="147" t="s">
        <v>253</v>
      </c>
      <c r="F433" s="148" t="s">
        <v>4212</v>
      </c>
      <c r="I433" s="149"/>
      <c r="L433" s="34"/>
      <c r="M433" s="150"/>
      <c r="T433" s="55"/>
      <c r="AT433" s="18" t="s">
        <v>253</v>
      </c>
      <c r="AU433" s="18" t="s">
        <v>21</v>
      </c>
    </row>
    <row r="434" spans="2:65" s="1" customFormat="1">
      <c r="B434" s="34"/>
      <c r="D434" s="151" t="s">
        <v>255</v>
      </c>
      <c r="F434" s="152" t="s">
        <v>4213</v>
      </c>
      <c r="I434" s="149"/>
      <c r="L434" s="34"/>
      <c r="M434" s="150"/>
      <c r="T434" s="55"/>
      <c r="AT434" s="18" t="s">
        <v>255</v>
      </c>
      <c r="AU434" s="18" t="s">
        <v>21</v>
      </c>
    </row>
    <row r="435" spans="2:65" s="11" customFormat="1" ht="22.9" customHeight="1">
      <c r="B435" s="122"/>
      <c r="D435" s="123" t="s">
        <v>74</v>
      </c>
      <c r="E435" s="132" t="s">
        <v>2384</v>
      </c>
      <c r="F435" s="132" t="s">
        <v>2385</v>
      </c>
      <c r="I435" s="125"/>
      <c r="J435" s="133">
        <f>BK435</f>
        <v>0</v>
      </c>
      <c r="L435" s="122"/>
      <c r="M435" s="127"/>
      <c r="P435" s="128">
        <f>SUM(P436:P439)</f>
        <v>0</v>
      </c>
      <c r="R435" s="128">
        <f>SUM(R436:R439)</f>
        <v>1E-3</v>
      </c>
      <c r="T435" s="129">
        <f>SUM(T436:T439)</f>
        <v>0</v>
      </c>
      <c r="AR435" s="123" t="s">
        <v>21</v>
      </c>
      <c r="AT435" s="130" t="s">
        <v>74</v>
      </c>
      <c r="AU435" s="130" t="s">
        <v>83</v>
      </c>
      <c r="AY435" s="123" t="s">
        <v>244</v>
      </c>
      <c r="BK435" s="131">
        <f>SUM(BK436:BK439)</f>
        <v>0</v>
      </c>
    </row>
    <row r="436" spans="2:65" s="1" customFormat="1" ht="16.5" customHeight="1">
      <c r="B436" s="34"/>
      <c r="C436" s="134" t="s">
        <v>758</v>
      </c>
      <c r="D436" s="134" t="s">
        <v>246</v>
      </c>
      <c r="E436" s="135" t="s">
        <v>6234</v>
      </c>
      <c r="F436" s="136" t="s">
        <v>6235</v>
      </c>
      <c r="G436" s="137" t="s">
        <v>591</v>
      </c>
      <c r="H436" s="138">
        <v>25</v>
      </c>
      <c r="I436" s="139"/>
      <c r="J436" s="140">
        <f>ROUND(I436*H436,2)</f>
        <v>0</v>
      </c>
      <c r="K436" s="136" t="s">
        <v>250</v>
      </c>
      <c r="L436" s="34"/>
      <c r="M436" s="141" t="s">
        <v>29</v>
      </c>
      <c r="N436" s="142" t="s">
        <v>46</v>
      </c>
      <c r="P436" s="143">
        <f>O436*H436</f>
        <v>0</v>
      </c>
      <c r="Q436" s="143">
        <v>4.0000000000000003E-5</v>
      </c>
      <c r="R436" s="143">
        <f>Q436*H436</f>
        <v>1E-3</v>
      </c>
      <c r="S436" s="143">
        <v>0</v>
      </c>
      <c r="T436" s="144">
        <f>S436*H436</f>
        <v>0</v>
      </c>
      <c r="AR436" s="145" t="s">
        <v>359</v>
      </c>
      <c r="AT436" s="145" t="s">
        <v>246</v>
      </c>
      <c r="AU436" s="145" t="s">
        <v>21</v>
      </c>
      <c r="AY436" s="18" t="s">
        <v>244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83</v>
      </c>
      <c r="BK436" s="146">
        <f>ROUND(I436*H436,2)</f>
        <v>0</v>
      </c>
      <c r="BL436" s="18" t="s">
        <v>359</v>
      </c>
      <c r="BM436" s="145" t="s">
        <v>6236</v>
      </c>
    </row>
    <row r="437" spans="2:65" s="1" customFormat="1">
      <c r="B437" s="34"/>
      <c r="D437" s="147" t="s">
        <v>253</v>
      </c>
      <c r="F437" s="148" t="s">
        <v>6237</v>
      </c>
      <c r="I437" s="149"/>
      <c r="L437" s="34"/>
      <c r="M437" s="150"/>
      <c r="T437" s="55"/>
      <c r="AT437" s="18" t="s">
        <v>253</v>
      </c>
      <c r="AU437" s="18" t="s">
        <v>21</v>
      </c>
    </row>
    <row r="438" spans="2:65" s="1" customFormat="1">
      <c r="B438" s="34"/>
      <c r="D438" s="151" t="s">
        <v>255</v>
      </c>
      <c r="F438" s="152" t="s">
        <v>6238</v>
      </c>
      <c r="I438" s="149"/>
      <c r="L438" s="34"/>
      <c r="M438" s="150"/>
      <c r="T438" s="55"/>
      <c r="AT438" s="18" t="s">
        <v>255</v>
      </c>
      <c r="AU438" s="18" t="s">
        <v>21</v>
      </c>
    </row>
    <row r="439" spans="2:65" s="12" customFormat="1">
      <c r="B439" s="153"/>
      <c r="D439" s="147" t="s">
        <v>262</v>
      </c>
      <c r="E439" s="154" t="s">
        <v>29</v>
      </c>
      <c r="F439" s="155" t="s">
        <v>421</v>
      </c>
      <c r="H439" s="156">
        <v>25</v>
      </c>
      <c r="I439" s="157"/>
      <c r="L439" s="153"/>
      <c r="M439" s="158"/>
      <c r="T439" s="159"/>
      <c r="AT439" s="154" t="s">
        <v>262</v>
      </c>
      <c r="AU439" s="154" t="s">
        <v>21</v>
      </c>
      <c r="AV439" s="12" t="s">
        <v>21</v>
      </c>
      <c r="AW439" s="12" t="s">
        <v>36</v>
      </c>
      <c r="AX439" s="12" t="s">
        <v>83</v>
      </c>
      <c r="AY439" s="154" t="s">
        <v>244</v>
      </c>
    </row>
    <row r="440" spans="2:65" s="11" customFormat="1" ht="25.9" customHeight="1">
      <c r="B440" s="122"/>
      <c r="D440" s="123" t="s">
        <v>74</v>
      </c>
      <c r="E440" s="124" t="s">
        <v>373</v>
      </c>
      <c r="F440" s="124" t="s">
        <v>804</v>
      </c>
      <c r="I440" s="125"/>
      <c r="J440" s="126">
        <f>BK440</f>
        <v>0</v>
      </c>
      <c r="L440" s="122"/>
      <c r="M440" s="127"/>
      <c r="P440" s="128">
        <f>P441+P449+P609</f>
        <v>0</v>
      </c>
      <c r="R440" s="128">
        <f>R441+R449+R609</f>
        <v>0.61351975000000003</v>
      </c>
      <c r="T440" s="129">
        <f>T441+T449+T609</f>
        <v>0</v>
      </c>
      <c r="AR440" s="123" t="s">
        <v>264</v>
      </c>
      <c r="AT440" s="130" t="s">
        <v>74</v>
      </c>
      <c r="AU440" s="130" t="s">
        <v>75</v>
      </c>
      <c r="AY440" s="123" t="s">
        <v>244</v>
      </c>
      <c r="BK440" s="131">
        <f>BK441+BK449+BK609</f>
        <v>0</v>
      </c>
    </row>
    <row r="441" spans="2:65" s="11" customFormat="1" ht="22.9" customHeight="1">
      <c r="B441" s="122"/>
      <c r="D441" s="123" t="s">
        <v>74</v>
      </c>
      <c r="E441" s="132" t="s">
        <v>805</v>
      </c>
      <c r="F441" s="132" t="s">
        <v>806</v>
      </c>
      <c r="I441" s="125"/>
      <c r="J441" s="133">
        <f>BK441</f>
        <v>0</v>
      </c>
      <c r="L441" s="122"/>
      <c r="M441" s="127"/>
      <c r="P441" s="128">
        <f>SUM(P442:P448)</f>
        <v>0</v>
      </c>
      <c r="R441" s="128">
        <f>SUM(R442:R448)</f>
        <v>4.9297500000000001E-3</v>
      </c>
      <c r="T441" s="129">
        <f>SUM(T442:T448)</f>
        <v>0</v>
      </c>
      <c r="AR441" s="123" t="s">
        <v>264</v>
      </c>
      <c r="AT441" s="130" t="s">
        <v>74</v>
      </c>
      <c r="AU441" s="130" t="s">
        <v>83</v>
      </c>
      <c r="AY441" s="123" t="s">
        <v>244</v>
      </c>
      <c r="BK441" s="131">
        <f>SUM(BK442:BK448)</f>
        <v>0</v>
      </c>
    </row>
    <row r="442" spans="2:65" s="1" customFormat="1" ht="24.2" customHeight="1">
      <c r="B442" s="34"/>
      <c r="C442" s="134" t="s">
        <v>764</v>
      </c>
      <c r="D442" s="134" t="s">
        <v>246</v>
      </c>
      <c r="E442" s="135" t="s">
        <v>6239</v>
      </c>
      <c r="F442" s="136" t="s">
        <v>6240</v>
      </c>
      <c r="G442" s="137" t="s">
        <v>591</v>
      </c>
      <c r="H442" s="138">
        <v>156.5</v>
      </c>
      <c r="I442" s="139"/>
      <c r="J442" s="140">
        <f>ROUND(I442*H442,2)</f>
        <v>0</v>
      </c>
      <c r="K442" s="136" t="s">
        <v>250</v>
      </c>
      <c r="L442" s="34"/>
      <c r="M442" s="141" t="s">
        <v>29</v>
      </c>
      <c r="N442" s="142" t="s">
        <v>46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673</v>
      </c>
      <c r="AT442" s="145" t="s">
        <v>246</v>
      </c>
      <c r="AU442" s="145" t="s">
        <v>21</v>
      </c>
      <c r="AY442" s="18" t="s">
        <v>244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83</v>
      </c>
      <c r="BK442" s="146">
        <f>ROUND(I442*H442,2)</f>
        <v>0</v>
      </c>
      <c r="BL442" s="18" t="s">
        <v>673</v>
      </c>
      <c r="BM442" s="145" t="s">
        <v>6241</v>
      </c>
    </row>
    <row r="443" spans="2:65" s="1" customFormat="1" ht="19.5">
      <c r="B443" s="34"/>
      <c r="D443" s="147" t="s">
        <v>253</v>
      </c>
      <c r="F443" s="148" t="s">
        <v>6242</v>
      </c>
      <c r="I443" s="149"/>
      <c r="L443" s="34"/>
      <c r="M443" s="150"/>
      <c r="T443" s="55"/>
      <c r="AT443" s="18" t="s">
        <v>253</v>
      </c>
      <c r="AU443" s="18" t="s">
        <v>21</v>
      </c>
    </row>
    <row r="444" spans="2:65" s="1" customFormat="1">
      <c r="B444" s="34"/>
      <c r="D444" s="151" t="s">
        <v>255</v>
      </c>
      <c r="F444" s="152" t="s">
        <v>6243</v>
      </c>
      <c r="I444" s="149"/>
      <c r="L444" s="34"/>
      <c r="M444" s="150"/>
      <c r="T444" s="55"/>
      <c r="AT444" s="18" t="s">
        <v>255</v>
      </c>
      <c r="AU444" s="18" t="s">
        <v>21</v>
      </c>
    </row>
    <row r="445" spans="2:65" s="12" customFormat="1">
      <c r="B445" s="153"/>
      <c r="D445" s="147" t="s">
        <v>262</v>
      </c>
      <c r="E445" s="154" t="s">
        <v>29</v>
      </c>
      <c r="F445" s="155" t="s">
        <v>6244</v>
      </c>
      <c r="H445" s="156">
        <v>156.5</v>
      </c>
      <c r="I445" s="157"/>
      <c r="L445" s="153"/>
      <c r="M445" s="158"/>
      <c r="T445" s="159"/>
      <c r="AT445" s="154" t="s">
        <v>262</v>
      </c>
      <c r="AU445" s="154" t="s">
        <v>21</v>
      </c>
      <c r="AV445" s="12" t="s">
        <v>21</v>
      </c>
      <c r="AW445" s="12" t="s">
        <v>36</v>
      </c>
      <c r="AX445" s="12" t="s">
        <v>83</v>
      </c>
      <c r="AY445" s="154" t="s">
        <v>244</v>
      </c>
    </row>
    <row r="446" spans="2:65" s="1" customFormat="1" ht="16.5" customHeight="1">
      <c r="B446" s="34"/>
      <c r="C446" s="175" t="s">
        <v>769</v>
      </c>
      <c r="D446" s="175" t="s">
        <v>373</v>
      </c>
      <c r="E446" s="176" t="s">
        <v>6245</v>
      </c>
      <c r="F446" s="177" t="s">
        <v>6246</v>
      </c>
      <c r="G446" s="178" t="s">
        <v>591</v>
      </c>
      <c r="H446" s="179">
        <v>164.32499999999999</v>
      </c>
      <c r="I446" s="180"/>
      <c r="J446" s="181">
        <f>ROUND(I446*H446,2)</f>
        <v>0</v>
      </c>
      <c r="K446" s="177" t="s">
        <v>250</v>
      </c>
      <c r="L446" s="182"/>
      <c r="M446" s="183" t="s">
        <v>29</v>
      </c>
      <c r="N446" s="184" t="s">
        <v>46</v>
      </c>
      <c r="P446" s="143">
        <f>O446*H446</f>
        <v>0</v>
      </c>
      <c r="Q446" s="143">
        <v>3.0000000000000001E-5</v>
      </c>
      <c r="R446" s="143">
        <f>Q446*H446</f>
        <v>4.9297500000000001E-3</v>
      </c>
      <c r="S446" s="143">
        <v>0</v>
      </c>
      <c r="T446" s="144">
        <f>S446*H446</f>
        <v>0</v>
      </c>
      <c r="AR446" s="145" t="s">
        <v>817</v>
      </c>
      <c r="AT446" s="145" t="s">
        <v>373</v>
      </c>
      <c r="AU446" s="145" t="s">
        <v>21</v>
      </c>
      <c r="AY446" s="18" t="s">
        <v>244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8" t="s">
        <v>83</v>
      </c>
      <c r="BK446" s="146">
        <f>ROUND(I446*H446,2)</f>
        <v>0</v>
      </c>
      <c r="BL446" s="18" t="s">
        <v>817</v>
      </c>
      <c r="BM446" s="145" t="s">
        <v>6247</v>
      </c>
    </row>
    <row r="447" spans="2:65" s="1" customFormat="1">
      <c r="B447" s="34"/>
      <c r="D447" s="147" t="s">
        <v>253</v>
      </c>
      <c r="F447" s="148" t="s">
        <v>6246</v>
      </c>
      <c r="I447" s="149"/>
      <c r="L447" s="34"/>
      <c r="M447" s="150"/>
      <c r="T447" s="55"/>
      <c r="AT447" s="18" t="s">
        <v>253</v>
      </c>
      <c r="AU447" s="18" t="s">
        <v>21</v>
      </c>
    </row>
    <row r="448" spans="2:65" s="12" customFormat="1">
      <c r="B448" s="153"/>
      <c r="D448" s="147" t="s">
        <v>262</v>
      </c>
      <c r="E448" s="154" t="s">
        <v>29</v>
      </c>
      <c r="F448" s="155" t="s">
        <v>6248</v>
      </c>
      <c r="H448" s="156">
        <v>164.32499999999999</v>
      </c>
      <c r="I448" s="157"/>
      <c r="L448" s="153"/>
      <c r="M448" s="158"/>
      <c r="T448" s="159"/>
      <c r="AT448" s="154" t="s">
        <v>262</v>
      </c>
      <c r="AU448" s="154" t="s">
        <v>21</v>
      </c>
      <c r="AV448" s="12" t="s">
        <v>21</v>
      </c>
      <c r="AW448" s="12" t="s">
        <v>36</v>
      </c>
      <c r="AX448" s="12" t="s">
        <v>83</v>
      </c>
      <c r="AY448" s="154" t="s">
        <v>244</v>
      </c>
    </row>
    <row r="449" spans="2:65" s="11" customFormat="1" ht="22.9" customHeight="1">
      <c r="B449" s="122"/>
      <c r="D449" s="123" t="s">
        <v>74</v>
      </c>
      <c r="E449" s="132" t="s">
        <v>3811</v>
      </c>
      <c r="F449" s="132" t="s">
        <v>3812</v>
      </c>
      <c r="I449" s="125"/>
      <c r="J449" s="133">
        <f>BK449</f>
        <v>0</v>
      </c>
      <c r="L449" s="122"/>
      <c r="M449" s="127"/>
      <c r="P449" s="128">
        <f>SUM(P450:P608)</f>
        <v>0</v>
      </c>
      <c r="R449" s="128">
        <f>SUM(R450:R608)</f>
        <v>9.2590000000000006E-2</v>
      </c>
      <c r="T449" s="129">
        <f>SUM(T450:T608)</f>
        <v>0</v>
      </c>
      <c r="AR449" s="123" t="s">
        <v>264</v>
      </c>
      <c r="AT449" s="130" t="s">
        <v>74</v>
      </c>
      <c r="AU449" s="130" t="s">
        <v>83</v>
      </c>
      <c r="AY449" s="123" t="s">
        <v>244</v>
      </c>
      <c r="BK449" s="131">
        <f>SUM(BK450:BK608)</f>
        <v>0</v>
      </c>
    </row>
    <row r="450" spans="2:65" s="1" customFormat="1" ht="16.5" customHeight="1">
      <c r="B450" s="34"/>
      <c r="C450" s="134" t="s">
        <v>6249</v>
      </c>
      <c r="D450" s="134" t="s">
        <v>246</v>
      </c>
      <c r="E450" s="135" t="s">
        <v>6250</v>
      </c>
      <c r="F450" s="136" t="s">
        <v>6251</v>
      </c>
      <c r="G450" s="137" t="s">
        <v>2531</v>
      </c>
      <c r="H450" s="138">
        <v>1</v>
      </c>
      <c r="I450" s="139"/>
      <c r="J450" s="140">
        <f>ROUND(I450*H450,2)</f>
        <v>0</v>
      </c>
      <c r="K450" s="136" t="s">
        <v>29</v>
      </c>
      <c r="L450" s="34"/>
      <c r="M450" s="141" t="s">
        <v>29</v>
      </c>
      <c r="N450" s="142" t="s">
        <v>46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673</v>
      </c>
      <c r="AT450" s="145" t="s">
        <v>246</v>
      </c>
      <c r="AU450" s="145" t="s">
        <v>21</v>
      </c>
      <c r="AY450" s="18" t="s">
        <v>244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83</v>
      </c>
      <c r="BK450" s="146">
        <f>ROUND(I450*H450,2)</f>
        <v>0</v>
      </c>
      <c r="BL450" s="18" t="s">
        <v>673</v>
      </c>
      <c r="BM450" s="145" t="s">
        <v>6252</v>
      </c>
    </row>
    <row r="451" spans="2:65" s="1" customFormat="1">
      <c r="B451" s="34"/>
      <c r="D451" s="147" t="s">
        <v>253</v>
      </c>
      <c r="F451" s="148" t="s">
        <v>6251</v>
      </c>
      <c r="I451" s="149"/>
      <c r="L451" s="34"/>
      <c r="M451" s="150"/>
      <c r="T451" s="55"/>
      <c r="AT451" s="18" t="s">
        <v>253</v>
      </c>
      <c r="AU451" s="18" t="s">
        <v>21</v>
      </c>
    </row>
    <row r="452" spans="2:65" s="1" customFormat="1" ht="16.5" customHeight="1">
      <c r="B452" s="34"/>
      <c r="C452" s="134" t="s">
        <v>777</v>
      </c>
      <c r="D452" s="134" t="s">
        <v>246</v>
      </c>
      <c r="E452" s="135" t="s">
        <v>6253</v>
      </c>
      <c r="F452" s="136" t="s">
        <v>6254</v>
      </c>
      <c r="G452" s="137" t="s">
        <v>507</v>
      </c>
      <c r="H452" s="138">
        <v>17</v>
      </c>
      <c r="I452" s="139"/>
      <c r="J452" s="140">
        <f>ROUND(I452*H452,2)</f>
        <v>0</v>
      </c>
      <c r="K452" s="136" t="s">
        <v>250</v>
      </c>
      <c r="L452" s="34"/>
      <c r="M452" s="141" t="s">
        <v>29</v>
      </c>
      <c r="N452" s="142" t="s">
        <v>46</v>
      </c>
      <c r="P452" s="143">
        <f>O452*H452</f>
        <v>0</v>
      </c>
      <c r="Q452" s="143">
        <v>1.1E-4</v>
      </c>
      <c r="R452" s="143">
        <f>Q452*H452</f>
        <v>1.8700000000000001E-3</v>
      </c>
      <c r="S452" s="143">
        <v>0</v>
      </c>
      <c r="T452" s="144">
        <f>S452*H452</f>
        <v>0</v>
      </c>
      <c r="AR452" s="145" t="s">
        <v>673</v>
      </c>
      <c r="AT452" s="145" t="s">
        <v>246</v>
      </c>
      <c r="AU452" s="145" t="s">
        <v>21</v>
      </c>
      <c r="AY452" s="18" t="s">
        <v>244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83</v>
      </c>
      <c r="BK452" s="146">
        <f>ROUND(I452*H452,2)</f>
        <v>0</v>
      </c>
      <c r="BL452" s="18" t="s">
        <v>673</v>
      </c>
      <c r="BM452" s="145" t="s">
        <v>6255</v>
      </c>
    </row>
    <row r="453" spans="2:65" s="1" customFormat="1">
      <c r="B453" s="34"/>
      <c r="D453" s="147" t="s">
        <v>253</v>
      </c>
      <c r="F453" s="148" t="s">
        <v>6256</v>
      </c>
      <c r="I453" s="149"/>
      <c r="L453" s="34"/>
      <c r="M453" s="150"/>
      <c r="T453" s="55"/>
      <c r="AT453" s="18" t="s">
        <v>253</v>
      </c>
      <c r="AU453" s="18" t="s">
        <v>21</v>
      </c>
    </row>
    <row r="454" spans="2:65" s="1" customFormat="1">
      <c r="B454" s="34"/>
      <c r="D454" s="151" t="s">
        <v>255</v>
      </c>
      <c r="F454" s="152" t="s">
        <v>6257</v>
      </c>
      <c r="I454" s="149"/>
      <c r="L454" s="34"/>
      <c r="M454" s="150"/>
      <c r="T454" s="55"/>
      <c r="AT454" s="18" t="s">
        <v>255</v>
      </c>
      <c r="AU454" s="18" t="s">
        <v>21</v>
      </c>
    </row>
    <row r="455" spans="2:65" s="12" customFormat="1">
      <c r="B455" s="153"/>
      <c r="D455" s="147" t="s">
        <v>262</v>
      </c>
      <c r="E455" s="154" t="s">
        <v>29</v>
      </c>
      <c r="F455" s="155" t="s">
        <v>6258</v>
      </c>
      <c r="H455" s="156">
        <v>16.667000000000002</v>
      </c>
      <c r="I455" s="157"/>
      <c r="L455" s="153"/>
      <c r="M455" s="158"/>
      <c r="T455" s="159"/>
      <c r="AT455" s="154" t="s">
        <v>262</v>
      </c>
      <c r="AU455" s="154" t="s">
        <v>21</v>
      </c>
      <c r="AV455" s="12" t="s">
        <v>21</v>
      </c>
      <c r="AW455" s="12" t="s">
        <v>36</v>
      </c>
      <c r="AX455" s="12" t="s">
        <v>75</v>
      </c>
      <c r="AY455" s="154" t="s">
        <v>244</v>
      </c>
    </row>
    <row r="456" spans="2:65" s="12" customFormat="1">
      <c r="B456" s="153"/>
      <c r="D456" s="147" t="s">
        <v>262</v>
      </c>
      <c r="E456" s="154" t="s">
        <v>29</v>
      </c>
      <c r="F456" s="155" t="s">
        <v>366</v>
      </c>
      <c r="H456" s="156">
        <v>17</v>
      </c>
      <c r="I456" s="157"/>
      <c r="L456" s="153"/>
      <c r="M456" s="158"/>
      <c r="T456" s="159"/>
      <c r="AT456" s="154" t="s">
        <v>262</v>
      </c>
      <c r="AU456" s="154" t="s">
        <v>21</v>
      </c>
      <c r="AV456" s="12" t="s">
        <v>21</v>
      </c>
      <c r="AW456" s="12" t="s">
        <v>36</v>
      </c>
      <c r="AX456" s="12" t="s">
        <v>83</v>
      </c>
      <c r="AY456" s="154" t="s">
        <v>244</v>
      </c>
    </row>
    <row r="457" spans="2:65" s="1" customFormat="1" ht="16.5" customHeight="1">
      <c r="B457" s="34"/>
      <c r="C457" s="134" t="s">
        <v>787</v>
      </c>
      <c r="D457" s="134" t="s">
        <v>246</v>
      </c>
      <c r="E457" s="135" t="s">
        <v>6259</v>
      </c>
      <c r="F457" s="136" t="s">
        <v>6260</v>
      </c>
      <c r="G457" s="137" t="s">
        <v>591</v>
      </c>
      <c r="H457" s="138">
        <v>153</v>
      </c>
      <c r="I457" s="139"/>
      <c r="J457" s="140">
        <f>ROUND(I457*H457,2)</f>
        <v>0</v>
      </c>
      <c r="K457" s="136" t="s">
        <v>250</v>
      </c>
      <c r="L457" s="34"/>
      <c r="M457" s="141" t="s">
        <v>29</v>
      </c>
      <c r="N457" s="142" t="s">
        <v>46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673</v>
      </c>
      <c r="AT457" s="145" t="s">
        <v>246</v>
      </c>
      <c r="AU457" s="145" t="s">
        <v>21</v>
      </c>
      <c r="AY457" s="18" t="s">
        <v>244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83</v>
      </c>
      <c r="BK457" s="146">
        <f>ROUND(I457*H457,2)</f>
        <v>0</v>
      </c>
      <c r="BL457" s="18" t="s">
        <v>673</v>
      </c>
      <c r="BM457" s="145" t="s">
        <v>6261</v>
      </c>
    </row>
    <row r="458" spans="2:65" s="1" customFormat="1">
      <c r="B458" s="34"/>
      <c r="D458" s="147" t="s">
        <v>253</v>
      </c>
      <c r="F458" s="148" t="s">
        <v>6260</v>
      </c>
      <c r="I458" s="149"/>
      <c r="L458" s="34"/>
      <c r="M458" s="150"/>
      <c r="T458" s="55"/>
      <c r="AT458" s="18" t="s">
        <v>253</v>
      </c>
      <c r="AU458" s="18" t="s">
        <v>21</v>
      </c>
    </row>
    <row r="459" spans="2:65" s="1" customFormat="1">
      <c r="B459" s="34"/>
      <c r="D459" s="151" t="s">
        <v>255</v>
      </c>
      <c r="F459" s="152" t="s">
        <v>6262</v>
      </c>
      <c r="I459" s="149"/>
      <c r="L459" s="34"/>
      <c r="M459" s="150"/>
      <c r="T459" s="55"/>
      <c r="AT459" s="18" t="s">
        <v>255</v>
      </c>
      <c r="AU459" s="18" t="s">
        <v>21</v>
      </c>
    </row>
    <row r="460" spans="2:65" s="12" customFormat="1">
      <c r="B460" s="153"/>
      <c r="D460" s="147" t="s">
        <v>262</v>
      </c>
      <c r="E460" s="154" t="s">
        <v>29</v>
      </c>
      <c r="F460" s="155" t="s">
        <v>6263</v>
      </c>
      <c r="H460" s="156">
        <v>153</v>
      </c>
      <c r="I460" s="157"/>
      <c r="L460" s="153"/>
      <c r="M460" s="158"/>
      <c r="T460" s="159"/>
      <c r="AT460" s="154" t="s">
        <v>262</v>
      </c>
      <c r="AU460" s="154" t="s">
        <v>21</v>
      </c>
      <c r="AV460" s="12" t="s">
        <v>21</v>
      </c>
      <c r="AW460" s="12" t="s">
        <v>36</v>
      </c>
      <c r="AX460" s="12" t="s">
        <v>83</v>
      </c>
      <c r="AY460" s="154" t="s">
        <v>244</v>
      </c>
    </row>
    <row r="461" spans="2:65" s="1" customFormat="1" ht="16.5" customHeight="1">
      <c r="B461" s="34"/>
      <c r="C461" s="134" t="s">
        <v>794</v>
      </c>
      <c r="D461" s="134" t="s">
        <v>246</v>
      </c>
      <c r="E461" s="135" t="s">
        <v>6264</v>
      </c>
      <c r="F461" s="136" t="s">
        <v>6265</v>
      </c>
      <c r="G461" s="137" t="s">
        <v>2531</v>
      </c>
      <c r="H461" s="138">
        <v>1</v>
      </c>
      <c r="I461" s="139"/>
      <c r="J461" s="140">
        <f>ROUND(I461*H461,2)</f>
        <v>0</v>
      </c>
      <c r="K461" s="136" t="s">
        <v>29</v>
      </c>
      <c r="L461" s="34"/>
      <c r="M461" s="141" t="s">
        <v>29</v>
      </c>
      <c r="N461" s="142" t="s">
        <v>46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673</v>
      </c>
      <c r="AT461" s="145" t="s">
        <v>246</v>
      </c>
      <c r="AU461" s="145" t="s">
        <v>21</v>
      </c>
      <c r="AY461" s="18" t="s">
        <v>244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83</v>
      </c>
      <c r="BK461" s="146">
        <f>ROUND(I461*H461,2)</f>
        <v>0</v>
      </c>
      <c r="BL461" s="18" t="s">
        <v>673</v>
      </c>
      <c r="BM461" s="145" t="s">
        <v>6266</v>
      </c>
    </row>
    <row r="462" spans="2:65" s="1" customFormat="1">
      <c r="B462" s="34"/>
      <c r="D462" s="147" t="s">
        <v>253</v>
      </c>
      <c r="F462" s="148" t="s">
        <v>6265</v>
      </c>
      <c r="I462" s="149"/>
      <c r="L462" s="34"/>
      <c r="M462" s="150"/>
      <c r="T462" s="55"/>
      <c r="AT462" s="18" t="s">
        <v>253</v>
      </c>
      <c r="AU462" s="18" t="s">
        <v>21</v>
      </c>
    </row>
    <row r="463" spans="2:65" s="1" customFormat="1" ht="16.5" customHeight="1">
      <c r="B463" s="34"/>
      <c r="C463" s="134" t="s">
        <v>799</v>
      </c>
      <c r="D463" s="134" t="s">
        <v>246</v>
      </c>
      <c r="E463" s="135" t="s">
        <v>6267</v>
      </c>
      <c r="F463" s="136" t="s">
        <v>6268</v>
      </c>
      <c r="G463" s="137" t="s">
        <v>2527</v>
      </c>
      <c r="H463" s="138">
        <v>1</v>
      </c>
      <c r="I463" s="139"/>
      <c r="J463" s="140">
        <f>ROUND(I463*H463,2)</f>
        <v>0</v>
      </c>
      <c r="K463" s="136" t="s">
        <v>250</v>
      </c>
      <c r="L463" s="34"/>
      <c r="M463" s="141" t="s">
        <v>29</v>
      </c>
      <c r="N463" s="142" t="s">
        <v>46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673</v>
      </c>
      <c r="AT463" s="145" t="s">
        <v>246</v>
      </c>
      <c r="AU463" s="145" t="s">
        <v>21</v>
      </c>
      <c r="AY463" s="18" t="s">
        <v>244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83</v>
      </c>
      <c r="BK463" s="146">
        <f>ROUND(I463*H463,2)</f>
        <v>0</v>
      </c>
      <c r="BL463" s="18" t="s">
        <v>673</v>
      </c>
      <c r="BM463" s="145" t="s">
        <v>6269</v>
      </c>
    </row>
    <row r="464" spans="2:65" s="1" customFormat="1">
      <c r="B464" s="34"/>
      <c r="D464" s="147" t="s">
        <v>253</v>
      </c>
      <c r="F464" s="148" t="s">
        <v>6270</v>
      </c>
      <c r="I464" s="149"/>
      <c r="L464" s="34"/>
      <c r="M464" s="150"/>
      <c r="T464" s="55"/>
      <c r="AT464" s="18" t="s">
        <v>253</v>
      </c>
      <c r="AU464" s="18" t="s">
        <v>21</v>
      </c>
    </row>
    <row r="465" spans="2:65" s="1" customFormat="1">
      <c r="B465" s="34"/>
      <c r="D465" s="151" t="s">
        <v>255</v>
      </c>
      <c r="F465" s="152" t="s">
        <v>6271</v>
      </c>
      <c r="I465" s="149"/>
      <c r="L465" s="34"/>
      <c r="M465" s="150"/>
      <c r="T465" s="55"/>
      <c r="AT465" s="18" t="s">
        <v>255</v>
      </c>
      <c r="AU465" s="18" t="s">
        <v>21</v>
      </c>
    </row>
    <row r="466" spans="2:65" s="12" customFormat="1">
      <c r="B466" s="153"/>
      <c r="D466" s="147" t="s">
        <v>262</v>
      </c>
      <c r="E466" s="154" t="s">
        <v>29</v>
      </c>
      <c r="F466" s="155" t="s">
        <v>83</v>
      </c>
      <c r="H466" s="156">
        <v>1</v>
      </c>
      <c r="I466" s="157"/>
      <c r="L466" s="153"/>
      <c r="M466" s="158"/>
      <c r="T466" s="159"/>
      <c r="AT466" s="154" t="s">
        <v>262</v>
      </c>
      <c r="AU466" s="154" t="s">
        <v>21</v>
      </c>
      <c r="AV466" s="12" t="s">
        <v>21</v>
      </c>
      <c r="AW466" s="12" t="s">
        <v>36</v>
      </c>
      <c r="AX466" s="12" t="s">
        <v>83</v>
      </c>
      <c r="AY466" s="154" t="s">
        <v>244</v>
      </c>
    </row>
    <row r="467" spans="2:65" s="1" customFormat="1" ht="16.5" customHeight="1">
      <c r="B467" s="34"/>
      <c r="C467" s="134" t="s">
        <v>807</v>
      </c>
      <c r="D467" s="134" t="s">
        <v>246</v>
      </c>
      <c r="E467" s="135" t="s">
        <v>6272</v>
      </c>
      <c r="F467" s="136" t="s">
        <v>6273</v>
      </c>
      <c r="G467" s="137" t="s">
        <v>2527</v>
      </c>
      <c r="H467" s="138">
        <v>1</v>
      </c>
      <c r="I467" s="139"/>
      <c r="J467" s="140">
        <f>ROUND(I467*H467,2)</f>
        <v>0</v>
      </c>
      <c r="K467" s="136" t="s">
        <v>250</v>
      </c>
      <c r="L467" s="34"/>
      <c r="M467" s="141" t="s">
        <v>29</v>
      </c>
      <c r="N467" s="142" t="s">
        <v>46</v>
      </c>
      <c r="P467" s="143">
        <f>O467*H467</f>
        <v>0</v>
      </c>
      <c r="Q467" s="143">
        <v>0</v>
      </c>
      <c r="R467" s="143">
        <f>Q467*H467</f>
        <v>0</v>
      </c>
      <c r="S467" s="143">
        <v>0</v>
      </c>
      <c r="T467" s="144">
        <f>S467*H467</f>
        <v>0</v>
      </c>
      <c r="AR467" s="145" t="s">
        <v>673</v>
      </c>
      <c r="AT467" s="145" t="s">
        <v>246</v>
      </c>
      <c r="AU467" s="145" t="s">
        <v>21</v>
      </c>
      <c r="AY467" s="18" t="s">
        <v>244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83</v>
      </c>
      <c r="BK467" s="146">
        <f>ROUND(I467*H467,2)</f>
        <v>0</v>
      </c>
      <c r="BL467" s="18" t="s">
        <v>673</v>
      </c>
      <c r="BM467" s="145" t="s">
        <v>6274</v>
      </c>
    </row>
    <row r="468" spans="2:65" s="1" customFormat="1">
      <c r="B468" s="34"/>
      <c r="D468" s="147" t="s">
        <v>253</v>
      </c>
      <c r="F468" s="148" t="s">
        <v>6275</v>
      </c>
      <c r="I468" s="149"/>
      <c r="L468" s="34"/>
      <c r="M468" s="150"/>
      <c r="T468" s="55"/>
      <c r="AT468" s="18" t="s">
        <v>253</v>
      </c>
      <c r="AU468" s="18" t="s">
        <v>21</v>
      </c>
    </row>
    <row r="469" spans="2:65" s="1" customFormat="1">
      <c r="B469" s="34"/>
      <c r="D469" s="151" t="s">
        <v>255</v>
      </c>
      <c r="F469" s="152" t="s">
        <v>6276</v>
      </c>
      <c r="I469" s="149"/>
      <c r="L469" s="34"/>
      <c r="M469" s="150"/>
      <c r="T469" s="55"/>
      <c r="AT469" s="18" t="s">
        <v>255</v>
      </c>
      <c r="AU469" s="18" t="s">
        <v>21</v>
      </c>
    </row>
    <row r="470" spans="2:65" s="1" customFormat="1" ht="16.5" customHeight="1">
      <c r="B470" s="34"/>
      <c r="C470" s="134" t="s">
        <v>814</v>
      </c>
      <c r="D470" s="134" t="s">
        <v>246</v>
      </c>
      <c r="E470" s="135" t="s">
        <v>6277</v>
      </c>
      <c r="F470" s="136" t="s">
        <v>6278</v>
      </c>
      <c r="G470" s="137" t="s">
        <v>591</v>
      </c>
      <c r="H470" s="138">
        <v>62</v>
      </c>
      <c r="I470" s="139"/>
      <c r="J470" s="140">
        <f>ROUND(I470*H470,2)</f>
        <v>0</v>
      </c>
      <c r="K470" s="136" t="s">
        <v>250</v>
      </c>
      <c r="L470" s="34"/>
      <c r="M470" s="141" t="s">
        <v>29</v>
      </c>
      <c r="N470" s="142" t="s">
        <v>46</v>
      </c>
      <c r="P470" s="143">
        <f>O470*H470</f>
        <v>0</v>
      </c>
      <c r="Q470" s="143">
        <v>0</v>
      </c>
      <c r="R470" s="143">
        <f>Q470*H470</f>
        <v>0</v>
      </c>
      <c r="S470" s="143">
        <v>0</v>
      </c>
      <c r="T470" s="144">
        <f>S470*H470</f>
        <v>0</v>
      </c>
      <c r="AR470" s="145" t="s">
        <v>673</v>
      </c>
      <c r="AT470" s="145" t="s">
        <v>246</v>
      </c>
      <c r="AU470" s="145" t="s">
        <v>21</v>
      </c>
      <c r="AY470" s="18" t="s">
        <v>244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8" t="s">
        <v>83</v>
      </c>
      <c r="BK470" s="146">
        <f>ROUND(I470*H470,2)</f>
        <v>0</v>
      </c>
      <c r="BL470" s="18" t="s">
        <v>673</v>
      </c>
      <c r="BM470" s="145" t="s">
        <v>6279</v>
      </c>
    </row>
    <row r="471" spans="2:65" s="1" customFormat="1">
      <c r="B471" s="34"/>
      <c r="D471" s="147" t="s">
        <v>253</v>
      </c>
      <c r="F471" s="148" t="s">
        <v>6280</v>
      </c>
      <c r="I471" s="149"/>
      <c r="L471" s="34"/>
      <c r="M471" s="150"/>
      <c r="T471" s="55"/>
      <c r="AT471" s="18" t="s">
        <v>253</v>
      </c>
      <c r="AU471" s="18" t="s">
        <v>21</v>
      </c>
    </row>
    <row r="472" spans="2:65" s="1" customFormat="1">
      <c r="B472" s="34"/>
      <c r="D472" s="151" t="s">
        <v>255</v>
      </c>
      <c r="F472" s="152" t="s">
        <v>6281</v>
      </c>
      <c r="I472" s="149"/>
      <c r="L472" s="34"/>
      <c r="M472" s="150"/>
      <c r="T472" s="55"/>
      <c r="AT472" s="18" t="s">
        <v>255</v>
      </c>
      <c r="AU472" s="18" t="s">
        <v>21</v>
      </c>
    </row>
    <row r="473" spans="2:65" s="1" customFormat="1" ht="16.5" customHeight="1">
      <c r="B473" s="34"/>
      <c r="C473" s="134" t="s">
        <v>1721</v>
      </c>
      <c r="D473" s="134" t="s">
        <v>246</v>
      </c>
      <c r="E473" s="135" t="s">
        <v>6282</v>
      </c>
      <c r="F473" s="136" t="s">
        <v>6283</v>
      </c>
      <c r="G473" s="137" t="s">
        <v>591</v>
      </c>
      <c r="H473" s="138">
        <v>94</v>
      </c>
      <c r="I473" s="139"/>
      <c r="J473" s="140">
        <f>ROUND(I473*H473,2)</f>
        <v>0</v>
      </c>
      <c r="K473" s="136" t="s">
        <v>250</v>
      </c>
      <c r="L473" s="34"/>
      <c r="M473" s="141" t="s">
        <v>29</v>
      </c>
      <c r="N473" s="142" t="s">
        <v>46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673</v>
      </c>
      <c r="AT473" s="145" t="s">
        <v>246</v>
      </c>
      <c r="AU473" s="145" t="s">
        <v>21</v>
      </c>
      <c r="AY473" s="18" t="s">
        <v>244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83</v>
      </c>
      <c r="BK473" s="146">
        <f>ROUND(I473*H473,2)</f>
        <v>0</v>
      </c>
      <c r="BL473" s="18" t="s">
        <v>673</v>
      </c>
      <c r="BM473" s="145" t="s">
        <v>6284</v>
      </c>
    </row>
    <row r="474" spans="2:65" s="1" customFormat="1">
      <c r="B474" s="34"/>
      <c r="D474" s="147" t="s">
        <v>253</v>
      </c>
      <c r="F474" s="148" t="s">
        <v>6285</v>
      </c>
      <c r="I474" s="149"/>
      <c r="L474" s="34"/>
      <c r="M474" s="150"/>
      <c r="T474" s="55"/>
      <c r="AT474" s="18" t="s">
        <v>253</v>
      </c>
      <c r="AU474" s="18" t="s">
        <v>21</v>
      </c>
    </row>
    <row r="475" spans="2:65" s="1" customFormat="1">
      <c r="B475" s="34"/>
      <c r="D475" s="151" t="s">
        <v>255</v>
      </c>
      <c r="F475" s="152" t="s">
        <v>6286</v>
      </c>
      <c r="I475" s="149"/>
      <c r="L475" s="34"/>
      <c r="M475" s="150"/>
      <c r="T475" s="55"/>
      <c r="AT475" s="18" t="s">
        <v>255</v>
      </c>
      <c r="AU475" s="18" t="s">
        <v>21</v>
      </c>
    </row>
    <row r="476" spans="2:65" s="1" customFormat="1" ht="21.75" customHeight="1">
      <c r="B476" s="34"/>
      <c r="C476" s="134" t="s">
        <v>1727</v>
      </c>
      <c r="D476" s="134" t="s">
        <v>246</v>
      </c>
      <c r="E476" s="135" t="s">
        <v>6287</v>
      </c>
      <c r="F476" s="136" t="s">
        <v>6288</v>
      </c>
      <c r="G476" s="137" t="s">
        <v>507</v>
      </c>
      <c r="H476" s="138">
        <v>2</v>
      </c>
      <c r="I476" s="139"/>
      <c r="J476" s="140">
        <f>ROUND(I476*H476,2)</f>
        <v>0</v>
      </c>
      <c r="K476" s="136" t="s">
        <v>250</v>
      </c>
      <c r="L476" s="34"/>
      <c r="M476" s="141" t="s">
        <v>29</v>
      </c>
      <c r="N476" s="142" t="s">
        <v>46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673</v>
      </c>
      <c r="AT476" s="145" t="s">
        <v>246</v>
      </c>
      <c r="AU476" s="145" t="s">
        <v>21</v>
      </c>
      <c r="AY476" s="18" t="s">
        <v>244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83</v>
      </c>
      <c r="BK476" s="146">
        <f>ROUND(I476*H476,2)</f>
        <v>0</v>
      </c>
      <c r="BL476" s="18" t="s">
        <v>673</v>
      </c>
      <c r="BM476" s="145" t="s">
        <v>6289</v>
      </c>
    </row>
    <row r="477" spans="2:65" s="1" customFormat="1">
      <c r="B477" s="34"/>
      <c r="D477" s="147" t="s">
        <v>253</v>
      </c>
      <c r="F477" s="148" t="s">
        <v>6290</v>
      </c>
      <c r="I477" s="149"/>
      <c r="L477" s="34"/>
      <c r="M477" s="150"/>
      <c r="T477" s="55"/>
      <c r="AT477" s="18" t="s">
        <v>253</v>
      </c>
      <c r="AU477" s="18" t="s">
        <v>21</v>
      </c>
    </row>
    <row r="478" spans="2:65" s="1" customFormat="1">
      <c r="B478" s="34"/>
      <c r="D478" s="151" t="s">
        <v>255</v>
      </c>
      <c r="F478" s="152" t="s">
        <v>6291</v>
      </c>
      <c r="I478" s="149"/>
      <c r="L478" s="34"/>
      <c r="M478" s="150"/>
      <c r="T478" s="55"/>
      <c r="AT478" s="18" t="s">
        <v>255</v>
      </c>
      <c r="AU478" s="18" t="s">
        <v>21</v>
      </c>
    </row>
    <row r="479" spans="2:65" s="1" customFormat="1" ht="24.2" customHeight="1">
      <c r="B479" s="34"/>
      <c r="C479" s="134" t="s">
        <v>1732</v>
      </c>
      <c r="D479" s="134" t="s">
        <v>246</v>
      </c>
      <c r="E479" s="135" t="s">
        <v>6292</v>
      </c>
      <c r="F479" s="136" t="s">
        <v>6293</v>
      </c>
      <c r="G479" s="137" t="s">
        <v>507</v>
      </c>
      <c r="H479" s="138">
        <v>3</v>
      </c>
      <c r="I479" s="139"/>
      <c r="J479" s="140">
        <f>ROUND(I479*H479,2)</f>
        <v>0</v>
      </c>
      <c r="K479" s="136" t="s">
        <v>250</v>
      </c>
      <c r="L479" s="34"/>
      <c r="M479" s="141" t="s">
        <v>29</v>
      </c>
      <c r="N479" s="142" t="s">
        <v>46</v>
      </c>
      <c r="P479" s="143">
        <f>O479*H479</f>
        <v>0</v>
      </c>
      <c r="Q479" s="143">
        <v>2.4000000000000001E-4</v>
      </c>
      <c r="R479" s="143">
        <f>Q479*H479</f>
        <v>7.2000000000000005E-4</v>
      </c>
      <c r="S479" s="143">
        <v>0</v>
      </c>
      <c r="T479" s="144">
        <f>S479*H479</f>
        <v>0</v>
      </c>
      <c r="AR479" s="145" t="s">
        <v>673</v>
      </c>
      <c r="AT479" s="145" t="s">
        <v>246</v>
      </c>
      <c r="AU479" s="145" t="s">
        <v>21</v>
      </c>
      <c r="AY479" s="18" t="s">
        <v>244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83</v>
      </c>
      <c r="BK479" s="146">
        <f>ROUND(I479*H479,2)</f>
        <v>0</v>
      </c>
      <c r="BL479" s="18" t="s">
        <v>673</v>
      </c>
      <c r="BM479" s="145" t="s">
        <v>6294</v>
      </c>
    </row>
    <row r="480" spans="2:65" s="1" customFormat="1">
      <c r="B480" s="34"/>
      <c r="D480" s="147" t="s">
        <v>253</v>
      </c>
      <c r="F480" s="148" t="s">
        <v>6295</v>
      </c>
      <c r="I480" s="149"/>
      <c r="L480" s="34"/>
      <c r="M480" s="150"/>
      <c r="T480" s="55"/>
      <c r="AT480" s="18" t="s">
        <v>253</v>
      </c>
      <c r="AU480" s="18" t="s">
        <v>21</v>
      </c>
    </row>
    <row r="481" spans="2:65" s="1" customFormat="1">
      <c r="B481" s="34"/>
      <c r="D481" s="151" t="s">
        <v>255</v>
      </c>
      <c r="F481" s="152" t="s">
        <v>6296</v>
      </c>
      <c r="I481" s="149"/>
      <c r="L481" s="34"/>
      <c r="M481" s="150"/>
      <c r="T481" s="55"/>
      <c r="AT481" s="18" t="s">
        <v>255</v>
      </c>
      <c r="AU481" s="18" t="s">
        <v>21</v>
      </c>
    </row>
    <row r="482" spans="2:65" s="1" customFormat="1" ht="16.5" customHeight="1">
      <c r="B482" s="34"/>
      <c r="C482" s="175" t="s">
        <v>1738</v>
      </c>
      <c r="D482" s="175" t="s">
        <v>373</v>
      </c>
      <c r="E482" s="176" t="s">
        <v>6297</v>
      </c>
      <c r="F482" s="177" t="s">
        <v>6298</v>
      </c>
      <c r="G482" s="178" t="s">
        <v>507</v>
      </c>
      <c r="H482" s="179">
        <v>3</v>
      </c>
      <c r="I482" s="180"/>
      <c r="J482" s="181">
        <f>ROUND(I482*H482,2)</f>
        <v>0</v>
      </c>
      <c r="K482" s="177" t="s">
        <v>29</v>
      </c>
      <c r="L482" s="182"/>
      <c r="M482" s="183" t="s">
        <v>29</v>
      </c>
      <c r="N482" s="184" t="s">
        <v>46</v>
      </c>
      <c r="P482" s="143">
        <f>O482*H482</f>
        <v>0</v>
      </c>
      <c r="Q482" s="143">
        <v>0</v>
      </c>
      <c r="R482" s="143">
        <f>Q482*H482</f>
        <v>0</v>
      </c>
      <c r="S482" s="143">
        <v>0</v>
      </c>
      <c r="T482" s="144">
        <f>S482*H482</f>
        <v>0</v>
      </c>
      <c r="AR482" s="145" t="s">
        <v>2467</v>
      </c>
      <c r="AT482" s="145" t="s">
        <v>373</v>
      </c>
      <c r="AU482" s="145" t="s">
        <v>21</v>
      </c>
      <c r="AY482" s="18" t="s">
        <v>244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8" t="s">
        <v>83</v>
      </c>
      <c r="BK482" s="146">
        <f>ROUND(I482*H482,2)</f>
        <v>0</v>
      </c>
      <c r="BL482" s="18" t="s">
        <v>673</v>
      </c>
      <c r="BM482" s="145" t="s">
        <v>6299</v>
      </c>
    </row>
    <row r="483" spans="2:65" s="1" customFormat="1">
      <c r="B483" s="34"/>
      <c r="D483" s="147" t="s">
        <v>253</v>
      </c>
      <c r="F483" s="148" t="s">
        <v>6298</v>
      </c>
      <c r="I483" s="149"/>
      <c r="L483" s="34"/>
      <c r="M483" s="150"/>
      <c r="T483" s="55"/>
      <c r="AT483" s="18" t="s">
        <v>253</v>
      </c>
      <c r="AU483" s="18" t="s">
        <v>21</v>
      </c>
    </row>
    <row r="484" spans="2:65" s="1" customFormat="1" ht="16.5" customHeight="1">
      <c r="B484" s="34"/>
      <c r="C484" s="175" t="s">
        <v>1743</v>
      </c>
      <c r="D484" s="175" t="s">
        <v>373</v>
      </c>
      <c r="E484" s="176" t="s">
        <v>6300</v>
      </c>
      <c r="F484" s="177" t="s">
        <v>6301</v>
      </c>
      <c r="G484" s="178" t="s">
        <v>507</v>
      </c>
      <c r="H484" s="179">
        <v>5</v>
      </c>
      <c r="I484" s="180"/>
      <c r="J484" s="181">
        <f>ROUND(I484*H484,2)</f>
        <v>0</v>
      </c>
      <c r="K484" s="177" t="s">
        <v>29</v>
      </c>
      <c r="L484" s="182"/>
      <c r="M484" s="183" t="s">
        <v>29</v>
      </c>
      <c r="N484" s="184" t="s">
        <v>46</v>
      </c>
      <c r="P484" s="143">
        <f>O484*H484</f>
        <v>0</v>
      </c>
      <c r="Q484" s="143">
        <v>0</v>
      </c>
      <c r="R484" s="143">
        <f>Q484*H484</f>
        <v>0</v>
      </c>
      <c r="S484" s="143">
        <v>0</v>
      </c>
      <c r="T484" s="144">
        <f>S484*H484</f>
        <v>0</v>
      </c>
      <c r="AR484" s="145" t="s">
        <v>2467</v>
      </c>
      <c r="AT484" s="145" t="s">
        <v>373</v>
      </c>
      <c r="AU484" s="145" t="s">
        <v>21</v>
      </c>
      <c r="AY484" s="18" t="s">
        <v>244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8" t="s">
        <v>83</v>
      </c>
      <c r="BK484" s="146">
        <f>ROUND(I484*H484,2)</f>
        <v>0</v>
      </c>
      <c r="BL484" s="18" t="s">
        <v>673</v>
      </c>
      <c r="BM484" s="145" t="s">
        <v>6302</v>
      </c>
    </row>
    <row r="485" spans="2:65" s="1" customFormat="1">
      <c r="B485" s="34"/>
      <c r="D485" s="147" t="s">
        <v>253</v>
      </c>
      <c r="F485" s="148" t="s">
        <v>6301</v>
      </c>
      <c r="I485" s="149"/>
      <c r="L485" s="34"/>
      <c r="M485" s="150"/>
      <c r="T485" s="55"/>
      <c r="AT485" s="18" t="s">
        <v>253</v>
      </c>
      <c r="AU485" s="18" t="s">
        <v>21</v>
      </c>
    </row>
    <row r="486" spans="2:65" s="12" customFormat="1">
      <c r="B486" s="153"/>
      <c r="D486" s="147" t="s">
        <v>262</v>
      </c>
      <c r="E486" s="154" t="s">
        <v>29</v>
      </c>
      <c r="F486" s="155" t="s">
        <v>6303</v>
      </c>
      <c r="H486" s="156">
        <v>2</v>
      </c>
      <c r="I486" s="157"/>
      <c r="L486" s="153"/>
      <c r="M486" s="158"/>
      <c r="T486" s="159"/>
      <c r="AT486" s="154" t="s">
        <v>262</v>
      </c>
      <c r="AU486" s="154" t="s">
        <v>21</v>
      </c>
      <c r="AV486" s="12" t="s">
        <v>21</v>
      </c>
      <c r="AW486" s="12" t="s">
        <v>36</v>
      </c>
      <c r="AX486" s="12" t="s">
        <v>75</v>
      </c>
      <c r="AY486" s="154" t="s">
        <v>244</v>
      </c>
    </row>
    <row r="487" spans="2:65" s="12" customFormat="1">
      <c r="B487" s="153"/>
      <c r="D487" s="147" t="s">
        <v>262</v>
      </c>
      <c r="E487" s="154" t="s">
        <v>29</v>
      </c>
      <c r="F487" s="155" t="s">
        <v>6304</v>
      </c>
      <c r="H487" s="156">
        <v>3</v>
      </c>
      <c r="I487" s="157"/>
      <c r="L487" s="153"/>
      <c r="M487" s="158"/>
      <c r="T487" s="159"/>
      <c r="AT487" s="154" t="s">
        <v>262</v>
      </c>
      <c r="AU487" s="154" t="s">
        <v>21</v>
      </c>
      <c r="AV487" s="12" t="s">
        <v>21</v>
      </c>
      <c r="AW487" s="12" t="s">
        <v>36</v>
      </c>
      <c r="AX487" s="12" t="s">
        <v>75</v>
      </c>
      <c r="AY487" s="154" t="s">
        <v>244</v>
      </c>
    </row>
    <row r="488" spans="2:65" s="14" customFormat="1">
      <c r="B488" s="168"/>
      <c r="D488" s="147" t="s">
        <v>262</v>
      </c>
      <c r="E488" s="169" t="s">
        <v>29</v>
      </c>
      <c r="F488" s="170" t="s">
        <v>321</v>
      </c>
      <c r="H488" s="171">
        <v>5</v>
      </c>
      <c r="I488" s="172"/>
      <c r="L488" s="168"/>
      <c r="M488" s="173"/>
      <c r="T488" s="174"/>
      <c r="AT488" s="169" t="s">
        <v>262</v>
      </c>
      <c r="AU488" s="169" t="s">
        <v>21</v>
      </c>
      <c r="AV488" s="14" t="s">
        <v>264</v>
      </c>
      <c r="AW488" s="14" t="s">
        <v>36</v>
      </c>
      <c r="AX488" s="14" t="s">
        <v>83</v>
      </c>
      <c r="AY488" s="169" t="s">
        <v>244</v>
      </c>
    </row>
    <row r="489" spans="2:65" s="1" customFormat="1" ht="16.5" customHeight="1">
      <c r="B489" s="34"/>
      <c r="C489" s="134" t="s">
        <v>1747</v>
      </c>
      <c r="D489" s="134" t="s">
        <v>246</v>
      </c>
      <c r="E489" s="135" t="s">
        <v>6305</v>
      </c>
      <c r="F489" s="136" t="s">
        <v>6306</v>
      </c>
      <c r="G489" s="137" t="s">
        <v>507</v>
      </c>
      <c r="H489" s="138">
        <v>2</v>
      </c>
      <c r="I489" s="139"/>
      <c r="J489" s="140">
        <f>ROUND(I489*H489,2)</f>
        <v>0</v>
      </c>
      <c r="K489" s="136" t="s">
        <v>29</v>
      </c>
      <c r="L489" s="34"/>
      <c r="M489" s="141" t="s">
        <v>29</v>
      </c>
      <c r="N489" s="142" t="s">
        <v>46</v>
      </c>
      <c r="P489" s="143">
        <f>O489*H489</f>
        <v>0</v>
      </c>
      <c r="Q489" s="143">
        <v>0</v>
      </c>
      <c r="R489" s="143">
        <f>Q489*H489</f>
        <v>0</v>
      </c>
      <c r="S489" s="143">
        <v>0</v>
      </c>
      <c r="T489" s="144">
        <f>S489*H489</f>
        <v>0</v>
      </c>
      <c r="AR489" s="145" t="s">
        <v>673</v>
      </c>
      <c r="AT489" s="145" t="s">
        <v>246</v>
      </c>
      <c r="AU489" s="145" t="s">
        <v>21</v>
      </c>
      <c r="AY489" s="18" t="s">
        <v>244</v>
      </c>
      <c r="BE489" s="146">
        <f>IF(N489="základní",J489,0)</f>
        <v>0</v>
      </c>
      <c r="BF489" s="146">
        <f>IF(N489="snížená",J489,0)</f>
        <v>0</v>
      </c>
      <c r="BG489" s="146">
        <f>IF(N489="zákl. přenesená",J489,0)</f>
        <v>0</v>
      </c>
      <c r="BH489" s="146">
        <f>IF(N489="sníž. přenesená",J489,0)</f>
        <v>0</v>
      </c>
      <c r="BI489" s="146">
        <f>IF(N489="nulová",J489,0)</f>
        <v>0</v>
      </c>
      <c r="BJ489" s="18" t="s">
        <v>83</v>
      </c>
      <c r="BK489" s="146">
        <f>ROUND(I489*H489,2)</f>
        <v>0</v>
      </c>
      <c r="BL489" s="18" t="s">
        <v>673</v>
      </c>
      <c r="BM489" s="145" t="s">
        <v>6307</v>
      </c>
    </row>
    <row r="490" spans="2:65" s="1" customFormat="1">
      <c r="B490" s="34"/>
      <c r="D490" s="147" t="s">
        <v>253</v>
      </c>
      <c r="F490" s="148" t="s">
        <v>6306</v>
      </c>
      <c r="I490" s="149"/>
      <c r="L490" s="34"/>
      <c r="M490" s="150"/>
      <c r="T490" s="55"/>
      <c r="AT490" s="18" t="s">
        <v>253</v>
      </c>
      <c r="AU490" s="18" t="s">
        <v>21</v>
      </c>
    </row>
    <row r="491" spans="2:65" s="1" customFormat="1" ht="16.5" customHeight="1">
      <c r="B491" s="34"/>
      <c r="C491" s="134" t="s">
        <v>1751</v>
      </c>
      <c r="D491" s="134" t="s">
        <v>246</v>
      </c>
      <c r="E491" s="135" t="s">
        <v>6308</v>
      </c>
      <c r="F491" s="136" t="s">
        <v>6309</v>
      </c>
      <c r="G491" s="137" t="s">
        <v>591</v>
      </c>
      <c r="H491" s="138">
        <v>60</v>
      </c>
      <c r="I491" s="139"/>
      <c r="J491" s="140">
        <f>ROUND(I491*H491,2)</f>
        <v>0</v>
      </c>
      <c r="K491" s="136" t="s">
        <v>250</v>
      </c>
      <c r="L491" s="34"/>
      <c r="M491" s="141" t="s">
        <v>29</v>
      </c>
      <c r="N491" s="142" t="s">
        <v>46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673</v>
      </c>
      <c r="AT491" s="145" t="s">
        <v>246</v>
      </c>
      <c r="AU491" s="145" t="s">
        <v>21</v>
      </c>
      <c r="AY491" s="18" t="s">
        <v>244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83</v>
      </c>
      <c r="BK491" s="146">
        <f>ROUND(I491*H491,2)</f>
        <v>0</v>
      </c>
      <c r="BL491" s="18" t="s">
        <v>673</v>
      </c>
      <c r="BM491" s="145" t="s">
        <v>6310</v>
      </c>
    </row>
    <row r="492" spans="2:65" s="1" customFormat="1">
      <c r="B492" s="34"/>
      <c r="D492" s="147" t="s">
        <v>253</v>
      </c>
      <c r="F492" s="148" t="s">
        <v>6311</v>
      </c>
      <c r="I492" s="149"/>
      <c r="L492" s="34"/>
      <c r="M492" s="150"/>
      <c r="T492" s="55"/>
      <c r="AT492" s="18" t="s">
        <v>253</v>
      </c>
      <c r="AU492" s="18" t="s">
        <v>21</v>
      </c>
    </row>
    <row r="493" spans="2:65" s="1" customFormat="1">
      <c r="B493" s="34"/>
      <c r="D493" s="151" t="s">
        <v>255</v>
      </c>
      <c r="F493" s="152" t="s">
        <v>6312</v>
      </c>
      <c r="I493" s="149"/>
      <c r="L493" s="34"/>
      <c r="M493" s="150"/>
      <c r="T493" s="55"/>
      <c r="AT493" s="18" t="s">
        <v>255</v>
      </c>
      <c r="AU493" s="18" t="s">
        <v>21</v>
      </c>
    </row>
    <row r="494" spans="2:65" s="12" customFormat="1">
      <c r="B494" s="153"/>
      <c r="D494" s="147" t="s">
        <v>262</v>
      </c>
      <c r="E494" s="154" t="s">
        <v>29</v>
      </c>
      <c r="F494" s="155" t="s">
        <v>6313</v>
      </c>
      <c r="H494" s="156">
        <v>60</v>
      </c>
      <c r="I494" s="157"/>
      <c r="L494" s="153"/>
      <c r="M494" s="158"/>
      <c r="T494" s="159"/>
      <c r="AT494" s="154" t="s">
        <v>262</v>
      </c>
      <c r="AU494" s="154" t="s">
        <v>21</v>
      </c>
      <c r="AV494" s="12" t="s">
        <v>21</v>
      </c>
      <c r="AW494" s="12" t="s">
        <v>36</v>
      </c>
      <c r="AX494" s="12" t="s">
        <v>83</v>
      </c>
      <c r="AY494" s="154" t="s">
        <v>244</v>
      </c>
    </row>
    <row r="495" spans="2:65" s="1" customFormat="1" ht="16.5" customHeight="1">
      <c r="B495" s="34"/>
      <c r="C495" s="175" t="s">
        <v>1758</v>
      </c>
      <c r="D495" s="175" t="s">
        <v>373</v>
      </c>
      <c r="E495" s="176" t="s">
        <v>6314</v>
      </c>
      <c r="F495" s="177" t="s">
        <v>6315</v>
      </c>
      <c r="G495" s="178" t="s">
        <v>591</v>
      </c>
      <c r="H495" s="179">
        <v>47.25</v>
      </c>
      <c r="I495" s="180"/>
      <c r="J495" s="181">
        <f>ROUND(I495*H495,2)</f>
        <v>0</v>
      </c>
      <c r="K495" s="177" t="s">
        <v>29</v>
      </c>
      <c r="L495" s="182"/>
      <c r="M495" s="183" t="s">
        <v>29</v>
      </c>
      <c r="N495" s="184" t="s">
        <v>46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2467</v>
      </c>
      <c r="AT495" s="145" t="s">
        <v>373</v>
      </c>
      <c r="AU495" s="145" t="s">
        <v>21</v>
      </c>
      <c r="AY495" s="18" t="s">
        <v>244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8" t="s">
        <v>83</v>
      </c>
      <c r="BK495" s="146">
        <f>ROUND(I495*H495,2)</f>
        <v>0</v>
      </c>
      <c r="BL495" s="18" t="s">
        <v>673</v>
      </c>
      <c r="BM495" s="145" t="s">
        <v>6316</v>
      </c>
    </row>
    <row r="496" spans="2:65" s="1" customFormat="1">
      <c r="B496" s="34"/>
      <c r="D496" s="147" t="s">
        <v>253</v>
      </c>
      <c r="F496" s="148" t="s">
        <v>6315</v>
      </c>
      <c r="I496" s="149"/>
      <c r="L496" s="34"/>
      <c r="M496" s="150"/>
      <c r="T496" s="55"/>
      <c r="AT496" s="18" t="s">
        <v>253</v>
      </c>
      <c r="AU496" s="18" t="s">
        <v>21</v>
      </c>
    </row>
    <row r="497" spans="2:65" s="12" customFormat="1">
      <c r="B497" s="153"/>
      <c r="D497" s="147" t="s">
        <v>262</v>
      </c>
      <c r="E497" s="154" t="s">
        <v>29</v>
      </c>
      <c r="F497" s="155" t="s">
        <v>6317</v>
      </c>
      <c r="H497" s="156">
        <v>47.25</v>
      </c>
      <c r="I497" s="157"/>
      <c r="L497" s="153"/>
      <c r="M497" s="158"/>
      <c r="T497" s="159"/>
      <c r="AT497" s="154" t="s">
        <v>262</v>
      </c>
      <c r="AU497" s="154" t="s">
        <v>21</v>
      </c>
      <c r="AV497" s="12" t="s">
        <v>21</v>
      </c>
      <c r="AW497" s="12" t="s">
        <v>36</v>
      </c>
      <c r="AX497" s="12" t="s">
        <v>83</v>
      </c>
      <c r="AY497" s="154" t="s">
        <v>244</v>
      </c>
    </row>
    <row r="498" spans="2:65" s="1" customFormat="1" ht="16.5" customHeight="1">
      <c r="B498" s="34"/>
      <c r="C498" s="175" t="s">
        <v>1762</v>
      </c>
      <c r="D498" s="175" t="s">
        <v>373</v>
      </c>
      <c r="E498" s="176" t="s">
        <v>6318</v>
      </c>
      <c r="F498" s="177" t="s">
        <v>6319</v>
      </c>
      <c r="G498" s="178" t="s">
        <v>591</v>
      </c>
      <c r="H498" s="179">
        <v>15.75</v>
      </c>
      <c r="I498" s="180"/>
      <c r="J498" s="181">
        <f>ROUND(I498*H498,2)</f>
        <v>0</v>
      </c>
      <c r="K498" s="177" t="s">
        <v>29</v>
      </c>
      <c r="L498" s="182"/>
      <c r="M498" s="183" t="s">
        <v>29</v>
      </c>
      <c r="N498" s="184" t="s">
        <v>46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2467</v>
      </c>
      <c r="AT498" s="145" t="s">
        <v>373</v>
      </c>
      <c r="AU498" s="145" t="s">
        <v>21</v>
      </c>
      <c r="AY498" s="18" t="s">
        <v>244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83</v>
      </c>
      <c r="BK498" s="146">
        <f>ROUND(I498*H498,2)</f>
        <v>0</v>
      </c>
      <c r="BL498" s="18" t="s">
        <v>673</v>
      </c>
      <c r="BM498" s="145" t="s">
        <v>6320</v>
      </c>
    </row>
    <row r="499" spans="2:65" s="1" customFormat="1">
      <c r="B499" s="34"/>
      <c r="D499" s="147" t="s">
        <v>253</v>
      </c>
      <c r="F499" s="148" t="s">
        <v>6319</v>
      </c>
      <c r="I499" s="149"/>
      <c r="L499" s="34"/>
      <c r="M499" s="150"/>
      <c r="T499" s="55"/>
      <c r="AT499" s="18" t="s">
        <v>253</v>
      </c>
      <c r="AU499" s="18" t="s">
        <v>21</v>
      </c>
    </row>
    <row r="500" spans="2:65" s="12" customFormat="1">
      <c r="B500" s="153"/>
      <c r="D500" s="147" t="s">
        <v>262</v>
      </c>
      <c r="E500" s="154" t="s">
        <v>29</v>
      </c>
      <c r="F500" s="155" t="s">
        <v>6321</v>
      </c>
      <c r="H500" s="156">
        <v>15.75</v>
      </c>
      <c r="I500" s="157"/>
      <c r="L500" s="153"/>
      <c r="M500" s="158"/>
      <c r="T500" s="159"/>
      <c r="AT500" s="154" t="s">
        <v>262</v>
      </c>
      <c r="AU500" s="154" t="s">
        <v>21</v>
      </c>
      <c r="AV500" s="12" t="s">
        <v>21</v>
      </c>
      <c r="AW500" s="12" t="s">
        <v>36</v>
      </c>
      <c r="AX500" s="12" t="s">
        <v>83</v>
      </c>
      <c r="AY500" s="154" t="s">
        <v>244</v>
      </c>
    </row>
    <row r="501" spans="2:65" s="1" customFormat="1" ht="16.5" customHeight="1">
      <c r="B501" s="34"/>
      <c r="C501" s="134" t="s">
        <v>1768</v>
      </c>
      <c r="D501" s="134" t="s">
        <v>246</v>
      </c>
      <c r="E501" s="135" t="s">
        <v>6322</v>
      </c>
      <c r="F501" s="136" t="s">
        <v>6323</v>
      </c>
      <c r="G501" s="137" t="s">
        <v>591</v>
      </c>
      <c r="H501" s="138">
        <v>60</v>
      </c>
      <c r="I501" s="139"/>
      <c r="J501" s="140">
        <f>ROUND(I501*H501,2)</f>
        <v>0</v>
      </c>
      <c r="K501" s="136" t="s">
        <v>250</v>
      </c>
      <c r="L501" s="34"/>
      <c r="M501" s="141" t="s">
        <v>29</v>
      </c>
      <c r="N501" s="142" t="s">
        <v>46</v>
      </c>
      <c r="P501" s="143">
        <f>O501*H501</f>
        <v>0</v>
      </c>
      <c r="Q501" s="143">
        <v>0</v>
      </c>
      <c r="R501" s="143">
        <f>Q501*H501</f>
        <v>0</v>
      </c>
      <c r="S501" s="143">
        <v>0</v>
      </c>
      <c r="T501" s="144">
        <f>S501*H501</f>
        <v>0</v>
      </c>
      <c r="AR501" s="145" t="s">
        <v>673</v>
      </c>
      <c r="AT501" s="145" t="s">
        <v>246</v>
      </c>
      <c r="AU501" s="145" t="s">
        <v>21</v>
      </c>
      <c r="AY501" s="18" t="s">
        <v>244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8" t="s">
        <v>83</v>
      </c>
      <c r="BK501" s="146">
        <f>ROUND(I501*H501,2)</f>
        <v>0</v>
      </c>
      <c r="BL501" s="18" t="s">
        <v>673</v>
      </c>
      <c r="BM501" s="145" t="s">
        <v>6324</v>
      </c>
    </row>
    <row r="502" spans="2:65" s="1" customFormat="1">
      <c r="B502" s="34"/>
      <c r="D502" s="147" t="s">
        <v>253</v>
      </c>
      <c r="F502" s="148" t="s">
        <v>6325</v>
      </c>
      <c r="I502" s="149"/>
      <c r="L502" s="34"/>
      <c r="M502" s="150"/>
      <c r="T502" s="55"/>
      <c r="AT502" s="18" t="s">
        <v>253</v>
      </c>
      <c r="AU502" s="18" t="s">
        <v>21</v>
      </c>
    </row>
    <row r="503" spans="2:65" s="1" customFormat="1">
      <c r="B503" s="34"/>
      <c r="D503" s="151" t="s">
        <v>255</v>
      </c>
      <c r="F503" s="152" t="s">
        <v>6326</v>
      </c>
      <c r="I503" s="149"/>
      <c r="L503" s="34"/>
      <c r="M503" s="150"/>
      <c r="T503" s="55"/>
      <c r="AT503" s="18" t="s">
        <v>255</v>
      </c>
      <c r="AU503" s="18" t="s">
        <v>21</v>
      </c>
    </row>
    <row r="504" spans="2:65" s="12" customFormat="1">
      <c r="B504" s="153"/>
      <c r="D504" s="147" t="s">
        <v>262</v>
      </c>
      <c r="E504" s="154" t="s">
        <v>29</v>
      </c>
      <c r="F504" s="155" t="s">
        <v>6313</v>
      </c>
      <c r="H504" s="156">
        <v>60</v>
      </c>
      <c r="I504" s="157"/>
      <c r="L504" s="153"/>
      <c r="M504" s="158"/>
      <c r="T504" s="159"/>
      <c r="AT504" s="154" t="s">
        <v>262</v>
      </c>
      <c r="AU504" s="154" t="s">
        <v>21</v>
      </c>
      <c r="AV504" s="12" t="s">
        <v>21</v>
      </c>
      <c r="AW504" s="12" t="s">
        <v>36</v>
      </c>
      <c r="AX504" s="12" t="s">
        <v>83</v>
      </c>
      <c r="AY504" s="154" t="s">
        <v>244</v>
      </c>
    </row>
    <row r="505" spans="2:65" s="1" customFormat="1" ht="16.5" customHeight="1">
      <c r="B505" s="34"/>
      <c r="C505" s="134" t="s">
        <v>1772</v>
      </c>
      <c r="D505" s="134" t="s">
        <v>246</v>
      </c>
      <c r="E505" s="135" t="s">
        <v>6327</v>
      </c>
      <c r="F505" s="136" t="s">
        <v>6328</v>
      </c>
      <c r="G505" s="137" t="s">
        <v>507</v>
      </c>
      <c r="H505" s="138">
        <v>69</v>
      </c>
      <c r="I505" s="139"/>
      <c r="J505" s="140">
        <f>ROUND(I505*H505,2)</f>
        <v>0</v>
      </c>
      <c r="K505" s="136" t="s">
        <v>250</v>
      </c>
      <c r="L505" s="34"/>
      <c r="M505" s="141" t="s">
        <v>29</v>
      </c>
      <c r="N505" s="142" t="s">
        <v>46</v>
      </c>
      <c r="P505" s="143">
        <f>O505*H505</f>
        <v>0</v>
      </c>
      <c r="Q505" s="143">
        <v>1.0000000000000001E-5</v>
      </c>
      <c r="R505" s="143">
        <f>Q505*H505</f>
        <v>6.9000000000000008E-4</v>
      </c>
      <c r="S505" s="143">
        <v>0</v>
      </c>
      <c r="T505" s="144">
        <f>S505*H505</f>
        <v>0</v>
      </c>
      <c r="AR505" s="145" t="s">
        <v>673</v>
      </c>
      <c r="AT505" s="145" t="s">
        <v>246</v>
      </c>
      <c r="AU505" s="145" t="s">
        <v>21</v>
      </c>
      <c r="AY505" s="18" t="s">
        <v>244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83</v>
      </c>
      <c r="BK505" s="146">
        <f>ROUND(I505*H505,2)</f>
        <v>0</v>
      </c>
      <c r="BL505" s="18" t="s">
        <v>673</v>
      </c>
      <c r="BM505" s="145" t="s">
        <v>6329</v>
      </c>
    </row>
    <row r="506" spans="2:65" s="1" customFormat="1">
      <c r="B506" s="34"/>
      <c r="D506" s="147" t="s">
        <v>253</v>
      </c>
      <c r="F506" s="148" t="s">
        <v>6330</v>
      </c>
      <c r="I506" s="149"/>
      <c r="L506" s="34"/>
      <c r="M506" s="150"/>
      <c r="T506" s="55"/>
      <c r="AT506" s="18" t="s">
        <v>253</v>
      </c>
      <c r="AU506" s="18" t="s">
        <v>21</v>
      </c>
    </row>
    <row r="507" spans="2:65" s="1" customFormat="1">
      <c r="B507" s="34"/>
      <c r="D507" s="151" t="s">
        <v>255</v>
      </c>
      <c r="F507" s="152" t="s">
        <v>6331</v>
      </c>
      <c r="I507" s="149"/>
      <c r="L507" s="34"/>
      <c r="M507" s="150"/>
      <c r="T507" s="55"/>
      <c r="AT507" s="18" t="s">
        <v>255</v>
      </c>
      <c r="AU507" s="18" t="s">
        <v>21</v>
      </c>
    </row>
    <row r="508" spans="2:65" s="12" customFormat="1">
      <c r="B508" s="153"/>
      <c r="D508" s="147" t="s">
        <v>262</v>
      </c>
      <c r="E508" s="154" t="s">
        <v>29</v>
      </c>
      <c r="F508" s="155" t="s">
        <v>6332</v>
      </c>
      <c r="H508" s="156">
        <v>69</v>
      </c>
      <c r="I508" s="157"/>
      <c r="L508" s="153"/>
      <c r="M508" s="158"/>
      <c r="T508" s="159"/>
      <c r="AT508" s="154" t="s">
        <v>262</v>
      </c>
      <c r="AU508" s="154" t="s">
        <v>21</v>
      </c>
      <c r="AV508" s="12" t="s">
        <v>21</v>
      </c>
      <c r="AW508" s="12" t="s">
        <v>36</v>
      </c>
      <c r="AX508" s="12" t="s">
        <v>83</v>
      </c>
      <c r="AY508" s="154" t="s">
        <v>244</v>
      </c>
    </row>
    <row r="509" spans="2:65" s="1" customFormat="1" ht="16.5" customHeight="1">
      <c r="B509" s="34"/>
      <c r="C509" s="175" t="s">
        <v>1778</v>
      </c>
      <c r="D509" s="175" t="s">
        <v>373</v>
      </c>
      <c r="E509" s="176" t="s">
        <v>6333</v>
      </c>
      <c r="F509" s="177" t="s">
        <v>6334</v>
      </c>
      <c r="G509" s="178" t="s">
        <v>507</v>
      </c>
      <c r="H509" s="179">
        <v>69</v>
      </c>
      <c r="I509" s="180"/>
      <c r="J509" s="181">
        <f>ROUND(I509*H509,2)</f>
        <v>0</v>
      </c>
      <c r="K509" s="177" t="s">
        <v>250</v>
      </c>
      <c r="L509" s="182"/>
      <c r="M509" s="183" t="s">
        <v>29</v>
      </c>
      <c r="N509" s="184" t="s">
        <v>46</v>
      </c>
      <c r="P509" s="143">
        <f>O509*H509</f>
        <v>0</v>
      </c>
      <c r="Q509" s="143">
        <v>3.0000000000000001E-5</v>
      </c>
      <c r="R509" s="143">
        <f>Q509*H509</f>
        <v>2.0700000000000002E-3</v>
      </c>
      <c r="S509" s="143">
        <v>0</v>
      </c>
      <c r="T509" s="144">
        <f>S509*H509</f>
        <v>0</v>
      </c>
      <c r="AR509" s="145" t="s">
        <v>817</v>
      </c>
      <c r="AT509" s="145" t="s">
        <v>373</v>
      </c>
      <c r="AU509" s="145" t="s">
        <v>21</v>
      </c>
      <c r="AY509" s="18" t="s">
        <v>244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83</v>
      </c>
      <c r="BK509" s="146">
        <f>ROUND(I509*H509,2)</f>
        <v>0</v>
      </c>
      <c r="BL509" s="18" t="s">
        <v>817</v>
      </c>
      <c r="BM509" s="145" t="s">
        <v>6335</v>
      </c>
    </row>
    <row r="510" spans="2:65" s="1" customFormat="1">
      <c r="B510" s="34"/>
      <c r="D510" s="147" t="s">
        <v>253</v>
      </c>
      <c r="F510" s="148" t="s">
        <v>6334</v>
      </c>
      <c r="I510" s="149"/>
      <c r="L510" s="34"/>
      <c r="M510" s="150"/>
      <c r="T510" s="55"/>
      <c r="AT510" s="18" t="s">
        <v>253</v>
      </c>
      <c r="AU510" s="18" t="s">
        <v>21</v>
      </c>
    </row>
    <row r="511" spans="2:65" s="1" customFormat="1" ht="16.5" customHeight="1">
      <c r="B511" s="34"/>
      <c r="C511" s="175" t="s">
        <v>1782</v>
      </c>
      <c r="D511" s="175" t="s">
        <v>373</v>
      </c>
      <c r="E511" s="176" t="s">
        <v>6336</v>
      </c>
      <c r="F511" s="177" t="s">
        <v>6337</v>
      </c>
      <c r="G511" s="178" t="s">
        <v>507</v>
      </c>
      <c r="H511" s="179">
        <v>69</v>
      </c>
      <c r="I511" s="180"/>
      <c r="J511" s="181">
        <f>ROUND(I511*H511,2)</f>
        <v>0</v>
      </c>
      <c r="K511" s="177" t="s">
        <v>250</v>
      </c>
      <c r="L511" s="182"/>
      <c r="M511" s="183" t="s">
        <v>29</v>
      </c>
      <c r="N511" s="184" t="s">
        <v>46</v>
      </c>
      <c r="P511" s="143">
        <f>O511*H511</f>
        <v>0</v>
      </c>
      <c r="Q511" s="143">
        <v>5.0000000000000002E-5</v>
      </c>
      <c r="R511" s="143">
        <f>Q511*H511</f>
        <v>3.4500000000000004E-3</v>
      </c>
      <c r="S511" s="143">
        <v>0</v>
      </c>
      <c r="T511" s="144">
        <f>S511*H511</f>
        <v>0</v>
      </c>
      <c r="AR511" s="145" t="s">
        <v>817</v>
      </c>
      <c r="AT511" s="145" t="s">
        <v>373</v>
      </c>
      <c r="AU511" s="145" t="s">
        <v>21</v>
      </c>
      <c r="AY511" s="18" t="s">
        <v>244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83</v>
      </c>
      <c r="BK511" s="146">
        <f>ROUND(I511*H511,2)</f>
        <v>0</v>
      </c>
      <c r="BL511" s="18" t="s">
        <v>817</v>
      </c>
      <c r="BM511" s="145" t="s">
        <v>6338</v>
      </c>
    </row>
    <row r="512" spans="2:65" s="1" customFormat="1">
      <c r="B512" s="34"/>
      <c r="D512" s="147" t="s">
        <v>253</v>
      </c>
      <c r="F512" s="148" t="s">
        <v>6337</v>
      </c>
      <c r="I512" s="149"/>
      <c r="L512" s="34"/>
      <c r="M512" s="150"/>
      <c r="T512" s="55"/>
      <c r="AT512" s="18" t="s">
        <v>253</v>
      </c>
      <c r="AU512" s="18" t="s">
        <v>21</v>
      </c>
    </row>
    <row r="513" spans="2:65" s="1" customFormat="1" ht="16.5" customHeight="1">
      <c r="B513" s="34"/>
      <c r="C513" s="134" t="s">
        <v>1788</v>
      </c>
      <c r="D513" s="134" t="s">
        <v>246</v>
      </c>
      <c r="E513" s="135" t="s">
        <v>6339</v>
      </c>
      <c r="F513" s="136" t="s">
        <v>6340</v>
      </c>
      <c r="G513" s="137" t="s">
        <v>507</v>
      </c>
      <c r="H513" s="138">
        <v>6</v>
      </c>
      <c r="I513" s="139"/>
      <c r="J513" s="140">
        <f>ROUND(I513*H513,2)</f>
        <v>0</v>
      </c>
      <c r="K513" s="136" t="s">
        <v>250</v>
      </c>
      <c r="L513" s="34"/>
      <c r="M513" s="141" t="s">
        <v>29</v>
      </c>
      <c r="N513" s="142" t="s">
        <v>46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673</v>
      </c>
      <c r="AT513" s="145" t="s">
        <v>246</v>
      </c>
      <c r="AU513" s="145" t="s">
        <v>21</v>
      </c>
      <c r="AY513" s="18" t="s">
        <v>244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83</v>
      </c>
      <c r="BK513" s="146">
        <f>ROUND(I513*H513,2)</f>
        <v>0</v>
      </c>
      <c r="BL513" s="18" t="s">
        <v>673</v>
      </c>
      <c r="BM513" s="145" t="s">
        <v>6341</v>
      </c>
    </row>
    <row r="514" spans="2:65" s="1" customFormat="1">
      <c r="B514" s="34"/>
      <c r="D514" s="147" t="s">
        <v>253</v>
      </c>
      <c r="F514" s="148" t="s">
        <v>6342</v>
      </c>
      <c r="I514" s="149"/>
      <c r="L514" s="34"/>
      <c r="M514" s="150"/>
      <c r="T514" s="55"/>
      <c r="AT514" s="18" t="s">
        <v>253</v>
      </c>
      <c r="AU514" s="18" t="s">
        <v>21</v>
      </c>
    </row>
    <row r="515" spans="2:65" s="1" customFormat="1">
      <c r="B515" s="34"/>
      <c r="D515" s="151" t="s">
        <v>255</v>
      </c>
      <c r="F515" s="152" t="s">
        <v>6343</v>
      </c>
      <c r="I515" s="149"/>
      <c r="L515" s="34"/>
      <c r="M515" s="150"/>
      <c r="T515" s="55"/>
      <c r="AT515" s="18" t="s">
        <v>255</v>
      </c>
      <c r="AU515" s="18" t="s">
        <v>21</v>
      </c>
    </row>
    <row r="516" spans="2:65" s="1" customFormat="1" ht="16.5" customHeight="1">
      <c r="B516" s="34"/>
      <c r="C516" s="175" t="s">
        <v>1792</v>
      </c>
      <c r="D516" s="175" t="s">
        <v>373</v>
      </c>
      <c r="E516" s="176" t="s">
        <v>6344</v>
      </c>
      <c r="F516" s="177" t="s">
        <v>6345</v>
      </c>
      <c r="G516" s="178" t="s">
        <v>507</v>
      </c>
      <c r="H516" s="179">
        <v>6</v>
      </c>
      <c r="I516" s="180"/>
      <c r="J516" s="181">
        <f>ROUND(I516*H516,2)</f>
        <v>0</v>
      </c>
      <c r="K516" s="177" t="s">
        <v>250</v>
      </c>
      <c r="L516" s="182"/>
      <c r="M516" s="183" t="s">
        <v>29</v>
      </c>
      <c r="N516" s="184" t="s">
        <v>46</v>
      </c>
      <c r="P516" s="143">
        <f>O516*H516</f>
        <v>0</v>
      </c>
      <c r="Q516" s="143">
        <v>4.0000000000000002E-4</v>
      </c>
      <c r="R516" s="143">
        <f>Q516*H516</f>
        <v>2.4000000000000002E-3</v>
      </c>
      <c r="S516" s="143">
        <v>0</v>
      </c>
      <c r="T516" s="144">
        <f>S516*H516</f>
        <v>0</v>
      </c>
      <c r="AR516" s="145" t="s">
        <v>21</v>
      </c>
      <c r="AT516" s="145" t="s">
        <v>373</v>
      </c>
      <c r="AU516" s="145" t="s">
        <v>21</v>
      </c>
      <c r="AY516" s="18" t="s">
        <v>244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83</v>
      </c>
      <c r="BK516" s="146">
        <f>ROUND(I516*H516,2)</f>
        <v>0</v>
      </c>
      <c r="BL516" s="18" t="s">
        <v>83</v>
      </c>
      <c r="BM516" s="145" t="s">
        <v>6346</v>
      </c>
    </row>
    <row r="517" spans="2:65" s="1" customFormat="1">
      <c r="B517" s="34"/>
      <c r="D517" s="147" t="s">
        <v>253</v>
      </c>
      <c r="F517" s="148" t="s">
        <v>6345</v>
      </c>
      <c r="I517" s="149"/>
      <c r="L517" s="34"/>
      <c r="M517" s="150"/>
      <c r="T517" s="55"/>
      <c r="AT517" s="18" t="s">
        <v>253</v>
      </c>
      <c r="AU517" s="18" t="s">
        <v>21</v>
      </c>
    </row>
    <row r="518" spans="2:65" s="1" customFormat="1" ht="16.5" customHeight="1">
      <c r="B518" s="34"/>
      <c r="C518" s="134" t="s">
        <v>1798</v>
      </c>
      <c r="D518" s="134" t="s">
        <v>246</v>
      </c>
      <c r="E518" s="135" t="s">
        <v>6347</v>
      </c>
      <c r="F518" s="136" t="s">
        <v>6348</v>
      </c>
      <c r="G518" s="137" t="s">
        <v>591</v>
      </c>
      <c r="H518" s="138">
        <v>62</v>
      </c>
      <c r="I518" s="139"/>
      <c r="J518" s="140">
        <f>ROUND(I518*H518,2)</f>
        <v>0</v>
      </c>
      <c r="K518" s="136" t="s">
        <v>250</v>
      </c>
      <c r="L518" s="34"/>
      <c r="M518" s="141" t="s">
        <v>29</v>
      </c>
      <c r="N518" s="142" t="s">
        <v>46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673</v>
      </c>
      <c r="AT518" s="145" t="s">
        <v>246</v>
      </c>
      <c r="AU518" s="145" t="s">
        <v>21</v>
      </c>
      <c r="AY518" s="18" t="s">
        <v>244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8" t="s">
        <v>83</v>
      </c>
      <c r="BK518" s="146">
        <f>ROUND(I518*H518,2)</f>
        <v>0</v>
      </c>
      <c r="BL518" s="18" t="s">
        <v>673</v>
      </c>
      <c r="BM518" s="145" t="s">
        <v>6349</v>
      </c>
    </row>
    <row r="519" spans="2:65" s="1" customFormat="1">
      <c r="B519" s="34"/>
      <c r="D519" s="147" t="s">
        <v>253</v>
      </c>
      <c r="F519" s="148" t="s">
        <v>6350</v>
      </c>
      <c r="I519" s="149"/>
      <c r="L519" s="34"/>
      <c r="M519" s="150"/>
      <c r="T519" s="55"/>
      <c r="AT519" s="18" t="s">
        <v>253</v>
      </c>
      <c r="AU519" s="18" t="s">
        <v>21</v>
      </c>
    </row>
    <row r="520" spans="2:65" s="1" customFormat="1">
      <c r="B520" s="34"/>
      <c r="D520" s="151" t="s">
        <v>255</v>
      </c>
      <c r="F520" s="152" t="s">
        <v>6351</v>
      </c>
      <c r="I520" s="149"/>
      <c r="L520" s="34"/>
      <c r="M520" s="150"/>
      <c r="T520" s="55"/>
      <c r="AT520" s="18" t="s">
        <v>255</v>
      </c>
      <c r="AU520" s="18" t="s">
        <v>21</v>
      </c>
    </row>
    <row r="521" spans="2:65" s="12" customFormat="1">
      <c r="B521" s="153"/>
      <c r="D521" s="147" t="s">
        <v>262</v>
      </c>
      <c r="E521" s="154" t="s">
        <v>29</v>
      </c>
      <c r="F521" s="155" t="s">
        <v>658</v>
      </c>
      <c r="H521" s="156">
        <v>62</v>
      </c>
      <c r="I521" s="157"/>
      <c r="L521" s="153"/>
      <c r="M521" s="158"/>
      <c r="T521" s="159"/>
      <c r="AT521" s="154" t="s">
        <v>262</v>
      </c>
      <c r="AU521" s="154" t="s">
        <v>21</v>
      </c>
      <c r="AV521" s="12" t="s">
        <v>21</v>
      </c>
      <c r="AW521" s="12" t="s">
        <v>36</v>
      </c>
      <c r="AX521" s="12" t="s">
        <v>83</v>
      </c>
      <c r="AY521" s="154" t="s">
        <v>244</v>
      </c>
    </row>
    <row r="522" spans="2:65" s="1" customFormat="1" ht="16.5" customHeight="1">
      <c r="B522" s="34"/>
      <c r="C522" s="175" t="s">
        <v>1802</v>
      </c>
      <c r="D522" s="175" t="s">
        <v>373</v>
      </c>
      <c r="E522" s="176" t="s">
        <v>6352</v>
      </c>
      <c r="F522" s="177" t="s">
        <v>6353</v>
      </c>
      <c r="G522" s="178" t="s">
        <v>591</v>
      </c>
      <c r="H522" s="179">
        <v>68.2</v>
      </c>
      <c r="I522" s="180"/>
      <c r="J522" s="181">
        <f>ROUND(I522*H522,2)</f>
        <v>0</v>
      </c>
      <c r="K522" s="177" t="s">
        <v>29</v>
      </c>
      <c r="L522" s="182"/>
      <c r="M522" s="183" t="s">
        <v>29</v>
      </c>
      <c r="N522" s="184" t="s">
        <v>46</v>
      </c>
      <c r="P522" s="143">
        <f>O522*H522</f>
        <v>0</v>
      </c>
      <c r="Q522" s="143">
        <v>0</v>
      </c>
      <c r="R522" s="143">
        <f>Q522*H522</f>
        <v>0</v>
      </c>
      <c r="S522" s="143">
        <v>0</v>
      </c>
      <c r="T522" s="144">
        <f>S522*H522</f>
        <v>0</v>
      </c>
      <c r="AR522" s="145" t="s">
        <v>2467</v>
      </c>
      <c r="AT522" s="145" t="s">
        <v>373</v>
      </c>
      <c r="AU522" s="145" t="s">
        <v>21</v>
      </c>
      <c r="AY522" s="18" t="s">
        <v>244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83</v>
      </c>
      <c r="BK522" s="146">
        <f>ROUND(I522*H522,2)</f>
        <v>0</v>
      </c>
      <c r="BL522" s="18" t="s">
        <v>673</v>
      </c>
      <c r="BM522" s="145" t="s">
        <v>6354</v>
      </c>
    </row>
    <row r="523" spans="2:65" s="1" customFormat="1">
      <c r="B523" s="34"/>
      <c r="D523" s="147" t="s">
        <v>253</v>
      </c>
      <c r="F523" s="148" t="s">
        <v>6353</v>
      </c>
      <c r="I523" s="149"/>
      <c r="L523" s="34"/>
      <c r="M523" s="150"/>
      <c r="T523" s="55"/>
      <c r="AT523" s="18" t="s">
        <v>253</v>
      </c>
      <c r="AU523" s="18" t="s">
        <v>21</v>
      </c>
    </row>
    <row r="524" spans="2:65" s="12" customFormat="1">
      <c r="B524" s="153"/>
      <c r="D524" s="147" t="s">
        <v>262</v>
      </c>
      <c r="E524" s="154" t="s">
        <v>29</v>
      </c>
      <c r="F524" s="155" t="s">
        <v>6355</v>
      </c>
      <c r="H524" s="156">
        <v>68.2</v>
      </c>
      <c r="I524" s="157"/>
      <c r="L524" s="153"/>
      <c r="M524" s="158"/>
      <c r="T524" s="159"/>
      <c r="AT524" s="154" t="s">
        <v>262</v>
      </c>
      <c r="AU524" s="154" t="s">
        <v>21</v>
      </c>
      <c r="AV524" s="12" t="s">
        <v>21</v>
      </c>
      <c r="AW524" s="12" t="s">
        <v>36</v>
      </c>
      <c r="AX524" s="12" t="s">
        <v>83</v>
      </c>
      <c r="AY524" s="154" t="s">
        <v>244</v>
      </c>
    </row>
    <row r="525" spans="2:65" s="1" customFormat="1" ht="16.5" customHeight="1">
      <c r="B525" s="34"/>
      <c r="C525" s="175" t="s">
        <v>1806</v>
      </c>
      <c r="D525" s="175" t="s">
        <v>373</v>
      </c>
      <c r="E525" s="176" t="s">
        <v>6356</v>
      </c>
      <c r="F525" s="177" t="s">
        <v>6357</v>
      </c>
      <c r="G525" s="178" t="s">
        <v>507</v>
      </c>
      <c r="H525" s="179">
        <v>2</v>
      </c>
      <c r="I525" s="180"/>
      <c r="J525" s="181">
        <f>ROUND(I525*H525,2)</f>
        <v>0</v>
      </c>
      <c r="K525" s="177" t="s">
        <v>29</v>
      </c>
      <c r="L525" s="182"/>
      <c r="M525" s="183" t="s">
        <v>29</v>
      </c>
      <c r="N525" s="184" t="s">
        <v>46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2467</v>
      </c>
      <c r="AT525" s="145" t="s">
        <v>373</v>
      </c>
      <c r="AU525" s="145" t="s">
        <v>21</v>
      </c>
      <c r="AY525" s="18" t="s">
        <v>244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83</v>
      </c>
      <c r="BK525" s="146">
        <f>ROUND(I525*H525,2)</f>
        <v>0</v>
      </c>
      <c r="BL525" s="18" t="s">
        <v>673</v>
      </c>
      <c r="BM525" s="145" t="s">
        <v>6358</v>
      </c>
    </row>
    <row r="526" spans="2:65" s="1" customFormat="1">
      <c r="B526" s="34"/>
      <c r="D526" s="147" t="s">
        <v>253</v>
      </c>
      <c r="F526" s="148" t="s">
        <v>6357</v>
      </c>
      <c r="I526" s="149"/>
      <c r="L526" s="34"/>
      <c r="M526" s="150"/>
      <c r="T526" s="55"/>
      <c r="AT526" s="18" t="s">
        <v>253</v>
      </c>
      <c r="AU526" s="18" t="s">
        <v>21</v>
      </c>
    </row>
    <row r="527" spans="2:65" s="1" customFormat="1" ht="16.5" customHeight="1">
      <c r="B527" s="34"/>
      <c r="C527" s="134" t="s">
        <v>1813</v>
      </c>
      <c r="D527" s="134" t="s">
        <v>246</v>
      </c>
      <c r="E527" s="135" t="s">
        <v>6359</v>
      </c>
      <c r="F527" s="136" t="s">
        <v>6360</v>
      </c>
      <c r="G527" s="137" t="s">
        <v>591</v>
      </c>
      <c r="H527" s="138">
        <v>0.5</v>
      </c>
      <c r="I527" s="139"/>
      <c r="J527" s="140">
        <f>ROUND(I527*H527,2)</f>
        <v>0</v>
      </c>
      <c r="K527" s="136" t="s">
        <v>250</v>
      </c>
      <c r="L527" s="34"/>
      <c r="M527" s="141" t="s">
        <v>29</v>
      </c>
      <c r="N527" s="142" t="s">
        <v>46</v>
      </c>
      <c r="P527" s="143">
        <f>O527*H527</f>
        <v>0</v>
      </c>
      <c r="Q527" s="143">
        <v>0</v>
      </c>
      <c r="R527" s="143">
        <f>Q527*H527</f>
        <v>0</v>
      </c>
      <c r="S527" s="143">
        <v>0</v>
      </c>
      <c r="T527" s="144">
        <f>S527*H527</f>
        <v>0</v>
      </c>
      <c r="AR527" s="145" t="s">
        <v>673</v>
      </c>
      <c r="AT527" s="145" t="s">
        <v>246</v>
      </c>
      <c r="AU527" s="145" t="s">
        <v>21</v>
      </c>
      <c r="AY527" s="18" t="s">
        <v>244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83</v>
      </c>
      <c r="BK527" s="146">
        <f>ROUND(I527*H527,2)</f>
        <v>0</v>
      </c>
      <c r="BL527" s="18" t="s">
        <v>673</v>
      </c>
      <c r="BM527" s="145" t="s">
        <v>6361</v>
      </c>
    </row>
    <row r="528" spans="2:65" s="1" customFormat="1">
      <c r="B528" s="34"/>
      <c r="D528" s="147" t="s">
        <v>253</v>
      </c>
      <c r="F528" s="148" t="s">
        <v>6362</v>
      </c>
      <c r="I528" s="149"/>
      <c r="L528" s="34"/>
      <c r="M528" s="150"/>
      <c r="T528" s="55"/>
      <c r="AT528" s="18" t="s">
        <v>253</v>
      </c>
      <c r="AU528" s="18" t="s">
        <v>21</v>
      </c>
    </row>
    <row r="529" spans="2:65" s="1" customFormat="1">
      <c r="B529" s="34"/>
      <c r="D529" s="151" t="s">
        <v>255</v>
      </c>
      <c r="F529" s="152" t="s">
        <v>6363</v>
      </c>
      <c r="I529" s="149"/>
      <c r="L529" s="34"/>
      <c r="M529" s="150"/>
      <c r="T529" s="55"/>
      <c r="AT529" s="18" t="s">
        <v>255</v>
      </c>
      <c r="AU529" s="18" t="s">
        <v>21</v>
      </c>
    </row>
    <row r="530" spans="2:65" s="1" customFormat="1" ht="16.5" customHeight="1">
      <c r="B530" s="34"/>
      <c r="C530" s="175" t="s">
        <v>1817</v>
      </c>
      <c r="D530" s="175" t="s">
        <v>373</v>
      </c>
      <c r="E530" s="176" t="s">
        <v>6364</v>
      </c>
      <c r="F530" s="177" t="s">
        <v>6365</v>
      </c>
      <c r="G530" s="178" t="s">
        <v>591</v>
      </c>
      <c r="H530" s="179">
        <v>0.55000000000000004</v>
      </c>
      <c r="I530" s="180"/>
      <c r="J530" s="181">
        <f>ROUND(I530*H530,2)</f>
        <v>0</v>
      </c>
      <c r="K530" s="177" t="s">
        <v>29</v>
      </c>
      <c r="L530" s="182"/>
      <c r="M530" s="183" t="s">
        <v>29</v>
      </c>
      <c r="N530" s="184" t="s">
        <v>46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2467</v>
      </c>
      <c r="AT530" s="145" t="s">
        <v>373</v>
      </c>
      <c r="AU530" s="145" t="s">
        <v>21</v>
      </c>
      <c r="AY530" s="18" t="s">
        <v>244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83</v>
      </c>
      <c r="BK530" s="146">
        <f>ROUND(I530*H530,2)</f>
        <v>0</v>
      </c>
      <c r="BL530" s="18" t="s">
        <v>673</v>
      </c>
      <c r="BM530" s="145" t="s">
        <v>6366</v>
      </c>
    </row>
    <row r="531" spans="2:65" s="1" customFormat="1">
      <c r="B531" s="34"/>
      <c r="D531" s="147" t="s">
        <v>253</v>
      </c>
      <c r="F531" s="148" t="s">
        <v>6365</v>
      </c>
      <c r="I531" s="149"/>
      <c r="L531" s="34"/>
      <c r="M531" s="150"/>
      <c r="T531" s="55"/>
      <c r="AT531" s="18" t="s">
        <v>253</v>
      </c>
      <c r="AU531" s="18" t="s">
        <v>21</v>
      </c>
    </row>
    <row r="532" spans="2:65" s="12" customFormat="1">
      <c r="B532" s="153"/>
      <c r="D532" s="147" t="s">
        <v>262</v>
      </c>
      <c r="E532" s="154" t="s">
        <v>29</v>
      </c>
      <c r="F532" s="155" t="s">
        <v>6367</v>
      </c>
      <c r="H532" s="156">
        <v>0.55000000000000004</v>
      </c>
      <c r="I532" s="157"/>
      <c r="L532" s="153"/>
      <c r="M532" s="158"/>
      <c r="T532" s="159"/>
      <c r="AT532" s="154" t="s">
        <v>262</v>
      </c>
      <c r="AU532" s="154" t="s">
        <v>21</v>
      </c>
      <c r="AV532" s="12" t="s">
        <v>21</v>
      </c>
      <c r="AW532" s="12" t="s">
        <v>36</v>
      </c>
      <c r="AX532" s="12" t="s">
        <v>83</v>
      </c>
      <c r="AY532" s="154" t="s">
        <v>244</v>
      </c>
    </row>
    <row r="533" spans="2:65" s="1" customFormat="1" ht="16.5" customHeight="1">
      <c r="B533" s="34"/>
      <c r="C533" s="175" t="s">
        <v>1824</v>
      </c>
      <c r="D533" s="175" t="s">
        <v>373</v>
      </c>
      <c r="E533" s="176" t="s">
        <v>6368</v>
      </c>
      <c r="F533" s="177" t="s">
        <v>6369</v>
      </c>
      <c r="G533" s="178" t="s">
        <v>507</v>
      </c>
      <c r="H533" s="179">
        <v>2</v>
      </c>
      <c r="I533" s="180"/>
      <c r="J533" s="181">
        <f>ROUND(I533*H533,2)</f>
        <v>0</v>
      </c>
      <c r="K533" s="177" t="s">
        <v>29</v>
      </c>
      <c r="L533" s="182"/>
      <c r="M533" s="183" t="s">
        <v>29</v>
      </c>
      <c r="N533" s="184" t="s">
        <v>46</v>
      </c>
      <c r="P533" s="143">
        <f>O533*H533</f>
        <v>0</v>
      </c>
      <c r="Q533" s="143">
        <v>0</v>
      </c>
      <c r="R533" s="143">
        <f>Q533*H533</f>
        <v>0</v>
      </c>
      <c r="S533" s="143">
        <v>0</v>
      </c>
      <c r="T533" s="144">
        <f>S533*H533</f>
        <v>0</v>
      </c>
      <c r="AR533" s="145" t="s">
        <v>2467</v>
      </c>
      <c r="AT533" s="145" t="s">
        <v>373</v>
      </c>
      <c r="AU533" s="145" t="s">
        <v>21</v>
      </c>
      <c r="AY533" s="18" t="s">
        <v>244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83</v>
      </c>
      <c r="BK533" s="146">
        <f>ROUND(I533*H533,2)</f>
        <v>0</v>
      </c>
      <c r="BL533" s="18" t="s">
        <v>673</v>
      </c>
      <c r="BM533" s="145" t="s">
        <v>6370</v>
      </c>
    </row>
    <row r="534" spans="2:65" s="1" customFormat="1">
      <c r="B534" s="34"/>
      <c r="D534" s="147" t="s">
        <v>253</v>
      </c>
      <c r="F534" s="148" t="s">
        <v>6369</v>
      </c>
      <c r="I534" s="149"/>
      <c r="L534" s="34"/>
      <c r="M534" s="150"/>
      <c r="T534" s="55"/>
      <c r="AT534" s="18" t="s">
        <v>253</v>
      </c>
      <c r="AU534" s="18" t="s">
        <v>21</v>
      </c>
    </row>
    <row r="535" spans="2:65" s="1" customFormat="1" ht="16.5" customHeight="1">
      <c r="B535" s="34"/>
      <c r="C535" s="134" t="s">
        <v>1830</v>
      </c>
      <c r="D535" s="134" t="s">
        <v>246</v>
      </c>
      <c r="E535" s="135" t="s">
        <v>6371</v>
      </c>
      <c r="F535" s="136" t="s">
        <v>6372</v>
      </c>
      <c r="G535" s="137" t="s">
        <v>591</v>
      </c>
      <c r="H535" s="138">
        <v>34</v>
      </c>
      <c r="I535" s="139"/>
      <c r="J535" s="140">
        <f>ROUND(I535*H535,2)</f>
        <v>0</v>
      </c>
      <c r="K535" s="136" t="s">
        <v>250</v>
      </c>
      <c r="L535" s="34"/>
      <c r="M535" s="141" t="s">
        <v>29</v>
      </c>
      <c r="N535" s="142" t="s">
        <v>46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673</v>
      </c>
      <c r="AT535" s="145" t="s">
        <v>246</v>
      </c>
      <c r="AU535" s="145" t="s">
        <v>21</v>
      </c>
      <c r="AY535" s="18" t="s">
        <v>244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83</v>
      </c>
      <c r="BK535" s="146">
        <f>ROUND(I535*H535,2)</f>
        <v>0</v>
      </c>
      <c r="BL535" s="18" t="s">
        <v>673</v>
      </c>
      <c r="BM535" s="145" t="s">
        <v>6373</v>
      </c>
    </row>
    <row r="536" spans="2:65" s="1" customFormat="1">
      <c r="B536" s="34"/>
      <c r="D536" s="147" t="s">
        <v>253</v>
      </c>
      <c r="F536" s="148" t="s">
        <v>6374</v>
      </c>
      <c r="I536" s="149"/>
      <c r="L536" s="34"/>
      <c r="M536" s="150"/>
      <c r="T536" s="55"/>
      <c r="AT536" s="18" t="s">
        <v>253</v>
      </c>
      <c r="AU536" s="18" t="s">
        <v>21</v>
      </c>
    </row>
    <row r="537" spans="2:65" s="1" customFormat="1">
      <c r="B537" s="34"/>
      <c r="D537" s="151" t="s">
        <v>255</v>
      </c>
      <c r="F537" s="152" t="s">
        <v>6375</v>
      </c>
      <c r="I537" s="149"/>
      <c r="L537" s="34"/>
      <c r="M537" s="150"/>
      <c r="T537" s="55"/>
      <c r="AT537" s="18" t="s">
        <v>255</v>
      </c>
      <c r="AU537" s="18" t="s">
        <v>21</v>
      </c>
    </row>
    <row r="538" spans="2:65" s="12" customFormat="1">
      <c r="B538" s="153"/>
      <c r="D538" s="147" t="s">
        <v>262</v>
      </c>
      <c r="E538" s="154" t="s">
        <v>29</v>
      </c>
      <c r="F538" s="155" t="s">
        <v>6376</v>
      </c>
      <c r="H538" s="156">
        <v>34</v>
      </c>
      <c r="I538" s="157"/>
      <c r="L538" s="153"/>
      <c r="M538" s="158"/>
      <c r="T538" s="159"/>
      <c r="AT538" s="154" t="s">
        <v>262</v>
      </c>
      <c r="AU538" s="154" t="s">
        <v>21</v>
      </c>
      <c r="AV538" s="12" t="s">
        <v>21</v>
      </c>
      <c r="AW538" s="12" t="s">
        <v>36</v>
      </c>
      <c r="AX538" s="12" t="s">
        <v>83</v>
      </c>
      <c r="AY538" s="154" t="s">
        <v>244</v>
      </c>
    </row>
    <row r="539" spans="2:65" s="1" customFormat="1" ht="16.5" customHeight="1">
      <c r="B539" s="34"/>
      <c r="C539" s="175" t="s">
        <v>1837</v>
      </c>
      <c r="D539" s="175" t="s">
        <v>373</v>
      </c>
      <c r="E539" s="176" t="s">
        <v>6377</v>
      </c>
      <c r="F539" s="177" t="s">
        <v>6378</v>
      </c>
      <c r="G539" s="178" t="s">
        <v>591</v>
      </c>
      <c r="H539" s="179">
        <v>98.7</v>
      </c>
      <c r="I539" s="180"/>
      <c r="J539" s="181">
        <f>ROUND(I539*H539,2)</f>
        <v>0</v>
      </c>
      <c r="K539" s="177" t="s">
        <v>29</v>
      </c>
      <c r="L539" s="182"/>
      <c r="M539" s="183" t="s">
        <v>29</v>
      </c>
      <c r="N539" s="184" t="s">
        <v>46</v>
      </c>
      <c r="P539" s="143">
        <f>O539*H539</f>
        <v>0</v>
      </c>
      <c r="Q539" s="143">
        <v>0</v>
      </c>
      <c r="R539" s="143">
        <f>Q539*H539</f>
        <v>0</v>
      </c>
      <c r="S539" s="143">
        <v>0</v>
      </c>
      <c r="T539" s="144">
        <f>S539*H539</f>
        <v>0</v>
      </c>
      <c r="AR539" s="145" t="s">
        <v>2467</v>
      </c>
      <c r="AT539" s="145" t="s">
        <v>373</v>
      </c>
      <c r="AU539" s="145" t="s">
        <v>21</v>
      </c>
      <c r="AY539" s="18" t="s">
        <v>244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83</v>
      </c>
      <c r="BK539" s="146">
        <f>ROUND(I539*H539,2)</f>
        <v>0</v>
      </c>
      <c r="BL539" s="18" t="s">
        <v>673</v>
      </c>
      <c r="BM539" s="145" t="s">
        <v>6379</v>
      </c>
    </row>
    <row r="540" spans="2:65" s="1" customFormat="1">
      <c r="B540" s="34"/>
      <c r="D540" s="147" t="s">
        <v>253</v>
      </c>
      <c r="F540" s="148" t="s">
        <v>6378</v>
      </c>
      <c r="I540" s="149"/>
      <c r="L540" s="34"/>
      <c r="M540" s="150"/>
      <c r="T540" s="55"/>
      <c r="AT540" s="18" t="s">
        <v>253</v>
      </c>
      <c r="AU540" s="18" t="s">
        <v>21</v>
      </c>
    </row>
    <row r="541" spans="2:65" s="12" customFormat="1">
      <c r="B541" s="153"/>
      <c r="D541" s="147" t="s">
        <v>262</v>
      </c>
      <c r="E541" s="154" t="s">
        <v>29</v>
      </c>
      <c r="F541" s="155" t="s">
        <v>6380</v>
      </c>
      <c r="H541" s="156">
        <v>98.7</v>
      </c>
      <c r="I541" s="157"/>
      <c r="L541" s="153"/>
      <c r="M541" s="158"/>
      <c r="T541" s="159"/>
      <c r="AT541" s="154" t="s">
        <v>262</v>
      </c>
      <c r="AU541" s="154" t="s">
        <v>21</v>
      </c>
      <c r="AV541" s="12" t="s">
        <v>21</v>
      </c>
      <c r="AW541" s="12" t="s">
        <v>36</v>
      </c>
      <c r="AX541" s="12" t="s">
        <v>83</v>
      </c>
      <c r="AY541" s="154" t="s">
        <v>244</v>
      </c>
    </row>
    <row r="542" spans="2:65" s="1" customFormat="1" ht="16.5" customHeight="1">
      <c r="B542" s="34"/>
      <c r="C542" s="175" t="s">
        <v>1843</v>
      </c>
      <c r="D542" s="175" t="s">
        <v>373</v>
      </c>
      <c r="E542" s="176" t="s">
        <v>6381</v>
      </c>
      <c r="F542" s="177" t="s">
        <v>6382</v>
      </c>
      <c r="G542" s="178" t="s">
        <v>507</v>
      </c>
      <c r="H542" s="179">
        <v>8</v>
      </c>
      <c r="I542" s="180"/>
      <c r="J542" s="181">
        <f>ROUND(I542*H542,2)</f>
        <v>0</v>
      </c>
      <c r="K542" s="177" t="s">
        <v>29</v>
      </c>
      <c r="L542" s="182"/>
      <c r="M542" s="183" t="s">
        <v>29</v>
      </c>
      <c r="N542" s="184" t="s">
        <v>46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2467</v>
      </c>
      <c r="AT542" s="145" t="s">
        <v>373</v>
      </c>
      <c r="AU542" s="145" t="s">
        <v>21</v>
      </c>
      <c r="AY542" s="18" t="s">
        <v>244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83</v>
      </c>
      <c r="BK542" s="146">
        <f>ROUND(I542*H542,2)</f>
        <v>0</v>
      </c>
      <c r="BL542" s="18" t="s">
        <v>673</v>
      </c>
      <c r="BM542" s="145" t="s">
        <v>6383</v>
      </c>
    </row>
    <row r="543" spans="2:65" s="1" customFormat="1">
      <c r="B543" s="34"/>
      <c r="D543" s="147" t="s">
        <v>253</v>
      </c>
      <c r="F543" s="148" t="s">
        <v>6382</v>
      </c>
      <c r="I543" s="149"/>
      <c r="L543" s="34"/>
      <c r="M543" s="150"/>
      <c r="T543" s="55"/>
      <c r="AT543" s="18" t="s">
        <v>253</v>
      </c>
      <c r="AU543" s="18" t="s">
        <v>21</v>
      </c>
    </row>
    <row r="544" spans="2:65" s="1" customFormat="1" ht="16.5" customHeight="1">
      <c r="B544" s="34"/>
      <c r="C544" s="134" t="s">
        <v>1848</v>
      </c>
      <c r="D544" s="134" t="s">
        <v>246</v>
      </c>
      <c r="E544" s="135" t="s">
        <v>6384</v>
      </c>
      <c r="F544" s="136" t="s">
        <v>6385</v>
      </c>
      <c r="G544" s="137" t="s">
        <v>507</v>
      </c>
      <c r="H544" s="138">
        <v>9</v>
      </c>
      <c r="I544" s="139"/>
      <c r="J544" s="140">
        <f>ROUND(I544*H544,2)</f>
        <v>0</v>
      </c>
      <c r="K544" s="136" t="s">
        <v>250</v>
      </c>
      <c r="L544" s="34"/>
      <c r="M544" s="141" t="s">
        <v>29</v>
      </c>
      <c r="N544" s="142" t="s">
        <v>46</v>
      </c>
      <c r="P544" s="143">
        <f>O544*H544</f>
        <v>0</v>
      </c>
      <c r="Q544" s="143">
        <v>0</v>
      </c>
      <c r="R544" s="143">
        <f>Q544*H544</f>
        <v>0</v>
      </c>
      <c r="S544" s="143">
        <v>0</v>
      </c>
      <c r="T544" s="144">
        <f>S544*H544</f>
        <v>0</v>
      </c>
      <c r="AR544" s="145" t="s">
        <v>673</v>
      </c>
      <c r="AT544" s="145" t="s">
        <v>246</v>
      </c>
      <c r="AU544" s="145" t="s">
        <v>21</v>
      </c>
      <c r="AY544" s="18" t="s">
        <v>244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83</v>
      </c>
      <c r="BK544" s="146">
        <f>ROUND(I544*H544,2)</f>
        <v>0</v>
      </c>
      <c r="BL544" s="18" t="s">
        <v>673</v>
      </c>
      <c r="BM544" s="145" t="s">
        <v>6386</v>
      </c>
    </row>
    <row r="545" spans="2:65" s="1" customFormat="1">
      <c r="B545" s="34"/>
      <c r="D545" s="147" t="s">
        <v>253</v>
      </c>
      <c r="F545" s="148" t="s">
        <v>6387</v>
      </c>
      <c r="I545" s="149"/>
      <c r="L545" s="34"/>
      <c r="M545" s="150"/>
      <c r="T545" s="55"/>
      <c r="AT545" s="18" t="s">
        <v>253</v>
      </c>
      <c r="AU545" s="18" t="s">
        <v>21</v>
      </c>
    </row>
    <row r="546" spans="2:65" s="1" customFormat="1">
      <c r="B546" s="34"/>
      <c r="D546" s="151" t="s">
        <v>255</v>
      </c>
      <c r="F546" s="152" t="s">
        <v>6388</v>
      </c>
      <c r="I546" s="149"/>
      <c r="L546" s="34"/>
      <c r="M546" s="150"/>
      <c r="T546" s="55"/>
      <c r="AT546" s="18" t="s">
        <v>255</v>
      </c>
      <c r="AU546" s="18" t="s">
        <v>21</v>
      </c>
    </row>
    <row r="547" spans="2:65" s="1" customFormat="1" ht="16.5" customHeight="1">
      <c r="B547" s="34"/>
      <c r="C547" s="175" t="s">
        <v>1852</v>
      </c>
      <c r="D547" s="175" t="s">
        <v>373</v>
      </c>
      <c r="E547" s="176" t="s">
        <v>6389</v>
      </c>
      <c r="F547" s="177" t="s">
        <v>6390</v>
      </c>
      <c r="G547" s="178" t="s">
        <v>507</v>
      </c>
      <c r="H547" s="179">
        <v>2</v>
      </c>
      <c r="I547" s="180"/>
      <c r="J547" s="181">
        <f>ROUND(I547*H547,2)</f>
        <v>0</v>
      </c>
      <c r="K547" s="177" t="s">
        <v>29</v>
      </c>
      <c r="L547" s="182"/>
      <c r="M547" s="183" t="s">
        <v>29</v>
      </c>
      <c r="N547" s="184" t="s">
        <v>46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2467</v>
      </c>
      <c r="AT547" s="145" t="s">
        <v>373</v>
      </c>
      <c r="AU547" s="145" t="s">
        <v>21</v>
      </c>
      <c r="AY547" s="18" t="s">
        <v>244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83</v>
      </c>
      <c r="BK547" s="146">
        <f>ROUND(I547*H547,2)</f>
        <v>0</v>
      </c>
      <c r="BL547" s="18" t="s">
        <v>673</v>
      </c>
      <c r="BM547" s="145" t="s">
        <v>6391</v>
      </c>
    </row>
    <row r="548" spans="2:65" s="1" customFormat="1">
      <c r="B548" s="34"/>
      <c r="D548" s="147" t="s">
        <v>253</v>
      </c>
      <c r="F548" s="148" t="s">
        <v>6390</v>
      </c>
      <c r="I548" s="149"/>
      <c r="L548" s="34"/>
      <c r="M548" s="150"/>
      <c r="T548" s="55"/>
      <c r="AT548" s="18" t="s">
        <v>253</v>
      </c>
      <c r="AU548" s="18" t="s">
        <v>21</v>
      </c>
    </row>
    <row r="549" spans="2:65" s="1" customFormat="1" ht="16.5" customHeight="1">
      <c r="B549" s="34"/>
      <c r="C549" s="175" t="s">
        <v>1859</v>
      </c>
      <c r="D549" s="175" t="s">
        <v>373</v>
      </c>
      <c r="E549" s="176" t="s">
        <v>6392</v>
      </c>
      <c r="F549" s="177" t="s">
        <v>6393</v>
      </c>
      <c r="G549" s="178" t="s">
        <v>507</v>
      </c>
      <c r="H549" s="179">
        <v>1</v>
      </c>
      <c r="I549" s="180"/>
      <c r="J549" s="181">
        <f>ROUND(I549*H549,2)</f>
        <v>0</v>
      </c>
      <c r="K549" s="177" t="s">
        <v>29</v>
      </c>
      <c r="L549" s="182"/>
      <c r="M549" s="183" t="s">
        <v>29</v>
      </c>
      <c r="N549" s="184" t="s">
        <v>46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2467</v>
      </c>
      <c r="AT549" s="145" t="s">
        <v>373</v>
      </c>
      <c r="AU549" s="145" t="s">
        <v>21</v>
      </c>
      <c r="AY549" s="18" t="s">
        <v>244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83</v>
      </c>
      <c r="BK549" s="146">
        <f>ROUND(I549*H549,2)</f>
        <v>0</v>
      </c>
      <c r="BL549" s="18" t="s">
        <v>673</v>
      </c>
      <c r="BM549" s="145" t="s">
        <v>6394</v>
      </c>
    </row>
    <row r="550" spans="2:65" s="1" customFormat="1">
      <c r="B550" s="34"/>
      <c r="D550" s="147" t="s">
        <v>253</v>
      </c>
      <c r="F550" s="148" t="s">
        <v>6393</v>
      </c>
      <c r="I550" s="149"/>
      <c r="L550" s="34"/>
      <c r="M550" s="150"/>
      <c r="T550" s="55"/>
      <c r="AT550" s="18" t="s">
        <v>253</v>
      </c>
      <c r="AU550" s="18" t="s">
        <v>21</v>
      </c>
    </row>
    <row r="551" spans="2:65" s="1" customFormat="1" ht="16.5" customHeight="1">
      <c r="B551" s="34"/>
      <c r="C551" s="175" t="s">
        <v>1866</v>
      </c>
      <c r="D551" s="175" t="s">
        <v>373</v>
      </c>
      <c r="E551" s="176" t="s">
        <v>6395</v>
      </c>
      <c r="F551" s="177" t="s">
        <v>6396</v>
      </c>
      <c r="G551" s="178" t="s">
        <v>507</v>
      </c>
      <c r="H551" s="179">
        <v>1</v>
      </c>
      <c r="I551" s="180"/>
      <c r="J551" s="181">
        <f>ROUND(I551*H551,2)</f>
        <v>0</v>
      </c>
      <c r="K551" s="177" t="s">
        <v>29</v>
      </c>
      <c r="L551" s="182"/>
      <c r="M551" s="183" t="s">
        <v>29</v>
      </c>
      <c r="N551" s="184" t="s">
        <v>46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2467</v>
      </c>
      <c r="AT551" s="145" t="s">
        <v>373</v>
      </c>
      <c r="AU551" s="145" t="s">
        <v>21</v>
      </c>
      <c r="AY551" s="18" t="s">
        <v>244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83</v>
      </c>
      <c r="BK551" s="146">
        <f>ROUND(I551*H551,2)</f>
        <v>0</v>
      </c>
      <c r="BL551" s="18" t="s">
        <v>673</v>
      </c>
      <c r="BM551" s="145" t="s">
        <v>6397</v>
      </c>
    </row>
    <row r="552" spans="2:65" s="1" customFormat="1">
      <c r="B552" s="34"/>
      <c r="D552" s="147" t="s">
        <v>253</v>
      </c>
      <c r="F552" s="148" t="s">
        <v>6396</v>
      </c>
      <c r="I552" s="149"/>
      <c r="L552" s="34"/>
      <c r="M552" s="150"/>
      <c r="T552" s="55"/>
      <c r="AT552" s="18" t="s">
        <v>253</v>
      </c>
      <c r="AU552" s="18" t="s">
        <v>21</v>
      </c>
    </row>
    <row r="553" spans="2:65" s="1" customFormat="1" ht="16.5" customHeight="1">
      <c r="B553" s="34"/>
      <c r="C553" s="175" t="s">
        <v>1870</v>
      </c>
      <c r="D553" s="175" t="s">
        <v>373</v>
      </c>
      <c r="E553" s="176" t="s">
        <v>6398</v>
      </c>
      <c r="F553" s="177" t="s">
        <v>6399</v>
      </c>
      <c r="G553" s="178" t="s">
        <v>507</v>
      </c>
      <c r="H553" s="179">
        <v>2</v>
      </c>
      <c r="I553" s="180"/>
      <c r="J553" s="181">
        <f>ROUND(I553*H553,2)</f>
        <v>0</v>
      </c>
      <c r="K553" s="177" t="s">
        <v>29</v>
      </c>
      <c r="L553" s="182"/>
      <c r="M553" s="183" t="s">
        <v>29</v>
      </c>
      <c r="N553" s="184" t="s">
        <v>46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2467</v>
      </c>
      <c r="AT553" s="145" t="s">
        <v>373</v>
      </c>
      <c r="AU553" s="145" t="s">
        <v>21</v>
      </c>
      <c r="AY553" s="18" t="s">
        <v>244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83</v>
      </c>
      <c r="BK553" s="146">
        <f>ROUND(I553*H553,2)</f>
        <v>0</v>
      </c>
      <c r="BL553" s="18" t="s">
        <v>673</v>
      </c>
      <c r="BM553" s="145" t="s">
        <v>6400</v>
      </c>
    </row>
    <row r="554" spans="2:65" s="1" customFormat="1">
      <c r="B554" s="34"/>
      <c r="D554" s="147" t="s">
        <v>253</v>
      </c>
      <c r="F554" s="148" t="s">
        <v>6399</v>
      </c>
      <c r="I554" s="149"/>
      <c r="L554" s="34"/>
      <c r="M554" s="150"/>
      <c r="T554" s="55"/>
      <c r="AT554" s="18" t="s">
        <v>253</v>
      </c>
      <c r="AU554" s="18" t="s">
        <v>21</v>
      </c>
    </row>
    <row r="555" spans="2:65" s="1" customFormat="1" ht="16.5" customHeight="1">
      <c r="B555" s="34"/>
      <c r="C555" s="175" t="s">
        <v>1877</v>
      </c>
      <c r="D555" s="175" t="s">
        <v>373</v>
      </c>
      <c r="E555" s="176" t="s">
        <v>6401</v>
      </c>
      <c r="F555" s="177" t="s">
        <v>6402</v>
      </c>
      <c r="G555" s="178" t="s">
        <v>507</v>
      </c>
      <c r="H555" s="179">
        <v>3</v>
      </c>
      <c r="I555" s="180"/>
      <c r="J555" s="181">
        <f>ROUND(I555*H555,2)</f>
        <v>0</v>
      </c>
      <c r="K555" s="177" t="s">
        <v>29</v>
      </c>
      <c r="L555" s="182"/>
      <c r="M555" s="183" t="s">
        <v>29</v>
      </c>
      <c r="N555" s="184" t="s">
        <v>46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2467</v>
      </c>
      <c r="AT555" s="145" t="s">
        <v>373</v>
      </c>
      <c r="AU555" s="145" t="s">
        <v>21</v>
      </c>
      <c r="AY555" s="18" t="s">
        <v>244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83</v>
      </c>
      <c r="BK555" s="146">
        <f>ROUND(I555*H555,2)</f>
        <v>0</v>
      </c>
      <c r="BL555" s="18" t="s">
        <v>673</v>
      </c>
      <c r="BM555" s="145" t="s">
        <v>6403</v>
      </c>
    </row>
    <row r="556" spans="2:65" s="1" customFormat="1">
      <c r="B556" s="34"/>
      <c r="D556" s="147" t="s">
        <v>253</v>
      </c>
      <c r="F556" s="148" t="s">
        <v>6402</v>
      </c>
      <c r="I556" s="149"/>
      <c r="L556" s="34"/>
      <c r="M556" s="150"/>
      <c r="T556" s="55"/>
      <c r="AT556" s="18" t="s">
        <v>253</v>
      </c>
      <c r="AU556" s="18" t="s">
        <v>21</v>
      </c>
    </row>
    <row r="557" spans="2:65" s="1" customFormat="1" ht="16.5" customHeight="1">
      <c r="B557" s="34"/>
      <c r="C557" s="134" t="s">
        <v>1884</v>
      </c>
      <c r="D557" s="134" t="s">
        <v>246</v>
      </c>
      <c r="E557" s="135" t="s">
        <v>6404</v>
      </c>
      <c r="F557" s="136" t="s">
        <v>6405</v>
      </c>
      <c r="G557" s="137" t="s">
        <v>507</v>
      </c>
      <c r="H557" s="138">
        <v>9</v>
      </c>
      <c r="I557" s="139"/>
      <c r="J557" s="140">
        <f>ROUND(I557*H557,2)</f>
        <v>0</v>
      </c>
      <c r="K557" s="136" t="s">
        <v>250</v>
      </c>
      <c r="L557" s="34"/>
      <c r="M557" s="141" t="s">
        <v>29</v>
      </c>
      <c r="N557" s="142" t="s">
        <v>46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673</v>
      </c>
      <c r="AT557" s="145" t="s">
        <v>246</v>
      </c>
      <c r="AU557" s="145" t="s">
        <v>21</v>
      </c>
      <c r="AY557" s="18" t="s">
        <v>244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8" t="s">
        <v>83</v>
      </c>
      <c r="BK557" s="146">
        <f>ROUND(I557*H557,2)</f>
        <v>0</v>
      </c>
      <c r="BL557" s="18" t="s">
        <v>673</v>
      </c>
      <c r="BM557" s="145" t="s">
        <v>6406</v>
      </c>
    </row>
    <row r="558" spans="2:65" s="1" customFormat="1">
      <c r="B558" s="34"/>
      <c r="D558" s="147" t="s">
        <v>253</v>
      </c>
      <c r="F558" s="148" t="s">
        <v>6407</v>
      </c>
      <c r="I558" s="149"/>
      <c r="L558" s="34"/>
      <c r="M558" s="150"/>
      <c r="T558" s="55"/>
      <c r="AT558" s="18" t="s">
        <v>253</v>
      </c>
      <c r="AU558" s="18" t="s">
        <v>21</v>
      </c>
    </row>
    <row r="559" spans="2:65" s="1" customFormat="1">
      <c r="B559" s="34"/>
      <c r="D559" s="151" t="s">
        <v>255</v>
      </c>
      <c r="F559" s="152" t="s">
        <v>6408</v>
      </c>
      <c r="I559" s="149"/>
      <c r="L559" s="34"/>
      <c r="M559" s="150"/>
      <c r="T559" s="55"/>
      <c r="AT559" s="18" t="s">
        <v>255</v>
      </c>
      <c r="AU559" s="18" t="s">
        <v>21</v>
      </c>
    </row>
    <row r="560" spans="2:65" s="1" customFormat="1" ht="16.5" customHeight="1">
      <c r="B560" s="34"/>
      <c r="C560" s="175" t="s">
        <v>1888</v>
      </c>
      <c r="D560" s="175" t="s">
        <v>373</v>
      </c>
      <c r="E560" s="176" t="s">
        <v>6409</v>
      </c>
      <c r="F560" s="177" t="s">
        <v>6410</v>
      </c>
      <c r="G560" s="178" t="s">
        <v>507</v>
      </c>
      <c r="H560" s="179">
        <v>3</v>
      </c>
      <c r="I560" s="180"/>
      <c r="J560" s="181">
        <f>ROUND(I560*H560,2)</f>
        <v>0</v>
      </c>
      <c r="K560" s="177" t="s">
        <v>29</v>
      </c>
      <c r="L560" s="182"/>
      <c r="M560" s="183" t="s">
        <v>29</v>
      </c>
      <c r="N560" s="184" t="s">
        <v>46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2467</v>
      </c>
      <c r="AT560" s="145" t="s">
        <v>373</v>
      </c>
      <c r="AU560" s="145" t="s">
        <v>21</v>
      </c>
      <c r="AY560" s="18" t="s">
        <v>244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8" t="s">
        <v>83</v>
      </c>
      <c r="BK560" s="146">
        <f>ROUND(I560*H560,2)</f>
        <v>0</v>
      </c>
      <c r="BL560" s="18" t="s">
        <v>673</v>
      </c>
      <c r="BM560" s="145" t="s">
        <v>6411</v>
      </c>
    </row>
    <row r="561" spans="2:65" s="1" customFormat="1">
      <c r="B561" s="34"/>
      <c r="D561" s="147" t="s">
        <v>253</v>
      </c>
      <c r="F561" s="148" t="s">
        <v>6410</v>
      </c>
      <c r="I561" s="149"/>
      <c r="L561" s="34"/>
      <c r="M561" s="150"/>
      <c r="T561" s="55"/>
      <c r="AT561" s="18" t="s">
        <v>253</v>
      </c>
      <c r="AU561" s="18" t="s">
        <v>21</v>
      </c>
    </row>
    <row r="562" spans="2:65" s="1" customFormat="1" ht="16.5" customHeight="1">
      <c r="B562" s="34"/>
      <c r="C562" s="175" t="s">
        <v>1895</v>
      </c>
      <c r="D562" s="175" t="s">
        <v>373</v>
      </c>
      <c r="E562" s="176" t="s">
        <v>6412</v>
      </c>
      <c r="F562" s="177" t="s">
        <v>6413</v>
      </c>
      <c r="G562" s="178" t="s">
        <v>507</v>
      </c>
      <c r="H562" s="179">
        <v>1</v>
      </c>
      <c r="I562" s="180"/>
      <c r="J562" s="181">
        <f>ROUND(I562*H562,2)</f>
        <v>0</v>
      </c>
      <c r="K562" s="177" t="s">
        <v>29</v>
      </c>
      <c r="L562" s="182"/>
      <c r="M562" s="183" t="s">
        <v>29</v>
      </c>
      <c r="N562" s="184" t="s">
        <v>46</v>
      </c>
      <c r="P562" s="143">
        <f>O562*H562</f>
        <v>0</v>
      </c>
      <c r="Q562" s="143">
        <v>0</v>
      </c>
      <c r="R562" s="143">
        <f>Q562*H562</f>
        <v>0</v>
      </c>
      <c r="S562" s="143">
        <v>0</v>
      </c>
      <c r="T562" s="144">
        <f>S562*H562</f>
        <v>0</v>
      </c>
      <c r="AR562" s="145" t="s">
        <v>2467</v>
      </c>
      <c r="AT562" s="145" t="s">
        <v>373</v>
      </c>
      <c r="AU562" s="145" t="s">
        <v>21</v>
      </c>
      <c r="AY562" s="18" t="s">
        <v>244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8" t="s">
        <v>83</v>
      </c>
      <c r="BK562" s="146">
        <f>ROUND(I562*H562,2)</f>
        <v>0</v>
      </c>
      <c r="BL562" s="18" t="s">
        <v>673</v>
      </c>
      <c r="BM562" s="145" t="s">
        <v>6414</v>
      </c>
    </row>
    <row r="563" spans="2:65" s="1" customFormat="1">
      <c r="B563" s="34"/>
      <c r="D563" s="147" t="s">
        <v>253</v>
      </c>
      <c r="F563" s="148" t="s">
        <v>6413</v>
      </c>
      <c r="I563" s="149"/>
      <c r="L563" s="34"/>
      <c r="M563" s="150"/>
      <c r="T563" s="55"/>
      <c r="AT563" s="18" t="s">
        <v>253</v>
      </c>
      <c r="AU563" s="18" t="s">
        <v>21</v>
      </c>
    </row>
    <row r="564" spans="2:65" s="1" customFormat="1" ht="16.5" customHeight="1">
      <c r="B564" s="34"/>
      <c r="C564" s="175" t="s">
        <v>1900</v>
      </c>
      <c r="D564" s="175" t="s">
        <v>373</v>
      </c>
      <c r="E564" s="176" t="s">
        <v>6415</v>
      </c>
      <c r="F564" s="177" t="s">
        <v>6416</v>
      </c>
      <c r="G564" s="178" t="s">
        <v>507</v>
      </c>
      <c r="H564" s="179">
        <v>2</v>
      </c>
      <c r="I564" s="180"/>
      <c r="J564" s="181">
        <f>ROUND(I564*H564,2)</f>
        <v>0</v>
      </c>
      <c r="K564" s="177" t="s">
        <v>29</v>
      </c>
      <c r="L564" s="182"/>
      <c r="M564" s="183" t="s">
        <v>29</v>
      </c>
      <c r="N564" s="184" t="s">
        <v>46</v>
      </c>
      <c r="P564" s="143">
        <f>O564*H564</f>
        <v>0</v>
      </c>
      <c r="Q564" s="143">
        <v>0</v>
      </c>
      <c r="R564" s="143">
        <f>Q564*H564</f>
        <v>0</v>
      </c>
      <c r="S564" s="143">
        <v>0</v>
      </c>
      <c r="T564" s="144">
        <f>S564*H564</f>
        <v>0</v>
      </c>
      <c r="AR564" s="145" t="s">
        <v>2467</v>
      </c>
      <c r="AT564" s="145" t="s">
        <v>373</v>
      </c>
      <c r="AU564" s="145" t="s">
        <v>21</v>
      </c>
      <c r="AY564" s="18" t="s">
        <v>244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83</v>
      </c>
      <c r="BK564" s="146">
        <f>ROUND(I564*H564,2)</f>
        <v>0</v>
      </c>
      <c r="BL564" s="18" t="s">
        <v>673</v>
      </c>
      <c r="BM564" s="145" t="s">
        <v>6417</v>
      </c>
    </row>
    <row r="565" spans="2:65" s="1" customFormat="1">
      <c r="B565" s="34"/>
      <c r="D565" s="147" t="s">
        <v>253</v>
      </c>
      <c r="F565" s="148" t="s">
        <v>6416</v>
      </c>
      <c r="I565" s="149"/>
      <c r="L565" s="34"/>
      <c r="M565" s="150"/>
      <c r="T565" s="55"/>
      <c r="AT565" s="18" t="s">
        <v>253</v>
      </c>
      <c r="AU565" s="18" t="s">
        <v>21</v>
      </c>
    </row>
    <row r="566" spans="2:65" s="1" customFormat="1" ht="16.5" customHeight="1">
      <c r="B566" s="34"/>
      <c r="C566" s="175" t="s">
        <v>1907</v>
      </c>
      <c r="D566" s="175" t="s">
        <v>373</v>
      </c>
      <c r="E566" s="176" t="s">
        <v>6418</v>
      </c>
      <c r="F566" s="177" t="s">
        <v>6419</v>
      </c>
      <c r="G566" s="178" t="s">
        <v>507</v>
      </c>
      <c r="H566" s="179">
        <v>1</v>
      </c>
      <c r="I566" s="180"/>
      <c r="J566" s="181">
        <f>ROUND(I566*H566,2)</f>
        <v>0</v>
      </c>
      <c r="K566" s="177" t="s">
        <v>29</v>
      </c>
      <c r="L566" s="182"/>
      <c r="M566" s="183" t="s">
        <v>29</v>
      </c>
      <c r="N566" s="184" t="s">
        <v>46</v>
      </c>
      <c r="P566" s="143">
        <f>O566*H566</f>
        <v>0</v>
      </c>
      <c r="Q566" s="143">
        <v>0</v>
      </c>
      <c r="R566" s="143">
        <f>Q566*H566</f>
        <v>0</v>
      </c>
      <c r="S566" s="143">
        <v>0</v>
      </c>
      <c r="T566" s="144">
        <f>S566*H566</f>
        <v>0</v>
      </c>
      <c r="AR566" s="145" t="s">
        <v>2467</v>
      </c>
      <c r="AT566" s="145" t="s">
        <v>373</v>
      </c>
      <c r="AU566" s="145" t="s">
        <v>21</v>
      </c>
      <c r="AY566" s="18" t="s">
        <v>244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8" t="s">
        <v>83</v>
      </c>
      <c r="BK566" s="146">
        <f>ROUND(I566*H566,2)</f>
        <v>0</v>
      </c>
      <c r="BL566" s="18" t="s">
        <v>673</v>
      </c>
      <c r="BM566" s="145" t="s">
        <v>6420</v>
      </c>
    </row>
    <row r="567" spans="2:65" s="1" customFormat="1">
      <c r="B567" s="34"/>
      <c r="D567" s="147" t="s">
        <v>253</v>
      </c>
      <c r="F567" s="148" t="s">
        <v>6419</v>
      </c>
      <c r="I567" s="149"/>
      <c r="L567" s="34"/>
      <c r="M567" s="150"/>
      <c r="T567" s="55"/>
      <c r="AT567" s="18" t="s">
        <v>253</v>
      </c>
      <c r="AU567" s="18" t="s">
        <v>21</v>
      </c>
    </row>
    <row r="568" spans="2:65" s="1" customFormat="1" ht="24.2" customHeight="1">
      <c r="B568" s="34"/>
      <c r="C568" s="175" t="s">
        <v>1914</v>
      </c>
      <c r="D568" s="175" t="s">
        <v>373</v>
      </c>
      <c r="E568" s="176" t="s">
        <v>6421</v>
      </c>
      <c r="F568" s="177" t="s">
        <v>6422</v>
      </c>
      <c r="G568" s="178" t="s">
        <v>507</v>
      </c>
      <c r="H568" s="179">
        <v>2</v>
      </c>
      <c r="I568" s="180"/>
      <c r="J568" s="181">
        <f>ROUND(I568*H568,2)</f>
        <v>0</v>
      </c>
      <c r="K568" s="177" t="s">
        <v>29</v>
      </c>
      <c r="L568" s="182"/>
      <c r="M568" s="183" t="s">
        <v>29</v>
      </c>
      <c r="N568" s="184" t="s">
        <v>46</v>
      </c>
      <c r="P568" s="143">
        <f>O568*H568</f>
        <v>0</v>
      </c>
      <c r="Q568" s="143">
        <v>0</v>
      </c>
      <c r="R568" s="143">
        <f>Q568*H568</f>
        <v>0</v>
      </c>
      <c r="S568" s="143">
        <v>0</v>
      </c>
      <c r="T568" s="144">
        <f>S568*H568</f>
        <v>0</v>
      </c>
      <c r="AR568" s="145" t="s">
        <v>2467</v>
      </c>
      <c r="AT568" s="145" t="s">
        <v>373</v>
      </c>
      <c r="AU568" s="145" t="s">
        <v>21</v>
      </c>
      <c r="AY568" s="18" t="s">
        <v>244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83</v>
      </c>
      <c r="BK568" s="146">
        <f>ROUND(I568*H568,2)</f>
        <v>0</v>
      </c>
      <c r="BL568" s="18" t="s">
        <v>673</v>
      </c>
      <c r="BM568" s="145" t="s">
        <v>6423</v>
      </c>
    </row>
    <row r="569" spans="2:65" s="1" customFormat="1">
      <c r="B569" s="34"/>
      <c r="D569" s="147" t="s">
        <v>253</v>
      </c>
      <c r="F569" s="148" t="s">
        <v>6422</v>
      </c>
      <c r="I569" s="149"/>
      <c r="L569" s="34"/>
      <c r="M569" s="150"/>
      <c r="T569" s="55"/>
      <c r="AT569" s="18" t="s">
        <v>253</v>
      </c>
      <c r="AU569" s="18" t="s">
        <v>21</v>
      </c>
    </row>
    <row r="570" spans="2:65" s="1" customFormat="1" ht="16.5" customHeight="1">
      <c r="B570" s="34"/>
      <c r="C570" s="134" t="s">
        <v>1917</v>
      </c>
      <c r="D570" s="134" t="s">
        <v>246</v>
      </c>
      <c r="E570" s="135" t="s">
        <v>6424</v>
      </c>
      <c r="F570" s="136" t="s">
        <v>6425</v>
      </c>
      <c r="G570" s="137" t="s">
        <v>591</v>
      </c>
      <c r="H570" s="138">
        <v>153</v>
      </c>
      <c r="I570" s="139"/>
      <c r="J570" s="140">
        <f>ROUND(I570*H570,2)</f>
        <v>0</v>
      </c>
      <c r="K570" s="136" t="s">
        <v>250</v>
      </c>
      <c r="L570" s="34"/>
      <c r="M570" s="141" t="s">
        <v>29</v>
      </c>
      <c r="N570" s="142" t="s">
        <v>46</v>
      </c>
      <c r="P570" s="143">
        <f>O570*H570</f>
        <v>0</v>
      </c>
      <c r="Q570" s="143">
        <v>1.0000000000000001E-5</v>
      </c>
      <c r="R570" s="143">
        <f>Q570*H570</f>
        <v>1.5300000000000001E-3</v>
      </c>
      <c r="S570" s="143">
        <v>0</v>
      </c>
      <c r="T570" s="144">
        <f>S570*H570</f>
        <v>0</v>
      </c>
      <c r="AR570" s="145" t="s">
        <v>673</v>
      </c>
      <c r="AT570" s="145" t="s">
        <v>246</v>
      </c>
      <c r="AU570" s="145" t="s">
        <v>21</v>
      </c>
      <c r="AY570" s="18" t="s">
        <v>244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8" t="s">
        <v>83</v>
      </c>
      <c r="BK570" s="146">
        <f>ROUND(I570*H570,2)</f>
        <v>0</v>
      </c>
      <c r="BL570" s="18" t="s">
        <v>673</v>
      </c>
      <c r="BM570" s="145" t="s">
        <v>6426</v>
      </c>
    </row>
    <row r="571" spans="2:65" s="1" customFormat="1">
      <c r="B571" s="34"/>
      <c r="D571" s="147" t="s">
        <v>253</v>
      </c>
      <c r="F571" s="148" t="s">
        <v>6425</v>
      </c>
      <c r="I571" s="149"/>
      <c r="L571" s="34"/>
      <c r="M571" s="150"/>
      <c r="T571" s="55"/>
      <c r="AT571" s="18" t="s">
        <v>253</v>
      </c>
      <c r="AU571" s="18" t="s">
        <v>21</v>
      </c>
    </row>
    <row r="572" spans="2:65" s="1" customFormat="1">
      <c r="B572" s="34"/>
      <c r="D572" s="151" t="s">
        <v>255</v>
      </c>
      <c r="F572" s="152" t="s">
        <v>6427</v>
      </c>
      <c r="I572" s="149"/>
      <c r="L572" s="34"/>
      <c r="M572" s="150"/>
      <c r="T572" s="55"/>
      <c r="AT572" s="18" t="s">
        <v>255</v>
      </c>
      <c r="AU572" s="18" t="s">
        <v>21</v>
      </c>
    </row>
    <row r="573" spans="2:65" s="12" customFormat="1">
      <c r="B573" s="153"/>
      <c r="D573" s="147" t="s">
        <v>262</v>
      </c>
      <c r="E573" s="154" t="s">
        <v>29</v>
      </c>
      <c r="F573" s="155" t="s">
        <v>6263</v>
      </c>
      <c r="H573" s="156">
        <v>153</v>
      </c>
      <c r="I573" s="157"/>
      <c r="L573" s="153"/>
      <c r="M573" s="158"/>
      <c r="T573" s="159"/>
      <c r="AT573" s="154" t="s">
        <v>262</v>
      </c>
      <c r="AU573" s="154" t="s">
        <v>21</v>
      </c>
      <c r="AV573" s="12" t="s">
        <v>21</v>
      </c>
      <c r="AW573" s="12" t="s">
        <v>36</v>
      </c>
      <c r="AX573" s="12" t="s">
        <v>83</v>
      </c>
      <c r="AY573" s="154" t="s">
        <v>244</v>
      </c>
    </row>
    <row r="574" spans="2:65" s="1" customFormat="1" ht="16.5" customHeight="1">
      <c r="B574" s="34"/>
      <c r="C574" s="134" t="s">
        <v>1921</v>
      </c>
      <c r="D574" s="134" t="s">
        <v>246</v>
      </c>
      <c r="E574" s="135" t="s">
        <v>6428</v>
      </c>
      <c r="F574" s="136" t="s">
        <v>6429</v>
      </c>
      <c r="G574" s="137" t="s">
        <v>507</v>
      </c>
      <c r="H574" s="138">
        <v>2</v>
      </c>
      <c r="I574" s="139"/>
      <c r="J574" s="140">
        <f>ROUND(I574*H574,2)</f>
        <v>0</v>
      </c>
      <c r="K574" s="136" t="s">
        <v>250</v>
      </c>
      <c r="L574" s="34"/>
      <c r="M574" s="141" t="s">
        <v>29</v>
      </c>
      <c r="N574" s="142" t="s">
        <v>46</v>
      </c>
      <c r="P574" s="143">
        <f>O574*H574</f>
        <v>0</v>
      </c>
      <c r="Q574" s="143">
        <v>0</v>
      </c>
      <c r="R574" s="143">
        <f>Q574*H574</f>
        <v>0</v>
      </c>
      <c r="S574" s="143">
        <v>0</v>
      </c>
      <c r="T574" s="144">
        <f>S574*H574</f>
        <v>0</v>
      </c>
      <c r="AR574" s="145" t="s">
        <v>673</v>
      </c>
      <c r="AT574" s="145" t="s">
        <v>246</v>
      </c>
      <c r="AU574" s="145" t="s">
        <v>21</v>
      </c>
      <c r="AY574" s="18" t="s">
        <v>244</v>
      </c>
      <c r="BE574" s="146">
        <f>IF(N574="základní",J574,0)</f>
        <v>0</v>
      </c>
      <c r="BF574" s="146">
        <f>IF(N574="snížená",J574,0)</f>
        <v>0</v>
      </c>
      <c r="BG574" s="146">
        <f>IF(N574="zákl. přenesená",J574,0)</f>
        <v>0</v>
      </c>
      <c r="BH574" s="146">
        <f>IF(N574="sníž. přenesená",J574,0)</f>
        <v>0</v>
      </c>
      <c r="BI574" s="146">
        <f>IF(N574="nulová",J574,0)</f>
        <v>0</v>
      </c>
      <c r="BJ574" s="18" t="s">
        <v>83</v>
      </c>
      <c r="BK574" s="146">
        <f>ROUND(I574*H574,2)</f>
        <v>0</v>
      </c>
      <c r="BL574" s="18" t="s">
        <v>673</v>
      </c>
      <c r="BM574" s="145" t="s">
        <v>6430</v>
      </c>
    </row>
    <row r="575" spans="2:65" s="1" customFormat="1">
      <c r="B575" s="34"/>
      <c r="D575" s="147" t="s">
        <v>253</v>
      </c>
      <c r="F575" s="148" t="s">
        <v>6431</v>
      </c>
      <c r="I575" s="149"/>
      <c r="L575" s="34"/>
      <c r="M575" s="150"/>
      <c r="T575" s="55"/>
      <c r="AT575" s="18" t="s">
        <v>253</v>
      </c>
      <c r="AU575" s="18" t="s">
        <v>21</v>
      </c>
    </row>
    <row r="576" spans="2:65" s="1" customFormat="1">
      <c r="B576" s="34"/>
      <c r="D576" s="151" t="s">
        <v>255</v>
      </c>
      <c r="F576" s="152" t="s">
        <v>6432</v>
      </c>
      <c r="I576" s="149"/>
      <c r="L576" s="34"/>
      <c r="M576" s="150"/>
      <c r="T576" s="55"/>
      <c r="AT576" s="18" t="s">
        <v>255</v>
      </c>
      <c r="AU576" s="18" t="s">
        <v>21</v>
      </c>
    </row>
    <row r="577" spans="2:65" s="1" customFormat="1" ht="16.5" customHeight="1">
      <c r="B577" s="34"/>
      <c r="C577" s="175" t="s">
        <v>1924</v>
      </c>
      <c r="D577" s="175" t="s">
        <v>373</v>
      </c>
      <c r="E577" s="176" t="s">
        <v>6433</v>
      </c>
      <c r="F577" s="177" t="s">
        <v>6434</v>
      </c>
      <c r="G577" s="178" t="s">
        <v>507</v>
      </c>
      <c r="H577" s="179">
        <v>2</v>
      </c>
      <c r="I577" s="180"/>
      <c r="J577" s="181">
        <f>ROUND(I577*H577,2)</f>
        <v>0</v>
      </c>
      <c r="K577" s="177" t="s">
        <v>29</v>
      </c>
      <c r="L577" s="182"/>
      <c r="M577" s="183" t="s">
        <v>29</v>
      </c>
      <c r="N577" s="184" t="s">
        <v>46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2467</v>
      </c>
      <c r="AT577" s="145" t="s">
        <v>373</v>
      </c>
      <c r="AU577" s="145" t="s">
        <v>21</v>
      </c>
      <c r="AY577" s="18" t="s">
        <v>244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8" t="s">
        <v>83</v>
      </c>
      <c r="BK577" s="146">
        <f>ROUND(I577*H577,2)</f>
        <v>0</v>
      </c>
      <c r="BL577" s="18" t="s">
        <v>673</v>
      </c>
      <c r="BM577" s="145" t="s">
        <v>6435</v>
      </c>
    </row>
    <row r="578" spans="2:65" s="1" customFormat="1">
      <c r="B578" s="34"/>
      <c r="D578" s="147" t="s">
        <v>253</v>
      </c>
      <c r="F578" s="148" t="s">
        <v>6434</v>
      </c>
      <c r="I578" s="149"/>
      <c r="L578" s="34"/>
      <c r="M578" s="150"/>
      <c r="T578" s="55"/>
      <c r="AT578" s="18" t="s">
        <v>253</v>
      </c>
      <c r="AU578" s="18" t="s">
        <v>21</v>
      </c>
    </row>
    <row r="579" spans="2:65" s="1" customFormat="1" ht="16.5" customHeight="1">
      <c r="B579" s="34"/>
      <c r="C579" s="134" t="s">
        <v>1926</v>
      </c>
      <c r="D579" s="134" t="s">
        <v>246</v>
      </c>
      <c r="E579" s="135" t="s">
        <v>6436</v>
      </c>
      <c r="F579" s="136" t="s">
        <v>6437</v>
      </c>
      <c r="G579" s="137" t="s">
        <v>507</v>
      </c>
      <c r="H579" s="138">
        <v>5</v>
      </c>
      <c r="I579" s="139"/>
      <c r="J579" s="140">
        <f>ROUND(I579*H579,2)</f>
        <v>0</v>
      </c>
      <c r="K579" s="136" t="s">
        <v>250</v>
      </c>
      <c r="L579" s="34"/>
      <c r="M579" s="141" t="s">
        <v>29</v>
      </c>
      <c r="N579" s="142" t="s">
        <v>46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673</v>
      </c>
      <c r="AT579" s="145" t="s">
        <v>246</v>
      </c>
      <c r="AU579" s="145" t="s">
        <v>21</v>
      </c>
      <c r="AY579" s="18" t="s">
        <v>244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8" t="s">
        <v>83</v>
      </c>
      <c r="BK579" s="146">
        <f>ROUND(I579*H579,2)</f>
        <v>0</v>
      </c>
      <c r="BL579" s="18" t="s">
        <v>673</v>
      </c>
      <c r="BM579" s="145" t="s">
        <v>6438</v>
      </c>
    </row>
    <row r="580" spans="2:65" s="1" customFormat="1">
      <c r="B580" s="34"/>
      <c r="D580" s="147" t="s">
        <v>253</v>
      </c>
      <c r="F580" s="148" t="s">
        <v>6439</v>
      </c>
      <c r="I580" s="149"/>
      <c r="L580" s="34"/>
      <c r="M580" s="150"/>
      <c r="T580" s="55"/>
      <c r="AT580" s="18" t="s">
        <v>253</v>
      </c>
      <c r="AU580" s="18" t="s">
        <v>21</v>
      </c>
    </row>
    <row r="581" spans="2:65" s="1" customFormat="1">
      <c r="B581" s="34"/>
      <c r="D581" s="151" t="s">
        <v>255</v>
      </c>
      <c r="F581" s="152" t="s">
        <v>6440</v>
      </c>
      <c r="I581" s="149"/>
      <c r="L581" s="34"/>
      <c r="M581" s="150"/>
      <c r="T581" s="55"/>
      <c r="AT581" s="18" t="s">
        <v>255</v>
      </c>
      <c r="AU581" s="18" t="s">
        <v>21</v>
      </c>
    </row>
    <row r="582" spans="2:65" s="1" customFormat="1" ht="16.5" customHeight="1">
      <c r="B582" s="34"/>
      <c r="C582" s="175" t="s">
        <v>1932</v>
      </c>
      <c r="D582" s="175" t="s">
        <v>373</v>
      </c>
      <c r="E582" s="176" t="s">
        <v>6441</v>
      </c>
      <c r="F582" s="177" t="s">
        <v>6442</v>
      </c>
      <c r="G582" s="178" t="s">
        <v>507</v>
      </c>
      <c r="H582" s="179">
        <v>5</v>
      </c>
      <c r="I582" s="180"/>
      <c r="J582" s="181">
        <f>ROUND(I582*H582,2)</f>
        <v>0</v>
      </c>
      <c r="K582" s="177" t="s">
        <v>250</v>
      </c>
      <c r="L582" s="182"/>
      <c r="M582" s="183" t="s">
        <v>29</v>
      </c>
      <c r="N582" s="184" t="s">
        <v>46</v>
      </c>
      <c r="P582" s="143">
        <f>O582*H582</f>
        <v>0</v>
      </c>
      <c r="Q582" s="143">
        <v>6.8999999999999999E-3</v>
      </c>
      <c r="R582" s="143">
        <f>Q582*H582</f>
        <v>3.4500000000000003E-2</v>
      </c>
      <c r="S582" s="143">
        <v>0</v>
      </c>
      <c r="T582" s="144">
        <f>S582*H582</f>
        <v>0</v>
      </c>
      <c r="AR582" s="145" t="s">
        <v>2467</v>
      </c>
      <c r="AT582" s="145" t="s">
        <v>373</v>
      </c>
      <c r="AU582" s="145" t="s">
        <v>21</v>
      </c>
      <c r="AY582" s="18" t="s">
        <v>244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83</v>
      </c>
      <c r="BK582" s="146">
        <f>ROUND(I582*H582,2)</f>
        <v>0</v>
      </c>
      <c r="BL582" s="18" t="s">
        <v>673</v>
      </c>
      <c r="BM582" s="145" t="s">
        <v>6443</v>
      </c>
    </row>
    <row r="583" spans="2:65" s="1" customFormat="1">
      <c r="B583" s="34"/>
      <c r="D583" s="147" t="s">
        <v>253</v>
      </c>
      <c r="F583" s="148" t="s">
        <v>6442</v>
      </c>
      <c r="I583" s="149"/>
      <c r="L583" s="34"/>
      <c r="M583" s="150"/>
      <c r="T583" s="55"/>
      <c r="AT583" s="18" t="s">
        <v>253</v>
      </c>
      <c r="AU583" s="18" t="s">
        <v>21</v>
      </c>
    </row>
    <row r="584" spans="2:65" s="1" customFormat="1" ht="16.5" customHeight="1">
      <c r="B584" s="34"/>
      <c r="C584" s="175" t="s">
        <v>3807</v>
      </c>
      <c r="D584" s="175" t="s">
        <v>373</v>
      </c>
      <c r="E584" s="176" t="s">
        <v>6444</v>
      </c>
      <c r="F584" s="177" t="s">
        <v>6445</v>
      </c>
      <c r="G584" s="178" t="s">
        <v>507</v>
      </c>
      <c r="H584" s="179">
        <v>5</v>
      </c>
      <c r="I584" s="180"/>
      <c r="J584" s="181">
        <f>ROUND(I584*H584,2)</f>
        <v>0</v>
      </c>
      <c r="K584" s="177" t="s">
        <v>250</v>
      </c>
      <c r="L584" s="182"/>
      <c r="M584" s="183" t="s">
        <v>29</v>
      </c>
      <c r="N584" s="184" t="s">
        <v>46</v>
      </c>
      <c r="P584" s="143">
        <f>O584*H584</f>
        <v>0</v>
      </c>
      <c r="Q584" s="143">
        <v>2.9999999999999997E-4</v>
      </c>
      <c r="R584" s="143">
        <f>Q584*H584</f>
        <v>1.4999999999999998E-3</v>
      </c>
      <c r="S584" s="143">
        <v>0</v>
      </c>
      <c r="T584" s="144">
        <f>S584*H584</f>
        <v>0</v>
      </c>
      <c r="AR584" s="145" t="s">
        <v>2467</v>
      </c>
      <c r="AT584" s="145" t="s">
        <v>373</v>
      </c>
      <c r="AU584" s="145" t="s">
        <v>21</v>
      </c>
      <c r="AY584" s="18" t="s">
        <v>244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8" t="s">
        <v>83</v>
      </c>
      <c r="BK584" s="146">
        <f>ROUND(I584*H584,2)</f>
        <v>0</v>
      </c>
      <c r="BL584" s="18" t="s">
        <v>673</v>
      </c>
      <c r="BM584" s="145" t="s">
        <v>6446</v>
      </c>
    </row>
    <row r="585" spans="2:65" s="1" customFormat="1">
      <c r="B585" s="34"/>
      <c r="D585" s="147" t="s">
        <v>253</v>
      </c>
      <c r="F585" s="148" t="s">
        <v>6445</v>
      </c>
      <c r="I585" s="149"/>
      <c r="L585" s="34"/>
      <c r="M585" s="150"/>
      <c r="T585" s="55"/>
      <c r="AT585" s="18" t="s">
        <v>253</v>
      </c>
      <c r="AU585" s="18" t="s">
        <v>21</v>
      </c>
    </row>
    <row r="586" spans="2:65" s="1" customFormat="1" ht="16.5" customHeight="1">
      <c r="B586" s="34"/>
      <c r="C586" s="134" t="s">
        <v>817</v>
      </c>
      <c r="D586" s="134" t="s">
        <v>246</v>
      </c>
      <c r="E586" s="135" t="s">
        <v>6447</v>
      </c>
      <c r="F586" s="136" t="s">
        <v>6448</v>
      </c>
      <c r="G586" s="137" t="s">
        <v>507</v>
      </c>
      <c r="H586" s="138">
        <v>3</v>
      </c>
      <c r="I586" s="139"/>
      <c r="J586" s="140">
        <f>ROUND(I586*H586,2)</f>
        <v>0</v>
      </c>
      <c r="K586" s="136" t="s">
        <v>250</v>
      </c>
      <c r="L586" s="34"/>
      <c r="M586" s="141" t="s">
        <v>29</v>
      </c>
      <c r="N586" s="142" t="s">
        <v>46</v>
      </c>
      <c r="P586" s="143">
        <f>O586*H586</f>
        <v>0</v>
      </c>
      <c r="Q586" s="143">
        <v>0</v>
      </c>
      <c r="R586" s="143">
        <f>Q586*H586</f>
        <v>0</v>
      </c>
      <c r="S586" s="143">
        <v>0</v>
      </c>
      <c r="T586" s="144">
        <f>S586*H586</f>
        <v>0</v>
      </c>
      <c r="AR586" s="145" t="s">
        <v>673</v>
      </c>
      <c r="AT586" s="145" t="s">
        <v>246</v>
      </c>
      <c r="AU586" s="145" t="s">
        <v>21</v>
      </c>
      <c r="AY586" s="18" t="s">
        <v>244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83</v>
      </c>
      <c r="BK586" s="146">
        <f>ROUND(I586*H586,2)</f>
        <v>0</v>
      </c>
      <c r="BL586" s="18" t="s">
        <v>673</v>
      </c>
      <c r="BM586" s="145" t="s">
        <v>6449</v>
      </c>
    </row>
    <row r="587" spans="2:65" s="1" customFormat="1">
      <c r="B587" s="34"/>
      <c r="D587" s="147" t="s">
        <v>253</v>
      </c>
      <c r="F587" s="148" t="s">
        <v>6450</v>
      </c>
      <c r="I587" s="149"/>
      <c r="L587" s="34"/>
      <c r="M587" s="150"/>
      <c r="T587" s="55"/>
      <c r="AT587" s="18" t="s">
        <v>253</v>
      </c>
      <c r="AU587" s="18" t="s">
        <v>21</v>
      </c>
    </row>
    <row r="588" spans="2:65" s="1" customFormat="1">
      <c r="B588" s="34"/>
      <c r="D588" s="151" t="s">
        <v>255</v>
      </c>
      <c r="F588" s="152" t="s">
        <v>6451</v>
      </c>
      <c r="I588" s="149"/>
      <c r="L588" s="34"/>
      <c r="M588" s="150"/>
      <c r="T588" s="55"/>
      <c r="AT588" s="18" t="s">
        <v>255</v>
      </c>
      <c r="AU588" s="18" t="s">
        <v>21</v>
      </c>
    </row>
    <row r="589" spans="2:65" s="1" customFormat="1" ht="16.5" customHeight="1">
      <c r="B589" s="34"/>
      <c r="C589" s="175" t="s">
        <v>3817</v>
      </c>
      <c r="D589" s="175" t="s">
        <v>373</v>
      </c>
      <c r="E589" s="176" t="s">
        <v>6452</v>
      </c>
      <c r="F589" s="177" t="s">
        <v>6453</v>
      </c>
      <c r="G589" s="178" t="s">
        <v>507</v>
      </c>
      <c r="H589" s="179">
        <v>3</v>
      </c>
      <c r="I589" s="180"/>
      <c r="J589" s="181">
        <f>ROUND(I589*H589,2)</f>
        <v>0</v>
      </c>
      <c r="K589" s="177" t="s">
        <v>29</v>
      </c>
      <c r="L589" s="182"/>
      <c r="M589" s="183" t="s">
        <v>29</v>
      </c>
      <c r="N589" s="184" t="s">
        <v>46</v>
      </c>
      <c r="P589" s="143">
        <f>O589*H589</f>
        <v>0</v>
      </c>
      <c r="Q589" s="143">
        <v>1.09E-2</v>
      </c>
      <c r="R589" s="143">
        <f>Q589*H589</f>
        <v>3.27E-2</v>
      </c>
      <c r="S589" s="143">
        <v>0</v>
      </c>
      <c r="T589" s="144">
        <f>S589*H589</f>
        <v>0</v>
      </c>
      <c r="AR589" s="145" t="s">
        <v>2467</v>
      </c>
      <c r="AT589" s="145" t="s">
        <v>373</v>
      </c>
      <c r="AU589" s="145" t="s">
        <v>21</v>
      </c>
      <c r="AY589" s="18" t="s">
        <v>244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8" t="s">
        <v>83</v>
      </c>
      <c r="BK589" s="146">
        <f>ROUND(I589*H589,2)</f>
        <v>0</v>
      </c>
      <c r="BL589" s="18" t="s">
        <v>673</v>
      </c>
      <c r="BM589" s="145" t="s">
        <v>6454</v>
      </c>
    </row>
    <row r="590" spans="2:65" s="1" customFormat="1">
      <c r="B590" s="34"/>
      <c r="D590" s="147" t="s">
        <v>253</v>
      </c>
      <c r="F590" s="148" t="s">
        <v>6453</v>
      </c>
      <c r="I590" s="149"/>
      <c r="L590" s="34"/>
      <c r="M590" s="150"/>
      <c r="T590" s="55"/>
      <c r="AT590" s="18" t="s">
        <v>253</v>
      </c>
      <c r="AU590" s="18" t="s">
        <v>21</v>
      </c>
    </row>
    <row r="591" spans="2:65" s="1" customFormat="1" ht="16.5" customHeight="1">
      <c r="B591" s="34"/>
      <c r="C591" s="134" t="s">
        <v>3819</v>
      </c>
      <c r="D591" s="134" t="s">
        <v>246</v>
      </c>
      <c r="E591" s="135" t="s">
        <v>6455</v>
      </c>
      <c r="F591" s="136" t="s">
        <v>6456</v>
      </c>
      <c r="G591" s="137" t="s">
        <v>507</v>
      </c>
      <c r="H591" s="138">
        <v>2</v>
      </c>
      <c r="I591" s="139"/>
      <c r="J591" s="140">
        <f>ROUND(I591*H591,2)</f>
        <v>0</v>
      </c>
      <c r="K591" s="136" t="s">
        <v>250</v>
      </c>
      <c r="L591" s="34"/>
      <c r="M591" s="141" t="s">
        <v>29</v>
      </c>
      <c r="N591" s="142" t="s">
        <v>46</v>
      </c>
      <c r="P591" s="143">
        <f>O591*H591</f>
        <v>0</v>
      </c>
      <c r="Q591" s="143">
        <v>0</v>
      </c>
      <c r="R591" s="143">
        <f>Q591*H591</f>
        <v>0</v>
      </c>
      <c r="S591" s="143">
        <v>0</v>
      </c>
      <c r="T591" s="144">
        <f>S591*H591</f>
        <v>0</v>
      </c>
      <c r="AR591" s="145" t="s">
        <v>673</v>
      </c>
      <c r="AT591" s="145" t="s">
        <v>246</v>
      </c>
      <c r="AU591" s="145" t="s">
        <v>21</v>
      </c>
      <c r="AY591" s="18" t="s">
        <v>244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8" t="s">
        <v>83</v>
      </c>
      <c r="BK591" s="146">
        <f>ROUND(I591*H591,2)</f>
        <v>0</v>
      </c>
      <c r="BL591" s="18" t="s">
        <v>673</v>
      </c>
      <c r="BM591" s="145" t="s">
        <v>6457</v>
      </c>
    </row>
    <row r="592" spans="2:65" s="1" customFormat="1">
      <c r="B592" s="34"/>
      <c r="D592" s="147" t="s">
        <v>253</v>
      </c>
      <c r="F592" s="148" t="s">
        <v>6458</v>
      </c>
      <c r="I592" s="149"/>
      <c r="L592" s="34"/>
      <c r="M592" s="150"/>
      <c r="T592" s="55"/>
      <c r="AT592" s="18" t="s">
        <v>253</v>
      </c>
      <c r="AU592" s="18" t="s">
        <v>21</v>
      </c>
    </row>
    <row r="593" spans="2:65" s="1" customFormat="1">
      <c r="B593" s="34"/>
      <c r="D593" s="151" t="s">
        <v>255</v>
      </c>
      <c r="F593" s="152" t="s">
        <v>6459</v>
      </c>
      <c r="I593" s="149"/>
      <c r="L593" s="34"/>
      <c r="M593" s="150"/>
      <c r="T593" s="55"/>
      <c r="AT593" s="18" t="s">
        <v>255</v>
      </c>
      <c r="AU593" s="18" t="s">
        <v>21</v>
      </c>
    </row>
    <row r="594" spans="2:65" s="1" customFormat="1" ht="16.5" customHeight="1">
      <c r="B594" s="34"/>
      <c r="C594" s="175" t="s">
        <v>3821</v>
      </c>
      <c r="D594" s="175" t="s">
        <v>373</v>
      </c>
      <c r="E594" s="176" t="s">
        <v>6460</v>
      </c>
      <c r="F594" s="177" t="s">
        <v>6461</v>
      </c>
      <c r="G594" s="178" t="s">
        <v>507</v>
      </c>
      <c r="H594" s="179">
        <v>2</v>
      </c>
      <c r="I594" s="180"/>
      <c r="J594" s="181">
        <f>ROUND(I594*H594,2)</f>
        <v>0</v>
      </c>
      <c r="K594" s="177" t="s">
        <v>29</v>
      </c>
      <c r="L594" s="182"/>
      <c r="M594" s="183" t="s">
        <v>29</v>
      </c>
      <c r="N594" s="184" t="s">
        <v>46</v>
      </c>
      <c r="P594" s="143">
        <f>O594*H594</f>
        <v>0</v>
      </c>
      <c r="Q594" s="143">
        <v>0</v>
      </c>
      <c r="R594" s="143">
        <f>Q594*H594</f>
        <v>0</v>
      </c>
      <c r="S594" s="143">
        <v>0</v>
      </c>
      <c r="T594" s="144">
        <f>S594*H594</f>
        <v>0</v>
      </c>
      <c r="AR594" s="145" t="s">
        <v>2467</v>
      </c>
      <c r="AT594" s="145" t="s">
        <v>373</v>
      </c>
      <c r="AU594" s="145" t="s">
        <v>21</v>
      </c>
      <c r="AY594" s="18" t="s">
        <v>244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8" t="s">
        <v>83</v>
      </c>
      <c r="BK594" s="146">
        <f>ROUND(I594*H594,2)</f>
        <v>0</v>
      </c>
      <c r="BL594" s="18" t="s">
        <v>673</v>
      </c>
      <c r="BM594" s="145" t="s">
        <v>6462</v>
      </c>
    </row>
    <row r="595" spans="2:65" s="1" customFormat="1">
      <c r="B595" s="34"/>
      <c r="D595" s="147" t="s">
        <v>253</v>
      </c>
      <c r="F595" s="148" t="s">
        <v>6461</v>
      </c>
      <c r="I595" s="149"/>
      <c r="L595" s="34"/>
      <c r="M595" s="150"/>
      <c r="T595" s="55"/>
      <c r="AT595" s="18" t="s">
        <v>253</v>
      </c>
      <c r="AU595" s="18" t="s">
        <v>21</v>
      </c>
    </row>
    <row r="596" spans="2:65" s="1" customFormat="1" ht="16.5" customHeight="1">
      <c r="B596" s="34"/>
      <c r="C596" s="134" t="s">
        <v>6463</v>
      </c>
      <c r="D596" s="134" t="s">
        <v>246</v>
      </c>
      <c r="E596" s="135" t="s">
        <v>6464</v>
      </c>
      <c r="F596" s="136" t="s">
        <v>6465</v>
      </c>
      <c r="G596" s="137" t="s">
        <v>591</v>
      </c>
      <c r="H596" s="138">
        <v>156.5</v>
      </c>
      <c r="I596" s="139"/>
      <c r="J596" s="140">
        <f>ROUND(I596*H596,2)</f>
        <v>0</v>
      </c>
      <c r="K596" s="136" t="s">
        <v>250</v>
      </c>
      <c r="L596" s="34"/>
      <c r="M596" s="141" t="s">
        <v>29</v>
      </c>
      <c r="N596" s="142" t="s">
        <v>46</v>
      </c>
      <c r="P596" s="143">
        <f>O596*H596</f>
        <v>0</v>
      </c>
      <c r="Q596" s="143">
        <v>0</v>
      </c>
      <c r="R596" s="143">
        <f>Q596*H596</f>
        <v>0</v>
      </c>
      <c r="S596" s="143">
        <v>0</v>
      </c>
      <c r="T596" s="144">
        <f>S596*H596</f>
        <v>0</v>
      </c>
      <c r="AR596" s="145" t="s">
        <v>673</v>
      </c>
      <c r="AT596" s="145" t="s">
        <v>246</v>
      </c>
      <c r="AU596" s="145" t="s">
        <v>21</v>
      </c>
      <c r="AY596" s="18" t="s">
        <v>244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8" t="s">
        <v>83</v>
      </c>
      <c r="BK596" s="146">
        <f>ROUND(I596*H596,2)</f>
        <v>0</v>
      </c>
      <c r="BL596" s="18" t="s">
        <v>673</v>
      </c>
      <c r="BM596" s="145" t="s">
        <v>6466</v>
      </c>
    </row>
    <row r="597" spans="2:65" s="1" customFormat="1">
      <c r="B597" s="34"/>
      <c r="D597" s="147" t="s">
        <v>253</v>
      </c>
      <c r="F597" s="148" t="s">
        <v>6467</v>
      </c>
      <c r="I597" s="149"/>
      <c r="L597" s="34"/>
      <c r="M597" s="150"/>
      <c r="T597" s="55"/>
      <c r="AT597" s="18" t="s">
        <v>253</v>
      </c>
      <c r="AU597" s="18" t="s">
        <v>21</v>
      </c>
    </row>
    <row r="598" spans="2:65" s="1" customFormat="1">
      <c r="B598" s="34"/>
      <c r="D598" s="151" t="s">
        <v>255</v>
      </c>
      <c r="F598" s="152" t="s">
        <v>6468</v>
      </c>
      <c r="I598" s="149"/>
      <c r="L598" s="34"/>
      <c r="M598" s="150"/>
      <c r="T598" s="55"/>
      <c r="AT598" s="18" t="s">
        <v>255</v>
      </c>
      <c r="AU598" s="18" t="s">
        <v>21</v>
      </c>
    </row>
    <row r="599" spans="2:65" s="12" customFormat="1">
      <c r="B599" s="153"/>
      <c r="D599" s="147" t="s">
        <v>262</v>
      </c>
      <c r="E599" s="154" t="s">
        <v>29</v>
      </c>
      <c r="F599" s="155" t="s">
        <v>6469</v>
      </c>
      <c r="H599" s="156">
        <v>156.5</v>
      </c>
      <c r="I599" s="157"/>
      <c r="L599" s="153"/>
      <c r="M599" s="158"/>
      <c r="T599" s="159"/>
      <c r="AT599" s="154" t="s">
        <v>262</v>
      </c>
      <c r="AU599" s="154" t="s">
        <v>21</v>
      </c>
      <c r="AV599" s="12" t="s">
        <v>21</v>
      </c>
      <c r="AW599" s="12" t="s">
        <v>36</v>
      </c>
      <c r="AX599" s="12" t="s">
        <v>83</v>
      </c>
      <c r="AY599" s="154" t="s">
        <v>244</v>
      </c>
    </row>
    <row r="600" spans="2:65" s="1" customFormat="1" ht="16.5" customHeight="1">
      <c r="B600" s="34"/>
      <c r="C600" s="134" t="s">
        <v>6470</v>
      </c>
      <c r="D600" s="134" t="s">
        <v>246</v>
      </c>
      <c r="E600" s="135" t="s">
        <v>6471</v>
      </c>
      <c r="F600" s="136" t="s">
        <v>6472</v>
      </c>
      <c r="G600" s="137" t="s">
        <v>507</v>
      </c>
      <c r="H600" s="138">
        <v>3</v>
      </c>
      <c r="I600" s="139"/>
      <c r="J600" s="140">
        <f>ROUND(I600*H600,2)</f>
        <v>0</v>
      </c>
      <c r="K600" s="136" t="s">
        <v>250</v>
      </c>
      <c r="L600" s="34"/>
      <c r="M600" s="141" t="s">
        <v>29</v>
      </c>
      <c r="N600" s="142" t="s">
        <v>46</v>
      </c>
      <c r="P600" s="143">
        <f>O600*H600</f>
        <v>0</v>
      </c>
      <c r="Q600" s="143">
        <v>3.7200000000000002E-3</v>
      </c>
      <c r="R600" s="143">
        <f>Q600*H600</f>
        <v>1.116E-2</v>
      </c>
      <c r="S600" s="143">
        <v>0</v>
      </c>
      <c r="T600" s="144">
        <f>S600*H600</f>
        <v>0</v>
      </c>
      <c r="AR600" s="145" t="s">
        <v>673</v>
      </c>
      <c r="AT600" s="145" t="s">
        <v>246</v>
      </c>
      <c r="AU600" s="145" t="s">
        <v>21</v>
      </c>
      <c r="AY600" s="18" t="s">
        <v>244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83</v>
      </c>
      <c r="BK600" s="146">
        <f>ROUND(I600*H600,2)</f>
        <v>0</v>
      </c>
      <c r="BL600" s="18" t="s">
        <v>673</v>
      </c>
      <c r="BM600" s="145" t="s">
        <v>6473</v>
      </c>
    </row>
    <row r="601" spans="2:65" s="1" customFormat="1">
      <c r="B601" s="34"/>
      <c r="D601" s="147" t="s">
        <v>253</v>
      </c>
      <c r="F601" s="148" t="s">
        <v>6474</v>
      </c>
      <c r="I601" s="149"/>
      <c r="L601" s="34"/>
      <c r="M601" s="150"/>
      <c r="T601" s="55"/>
      <c r="AT601" s="18" t="s">
        <v>253</v>
      </c>
      <c r="AU601" s="18" t="s">
        <v>21</v>
      </c>
    </row>
    <row r="602" spans="2:65" s="1" customFormat="1">
      <c r="B602" s="34"/>
      <c r="D602" s="151" t="s">
        <v>255</v>
      </c>
      <c r="F602" s="152" t="s">
        <v>6475</v>
      </c>
      <c r="I602" s="149"/>
      <c r="L602" s="34"/>
      <c r="M602" s="150"/>
      <c r="T602" s="55"/>
      <c r="AT602" s="18" t="s">
        <v>255</v>
      </c>
      <c r="AU602" s="18" t="s">
        <v>21</v>
      </c>
    </row>
    <row r="603" spans="2:65" s="1" customFormat="1" ht="16.5" customHeight="1">
      <c r="B603" s="34"/>
      <c r="C603" s="175" t="s">
        <v>6476</v>
      </c>
      <c r="D603" s="175" t="s">
        <v>373</v>
      </c>
      <c r="E603" s="176" t="s">
        <v>6477</v>
      </c>
      <c r="F603" s="177" t="s">
        <v>6478</v>
      </c>
      <c r="G603" s="178" t="s">
        <v>507</v>
      </c>
      <c r="H603" s="179">
        <v>3</v>
      </c>
      <c r="I603" s="180"/>
      <c r="J603" s="181">
        <f>ROUND(I603*H603,2)</f>
        <v>0</v>
      </c>
      <c r="K603" s="177" t="s">
        <v>29</v>
      </c>
      <c r="L603" s="182"/>
      <c r="M603" s="183" t="s">
        <v>29</v>
      </c>
      <c r="N603" s="184" t="s">
        <v>46</v>
      </c>
      <c r="P603" s="143">
        <f>O603*H603</f>
        <v>0</v>
      </c>
      <c r="Q603" s="143">
        <v>0</v>
      </c>
      <c r="R603" s="143">
        <f>Q603*H603</f>
        <v>0</v>
      </c>
      <c r="S603" s="143">
        <v>0</v>
      </c>
      <c r="T603" s="144">
        <f>S603*H603</f>
        <v>0</v>
      </c>
      <c r="AR603" s="145" t="s">
        <v>2467</v>
      </c>
      <c r="AT603" s="145" t="s">
        <v>373</v>
      </c>
      <c r="AU603" s="145" t="s">
        <v>21</v>
      </c>
      <c r="AY603" s="18" t="s">
        <v>244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8" t="s">
        <v>83</v>
      </c>
      <c r="BK603" s="146">
        <f>ROUND(I603*H603,2)</f>
        <v>0</v>
      </c>
      <c r="BL603" s="18" t="s">
        <v>673</v>
      </c>
      <c r="BM603" s="145" t="s">
        <v>6479</v>
      </c>
    </row>
    <row r="604" spans="2:65" s="1" customFormat="1">
      <c r="B604" s="34"/>
      <c r="D604" s="147" t="s">
        <v>253</v>
      </c>
      <c r="F604" s="148" t="s">
        <v>6478</v>
      </c>
      <c r="I604" s="149"/>
      <c r="L604" s="34"/>
      <c r="M604" s="150"/>
      <c r="T604" s="55"/>
      <c r="AT604" s="18" t="s">
        <v>253</v>
      </c>
      <c r="AU604" s="18" t="s">
        <v>21</v>
      </c>
    </row>
    <row r="605" spans="2:65" s="1" customFormat="1" ht="21.75" customHeight="1">
      <c r="B605" s="34"/>
      <c r="C605" s="134" t="s">
        <v>6480</v>
      </c>
      <c r="D605" s="134" t="s">
        <v>246</v>
      </c>
      <c r="E605" s="135" t="s">
        <v>6481</v>
      </c>
      <c r="F605" s="136" t="s">
        <v>6482</v>
      </c>
      <c r="G605" s="137" t="s">
        <v>2531</v>
      </c>
      <c r="H605" s="138">
        <v>1</v>
      </c>
      <c r="I605" s="139"/>
      <c r="J605" s="140">
        <f>ROUND(I605*H605,2)</f>
        <v>0</v>
      </c>
      <c r="K605" s="136" t="s">
        <v>29</v>
      </c>
      <c r="L605" s="34"/>
      <c r="M605" s="141" t="s">
        <v>29</v>
      </c>
      <c r="N605" s="142" t="s">
        <v>46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673</v>
      </c>
      <c r="AT605" s="145" t="s">
        <v>246</v>
      </c>
      <c r="AU605" s="145" t="s">
        <v>21</v>
      </c>
      <c r="AY605" s="18" t="s">
        <v>244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83</v>
      </c>
      <c r="BK605" s="146">
        <f>ROUND(I605*H605,2)</f>
        <v>0</v>
      </c>
      <c r="BL605" s="18" t="s">
        <v>673</v>
      </c>
      <c r="BM605" s="145" t="s">
        <v>6483</v>
      </c>
    </row>
    <row r="606" spans="2:65" s="1" customFormat="1">
      <c r="B606" s="34"/>
      <c r="D606" s="147" t="s">
        <v>253</v>
      </c>
      <c r="F606" s="148" t="s">
        <v>6482</v>
      </c>
      <c r="I606" s="149"/>
      <c r="L606" s="34"/>
      <c r="M606" s="150"/>
      <c r="T606" s="55"/>
      <c r="AT606" s="18" t="s">
        <v>253</v>
      </c>
      <c r="AU606" s="18" t="s">
        <v>21</v>
      </c>
    </row>
    <row r="607" spans="2:65" s="1" customFormat="1" ht="16.5" customHeight="1">
      <c r="B607" s="34"/>
      <c r="C607" s="134" t="s">
        <v>6484</v>
      </c>
      <c r="D607" s="134" t="s">
        <v>246</v>
      </c>
      <c r="E607" s="135" t="s">
        <v>6485</v>
      </c>
      <c r="F607" s="136" t="s">
        <v>6486</v>
      </c>
      <c r="G607" s="137" t="s">
        <v>2531</v>
      </c>
      <c r="H607" s="138">
        <v>1</v>
      </c>
      <c r="I607" s="139"/>
      <c r="J607" s="140">
        <f>ROUND(I607*H607,2)</f>
        <v>0</v>
      </c>
      <c r="K607" s="136" t="s">
        <v>29</v>
      </c>
      <c r="L607" s="34"/>
      <c r="M607" s="141" t="s">
        <v>29</v>
      </c>
      <c r="N607" s="142" t="s">
        <v>46</v>
      </c>
      <c r="P607" s="143">
        <f>O607*H607</f>
        <v>0</v>
      </c>
      <c r="Q607" s="143">
        <v>0</v>
      </c>
      <c r="R607" s="143">
        <f>Q607*H607</f>
        <v>0</v>
      </c>
      <c r="S607" s="143">
        <v>0</v>
      </c>
      <c r="T607" s="144">
        <f>S607*H607</f>
        <v>0</v>
      </c>
      <c r="AR607" s="145" t="s">
        <v>673</v>
      </c>
      <c r="AT607" s="145" t="s">
        <v>246</v>
      </c>
      <c r="AU607" s="145" t="s">
        <v>21</v>
      </c>
      <c r="AY607" s="18" t="s">
        <v>244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8" t="s">
        <v>83</v>
      </c>
      <c r="BK607" s="146">
        <f>ROUND(I607*H607,2)</f>
        <v>0</v>
      </c>
      <c r="BL607" s="18" t="s">
        <v>673</v>
      </c>
      <c r="BM607" s="145" t="s">
        <v>6487</v>
      </c>
    </row>
    <row r="608" spans="2:65" s="1" customFormat="1">
      <c r="B608" s="34"/>
      <c r="D608" s="147" t="s">
        <v>253</v>
      </c>
      <c r="F608" s="148" t="s">
        <v>6486</v>
      </c>
      <c r="I608" s="149"/>
      <c r="L608" s="34"/>
      <c r="M608" s="150"/>
      <c r="T608" s="55"/>
      <c r="AT608" s="18" t="s">
        <v>253</v>
      </c>
      <c r="AU608" s="18" t="s">
        <v>21</v>
      </c>
    </row>
    <row r="609" spans="2:65" s="11" customFormat="1" ht="22.9" customHeight="1">
      <c r="B609" s="122"/>
      <c r="D609" s="123" t="s">
        <v>74</v>
      </c>
      <c r="E609" s="132" t="s">
        <v>2558</v>
      </c>
      <c r="F609" s="132" t="s">
        <v>2559</v>
      </c>
      <c r="I609" s="125"/>
      <c r="J609" s="133">
        <f>BK609</f>
        <v>0</v>
      </c>
      <c r="L609" s="122"/>
      <c r="M609" s="127"/>
      <c r="P609" s="128">
        <f>SUM(P610:P617)</f>
        <v>0</v>
      </c>
      <c r="R609" s="128">
        <f>SUM(R610:R617)</f>
        <v>0.51600000000000001</v>
      </c>
      <c r="T609" s="129">
        <f>SUM(T610:T617)</f>
        <v>0</v>
      </c>
      <c r="AR609" s="123" t="s">
        <v>264</v>
      </c>
      <c r="AT609" s="130" t="s">
        <v>74</v>
      </c>
      <c r="AU609" s="130" t="s">
        <v>83</v>
      </c>
      <c r="AY609" s="123" t="s">
        <v>244</v>
      </c>
      <c r="BK609" s="131">
        <f>SUM(BK610:BK617)</f>
        <v>0</v>
      </c>
    </row>
    <row r="610" spans="2:65" s="1" customFormat="1" ht="16.5" customHeight="1">
      <c r="B610" s="34"/>
      <c r="C610" s="134" t="s">
        <v>6488</v>
      </c>
      <c r="D610" s="134" t="s">
        <v>246</v>
      </c>
      <c r="E610" s="135" t="s">
        <v>6489</v>
      </c>
      <c r="F610" s="136" t="s">
        <v>6490</v>
      </c>
      <c r="G610" s="137" t="s">
        <v>591</v>
      </c>
      <c r="H610" s="138">
        <v>12</v>
      </c>
      <c r="I610" s="139"/>
      <c r="J610" s="140">
        <f>ROUND(I610*H610,2)</f>
        <v>0</v>
      </c>
      <c r="K610" s="136" t="s">
        <v>250</v>
      </c>
      <c r="L610" s="34"/>
      <c r="M610" s="141" t="s">
        <v>29</v>
      </c>
      <c r="N610" s="142" t="s">
        <v>46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673</v>
      </c>
      <c r="AT610" s="145" t="s">
        <v>246</v>
      </c>
      <c r="AU610" s="145" t="s">
        <v>21</v>
      </c>
      <c r="AY610" s="18" t="s">
        <v>244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83</v>
      </c>
      <c r="BK610" s="146">
        <f>ROUND(I610*H610,2)</f>
        <v>0</v>
      </c>
      <c r="BL610" s="18" t="s">
        <v>673</v>
      </c>
      <c r="BM610" s="145" t="s">
        <v>6491</v>
      </c>
    </row>
    <row r="611" spans="2:65" s="1" customFormat="1" ht="19.5">
      <c r="B611" s="34"/>
      <c r="D611" s="147" t="s">
        <v>253</v>
      </c>
      <c r="F611" s="148" t="s">
        <v>6492</v>
      </c>
      <c r="I611" s="149"/>
      <c r="L611" s="34"/>
      <c r="M611" s="150"/>
      <c r="T611" s="55"/>
      <c r="AT611" s="18" t="s">
        <v>253</v>
      </c>
      <c r="AU611" s="18" t="s">
        <v>21</v>
      </c>
    </row>
    <row r="612" spans="2:65" s="1" customFormat="1">
      <c r="B612" s="34"/>
      <c r="D612" s="151" t="s">
        <v>255</v>
      </c>
      <c r="F612" s="152" t="s">
        <v>6493</v>
      </c>
      <c r="I612" s="149"/>
      <c r="L612" s="34"/>
      <c r="M612" s="150"/>
      <c r="T612" s="55"/>
      <c r="AT612" s="18" t="s">
        <v>255</v>
      </c>
      <c r="AU612" s="18" t="s">
        <v>21</v>
      </c>
    </row>
    <row r="613" spans="2:65" s="12" customFormat="1">
      <c r="B613" s="153"/>
      <c r="D613" s="147" t="s">
        <v>262</v>
      </c>
      <c r="E613" s="154" t="s">
        <v>29</v>
      </c>
      <c r="F613" s="155" t="s">
        <v>336</v>
      </c>
      <c r="H613" s="156">
        <v>12</v>
      </c>
      <c r="I613" s="157"/>
      <c r="L613" s="153"/>
      <c r="M613" s="158"/>
      <c r="T613" s="159"/>
      <c r="AT613" s="154" t="s">
        <v>262</v>
      </c>
      <c r="AU613" s="154" t="s">
        <v>21</v>
      </c>
      <c r="AV613" s="12" t="s">
        <v>21</v>
      </c>
      <c r="AW613" s="12" t="s">
        <v>36</v>
      </c>
      <c r="AX613" s="12" t="s">
        <v>83</v>
      </c>
      <c r="AY613" s="154" t="s">
        <v>244</v>
      </c>
    </row>
    <row r="614" spans="2:65" s="1" customFormat="1" ht="16.5" customHeight="1">
      <c r="B614" s="34"/>
      <c r="C614" s="175" t="s">
        <v>6494</v>
      </c>
      <c r="D614" s="175" t="s">
        <v>373</v>
      </c>
      <c r="E614" s="176" t="s">
        <v>6495</v>
      </c>
      <c r="F614" s="177" t="s">
        <v>6496</v>
      </c>
      <c r="G614" s="178" t="s">
        <v>591</v>
      </c>
      <c r="H614" s="179">
        <v>12</v>
      </c>
      <c r="I614" s="180"/>
      <c r="J614" s="181">
        <f>ROUND(I614*H614,2)</f>
        <v>0</v>
      </c>
      <c r="K614" s="177" t="s">
        <v>250</v>
      </c>
      <c r="L614" s="182"/>
      <c r="M614" s="183" t="s">
        <v>29</v>
      </c>
      <c r="N614" s="184" t="s">
        <v>46</v>
      </c>
      <c r="P614" s="143">
        <f>O614*H614</f>
        <v>0</v>
      </c>
      <c r="Q614" s="143">
        <v>3.1E-2</v>
      </c>
      <c r="R614" s="143">
        <f>Q614*H614</f>
        <v>0.372</v>
      </c>
      <c r="S614" s="143">
        <v>0</v>
      </c>
      <c r="T614" s="144">
        <f>S614*H614</f>
        <v>0</v>
      </c>
      <c r="AR614" s="145" t="s">
        <v>817</v>
      </c>
      <c r="AT614" s="145" t="s">
        <v>373</v>
      </c>
      <c r="AU614" s="145" t="s">
        <v>21</v>
      </c>
      <c r="AY614" s="18" t="s">
        <v>244</v>
      </c>
      <c r="BE614" s="146">
        <f>IF(N614="základní",J614,0)</f>
        <v>0</v>
      </c>
      <c r="BF614" s="146">
        <f>IF(N614="snížená",J614,0)</f>
        <v>0</v>
      </c>
      <c r="BG614" s="146">
        <f>IF(N614="zákl. přenesená",J614,0)</f>
        <v>0</v>
      </c>
      <c r="BH614" s="146">
        <f>IF(N614="sníž. přenesená",J614,0)</f>
        <v>0</v>
      </c>
      <c r="BI614" s="146">
        <f>IF(N614="nulová",J614,0)</f>
        <v>0</v>
      </c>
      <c r="BJ614" s="18" t="s">
        <v>83</v>
      </c>
      <c r="BK614" s="146">
        <f>ROUND(I614*H614,2)</f>
        <v>0</v>
      </c>
      <c r="BL614" s="18" t="s">
        <v>817</v>
      </c>
      <c r="BM614" s="145" t="s">
        <v>6497</v>
      </c>
    </row>
    <row r="615" spans="2:65" s="1" customFormat="1">
      <c r="B615" s="34"/>
      <c r="D615" s="147" t="s">
        <v>253</v>
      </c>
      <c r="F615" s="148" t="s">
        <v>6496</v>
      </c>
      <c r="I615" s="149"/>
      <c r="L615" s="34"/>
      <c r="M615" s="150"/>
      <c r="T615" s="55"/>
      <c r="AT615" s="18" t="s">
        <v>253</v>
      </c>
      <c r="AU615" s="18" t="s">
        <v>21</v>
      </c>
    </row>
    <row r="616" spans="2:65" s="1" customFormat="1" ht="16.5" customHeight="1">
      <c r="B616" s="34"/>
      <c r="C616" s="175" t="s">
        <v>6498</v>
      </c>
      <c r="D616" s="175" t="s">
        <v>373</v>
      </c>
      <c r="E616" s="176" t="s">
        <v>6499</v>
      </c>
      <c r="F616" s="177" t="s">
        <v>6500</v>
      </c>
      <c r="G616" s="178" t="s">
        <v>507</v>
      </c>
      <c r="H616" s="179">
        <v>24</v>
      </c>
      <c r="I616" s="180"/>
      <c r="J616" s="181">
        <f>ROUND(I616*H616,2)</f>
        <v>0</v>
      </c>
      <c r="K616" s="177" t="s">
        <v>250</v>
      </c>
      <c r="L616" s="182"/>
      <c r="M616" s="183" t="s">
        <v>29</v>
      </c>
      <c r="N616" s="184" t="s">
        <v>46</v>
      </c>
      <c r="P616" s="143">
        <f>O616*H616</f>
        <v>0</v>
      </c>
      <c r="Q616" s="143">
        <v>6.0000000000000001E-3</v>
      </c>
      <c r="R616" s="143">
        <f>Q616*H616</f>
        <v>0.14400000000000002</v>
      </c>
      <c r="S616" s="143">
        <v>0</v>
      </c>
      <c r="T616" s="144">
        <f>S616*H616</f>
        <v>0</v>
      </c>
      <c r="AR616" s="145" t="s">
        <v>817</v>
      </c>
      <c r="AT616" s="145" t="s">
        <v>373</v>
      </c>
      <c r="AU616" s="145" t="s">
        <v>21</v>
      </c>
      <c r="AY616" s="18" t="s">
        <v>244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83</v>
      </c>
      <c r="BK616" s="146">
        <f>ROUND(I616*H616,2)</f>
        <v>0</v>
      </c>
      <c r="BL616" s="18" t="s">
        <v>817</v>
      </c>
      <c r="BM616" s="145" t="s">
        <v>6501</v>
      </c>
    </row>
    <row r="617" spans="2:65" s="1" customFormat="1">
      <c r="B617" s="34"/>
      <c r="D617" s="147" t="s">
        <v>253</v>
      </c>
      <c r="F617" s="148" t="s">
        <v>6500</v>
      </c>
      <c r="I617" s="149"/>
      <c r="L617" s="34"/>
      <c r="M617" s="150"/>
      <c r="T617" s="55"/>
      <c r="AT617" s="18" t="s">
        <v>253</v>
      </c>
      <c r="AU617" s="18" t="s">
        <v>21</v>
      </c>
    </row>
    <row r="618" spans="2:65" s="11" customFormat="1" ht="25.9" customHeight="1">
      <c r="B618" s="122"/>
      <c r="D618" s="123" t="s">
        <v>74</v>
      </c>
      <c r="E618" s="124" t="s">
        <v>1930</v>
      </c>
      <c r="F618" s="124" t="s">
        <v>1931</v>
      </c>
      <c r="I618" s="125"/>
      <c r="J618" s="126">
        <f>BK618</f>
        <v>0</v>
      </c>
      <c r="L618" s="122"/>
      <c r="M618" s="127"/>
      <c r="P618" s="128">
        <f>SUM(P619:P628)</f>
        <v>0</v>
      </c>
      <c r="R618" s="128">
        <f>SUM(R619:R628)</f>
        <v>0</v>
      </c>
      <c r="T618" s="129">
        <f>SUM(T619:T628)</f>
        <v>0</v>
      </c>
      <c r="AR618" s="123" t="s">
        <v>251</v>
      </c>
      <c r="AT618" s="130" t="s">
        <v>74</v>
      </c>
      <c r="AU618" s="130" t="s">
        <v>75</v>
      </c>
      <c r="AY618" s="123" t="s">
        <v>244</v>
      </c>
      <c r="BK618" s="131">
        <f>SUM(BK619:BK628)</f>
        <v>0</v>
      </c>
    </row>
    <row r="619" spans="2:65" s="1" customFormat="1" ht="16.5" customHeight="1">
      <c r="B619" s="34"/>
      <c r="C619" s="134" t="s">
        <v>6502</v>
      </c>
      <c r="D619" s="134" t="s">
        <v>246</v>
      </c>
      <c r="E619" s="135" t="s">
        <v>6503</v>
      </c>
      <c r="F619" s="136" t="s">
        <v>6504</v>
      </c>
      <c r="G619" s="137" t="s">
        <v>2531</v>
      </c>
      <c r="H619" s="138">
        <v>1</v>
      </c>
      <c r="I619" s="139"/>
      <c r="J619" s="140">
        <f>ROUND(I619*H619,2)</f>
        <v>0</v>
      </c>
      <c r="K619" s="136" t="s">
        <v>29</v>
      </c>
      <c r="L619" s="34"/>
      <c r="M619" s="141" t="s">
        <v>29</v>
      </c>
      <c r="N619" s="142" t="s">
        <v>46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2390</v>
      </c>
      <c r="AT619" s="145" t="s">
        <v>246</v>
      </c>
      <c r="AU619" s="145" t="s">
        <v>83</v>
      </c>
      <c r="AY619" s="18" t="s">
        <v>244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83</v>
      </c>
      <c r="BK619" s="146">
        <f>ROUND(I619*H619,2)</f>
        <v>0</v>
      </c>
      <c r="BL619" s="18" t="s">
        <v>2390</v>
      </c>
      <c r="BM619" s="145" t="s">
        <v>6505</v>
      </c>
    </row>
    <row r="620" spans="2:65" s="1" customFormat="1">
      <c r="B620" s="34"/>
      <c r="D620" s="147" t="s">
        <v>253</v>
      </c>
      <c r="F620" s="148" t="s">
        <v>6504</v>
      </c>
      <c r="I620" s="149"/>
      <c r="L620" s="34"/>
      <c r="M620" s="150"/>
      <c r="T620" s="55"/>
      <c r="AT620" s="18" t="s">
        <v>253</v>
      </c>
      <c r="AU620" s="18" t="s">
        <v>83</v>
      </c>
    </row>
    <row r="621" spans="2:65" s="1" customFormat="1" ht="16.5" customHeight="1">
      <c r="B621" s="34"/>
      <c r="C621" s="134" t="s">
        <v>6506</v>
      </c>
      <c r="D621" s="134" t="s">
        <v>246</v>
      </c>
      <c r="E621" s="135" t="s">
        <v>6507</v>
      </c>
      <c r="F621" s="136" t="s">
        <v>6508</v>
      </c>
      <c r="G621" s="137" t="s">
        <v>1351</v>
      </c>
      <c r="H621" s="138">
        <v>67</v>
      </c>
      <c r="I621" s="139"/>
      <c r="J621" s="140">
        <f>ROUND(I621*H621,2)</f>
        <v>0</v>
      </c>
      <c r="K621" s="136" t="s">
        <v>29</v>
      </c>
      <c r="L621" s="34"/>
      <c r="M621" s="141" t="s">
        <v>29</v>
      </c>
      <c r="N621" s="142" t="s">
        <v>46</v>
      </c>
      <c r="P621" s="143">
        <f>O621*H621</f>
        <v>0</v>
      </c>
      <c r="Q621" s="143">
        <v>0</v>
      </c>
      <c r="R621" s="143">
        <f>Q621*H621</f>
        <v>0</v>
      </c>
      <c r="S621" s="143">
        <v>0</v>
      </c>
      <c r="T621" s="144">
        <f>S621*H621</f>
        <v>0</v>
      </c>
      <c r="AR621" s="145" t="s">
        <v>2390</v>
      </c>
      <c r="AT621" s="145" t="s">
        <v>246</v>
      </c>
      <c r="AU621" s="145" t="s">
        <v>83</v>
      </c>
      <c r="AY621" s="18" t="s">
        <v>244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83</v>
      </c>
      <c r="BK621" s="146">
        <f>ROUND(I621*H621,2)</f>
        <v>0</v>
      </c>
      <c r="BL621" s="18" t="s">
        <v>2390</v>
      </c>
      <c r="BM621" s="145" t="s">
        <v>6509</v>
      </c>
    </row>
    <row r="622" spans="2:65" s="1" customFormat="1">
      <c r="B622" s="34"/>
      <c r="D622" s="147" t="s">
        <v>253</v>
      </c>
      <c r="F622" s="148" t="s">
        <v>6508</v>
      </c>
      <c r="I622" s="149"/>
      <c r="L622" s="34"/>
      <c r="M622" s="150"/>
      <c r="T622" s="55"/>
      <c r="AT622" s="18" t="s">
        <v>253</v>
      </c>
      <c r="AU622" s="18" t="s">
        <v>83</v>
      </c>
    </row>
    <row r="623" spans="2:65" s="12" customFormat="1">
      <c r="B623" s="153"/>
      <c r="D623" s="147" t="s">
        <v>262</v>
      </c>
      <c r="E623" s="154" t="s">
        <v>29</v>
      </c>
      <c r="F623" s="155" t="s">
        <v>6510</v>
      </c>
      <c r="H623" s="156">
        <v>51</v>
      </c>
      <c r="I623" s="157"/>
      <c r="L623" s="153"/>
      <c r="M623" s="158"/>
      <c r="T623" s="159"/>
      <c r="AT623" s="154" t="s">
        <v>262</v>
      </c>
      <c r="AU623" s="154" t="s">
        <v>83</v>
      </c>
      <c r="AV623" s="12" t="s">
        <v>21</v>
      </c>
      <c r="AW623" s="12" t="s">
        <v>36</v>
      </c>
      <c r="AX623" s="12" t="s">
        <v>75</v>
      </c>
      <c r="AY623" s="154" t="s">
        <v>244</v>
      </c>
    </row>
    <row r="624" spans="2:65" s="12" customFormat="1">
      <c r="B624" s="153"/>
      <c r="D624" s="147" t="s">
        <v>262</v>
      </c>
      <c r="E624" s="154" t="s">
        <v>29</v>
      </c>
      <c r="F624" s="155" t="s">
        <v>6511</v>
      </c>
      <c r="H624" s="156">
        <v>8</v>
      </c>
      <c r="I624" s="157"/>
      <c r="L624" s="153"/>
      <c r="M624" s="158"/>
      <c r="T624" s="159"/>
      <c r="AT624" s="154" t="s">
        <v>262</v>
      </c>
      <c r="AU624" s="154" t="s">
        <v>83</v>
      </c>
      <c r="AV624" s="12" t="s">
        <v>21</v>
      </c>
      <c r="AW624" s="12" t="s">
        <v>36</v>
      </c>
      <c r="AX624" s="12" t="s">
        <v>75</v>
      </c>
      <c r="AY624" s="154" t="s">
        <v>244</v>
      </c>
    </row>
    <row r="625" spans="2:65" s="12" customFormat="1">
      <c r="B625" s="153"/>
      <c r="D625" s="147" t="s">
        <v>262</v>
      </c>
      <c r="E625" s="154" t="s">
        <v>29</v>
      </c>
      <c r="F625" s="155" t="s">
        <v>6512</v>
      </c>
      <c r="H625" s="156">
        <v>8</v>
      </c>
      <c r="I625" s="157"/>
      <c r="L625" s="153"/>
      <c r="M625" s="158"/>
      <c r="T625" s="159"/>
      <c r="AT625" s="154" t="s">
        <v>262</v>
      </c>
      <c r="AU625" s="154" t="s">
        <v>83</v>
      </c>
      <c r="AV625" s="12" t="s">
        <v>21</v>
      </c>
      <c r="AW625" s="12" t="s">
        <v>36</v>
      </c>
      <c r="AX625" s="12" t="s">
        <v>75</v>
      </c>
      <c r="AY625" s="154" t="s">
        <v>244</v>
      </c>
    </row>
    <row r="626" spans="2:65" s="14" customFormat="1">
      <c r="B626" s="168"/>
      <c r="D626" s="147" t="s">
        <v>262</v>
      </c>
      <c r="E626" s="169" t="s">
        <v>29</v>
      </c>
      <c r="F626" s="170" t="s">
        <v>321</v>
      </c>
      <c r="H626" s="171">
        <v>67</v>
      </c>
      <c r="I626" s="172"/>
      <c r="L626" s="168"/>
      <c r="M626" s="173"/>
      <c r="T626" s="174"/>
      <c r="AT626" s="169" t="s">
        <v>262</v>
      </c>
      <c r="AU626" s="169" t="s">
        <v>83</v>
      </c>
      <c r="AV626" s="14" t="s">
        <v>264</v>
      </c>
      <c r="AW626" s="14" t="s">
        <v>36</v>
      </c>
      <c r="AX626" s="14" t="s">
        <v>83</v>
      </c>
      <c r="AY626" s="169" t="s">
        <v>244</v>
      </c>
    </row>
    <row r="627" spans="2:65" s="1" customFormat="1" ht="16.5" customHeight="1">
      <c r="B627" s="34"/>
      <c r="C627" s="134" t="s">
        <v>6513</v>
      </c>
      <c r="D627" s="134" t="s">
        <v>246</v>
      </c>
      <c r="E627" s="135" t="s">
        <v>1930</v>
      </c>
      <c r="F627" s="136" t="s">
        <v>6514</v>
      </c>
      <c r="G627" s="137" t="s">
        <v>507</v>
      </c>
      <c r="H627" s="138">
        <v>3</v>
      </c>
      <c r="I627" s="139"/>
      <c r="J627" s="140">
        <f>ROUND(I627*H627,2)</f>
        <v>0</v>
      </c>
      <c r="K627" s="136" t="s">
        <v>29</v>
      </c>
      <c r="L627" s="34"/>
      <c r="M627" s="141" t="s">
        <v>29</v>
      </c>
      <c r="N627" s="142" t="s">
        <v>46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2390</v>
      </c>
      <c r="AT627" s="145" t="s">
        <v>246</v>
      </c>
      <c r="AU627" s="145" t="s">
        <v>83</v>
      </c>
      <c r="AY627" s="18" t="s">
        <v>244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83</v>
      </c>
      <c r="BK627" s="146">
        <f>ROUND(I627*H627,2)</f>
        <v>0</v>
      </c>
      <c r="BL627" s="18" t="s">
        <v>2390</v>
      </c>
      <c r="BM627" s="145" t="s">
        <v>6515</v>
      </c>
    </row>
    <row r="628" spans="2:65" s="1" customFormat="1">
      <c r="B628" s="34"/>
      <c r="D628" s="147" t="s">
        <v>253</v>
      </c>
      <c r="F628" s="148" t="s">
        <v>6514</v>
      </c>
      <c r="I628" s="149"/>
      <c r="L628" s="34"/>
      <c r="M628" s="185"/>
      <c r="N628" s="186"/>
      <c r="O628" s="186"/>
      <c r="P628" s="186"/>
      <c r="Q628" s="186"/>
      <c r="R628" s="186"/>
      <c r="S628" s="186"/>
      <c r="T628" s="187"/>
      <c r="AT628" s="18" t="s">
        <v>253</v>
      </c>
      <c r="AU628" s="18" t="s">
        <v>83</v>
      </c>
    </row>
    <row r="629" spans="2:65" s="1" customFormat="1" ht="6.95" customHeight="1">
      <c r="B629" s="43"/>
      <c r="C629" s="44"/>
      <c r="D629" s="44"/>
      <c r="E629" s="44"/>
      <c r="F629" s="44"/>
      <c r="G629" s="44"/>
      <c r="H629" s="44"/>
      <c r="I629" s="44"/>
      <c r="J629" s="44"/>
      <c r="K629" s="44"/>
      <c r="L629" s="34"/>
    </row>
  </sheetData>
  <sheetProtection algorithmName="SHA-512" hashValue="i0Jy63+13VovxnryIFGa+TvQuyIAnm+GaEicOsR6M5rAlKlGbeZUc9B7hDLS7aRhji865fa90gthwKB+nOymMQ==" saltValue="TqqbTFlyjZ/jNzyPrBDQzxx9IbPLY4DrUFKCYEXgfTxsDKBThPIUFwHkUW9jsRT0lkt8YrP8ubySmGIDrvX+Zg==" spinCount="100000" sheet="1" objects="1" scenarios="1" formatColumns="0" formatRows="0" autoFilter="0"/>
  <autoFilter ref="C94:K628" xr:uid="{00000000-0009-0000-0000-00001F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1F00-000000000000}"/>
    <hyperlink ref="F107" r:id="rId2" xr:uid="{00000000-0004-0000-1F00-000001000000}"/>
    <hyperlink ref="F111" r:id="rId3" xr:uid="{00000000-0004-0000-1F00-000002000000}"/>
    <hyperlink ref="F115" r:id="rId4" xr:uid="{00000000-0004-0000-1F00-000003000000}"/>
    <hyperlink ref="F119" r:id="rId5" xr:uid="{00000000-0004-0000-1F00-000004000000}"/>
    <hyperlink ref="F123" r:id="rId6" xr:uid="{00000000-0004-0000-1F00-000005000000}"/>
    <hyperlink ref="F127" r:id="rId7" xr:uid="{00000000-0004-0000-1F00-000006000000}"/>
    <hyperlink ref="F130" r:id="rId8" xr:uid="{00000000-0004-0000-1F00-000007000000}"/>
    <hyperlink ref="F133" r:id="rId9" xr:uid="{00000000-0004-0000-1F00-000008000000}"/>
    <hyperlink ref="F136" r:id="rId10" xr:uid="{00000000-0004-0000-1F00-000009000000}"/>
    <hyperlink ref="F140" r:id="rId11" xr:uid="{00000000-0004-0000-1F00-00000A000000}"/>
    <hyperlink ref="F144" r:id="rId12" xr:uid="{00000000-0004-0000-1F00-00000B000000}"/>
    <hyperlink ref="F148" r:id="rId13" xr:uid="{00000000-0004-0000-1F00-00000C000000}"/>
    <hyperlink ref="F151" r:id="rId14" xr:uid="{00000000-0004-0000-1F00-00000D000000}"/>
    <hyperlink ref="F154" r:id="rId15" xr:uid="{00000000-0004-0000-1F00-00000E000000}"/>
    <hyperlink ref="F157" r:id="rId16" xr:uid="{00000000-0004-0000-1F00-00000F000000}"/>
    <hyperlink ref="F161" r:id="rId17" xr:uid="{00000000-0004-0000-1F00-000010000000}"/>
    <hyperlink ref="F164" r:id="rId18" xr:uid="{00000000-0004-0000-1F00-000011000000}"/>
    <hyperlink ref="F168" r:id="rId19" xr:uid="{00000000-0004-0000-1F00-000012000000}"/>
    <hyperlink ref="F172" r:id="rId20" xr:uid="{00000000-0004-0000-1F00-000013000000}"/>
    <hyperlink ref="F176" r:id="rId21" xr:uid="{00000000-0004-0000-1F00-000014000000}"/>
    <hyperlink ref="F181" r:id="rId22" xr:uid="{00000000-0004-0000-1F00-000015000000}"/>
    <hyperlink ref="F193" r:id="rId23" xr:uid="{00000000-0004-0000-1F00-000016000000}"/>
    <hyperlink ref="F197" r:id="rId24" xr:uid="{00000000-0004-0000-1F00-000017000000}"/>
    <hyperlink ref="F201" r:id="rId25" xr:uid="{00000000-0004-0000-1F00-000018000000}"/>
    <hyperlink ref="F205" r:id="rId26" xr:uid="{00000000-0004-0000-1F00-000019000000}"/>
    <hyperlink ref="F213" r:id="rId27" xr:uid="{00000000-0004-0000-1F00-00001A000000}"/>
    <hyperlink ref="F221" r:id="rId28" xr:uid="{00000000-0004-0000-1F00-00001B000000}"/>
    <hyperlink ref="F225" r:id="rId29" xr:uid="{00000000-0004-0000-1F00-00001C000000}"/>
    <hyperlink ref="F229" r:id="rId30" xr:uid="{00000000-0004-0000-1F00-00001D000000}"/>
    <hyperlink ref="F233" r:id="rId31" xr:uid="{00000000-0004-0000-1F00-00001E000000}"/>
    <hyperlink ref="F237" r:id="rId32" xr:uid="{00000000-0004-0000-1F00-00001F000000}"/>
    <hyperlink ref="F241" r:id="rId33" xr:uid="{00000000-0004-0000-1F00-000020000000}"/>
    <hyperlink ref="F245" r:id="rId34" xr:uid="{00000000-0004-0000-1F00-000021000000}"/>
    <hyperlink ref="F249" r:id="rId35" xr:uid="{00000000-0004-0000-1F00-000022000000}"/>
    <hyperlink ref="F253" r:id="rId36" xr:uid="{00000000-0004-0000-1F00-000023000000}"/>
    <hyperlink ref="F256" r:id="rId37" xr:uid="{00000000-0004-0000-1F00-000024000000}"/>
    <hyperlink ref="F260" r:id="rId38" xr:uid="{00000000-0004-0000-1F00-000025000000}"/>
    <hyperlink ref="F263" r:id="rId39" xr:uid="{00000000-0004-0000-1F00-000026000000}"/>
    <hyperlink ref="F267" r:id="rId40" xr:uid="{00000000-0004-0000-1F00-000027000000}"/>
    <hyperlink ref="F270" r:id="rId41" xr:uid="{00000000-0004-0000-1F00-000028000000}"/>
    <hyperlink ref="F276" r:id="rId42" xr:uid="{00000000-0004-0000-1F00-000029000000}"/>
    <hyperlink ref="F280" r:id="rId43" xr:uid="{00000000-0004-0000-1F00-00002A000000}"/>
    <hyperlink ref="F286" r:id="rId44" xr:uid="{00000000-0004-0000-1F00-00002B000000}"/>
    <hyperlink ref="F290" r:id="rId45" xr:uid="{00000000-0004-0000-1F00-00002C000000}"/>
    <hyperlink ref="F294" r:id="rId46" xr:uid="{00000000-0004-0000-1F00-00002D000000}"/>
    <hyperlink ref="F298" r:id="rId47" xr:uid="{00000000-0004-0000-1F00-00002E000000}"/>
    <hyperlink ref="F302" r:id="rId48" xr:uid="{00000000-0004-0000-1F00-00002F000000}"/>
    <hyperlink ref="F306" r:id="rId49" xr:uid="{00000000-0004-0000-1F00-000030000000}"/>
    <hyperlink ref="F310" r:id="rId50" xr:uid="{00000000-0004-0000-1F00-000031000000}"/>
    <hyperlink ref="F331" r:id="rId51" xr:uid="{00000000-0004-0000-1F00-000032000000}"/>
    <hyperlink ref="F348" r:id="rId52" xr:uid="{00000000-0004-0000-1F00-000033000000}"/>
    <hyperlink ref="F361" r:id="rId53" xr:uid="{00000000-0004-0000-1F00-000034000000}"/>
    <hyperlink ref="F365" r:id="rId54" xr:uid="{00000000-0004-0000-1F00-000035000000}"/>
    <hyperlink ref="F374" r:id="rId55" xr:uid="{00000000-0004-0000-1F00-000036000000}"/>
    <hyperlink ref="F377" r:id="rId56" xr:uid="{00000000-0004-0000-1F00-000037000000}"/>
    <hyperlink ref="F381" r:id="rId57" xr:uid="{00000000-0004-0000-1F00-000038000000}"/>
    <hyperlink ref="F385" r:id="rId58" xr:uid="{00000000-0004-0000-1F00-000039000000}"/>
    <hyperlink ref="F388" r:id="rId59" xr:uid="{00000000-0004-0000-1F00-00003A000000}"/>
    <hyperlink ref="F391" r:id="rId60" xr:uid="{00000000-0004-0000-1F00-00003B000000}"/>
    <hyperlink ref="F394" r:id="rId61" xr:uid="{00000000-0004-0000-1F00-00003C000000}"/>
    <hyperlink ref="F398" r:id="rId62" xr:uid="{00000000-0004-0000-1F00-00003D000000}"/>
    <hyperlink ref="F401" r:id="rId63" xr:uid="{00000000-0004-0000-1F00-00003E000000}"/>
    <hyperlink ref="F406" r:id="rId64" xr:uid="{00000000-0004-0000-1F00-00003F000000}"/>
    <hyperlink ref="F410" r:id="rId65" xr:uid="{00000000-0004-0000-1F00-000040000000}"/>
    <hyperlink ref="F415" r:id="rId66" xr:uid="{00000000-0004-0000-1F00-000041000000}"/>
    <hyperlink ref="F419" r:id="rId67" xr:uid="{00000000-0004-0000-1F00-000042000000}"/>
    <hyperlink ref="F426" r:id="rId68" xr:uid="{00000000-0004-0000-1F00-000043000000}"/>
    <hyperlink ref="F434" r:id="rId69" xr:uid="{00000000-0004-0000-1F00-000044000000}"/>
    <hyperlink ref="F438" r:id="rId70" xr:uid="{00000000-0004-0000-1F00-000045000000}"/>
    <hyperlink ref="F444" r:id="rId71" xr:uid="{00000000-0004-0000-1F00-000046000000}"/>
    <hyperlink ref="F454" r:id="rId72" xr:uid="{00000000-0004-0000-1F00-000047000000}"/>
    <hyperlink ref="F459" r:id="rId73" xr:uid="{00000000-0004-0000-1F00-000048000000}"/>
    <hyperlink ref="F465" r:id="rId74" xr:uid="{00000000-0004-0000-1F00-000049000000}"/>
    <hyperlink ref="F469" r:id="rId75" xr:uid="{00000000-0004-0000-1F00-00004A000000}"/>
    <hyperlink ref="F472" r:id="rId76" xr:uid="{00000000-0004-0000-1F00-00004B000000}"/>
    <hyperlink ref="F475" r:id="rId77" xr:uid="{00000000-0004-0000-1F00-00004C000000}"/>
    <hyperlink ref="F478" r:id="rId78" xr:uid="{00000000-0004-0000-1F00-00004D000000}"/>
    <hyperlink ref="F481" r:id="rId79" xr:uid="{00000000-0004-0000-1F00-00004E000000}"/>
    <hyperlink ref="F493" r:id="rId80" xr:uid="{00000000-0004-0000-1F00-00004F000000}"/>
    <hyperlink ref="F503" r:id="rId81" xr:uid="{00000000-0004-0000-1F00-000050000000}"/>
    <hyperlink ref="F507" r:id="rId82" xr:uid="{00000000-0004-0000-1F00-000051000000}"/>
    <hyperlink ref="F515" r:id="rId83" xr:uid="{00000000-0004-0000-1F00-000052000000}"/>
    <hyperlink ref="F520" r:id="rId84" xr:uid="{00000000-0004-0000-1F00-000053000000}"/>
    <hyperlink ref="F529" r:id="rId85" xr:uid="{00000000-0004-0000-1F00-000054000000}"/>
    <hyperlink ref="F537" r:id="rId86" xr:uid="{00000000-0004-0000-1F00-000055000000}"/>
    <hyperlink ref="F546" r:id="rId87" xr:uid="{00000000-0004-0000-1F00-000056000000}"/>
    <hyperlink ref="F559" r:id="rId88" xr:uid="{00000000-0004-0000-1F00-000057000000}"/>
    <hyperlink ref="F572" r:id="rId89" xr:uid="{00000000-0004-0000-1F00-000058000000}"/>
    <hyperlink ref="F576" r:id="rId90" xr:uid="{00000000-0004-0000-1F00-000059000000}"/>
    <hyperlink ref="F581" r:id="rId91" xr:uid="{00000000-0004-0000-1F00-00005A000000}"/>
    <hyperlink ref="F588" r:id="rId92" xr:uid="{00000000-0004-0000-1F00-00005B000000}"/>
    <hyperlink ref="F593" r:id="rId93" xr:uid="{00000000-0004-0000-1F00-00005C000000}"/>
    <hyperlink ref="F598" r:id="rId94" xr:uid="{00000000-0004-0000-1F00-00005D000000}"/>
    <hyperlink ref="F602" r:id="rId95" xr:uid="{00000000-0004-0000-1F00-00005E000000}"/>
    <hyperlink ref="F612" r:id="rId96" xr:uid="{00000000-0004-0000-1F00-00005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7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4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181</v>
      </c>
      <c r="AZ2" s="92" t="s">
        <v>5827</v>
      </c>
      <c r="BA2" s="92" t="s">
        <v>5827</v>
      </c>
      <c r="BB2" s="92" t="s">
        <v>29</v>
      </c>
      <c r="BC2" s="92" t="s">
        <v>6516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5829</v>
      </c>
      <c r="BA3" s="92" t="s">
        <v>29</v>
      </c>
      <c r="BB3" s="92" t="s">
        <v>29</v>
      </c>
      <c r="BC3" s="92" t="s">
        <v>6517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5831</v>
      </c>
      <c r="BA4" s="92" t="s">
        <v>29</v>
      </c>
      <c r="BB4" s="92" t="s">
        <v>29</v>
      </c>
      <c r="BC4" s="92" t="s">
        <v>372</v>
      </c>
      <c r="BD4" s="92" t="s">
        <v>21</v>
      </c>
    </row>
    <row r="5" spans="2:56" ht="6.95" customHeight="1">
      <c r="B5" s="21"/>
      <c r="L5" s="21"/>
      <c r="AZ5" s="92" t="s">
        <v>5833</v>
      </c>
      <c r="BA5" s="92" t="s">
        <v>5833</v>
      </c>
      <c r="BB5" s="92" t="s">
        <v>29</v>
      </c>
      <c r="BC5" s="92" t="s">
        <v>6518</v>
      </c>
      <c r="BD5" s="92" t="s">
        <v>21</v>
      </c>
    </row>
    <row r="6" spans="2:56" ht="12" customHeight="1">
      <c r="B6" s="21"/>
      <c r="D6" s="28" t="s">
        <v>16</v>
      </c>
      <c r="L6" s="21"/>
      <c r="AZ6" s="92" t="s">
        <v>5835</v>
      </c>
      <c r="BA6" s="92" t="s">
        <v>5835</v>
      </c>
      <c r="BB6" s="92" t="s">
        <v>29</v>
      </c>
      <c r="BC6" s="92" t="s">
        <v>6519</v>
      </c>
      <c r="BD6" s="92" t="s">
        <v>21</v>
      </c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  <c r="AZ7" s="92" t="s">
        <v>5838</v>
      </c>
      <c r="BA7" s="92" t="s">
        <v>5839</v>
      </c>
      <c r="BB7" s="92" t="s">
        <v>29</v>
      </c>
      <c r="BC7" s="92" t="s">
        <v>543</v>
      </c>
      <c r="BD7" s="92" t="s">
        <v>21</v>
      </c>
    </row>
    <row r="8" spans="2:56" s="1" customFormat="1" ht="12" customHeight="1">
      <c r="B8" s="34"/>
      <c r="D8" s="28" t="s">
        <v>210</v>
      </c>
      <c r="L8" s="34"/>
      <c r="AZ8" s="92" t="s">
        <v>5842</v>
      </c>
      <c r="BA8" s="92" t="s">
        <v>29</v>
      </c>
      <c r="BB8" s="92" t="s">
        <v>29</v>
      </c>
      <c r="BC8" s="92" t="s">
        <v>413</v>
      </c>
      <c r="BD8" s="92" t="s">
        <v>21</v>
      </c>
    </row>
    <row r="9" spans="2:56" s="1" customFormat="1" ht="16.5" customHeight="1">
      <c r="B9" s="34"/>
      <c r="E9" s="310" t="s">
        <v>6520</v>
      </c>
      <c r="F9" s="335"/>
      <c r="G9" s="335"/>
      <c r="H9" s="335"/>
      <c r="L9" s="34"/>
      <c r="AZ9" s="92" t="s">
        <v>5843</v>
      </c>
      <c r="BA9" s="92" t="s">
        <v>29</v>
      </c>
      <c r="BB9" s="92" t="s">
        <v>29</v>
      </c>
      <c r="BC9" s="92" t="s">
        <v>6521</v>
      </c>
      <c r="BD9" s="92" t="s">
        <v>21</v>
      </c>
    </row>
    <row r="10" spans="2:56" s="1" customFormat="1">
      <c r="B10" s="34"/>
      <c r="L10" s="34"/>
      <c r="AZ10" s="92" t="s">
        <v>5846</v>
      </c>
      <c r="BA10" s="92" t="s">
        <v>29</v>
      </c>
      <c r="BB10" s="92" t="s">
        <v>29</v>
      </c>
      <c r="BC10" s="92" t="s">
        <v>6522</v>
      </c>
      <c r="BD10" s="92" t="s">
        <v>21</v>
      </c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  <c r="AZ11" s="92" t="s">
        <v>5848</v>
      </c>
      <c r="BA11" s="92" t="s">
        <v>29</v>
      </c>
      <c r="BB11" s="92" t="s">
        <v>29</v>
      </c>
      <c r="BC11" s="92" t="s">
        <v>6523</v>
      </c>
      <c r="BD11" s="92" t="s">
        <v>21</v>
      </c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  <c r="AZ12" s="92" t="s">
        <v>5852</v>
      </c>
      <c r="BA12" s="92" t="s">
        <v>5852</v>
      </c>
      <c r="BB12" s="92" t="s">
        <v>29</v>
      </c>
      <c r="BC12" s="92" t="s">
        <v>6524</v>
      </c>
      <c r="BD12" s="92" t="s">
        <v>21</v>
      </c>
    </row>
    <row r="13" spans="2:56" s="1" customFormat="1" ht="10.9" customHeight="1">
      <c r="B13" s="34"/>
      <c r="L13" s="34"/>
      <c r="AZ13" s="92" t="s">
        <v>5885</v>
      </c>
      <c r="BA13" s="92" t="s">
        <v>29</v>
      </c>
      <c r="BB13" s="92" t="s">
        <v>29</v>
      </c>
      <c r="BC13" s="92" t="s">
        <v>483</v>
      </c>
      <c r="BD13" s="92" t="s">
        <v>21</v>
      </c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ROUND(J93,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ROUND((SUM(BE93:BE419)),  2)</f>
        <v>0</v>
      </c>
      <c r="I33" s="96">
        <v>0.21</v>
      </c>
      <c r="J33" s="85">
        <f>ROUND(((SUM(BE93:BE419))*I33),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ROUND((SUM(BF93:BF419)),  2)</f>
        <v>0</v>
      </c>
      <c r="I34" s="96">
        <v>0.15</v>
      </c>
      <c r="J34" s="85">
        <f>ROUND(((SUM(BF93:BF419))*I34),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ROUND((SUM(BG93:BG419)),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ROUND((SUM(BH93:BH419)),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ROUND((SUM(BI93:BI419)),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040.53.2 - Přeložka plynovodu STL DN 80 v km 0,670 až 0,700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J93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J94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J95</f>
        <v>0</v>
      </c>
      <c r="L61" s="110"/>
    </row>
    <row r="62" spans="2:47" s="8" customFormat="1" ht="24.95" customHeight="1">
      <c r="B62" s="106"/>
      <c r="D62" s="107" t="s">
        <v>225</v>
      </c>
      <c r="E62" s="108"/>
      <c r="F62" s="108"/>
      <c r="G62" s="108"/>
      <c r="H62" s="108"/>
      <c r="I62" s="108"/>
      <c r="J62" s="109">
        <f>J243</f>
        <v>0</v>
      </c>
      <c r="L62" s="106"/>
    </row>
    <row r="63" spans="2:47" s="9" customFormat="1" ht="19.899999999999999" customHeight="1">
      <c r="B63" s="110"/>
      <c r="D63" s="111" t="s">
        <v>5854</v>
      </c>
      <c r="E63" s="112"/>
      <c r="F63" s="112"/>
      <c r="G63" s="112"/>
      <c r="H63" s="112"/>
      <c r="I63" s="112"/>
      <c r="J63" s="113">
        <f>J244</f>
        <v>0</v>
      </c>
      <c r="L63" s="110"/>
    </row>
    <row r="64" spans="2:47" s="9" customFormat="1" ht="19.899999999999999" customHeight="1">
      <c r="B64" s="110"/>
      <c r="D64" s="111" t="s">
        <v>221</v>
      </c>
      <c r="E64" s="112"/>
      <c r="F64" s="112"/>
      <c r="G64" s="112"/>
      <c r="H64" s="112"/>
      <c r="I64" s="112"/>
      <c r="J64" s="113">
        <f>J248</f>
        <v>0</v>
      </c>
      <c r="L64" s="110"/>
    </row>
    <row r="65" spans="2:12" s="9" customFormat="1" ht="19.899999999999999" customHeight="1">
      <c r="B65" s="110"/>
      <c r="D65" s="111" t="s">
        <v>1345</v>
      </c>
      <c r="E65" s="112"/>
      <c r="F65" s="112"/>
      <c r="G65" s="112"/>
      <c r="H65" s="112"/>
      <c r="I65" s="112"/>
      <c r="J65" s="113">
        <f>J273</f>
        <v>0</v>
      </c>
      <c r="L65" s="110"/>
    </row>
    <row r="66" spans="2:12" s="9" customFormat="1" ht="19.899999999999999" customHeight="1">
      <c r="B66" s="110"/>
      <c r="D66" s="111" t="s">
        <v>223</v>
      </c>
      <c r="E66" s="112"/>
      <c r="F66" s="112"/>
      <c r="G66" s="112"/>
      <c r="H66" s="112"/>
      <c r="I66" s="112"/>
      <c r="J66" s="113">
        <f>J278</f>
        <v>0</v>
      </c>
      <c r="L66" s="110"/>
    </row>
    <row r="67" spans="2:12" s="9" customFormat="1" ht="19.899999999999999" customHeight="1">
      <c r="B67" s="110"/>
      <c r="D67" s="111" t="s">
        <v>224</v>
      </c>
      <c r="E67" s="112"/>
      <c r="F67" s="112"/>
      <c r="G67" s="112"/>
      <c r="H67" s="112"/>
      <c r="I67" s="112"/>
      <c r="J67" s="113">
        <f>J296</f>
        <v>0</v>
      </c>
      <c r="L67" s="110"/>
    </row>
    <row r="68" spans="2:12" s="9" customFormat="1" ht="19.899999999999999" customHeight="1">
      <c r="B68" s="110"/>
      <c r="D68" s="111" t="s">
        <v>2174</v>
      </c>
      <c r="E68" s="112"/>
      <c r="F68" s="112"/>
      <c r="G68" s="112"/>
      <c r="H68" s="112"/>
      <c r="I68" s="112"/>
      <c r="J68" s="113">
        <f>J300</f>
        <v>0</v>
      </c>
      <c r="L68" s="110"/>
    </row>
    <row r="69" spans="2:12" s="8" customFormat="1" ht="24.95" customHeight="1">
      <c r="B69" s="106"/>
      <c r="D69" s="107" t="s">
        <v>227</v>
      </c>
      <c r="E69" s="108"/>
      <c r="F69" s="108"/>
      <c r="G69" s="108"/>
      <c r="H69" s="108"/>
      <c r="I69" s="108"/>
      <c r="J69" s="109">
        <f>J304</f>
        <v>0</v>
      </c>
      <c r="L69" s="106"/>
    </row>
    <row r="70" spans="2:12" s="9" customFormat="1" ht="19.899999999999999" customHeight="1">
      <c r="B70" s="110"/>
      <c r="D70" s="111" t="s">
        <v>228</v>
      </c>
      <c r="E70" s="112"/>
      <c r="F70" s="112"/>
      <c r="G70" s="112"/>
      <c r="H70" s="112"/>
      <c r="I70" s="112"/>
      <c r="J70" s="113">
        <f>J305</f>
        <v>0</v>
      </c>
      <c r="L70" s="110"/>
    </row>
    <row r="71" spans="2:12" s="9" customFormat="1" ht="19.899999999999999" customHeight="1">
      <c r="B71" s="110"/>
      <c r="D71" s="111" t="s">
        <v>3191</v>
      </c>
      <c r="E71" s="112"/>
      <c r="F71" s="112"/>
      <c r="G71" s="112"/>
      <c r="H71" s="112"/>
      <c r="I71" s="112"/>
      <c r="J71" s="113">
        <f>J313</f>
        <v>0</v>
      </c>
      <c r="L71" s="110"/>
    </row>
    <row r="72" spans="2:12" s="9" customFormat="1" ht="19.899999999999999" customHeight="1">
      <c r="B72" s="110"/>
      <c r="D72" s="111" t="s">
        <v>2416</v>
      </c>
      <c r="E72" s="112"/>
      <c r="F72" s="112"/>
      <c r="G72" s="112"/>
      <c r="H72" s="112"/>
      <c r="I72" s="112"/>
      <c r="J72" s="113">
        <f>J405</f>
        <v>0</v>
      </c>
      <c r="L72" s="110"/>
    </row>
    <row r="73" spans="2:12" s="8" customFormat="1" ht="24.95" customHeight="1">
      <c r="B73" s="106"/>
      <c r="D73" s="107" t="s">
        <v>1348</v>
      </c>
      <c r="E73" s="108"/>
      <c r="F73" s="108"/>
      <c r="G73" s="108"/>
      <c r="H73" s="108"/>
      <c r="I73" s="108"/>
      <c r="J73" s="109">
        <f>J414</f>
        <v>0</v>
      </c>
      <c r="L73" s="106"/>
    </row>
    <row r="74" spans="2:12" s="1" customFormat="1" ht="21.75" customHeight="1">
      <c r="B74" s="34"/>
      <c r="L74" s="34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4"/>
    </row>
    <row r="79" spans="2:12" s="1" customFormat="1" ht="6.95" customHeight="1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34"/>
    </row>
    <row r="80" spans="2:12" s="1" customFormat="1" ht="24.95" customHeight="1">
      <c r="B80" s="34"/>
      <c r="C80" s="22" t="s">
        <v>229</v>
      </c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16</v>
      </c>
      <c r="L82" s="34"/>
    </row>
    <row r="83" spans="2:65" s="1" customFormat="1" ht="16.5" customHeight="1">
      <c r="B83" s="34"/>
      <c r="E83" s="336" t="str">
        <f>E7</f>
        <v>Opatření Zátor-Loučky, OHO, Dílčí stavba 02.040 Opatření v úseku Zátor - Loučky</v>
      </c>
      <c r="F83" s="337"/>
      <c r="G83" s="337"/>
      <c r="H83" s="337"/>
      <c r="L83" s="34"/>
    </row>
    <row r="84" spans="2:65" s="1" customFormat="1" ht="12" customHeight="1">
      <c r="B84" s="34"/>
      <c r="C84" s="28" t="s">
        <v>210</v>
      </c>
      <c r="L84" s="34"/>
    </row>
    <row r="85" spans="2:65" s="1" customFormat="1" ht="16.5" customHeight="1">
      <c r="B85" s="34"/>
      <c r="E85" s="310" t="str">
        <f>E9</f>
        <v>040.53.2 - Přeložka plynovodu STL DN 80 v km 0,670 až 0,700</v>
      </c>
      <c r="F85" s="335"/>
      <c r="G85" s="335"/>
      <c r="H85" s="335"/>
      <c r="L85" s="34"/>
    </row>
    <row r="86" spans="2:65" s="1" customFormat="1" ht="6.95" customHeight="1">
      <c r="B86" s="34"/>
      <c r="L86" s="34"/>
    </row>
    <row r="87" spans="2:65" s="1" customFormat="1" ht="12" customHeight="1">
      <c r="B87" s="34"/>
      <c r="C87" s="28" t="s">
        <v>22</v>
      </c>
      <c r="F87" s="26" t="str">
        <f>F12</f>
        <v>Zátor</v>
      </c>
      <c r="I87" s="28" t="s">
        <v>24</v>
      </c>
      <c r="J87" s="51">
        <f>IF(J12="","",J12)</f>
        <v>45897</v>
      </c>
      <c r="L87" s="34"/>
    </row>
    <row r="88" spans="2:65" s="1" customFormat="1" ht="6.95" customHeight="1">
      <c r="B88" s="34"/>
      <c r="L88" s="34"/>
    </row>
    <row r="89" spans="2:65" s="1" customFormat="1" ht="15.2" customHeight="1">
      <c r="B89" s="34"/>
      <c r="C89" s="28" t="s">
        <v>27</v>
      </c>
      <c r="F89" s="26" t="str">
        <f>E15</f>
        <v>Povodí Odry, státní podnik</v>
      </c>
      <c r="I89" s="28" t="s">
        <v>34</v>
      </c>
      <c r="J89" s="32" t="str">
        <f>E21</f>
        <v>AQUATIS, a.s.</v>
      </c>
      <c r="L89" s="34"/>
    </row>
    <row r="90" spans="2:65" s="1" customFormat="1" ht="25.7" customHeight="1">
      <c r="B90" s="34"/>
      <c r="C90" s="28" t="s">
        <v>32</v>
      </c>
      <c r="F90" s="26" t="str">
        <f>IF(E18="","",E18)</f>
        <v>Vyplň údaj</v>
      </c>
      <c r="I90" s="28" t="s">
        <v>37</v>
      </c>
      <c r="J90" s="32" t="str">
        <f>E24</f>
        <v>Ing. Michal Jendruščák</v>
      </c>
      <c r="L90" s="34"/>
    </row>
    <row r="91" spans="2:65" s="1" customFormat="1" ht="10.35" customHeight="1">
      <c r="B91" s="34"/>
      <c r="L91" s="34"/>
    </row>
    <row r="92" spans="2:65" s="10" customFormat="1" ht="29.25" customHeight="1">
      <c r="B92" s="114"/>
      <c r="C92" s="115" t="s">
        <v>230</v>
      </c>
      <c r="D92" s="116" t="s">
        <v>60</v>
      </c>
      <c r="E92" s="116" t="s">
        <v>56</v>
      </c>
      <c r="F92" s="116" t="s">
        <v>57</v>
      </c>
      <c r="G92" s="116" t="s">
        <v>231</v>
      </c>
      <c r="H92" s="116" t="s">
        <v>232</v>
      </c>
      <c r="I92" s="116" t="s">
        <v>233</v>
      </c>
      <c r="J92" s="116" t="s">
        <v>214</v>
      </c>
      <c r="K92" s="117" t="s">
        <v>234</v>
      </c>
      <c r="L92" s="114"/>
      <c r="M92" s="58" t="s">
        <v>29</v>
      </c>
      <c r="N92" s="59" t="s">
        <v>45</v>
      </c>
      <c r="O92" s="59" t="s">
        <v>235</v>
      </c>
      <c r="P92" s="59" t="s">
        <v>236</v>
      </c>
      <c r="Q92" s="59" t="s">
        <v>237</v>
      </c>
      <c r="R92" s="59" t="s">
        <v>238</v>
      </c>
      <c r="S92" s="59" t="s">
        <v>239</v>
      </c>
      <c r="T92" s="60" t="s">
        <v>240</v>
      </c>
    </row>
    <row r="93" spans="2:65" s="1" customFormat="1" ht="22.9" customHeight="1">
      <c r="B93" s="34"/>
      <c r="C93" s="63" t="s">
        <v>241</v>
      </c>
      <c r="J93" s="118">
        <f>BK93</f>
        <v>0</v>
      </c>
      <c r="L93" s="34"/>
      <c r="M93" s="61"/>
      <c r="N93" s="52"/>
      <c r="O93" s="52"/>
      <c r="P93" s="119">
        <f>P94+P243+P304+P414</f>
        <v>0</v>
      </c>
      <c r="Q93" s="52"/>
      <c r="R93" s="119">
        <f>R94+R243+R304+R414</f>
        <v>90.353033999999994</v>
      </c>
      <c r="S93" s="52"/>
      <c r="T93" s="120">
        <f>T94+T243+T304+T414</f>
        <v>42.5</v>
      </c>
      <c r="AT93" s="18" t="s">
        <v>74</v>
      </c>
      <c r="AU93" s="18" t="s">
        <v>215</v>
      </c>
      <c r="BK93" s="121">
        <f>BK94+BK243+BK304+BK414</f>
        <v>0</v>
      </c>
    </row>
    <row r="94" spans="2:65" s="11" customFormat="1" ht="25.9" customHeight="1">
      <c r="B94" s="122"/>
      <c r="D94" s="123" t="s">
        <v>74</v>
      </c>
      <c r="E94" s="124" t="s">
        <v>242</v>
      </c>
      <c r="F94" s="124" t="s">
        <v>243</v>
      </c>
      <c r="I94" s="125"/>
      <c r="J94" s="126">
        <f>BK94</f>
        <v>0</v>
      </c>
      <c r="L94" s="122"/>
      <c r="M94" s="127"/>
      <c r="P94" s="128">
        <f>P95</f>
        <v>0</v>
      </c>
      <c r="R94" s="128">
        <f>R95</f>
        <v>65.448797999999996</v>
      </c>
      <c r="T94" s="129">
        <f>T95</f>
        <v>42.5</v>
      </c>
      <c r="AR94" s="123" t="s">
        <v>83</v>
      </c>
      <c r="AT94" s="130" t="s">
        <v>74</v>
      </c>
      <c r="AU94" s="130" t="s">
        <v>75</v>
      </c>
      <c r="AY94" s="123" t="s">
        <v>244</v>
      </c>
      <c r="BK94" s="131">
        <f>BK95</f>
        <v>0</v>
      </c>
    </row>
    <row r="95" spans="2:65" s="11" customFormat="1" ht="22.9" customHeight="1">
      <c r="B95" s="122"/>
      <c r="D95" s="123" t="s">
        <v>74</v>
      </c>
      <c r="E95" s="132" t="s">
        <v>83</v>
      </c>
      <c r="F95" s="132" t="s">
        <v>245</v>
      </c>
      <c r="I95" s="125"/>
      <c r="J95" s="133">
        <f>BK95</f>
        <v>0</v>
      </c>
      <c r="L95" s="122"/>
      <c r="M95" s="127"/>
      <c r="P95" s="128">
        <f>SUM(P96:P242)</f>
        <v>0</v>
      </c>
      <c r="R95" s="128">
        <f>SUM(R96:R242)</f>
        <v>65.448797999999996</v>
      </c>
      <c r="T95" s="129">
        <f>SUM(T96:T242)</f>
        <v>42.5</v>
      </c>
      <c r="AR95" s="123" t="s">
        <v>83</v>
      </c>
      <c r="AT95" s="130" t="s">
        <v>74</v>
      </c>
      <c r="AU95" s="130" t="s">
        <v>83</v>
      </c>
      <c r="AY95" s="123" t="s">
        <v>244</v>
      </c>
      <c r="BK95" s="131">
        <f>SUM(BK96:BK242)</f>
        <v>0</v>
      </c>
    </row>
    <row r="96" spans="2:65" s="1" customFormat="1" ht="16.5" customHeight="1">
      <c r="B96" s="34"/>
      <c r="C96" s="134" t="s">
        <v>83</v>
      </c>
      <c r="D96" s="134" t="s">
        <v>246</v>
      </c>
      <c r="E96" s="135" t="s">
        <v>5855</v>
      </c>
      <c r="F96" s="136" t="s">
        <v>5856</v>
      </c>
      <c r="G96" s="137" t="s">
        <v>249</v>
      </c>
      <c r="H96" s="138">
        <v>34</v>
      </c>
      <c r="I96" s="139"/>
      <c r="J96" s="140">
        <f>ROUND(I96*H96,2)</f>
        <v>0</v>
      </c>
      <c r="K96" s="136" t="s">
        <v>250</v>
      </c>
      <c r="L96" s="34"/>
      <c r="M96" s="141" t="s">
        <v>29</v>
      </c>
      <c r="N96" s="142" t="s">
        <v>46</v>
      </c>
      <c r="P96" s="143">
        <f>O96*H96</f>
        <v>0</v>
      </c>
      <c r="Q96" s="143">
        <v>0</v>
      </c>
      <c r="R96" s="143">
        <f>Q96*H96</f>
        <v>0</v>
      </c>
      <c r="S96" s="143">
        <v>0.28999999999999998</v>
      </c>
      <c r="T96" s="144">
        <f>S96*H96</f>
        <v>9.86</v>
      </c>
      <c r="AR96" s="145" t="s">
        <v>251</v>
      </c>
      <c r="AT96" s="145" t="s">
        <v>246</v>
      </c>
      <c r="AU96" s="145" t="s">
        <v>21</v>
      </c>
      <c r="AY96" s="18" t="s">
        <v>244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83</v>
      </c>
      <c r="BK96" s="146">
        <f>ROUND(I96*H96,2)</f>
        <v>0</v>
      </c>
      <c r="BL96" s="18" t="s">
        <v>251</v>
      </c>
      <c r="BM96" s="145" t="s">
        <v>6525</v>
      </c>
    </row>
    <row r="97" spans="2:65" s="1" customFormat="1" ht="19.5">
      <c r="B97" s="34"/>
      <c r="D97" s="147" t="s">
        <v>253</v>
      </c>
      <c r="F97" s="148" t="s">
        <v>5858</v>
      </c>
      <c r="I97" s="149"/>
      <c r="L97" s="34"/>
      <c r="M97" s="150"/>
      <c r="T97" s="55"/>
      <c r="AT97" s="18" t="s">
        <v>253</v>
      </c>
      <c r="AU97" s="18" t="s">
        <v>21</v>
      </c>
    </row>
    <row r="98" spans="2:65" s="1" customFormat="1">
      <c r="B98" s="34"/>
      <c r="D98" s="151" t="s">
        <v>255</v>
      </c>
      <c r="F98" s="152" t="s">
        <v>5859</v>
      </c>
      <c r="I98" s="149"/>
      <c r="L98" s="34"/>
      <c r="M98" s="150"/>
      <c r="T98" s="55"/>
      <c r="AT98" s="18" t="s">
        <v>255</v>
      </c>
      <c r="AU98" s="18" t="s">
        <v>21</v>
      </c>
    </row>
    <row r="99" spans="2:65" s="12" customFormat="1">
      <c r="B99" s="153"/>
      <c r="D99" s="147" t="s">
        <v>262</v>
      </c>
      <c r="E99" s="154" t="s">
        <v>29</v>
      </c>
      <c r="F99" s="155" t="s">
        <v>6526</v>
      </c>
      <c r="H99" s="156">
        <v>34</v>
      </c>
      <c r="I99" s="157"/>
      <c r="L99" s="153"/>
      <c r="M99" s="158"/>
      <c r="T99" s="159"/>
      <c r="AT99" s="154" t="s">
        <v>262</v>
      </c>
      <c r="AU99" s="154" t="s">
        <v>21</v>
      </c>
      <c r="AV99" s="12" t="s">
        <v>21</v>
      </c>
      <c r="AW99" s="12" t="s">
        <v>36</v>
      </c>
      <c r="AX99" s="12" t="s">
        <v>83</v>
      </c>
      <c r="AY99" s="154" t="s">
        <v>244</v>
      </c>
    </row>
    <row r="100" spans="2:65" s="1" customFormat="1" ht="16.5" customHeight="1">
      <c r="B100" s="34"/>
      <c r="C100" s="134" t="s">
        <v>21</v>
      </c>
      <c r="D100" s="134" t="s">
        <v>246</v>
      </c>
      <c r="E100" s="135" t="s">
        <v>5863</v>
      </c>
      <c r="F100" s="136" t="s">
        <v>5864</v>
      </c>
      <c r="G100" s="137" t="s">
        <v>249</v>
      </c>
      <c r="H100" s="138">
        <v>34</v>
      </c>
      <c r="I100" s="139"/>
      <c r="J100" s="140">
        <f>ROUND(I100*H100,2)</f>
        <v>0</v>
      </c>
      <c r="K100" s="136" t="s">
        <v>250</v>
      </c>
      <c r="L100" s="34"/>
      <c r="M100" s="141" t="s">
        <v>29</v>
      </c>
      <c r="N100" s="142" t="s">
        <v>46</v>
      </c>
      <c r="P100" s="143">
        <f>O100*H100</f>
        <v>0</v>
      </c>
      <c r="Q100" s="143">
        <v>0</v>
      </c>
      <c r="R100" s="143">
        <f>Q100*H100</f>
        <v>0</v>
      </c>
      <c r="S100" s="143">
        <v>0.625</v>
      </c>
      <c r="T100" s="144">
        <f>S100*H100</f>
        <v>21.25</v>
      </c>
      <c r="AR100" s="145" t="s">
        <v>251</v>
      </c>
      <c r="AT100" s="145" t="s">
        <v>246</v>
      </c>
      <c r="AU100" s="145" t="s">
        <v>21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6527</v>
      </c>
    </row>
    <row r="101" spans="2:65" s="1" customFormat="1" ht="19.5">
      <c r="B101" s="34"/>
      <c r="D101" s="147" t="s">
        <v>253</v>
      </c>
      <c r="F101" s="148" t="s">
        <v>5866</v>
      </c>
      <c r="I101" s="149"/>
      <c r="L101" s="34"/>
      <c r="M101" s="150"/>
      <c r="T101" s="55"/>
      <c r="AT101" s="18" t="s">
        <v>253</v>
      </c>
      <c r="AU101" s="18" t="s">
        <v>21</v>
      </c>
    </row>
    <row r="102" spans="2:65" s="1" customFormat="1">
      <c r="B102" s="34"/>
      <c r="D102" s="151" t="s">
        <v>255</v>
      </c>
      <c r="F102" s="152" t="s">
        <v>5867</v>
      </c>
      <c r="I102" s="149"/>
      <c r="L102" s="34"/>
      <c r="M102" s="150"/>
      <c r="T102" s="55"/>
      <c r="AT102" s="18" t="s">
        <v>255</v>
      </c>
      <c r="AU102" s="18" t="s">
        <v>21</v>
      </c>
    </row>
    <row r="103" spans="2:65" s="12" customFormat="1">
      <c r="B103" s="153"/>
      <c r="D103" s="147" t="s">
        <v>262</v>
      </c>
      <c r="E103" s="154" t="s">
        <v>29</v>
      </c>
      <c r="F103" s="155" t="s">
        <v>6526</v>
      </c>
      <c r="H103" s="156">
        <v>34</v>
      </c>
      <c r="I103" s="157"/>
      <c r="L103" s="153"/>
      <c r="M103" s="158"/>
      <c r="T103" s="159"/>
      <c r="AT103" s="154" t="s">
        <v>262</v>
      </c>
      <c r="AU103" s="154" t="s">
        <v>21</v>
      </c>
      <c r="AV103" s="12" t="s">
        <v>21</v>
      </c>
      <c r="AW103" s="12" t="s">
        <v>36</v>
      </c>
      <c r="AX103" s="12" t="s">
        <v>83</v>
      </c>
      <c r="AY103" s="154" t="s">
        <v>244</v>
      </c>
    </row>
    <row r="104" spans="2:65" s="1" customFormat="1" ht="16.5" customHeight="1">
      <c r="B104" s="34"/>
      <c r="C104" s="134" t="s">
        <v>264</v>
      </c>
      <c r="D104" s="134" t="s">
        <v>246</v>
      </c>
      <c r="E104" s="135" t="s">
        <v>5868</v>
      </c>
      <c r="F104" s="136" t="s">
        <v>5869</v>
      </c>
      <c r="G104" s="137" t="s">
        <v>249</v>
      </c>
      <c r="H104" s="138">
        <v>34</v>
      </c>
      <c r="I104" s="139"/>
      <c r="J104" s="140">
        <f>ROUND(I104*H104,2)</f>
        <v>0</v>
      </c>
      <c r="K104" s="136" t="s">
        <v>250</v>
      </c>
      <c r="L104" s="34"/>
      <c r="M104" s="141" t="s">
        <v>29</v>
      </c>
      <c r="N104" s="142" t="s">
        <v>46</v>
      </c>
      <c r="P104" s="143">
        <f>O104*H104</f>
        <v>0</v>
      </c>
      <c r="Q104" s="143">
        <v>0</v>
      </c>
      <c r="R104" s="143">
        <f>Q104*H104</f>
        <v>0</v>
      </c>
      <c r="S104" s="143">
        <v>0.22</v>
      </c>
      <c r="T104" s="144">
        <f>S104*H104</f>
        <v>7.48</v>
      </c>
      <c r="AR104" s="145" t="s">
        <v>251</v>
      </c>
      <c r="AT104" s="145" t="s">
        <v>246</v>
      </c>
      <c r="AU104" s="145" t="s">
        <v>21</v>
      </c>
      <c r="AY104" s="18" t="s">
        <v>244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83</v>
      </c>
      <c r="BK104" s="146">
        <f>ROUND(I104*H104,2)</f>
        <v>0</v>
      </c>
      <c r="BL104" s="18" t="s">
        <v>251</v>
      </c>
      <c r="BM104" s="145" t="s">
        <v>6528</v>
      </c>
    </row>
    <row r="105" spans="2:65" s="1" customFormat="1" ht="19.5">
      <c r="B105" s="34"/>
      <c r="D105" s="147" t="s">
        <v>253</v>
      </c>
      <c r="F105" s="148" t="s">
        <v>5871</v>
      </c>
      <c r="I105" s="149"/>
      <c r="L105" s="34"/>
      <c r="M105" s="150"/>
      <c r="T105" s="55"/>
      <c r="AT105" s="18" t="s">
        <v>253</v>
      </c>
      <c r="AU105" s="18" t="s">
        <v>21</v>
      </c>
    </row>
    <row r="106" spans="2:65" s="1" customFormat="1">
      <c r="B106" s="34"/>
      <c r="D106" s="151" t="s">
        <v>255</v>
      </c>
      <c r="F106" s="152" t="s">
        <v>5872</v>
      </c>
      <c r="I106" s="149"/>
      <c r="L106" s="34"/>
      <c r="M106" s="150"/>
      <c r="T106" s="55"/>
      <c r="AT106" s="18" t="s">
        <v>255</v>
      </c>
      <c r="AU106" s="18" t="s">
        <v>21</v>
      </c>
    </row>
    <row r="107" spans="2:65" s="12" customFormat="1">
      <c r="B107" s="153"/>
      <c r="D107" s="147" t="s">
        <v>262</v>
      </c>
      <c r="E107" s="154" t="s">
        <v>29</v>
      </c>
      <c r="F107" s="155" t="s">
        <v>6526</v>
      </c>
      <c r="H107" s="156">
        <v>34</v>
      </c>
      <c r="I107" s="157"/>
      <c r="L107" s="153"/>
      <c r="M107" s="158"/>
      <c r="T107" s="159"/>
      <c r="AT107" s="154" t="s">
        <v>262</v>
      </c>
      <c r="AU107" s="154" t="s">
        <v>21</v>
      </c>
      <c r="AV107" s="12" t="s">
        <v>21</v>
      </c>
      <c r="AW107" s="12" t="s">
        <v>36</v>
      </c>
      <c r="AX107" s="12" t="s">
        <v>83</v>
      </c>
      <c r="AY107" s="154" t="s">
        <v>244</v>
      </c>
    </row>
    <row r="108" spans="2:65" s="1" customFormat="1" ht="16.5" customHeight="1">
      <c r="B108" s="34"/>
      <c r="C108" s="134" t="s">
        <v>251</v>
      </c>
      <c r="D108" s="134" t="s">
        <v>246</v>
      </c>
      <c r="E108" s="135" t="s">
        <v>5880</v>
      </c>
      <c r="F108" s="136" t="s">
        <v>5881</v>
      </c>
      <c r="G108" s="137" t="s">
        <v>249</v>
      </c>
      <c r="H108" s="138">
        <v>34</v>
      </c>
      <c r="I108" s="139"/>
      <c r="J108" s="140">
        <f>ROUND(I108*H108,2)</f>
        <v>0</v>
      </c>
      <c r="K108" s="136" t="s">
        <v>250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1.0000000000000001E-5</v>
      </c>
      <c r="R108" s="143">
        <f>Q108*H108</f>
        <v>3.4000000000000002E-4</v>
      </c>
      <c r="S108" s="143">
        <v>0.115</v>
      </c>
      <c r="T108" s="144">
        <f>S108*H108</f>
        <v>3.91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6529</v>
      </c>
    </row>
    <row r="109" spans="2:65" s="1" customFormat="1" ht="19.5">
      <c r="B109" s="34"/>
      <c r="D109" s="147" t="s">
        <v>253</v>
      </c>
      <c r="F109" s="148" t="s">
        <v>5883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>
      <c r="B110" s="34"/>
      <c r="D110" s="151" t="s">
        <v>255</v>
      </c>
      <c r="F110" s="152" t="s">
        <v>5884</v>
      </c>
      <c r="I110" s="149"/>
      <c r="L110" s="34"/>
      <c r="M110" s="150"/>
      <c r="T110" s="55"/>
      <c r="AT110" s="18" t="s">
        <v>255</v>
      </c>
      <c r="AU110" s="18" t="s">
        <v>21</v>
      </c>
    </row>
    <row r="111" spans="2:65" s="12" customFormat="1">
      <c r="B111" s="153"/>
      <c r="D111" s="147" t="s">
        <v>262</v>
      </c>
      <c r="E111" s="154" t="s">
        <v>5885</v>
      </c>
      <c r="F111" s="155" t="s">
        <v>6526</v>
      </c>
      <c r="H111" s="156">
        <v>34</v>
      </c>
      <c r="I111" s="157"/>
      <c r="L111" s="153"/>
      <c r="M111" s="158"/>
      <c r="T111" s="159"/>
      <c r="AT111" s="154" t="s">
        <v>262</v>
      </c>
      <c r="AU111" s="154" t="s">
        <v>21</v>
      </c>
      <c r="AV111" s="12" t="s">
        <v>21</v>
      </c>
      <c r="AW111" s="12" t="s">
        <v>36</v>
      </c>
      <c r="AX111" s="12" t="s">
        <v>83</v>
      </c>
      <c r="AY111" s="154" t="s">
        <v>244</v>
      </c>
    </row>
    <row r="112" spans="2:65" s="1" customFormat="1" ht="16.5" customHeight="1">
      <c r="B112" s="34"/>
      <c r="C112" s="134" t="s">
        <v>279</v>
      </c>
      <c r="D112" s="134" t="s">
        <v>246</v>
      </c>
      <c r="E112" s="135" t="s">
        <v>1349</v>
      </c>
      <c r="F112" s="136" t="s">
        <v>1350</v>
      </c>
      <c r="G112" s="137" t="s">
        <v>1351</v>
      </c>
      <c r="H112" s="138">
        <v>30</v>
      </c>
      <c r="I112" s="139"/>
      <c r="J112" s="140">
        <f>ROUND(I112*H112,2)</f>
        <v>0</v>
      </c>
      <c r="K112" s="136" t="s">
        <v>250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3.0000000000000001E-5</v>
      </c>
      <c r="R112" s="143">
        <f>Q112*H112</f>
        <v>8.9999999999999998E-4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6530</v>
      </c>
    </row>
    <row r="113" spans="2:65" s="1" customFormat="1">
      <c r="B113" s="34"/>
      <c r="D113" s="147" t="s">
        <v>253</v>
      </c>
      <c r="F113" s="148" t="s">
        <v>1353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" customFormat="1">
      <c r="B114" s="34"/>
      <c r="D114" s="151" t="s">
        <v>255</v>
      </c>
      <c r="F114" s="152" t="s">
        <v>1354</v>
      </c>
      <c r="I114" s="149"/>
      <c r="L114" s="34"/>
      <c r="M114" s="150"/>
      <c r="T114" s="55"/>
      <c r="AT114" s="18" t="s">
        <v>255</v>
      </c>
      <c r="AU114" s="18" t="s">
        <v>21</v>
      </c>
    </row>
    <row r="115" spans="2:65" s="1" customFormat="1" ht="16.5" customHeight="1">
      <c r="B115" s="34"/>
      <c r="C115" s="134" t="s">
        <v>286</v>
      </c>
      <c r="D115" s="134" t="s">
        <v>246</v>
      </c>
      <c r="E115" s="135" t="s">
        <v>1356</v>
      </c>
      <c r="F115" s="136" t="s">
        <v>1357</v>
      </c>
      <c r="G115" s="137" t="s">
        <v>1358</v>
      </c>
      <c r="H115" s="138">
        <v>3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6531</v>
      </c>
    </row>
    <row r="116" spans="2:65" s="1" customFormat="1">
      <c r="B116" s="34"/>
      <c r="D116" s="147" t="s">
        <v>253</v>
      </c>
      <c r="F116" s="148" t="s">
        <v>1360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>
      <c r="B117" s="34"/>
      <c r="D117" s="151" t="s">
        <v>255</v>
      </c>
      <c r="F117" s="152" t="s">
        <v>1361</v>
      </c>
      <c r="I117" s="149"/>
      <c r="L117" s="34"/>
      <c r="M117" s="150"/>
      <c r="T117" s="55"/>
      <c r="AT117" s="18" t="s">
        <v>255</v>
      </c>
      <c r="AU117" s="18" t="s">
        <v>21</v>
      </c>
    </row>
    <row r="118" spans="2:65" s="1" customFormat="1" ht="16.5" customHeight="1">
      <c r="B118" s="34"/>
      <c r="C118" s="134" t="s">
        <v>293</v>
      </c>
      <c r="D118" s="134" t="s">
        <v>246</v>
      </c>
      <c r="E118" s="135" t="s">
        <v>5904</v>
      </c>
      <c r="F118" s="136" t="s">
        <v>5905</v>
      </c>
      <c r="G118" s="137" t="s">
        <v>591</v>
      </c>
      <c r="H118" s="138">
        <v>10</v>
      </c>
      <c r="I118" s="139"/>
      <c r="J118" s="140">
        <f>ROUND(I118*H118,2)</f>
        <v>0</v>
      </c>
      <c r="K118" s="136" t="s">
        <v>250</v>
      </c>
      <c r="L118" s="34"/>
      <c r="M118" s="141" t="s">
        <v>29</v>
      </c>
      <c r="N118" s="142" t="s">
        <v>46</v>
      </c>
      <c r="P118" s="143">
        <f>O118*H118</f>
        <v>0</v>
      </c>
      <c r="Q118" s="143">
        <v>3.6900000000000002E-2</v>
      </c>
      <c r="R118" s="143">
        <f>Q118*H118</f>
        <v>0.36899999999999999</v>
      </c>
      <c r="S118" s="143">
        <v>0</v>
      </c>
      <c r="T118" s="144">
        <f>S118*H118</f>
        <v>0</v>
      </c>
      <c r="AR118" s="145" t="s">
        <v>251</v>
      </c>
      <c r="AT118" s="145" t="s">
        <v>246</v>
      </c>
      <c r="AU118" s="145" t="s">
        <v>21</v>
      </c>
      <c r="AY118" s="18" t="s">
        <v>244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83</v>
      </c>
      <c r="BK118" s="146">
        <f>ROUND(I118*H118,2)</f>
        <v>0</v>
      </c>
      <c r="BL118" s="18" t="s">
        <v>251</v>
      </c>
      <c r="BM118" s="145" t="s">
        <v>6532</v>
      </c>
    </row>
    <row r="119" spans="2:65" s="1" customFormat="1" ht="29.25">
      <c r="B119" s="34"/>
      <c r="D119" s="147" t="s">
        <v>253</v>
      </c>
      <c r="F119" s="148" t="s">
        <v>5907</v>
      </c>
      <c r="I119" s="149"/>
      <c r="L119" s="34"/>
      <c r="M119" s="150"/>
      <c r="T119" s="55"/>
      <c r="AT119" s="18" t="s">
        <v>253</v>
      </c>
      <c r="AU119" s="18" t="s">
        <v>21</v>
      </c>
    </row>
    <row r="120" spans="2:65" s="1" customFormat="1">
      <c r="B120" s="34"/>
      <c r="D120" s="151" t="s">
        <v>255</v>
      </c>
      <c r="F120" s="152" t="s">
        <v>5908</v>
      </c>
      <c r="I120" s="149"/>
      <c r="L120" s="34"/>
      <c r="M120" s="150"/>
      <c r="T120" s="55"/>
      <c r="AT120" s="18" t="s">
        <v>255</v>
      </c>
      <c r="AU120" s="18" t="s">
        <v>21</v>
      </c>
    </row>
    <row r="121" spans="2:65" s="12" customFormat="1">
      <c r="B121" s="153"/>
      <c r="D121" s="147" t="s">
        <v>262</v>
      </c>
      <c r="E121" s="154" t="s">
        <v>29</v>
      </c>
      <c r="F121" s="155" t="s">
        <v>314</v>
      </c>
      <c r="H121" s="156">
        <v>10</v>
      </c>
      <c r="I121" s="157"/>
      <c r="L121" s="153"/>
      <c r="M121" s="158"/>
      <c r="T121" s="159"/>
      <c r="AT121" s="154" t="s">
        <v>262</v>
      </c>
      <c r="AU121" s="154" t="s">
        <v>21</v>
      </c>
      <c r="AV121" s="12" t="s">
        <v>21</v>
      </c>
      <c r="AW121" s="12" t="s">
        <v>36</v>
      </c>
      <c r="AX121" s="12" t="s">
        <v>83</v>
      </c>
      <c r="AY121" s="154" t="s">
        <v>244</v>
      </c>
    </row>
    <row r="122" spans="2:65" s="1" customFormat="1" ht="16.5" customHeight="1">
      <c r="B122" s="34"/>
      <c r="C122" s="134" t="s">
        <v>300</v>
      </c>
      <c r="D122" s="134" t="s">
        <v>246</v>
      </c>
      <c r="E122" s="135" t="s">
        <v>5929</v>
      </c>
      <c r="F122" s="136" t="s">
        <v>5930</v>
      </c>
      <c r="G122" s="137" t="s">
        <v>591</v>
      </c>
      <c r="H122" s="138">
        <v>50</v>
      </c>
      <c r="I122" s="139"/>
      <c r="J122" s="140">
        <f>ROUND(I122*H122,2)</f>
        <v>0</v>
      </c>
      <c r="K122" s="136" t="s">
        <v>250</v>
      </c>
      <c r="L122" s="34"/>
      <c r="M122" s="141" t="s">
        <v>29</v>
      </c>
      <c r="N122" s="142" t="s">
        <v>46</v>
      </c>
      <c r="P122" s="143">
        <f>O122*H122</f>
        <v>0</v>
      </c>
      <c r="Q122" s="143">
        <v>2.1000000000000001E-4</v>
      </c>
      <c r="R122" s="143">
        <f>Q122*H122</f>
        <v>1.0500000000000001E-2</v>
      </c>
      <c r="S122" s="143">
        <v>0</v>
      </c>
      <c r="T122" s="144">
        <f>S122*H122</f>
        <v>0</v>
      </c>
      <c r="AR122" s="145" t="s">
        <v>251</v>
      </c>
      <c r="AT122" s="145" t="s">
        <v>246</v>
      </c>
      <c r="AU122" s="145" t="s">
        <v>21</v>
      </c>
      <c r="AY122" s="18" t="s">
        <v>244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83</v>
      </c>
      <c r="BK122" s="146">
        <f>ROUND(I122*H122,2)</f>
        <v>0</v>
      </c>
      <c r="BL122" s="18" t="s">
        <v>251</v>
      </c>
      <c r="BM122" s="145" t="s">
        <v>6533</v>
      </c>
    </row>
    <row r="123" spans="2:65" s="1" customFormat="1">
      <c r="B123" s="34"/>
      <c r="D123" s="147" t="s">
        <v>253</v>
      </c>
      <c r="F123" s="148" t="s">
        <v>5932</v>
      </c>
      <c r="I123" s="149"/>
      <c r="L123" s="34"/>
      <c r="M123" s="150"/>
      <c r="T123" s="55"/>
      <c r="AT123" s="18" t="s">
        <v>253</v>
      </c>
      <c r="AU123" s="18" t="s">
        <v>21</v>
      </c>
    </row>
    <row r="124" spans="2:65" s="1" customFormat="1">
      <c r="B124" s="34"/>
      <c r="D124" s="151" t="s">
        <v>255</v>
      </c>
      <c r="F124" s="152" t="s">
        <v>5933</v>
      </c>
      <c r="I124" s="149"/>
      <c r="L124" s="34"/>
      <c r="M124" s="150"/>
      <c r="T124" s="55"/>
      <c r="AT124" s="18" t="s">
        <v>255</v>
      </c>
      <c r="AU124" s="18" t="s">
        <v>21</v>
      </c>
    </row>
    <row r="125" spans="2:65" s="1" customFormat="1" ht="21.75" customHeight="1">
      <c r="B125" s="34"/>
      <c r="C125" s="134" t="s">
        <v>307</v>
      </c>
      <c r="D125" s="134" t="s">
        <v>246</v>
      </c>
      <c r="E125" s="135" t="s">
        <v>5935</v>
      </c>
      <c r="F125" s="136" t="s">
        <v>5936</v>
      </c>
      <c r="G125" s="137" t="s">
        <v>591</v>
      </c>
      <c r="H125" s="138">
        <v>50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6534</v>
      </c>
    </row>
    <row r="126" spans="2:65" s="1" customFormat="1" ht="19.5">
      <c r="B126" s="34"/>
      <c r="D126" s="147" t="s">
        <v>253</v>
      </c>
      <c r="F126" s="148" t="s">
        <v>5938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>
      <c r="B127" s="34"/>
      <c r="D127" s="151" t="s">
        <v>255</v>
      </c>
      <c r="F127" s="152" t="s">
        <v>5939</v>
      </c>
      <c r="I127" s="149"/>
      <c r="L127" s="34"/>
      <c r="M127" s="150"/>
      <c r="T127" s="55"/>
      <c r="AT127" s="18" t="s">
        <v>255</v>
      </c>
      <c r="AU127" s="18" t="s">
        <v>21</v>
      </c>
    </row>
    <row r="128" spans="2:65" s="1" customFormat="1" ht="16.5" customHeight="1">
      <c r="B128" s="34"/>
      <c r="C128" s="134" t="s">
        <v>314</v>
      </c>
      <c r="D128" s="134" t="s">
        <v>246</v>
      </c>
      <c r="E128" s="135" t="s">
        <v>5940</v>
      </c>
      <c r="F128" s="136" t="s">
        <v>5941</v>
      </c>
      <c r="G128" s="137" t="s">
        <v>591</v>
      </c>
      <c r="H128" s="138">
        <v>6.2</v>
      </c>
      <c r="I128" s="139"/>
      <c r="J128" s="140">
        <f>ROUND(I128*H128,2)</f>
        <v>0</v>
      </c>
      <c r="K128" s="136" t="s">
        <v>250</v>
      </c>
      <c r="L128" s="34"/>
      <c r="M128" s="141" t="s">
        <v>29</v>
      </c>
      <c r="N128" s="142" t="s">
        <v>46</v>
      </c>
      <c r="P128" s="143">
        <f>O128*H128</f>
        <v>0</v>
      </c>
      <c r="Q128" s="143">
        <v>4.6999999999999999E-4</v>
      </c>
      <c r="R128" s="143">
        <f>Q128*H128</f>
        <v>2.9139999999999999E-3</v>
      </c>
      <c r="S128" s="143">
        <v>0</v>
      </c>
      <c r="T128" s="144">
        <f>S128*H128</f>
        <v>0</v>
      </c>
      <c r="AR128" s="145" t="s">
        <v>251</v>
      </c>
      <c r="AT128" s="145" t="s">
        <v>246</v>
      </c>
      <c r="AU128" s="145" t="s">
        <v>21</v>
      </c>
      <c r="AY128" s="18" t="s">
        <v>244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83</v>
      </c>
      <c r="BK128" s="146">
        <f>ROUND(I128*H128,2)</f>
        <v>0</v>
      </c>
      <c r="BL128" s="18" t="s">
        <v>251</v>
      </c>
      <c r="BM128" s="145" t="s">
        <v>6535</v>
      </c>
    </row>
    <row r="129" spans="2:65" s="1" customFormat="1">
      <c r="B129" s="34"/>
      <c r="D129" s="147" t="s">
        <v>253</v>
      </c>
      <c r="F129" s="148" t="s">
        <v>5943</v>
      </c>
      <c r="I129" s="149"/>
      <c r="L129" s="34"/>
      <c r="M129" s="150"/>
      <c r="T129" s="55"/>
      <c r="AT129" s="18" t="s">
        <v>253</v>
      </c>
      <c r="AU129" s="18" t="s">
        <v>21</v>
      </c>
    </row>
    <row r="130" spans="2:65" s="1" customFormat="1">
      <c r="B130" s="34"/>
      <c r="D130" s="151" t="s">
        <v>255</v>
      </c>
      <c r="F130" s="152" t="s">
        <v>5944</v>
      </c>
      <c r="I130" s="149"/>
      <c r="L130" s="34"/>
      <c r="M130" s="150"/>
      <c r="T130" s="55"/>
      <c r="AT130" s="18" t="s">
        <v>255</v>
      </c>
      <c r="AU130" s="18" t="s">
        <v>21</v>
      </c>
    </row>
    <row r="131" spans="2:65" s="12" customFormat="1">
      <c r="B131" s="153"/>
      <c r="D131" s="147" t="s">
        <v>262</v>
      </c>
      <c r="E131" s="154" t="s">
        <v>5852</v>
      </c>
      <c r="F131" s="155" t="s">
        <v>6536</v>
      </c>
      <c r="H131" s="156">
        <v>6.2</v>
      </c>
      <c r="I131" s="157"/>
      <c r="L131" s="153"/>
      <c r="M131" s="158"/>
      <c r="T131" s="159"/>
      <c r="AT131" s="154" t="s">
        <v>262</v>
      </c>
      <c r="AU131" s="154" t="s">
        <v>21</v>
      </c>
      <c r="AV131" s="12" t="s">
        <v>21</v>
      </c>
      <c r="AW131" s="12" t="s">
        <v>36</v>
      </c>
      <c r="AX131" s="12" t="s">
        <v>83</v>
      </c>
      <c r="AY131" s="154" t="s">
        <v>244</v>
      </c>
    </row>
    <row r="132" spans="2:65" s="1" customFormat="1" ht="16.5" customHeight="1">
      <c r="B132" s="34"/>
      <c r="C132" s="134" t="s">
        <v>324</v>
      </c>
      <c r="D132" s="134" t="s">
        <v>246</v>
      </c>
      <c r="E132" s="135" t="s">
        <v>5946</v>
      </c>
      <c r="F132" s="136" t="s">
        <v>5947</v>
      </c>
      <c r="G132" s="137" t="s">
        <v>591</v>
      </c>
      <c r="H132" s="138">
        <v>6.2</v>
      </c>
      <c r="I132" s="139"/>
      <c r="J132" s="140">
        <f>ROUND(I132*H132,2)</f>
        <v>0</v>
      </c>
      <c r="K132" s="136" t="s">
        <v>250</v>
      </c>
      <c r="L132" s="34"/>
      <c r="M132" s="141" t="s">
        <v>29</v>
      </c>
      <c r="N132" s="142" t="s">
        <v>46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251</v>
      </c>
      <c r="AT132" s="145" t="s">
        <v>246</v>
      </c>
      <c r="AU132" s="145" t="s">
        <v>21</v>
      </c>
      <c r="AY132" s="18" t="s">
        <v>244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83</v>
      </c>
      <c r="BK132" s="146">
        <f>ROUND(I132*H132,2)</f>
        <v>0</v>
      </c>
      <c r="BL132" s="18" t="s">
        <v>251</v>
      </c>
      <c r="BM132" s="145" t="s">
        <v>6537</v>
      </c>
    </row>
    <row r="133" spans="2:65" s="1" customFormat="1">
      <c r="B133" s="34"/>
      <c r="D133" s="147" t="s">
        <v>253</v>
      </c>
      <c r="F133" s="148" t="s">
        <v>5949</v>
      </c>
      <c r="I133" s="149"/>
      <c r="L133" s="34"/>
      <c r="M133" s="150"/>
      <c r="T133" s="55"/>
      <c r="AT133" s="18" t="s">
        <v>253</v>
      </c>
      <c r="AU133" s="18" t="s">
        <v>21</v>
      </c>
    </row>
    <row r="134" spans="2:65" s="1" customFormat="1">
      <c r="B134" s="34"/>
      <c r="D134" s="151" t="s">
        <v>255</v>
      </c>
      <c r="F134" s="152" t="s">
        <v>5950</v>
      </c>
      <c r="I134" s="149"/>
      <c r="L134" s="34"/>
      <c r="M134" s="150"/>
      <c r="T134" s="55"/>
      <c r="AT134" s="18" t="s">
        <v>255</v>
      </c>
      <c r="AU134" s="18" t="s">
        <v>21</v>
      </c>
    </row>
    <row r="135" spans="2:65" s="12" customFormat="1">
      <c r="B135" s="153"/>
      <c r="D135" s="147" t="s">
        <v>262</v>
      </c>
      <c r="E135" s="154" t="s">
        <v>29</v>
      </c>
      <c r="F135" s="155" t="s">
        <v>5852</v>
      </c>
      <c r="H135" s="156">
        <v>6.2</v>
      </c>
      <c r="I135" s="157"/>
      <c r="L135" s="153"/>
      <c r="M135" s="158"/>
      <c r="T135" s="159"/>
      <c r="AT135" s="154" t="s">
        <v>262</v>
      </c>
      <c r="AU135" s="154" t="s">
        <v>21</v>
      </c>
      <c r="AV135" s="12" t="s">
        <v>21</v>
      </c>
      <c r="AW135" s="12" t="s">
        <v>36</v>
      </c>
      <c r="AX135" s="12" t="s">
        <v>83</v>
      </c>
      <c r="AY135" s="154" t="s">
        <v>244</v>
      </c>
    </row>
    <row r="136" spans="2:65" s="1" customFormat="1" ht="16.5" customHeight="1">
      <c r="B136" s="34"/>
      <c r="C136" s="134" t="s">
        <v>336</v>
      </c>
      <c r="D136" s="134" t="s">
        <v>246</v>
      </c>
      <c r="E136" s="135" t="s">
        <v>5957</v>
      </c>
      <c r="F136" s="136" t="s">
        <v>5958</v>
      </c>
      <c r="G136" s="137" t="s">
        <v>274</v>
      </c>
      <c r="H136" s="138">
        <v>6.4</v>
      </c>
      <c r="I136" s="139"/>
      <c r="J136" s="140">
        <f>ROUND(I136*H136,2)</f>
        <v>0</v>
      </c>
      <c r="K136" s="136" t="s">
        <v>250</v>
      </c>
      <c r="L136" s="34"/>
      <c r="M136" s="141" t="s">
        <v>29</v>
      </c>
      <c r="N136" s="142" t="s">
        <v>46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251</v>
      </c>
      <c r="AT136" s="145" t="s">
        <v>246</v>
      </c>
      <c r="AU136" s="145" t="s">
        <v>21</v>
      </c>
      <c r="AY136" s="18" t="s">
        <v>244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83</v>
      </c>
      <c r="BK136" s="146">
        <f>ROUND(I136*H136,2)</f>
        <v>0</v>
      </c>
      <c r="BL136" s="18" t="s">
        <v>251</v>
      </c>
      <c r="BM136" s="145" t="s">
        <v>6538</v>
      </c>
    </row>
    <row r="137" spans="2:65" s="1" customFormat="1">
      <c r="B137" s="34"/>
      <c r="D137" s="147" t="s">
        <v>253</v>
      </c>
      <c r="F137" s="148" t="s">
        <v>5960</v>
      </c>
      <c r="I137" s="149"/>
      <c r="L137" s="34"/>
      <c r="M137" s="150"/>
      <c r="T137" s="55"/>
      <c r="AT137" s="18" t="s">
        <v>253</v>
      </c>
      <c r="AU137" s="18" t="s">
        <v>21</v>
      </c>
    </row>
    <row r="138" spans="2:65" s="1" customFormat="1">
      <c r="B138" s="34"/>
      <c r="D138" s="151" t="s">
        <v>255</v>
      </c>
      <c r="F138" s="152" t="s">
        <v>5961</v>
      </c>
      <c r="I138" s="149"/>
      <c r="L138" s="34"/>
      <c r="M138" s="150"/>
      <c r="T138" s="55"/>
      <c r="AT138" s="18" t="s">
        <v>255</v>
      </c>
      <c r="AU138" s="18" t="s">
        <v>21</v>
      </c>
    </row>
    <row r="139" spans="2:65" s="12" customFormat="1">
      <c r="B139" s="153"/>
      <c r="D139" s="147" t="s">
        <v>262</v>
      </c>
      <c r="E139" s="154" t="s">
        <v>29</v>
      </c>
      <c r="F139" s="155" t="s">
        <v>6539</v>
      </c>
      <c r="H139" s="156">
        <v>6.4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75</v>
      </c>
      <c r="AY139" s="154" t="s">
        <v>244</v>
      </c>
    </row>
    <row r="140" spans="2:65" s="14" customFormat="1">
      <c r="B140" s="168"/>
      <c r="D140" s="147" t="s">
        <v>262</v>
      </c>
      <c r="E140" s="169" t="s">
        <v>29</v>
      </c>
      <c r="F140" s="170" t="s">
        <v>321</v>
      </c>
      <c r="H140" s="171">
        <v>6.4</v>
      </c>
      <c r="I140" s="172"/>
      <c r="L140" s="168"/>
      <c r="M140" s="173"/>
      <c r="T140" s="174"/>
      <c r="AT140" s="169" t="s">
        <v>262</v>
      </c>
      <c r="AU140" s="169" t="s">
        <v>21</v>
      </c>
      <c r="AV140" s="14" t="s">
        <v>264</v>
      </c>
      <c r="AW140" s="14" t="s">
        <v>36</v>
      </c>
      <c r="AX140" s="14" t="s">
        <v>83</v>
      </c>
      <c r="AY140" s="169" t="s">
        <v>244</v>
      </c>
    </row>
    <row r="141" spans="2:65" s="1" customFormat="1" ht="16.5" customHeight="1">
      <c r="B141" s="34"/>
      <c r="C141" s="134" t="s">
        <v>340</v>
      </c>
      <c r="D141" s="134" t="s">
        <v>246</v>
      </c>
      <c r="E141" s="135" t="s">
        <v>5963</v>
      </c>
      <c r="F141" s="136" t="s">
        <v>5964</v>
      </c>
      <c r="G141" s="137" t="s">
        <v>274</v>
      </c>
      <c r="H141" s="138">
        <v>1.8</v>
      </c>
      <c r="I141" s="139"/>
      <c r="J141" s="140">
        <f>ROUND(I141*H141,2)</f>
        <v>0</v>
      </c>
      <c r="K141" s="136" t="s">
        <v>250</v>
      </c>
      <c r="L141" s="34"/>
      <c r="M141" s="141" t="s">
        <v>29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251</v>
      </c>
      <c r="AT141" s="145" t="s">
        <v>246</v>
      </c>
      <c r="AU141" s="145" t="s">
        <v>21</v>
      </c>
      <c r="AY141" s="18" t="s">
        <v>244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83</v>
      </c>
      <c r="BK141" s="146">
        <f>ROUND(I141*H141,2)</f>
        <v>0</v>
      </c>
      <c r="BL141" s="18" t="s">
        <v>251</v>
      </c>
      <c r="BM141" s="145" t="s">
        <v>6540</v>
      </c>
    </row>
    <row r="142" spans="2:65" s="1" customFormat="1" ht="19.5">
      <c r="B142" s="34"/>
      <c r="D142" s="147" t="s">
        <v>253</v>
      </c>
      <c r="F142" s="148" t="s">
        <v>5966</v>
      </c>
      <c r="I142" s="149"/>
      <c r="L142" s="34"/>
      <c r="M142" s="150"/>
      <c r="T142" s="55"/>
      <c r="AT142" s="18" t="s">
        <v>253</v>
      </c>
      <c r="AU142" s="18" t="s">
        <v>21</v>
      </c>
    </row>
    <row r="143" spans="2:65" s="1" customFormat="1">
      <c r="B143" s="34"/>
      <c r="D143" s="151" t="s">
        <v>255</v>
      </c>
      <c r="F143" s="152" t="s">
        <v>5967</v>
      </c>
      <c r="I143" s="149"/>
      <c r="L143" s="34"/>
      <c r="M143" s="150"/>
      <c r="T143" s="55"/>
      <c r="AT143" s="18" t="s">
        <v>255</v>
      </c>
      <c r="AU143" s="18" t="s">
        <v>21</v>
      </c>
    </row>
    <row r="144" spans="2:65" s="12" customFormat="1">
      <c r="B144" s="153"/>
      <c r="D144" s="147" t="s">
        <v>262</v>
      </c>
      <c r="E144" s="154" t="s">
        <v>29</v>
      </c>
      <c r="F144" s="155" t="s">
        <v>6541</v>
      </c>
      <c r="H144" s="156">
        <v>18</v>
      </c>
      <c r="I144" s="157"/>
      <c r="L144" s="153"/>
      <c r="M144" s="158"/>
      <c r="T144" s="159"/>
      <c r="AT144" s="154" t="s">
        <v>262</v>
      </c>
      <c r="AU144" s="154" t="s">
        <v>21</v>
      </c>
      <c r="AV144" s="12" t="s">
        <v>21</v>
      </c>
      <c r="AW144" s="12" t="s">
        <v>36</v>
      </c>
      <c r="AX144" s="12" t="s">
        <v>75</v>
      </c>
      <c r="AY144" s="154" t="s">
        <v>244</v>
      </c>
    </row>
    <row r="145" spans="2:65" s="14" customFormat="1">
      <c r="B145" s="168"/>
      <c r="D145" s="147" t="s">
        <v>262</v>
      </c>
      <c r="E145" s="169" t="s">
        <v>29</v>
      </c>
      <c r="F145" s="170" t="s">
        <v>321</v>
      </c>
      <c r="H145" s="171">
        <v>18</v>
      </c>
      <c r="I145" s="172"/>
      <c r="L145" s="168"/>
      <c r="M145" s="173"/>
      <c r="T145" s="174"/>
      <c r="AT145" s="169" t="s">
        <v>262</v>
      </c>
      <c r="AU145" s="169" t="s">
        <v>21</v>
      </c>
      <c r="AV145" s="14" t="s">
        <v>264</v>
      </c>
      <c r="AW145" s="14" t="s">
        <v>36</v>
      </c>
      <c r="AX145" s="14" t="s">
        <v>75</v>
      </c>
      <c r="AY145" s="169" t="s">
        <v>244</v>
      </c>
    </row>
    <row r="146" spans="2:65" s="13" customFormat="1">
      <c r="B146" s="160"/>
      <c r="D146" s="147" t="s">
        <v>262</v>
      </c>
      <c r="E146" s="161" t="s">
        <v>5831</v>
      </c>
      <c r="F146" s="162" t="s">
        <v>271</v>
      </c>
      <c r="H146" s="163">
        <v>18</v>
      </c>
      <c r="I146" s="164"/>
      <c r="L146" s="160"/>
      <c r="M146" s="165"/>
      <c r="T146" s="166"/>
      <c r="AT146" s="161" t="s">
        <v>262</v>
      </c>
      <c r="AU146" s="161" t="s">
        <v>21</v>
      </c>
      <c r="AV146" s="13" t="s">
        <v>251</v>
      </c>
      <c r="AW146" s="13" t="s">
        <v>36</v>
      </c>
      <c r="AX146" s="13" t="s">
        <v>75</v>
      </c>
      <c r="AY146" s="161" t="s">
        <v>244</v>
      </c>
    </row>
    <row r="147" spans="2:65" s="12" customFormat="1">
      <c r="B147" s="153"/>
      <c r="D147" s="147" t="s">
        <v>262</v>
      </c>
      <c r="E147" s="154" t="s">
        <v>29</v>
      </c>
      <c r="F147" s="155" t="s">
        <v>6542</v>
      </c>
      <c r="H147" s="156">
        <v>1.8</v>
      </c>
      <c r="I147" s="157"/>
      <c r="L147" s="153"/>
      <c r="M147" s="158"/>
      <c r="T147" s="159"/>
      <c r="AT147" s="154" t="s">
        <v>262</v>
      </c>
      <c r="AU147" s="154" t="s">
        <v>21</v>
      </c>
      <c r="AV147" s="12" t="s">
        <v>21</v>
      </c>
      <c r="AW147" s="12" t="s">
        <v>36</v>
      </c>
      <c r="AX147" s="12" t="s">
        <v>83</v>
      </c>
      <c r="AY147" s="154" t="s">
        <v>244</v>
      </c>
    </row>
    <row r="148" spans="2:65" s="1" customFormat="1" ht="21.75" customHeight="1">
      <c r="B148" s="34"/>
      <c r="C148" s="134" t="s">
        <v>346</v>
      </c>
      <c r="D148" s="134" t="s">
        <v>246</v>
      </c>
      <c r="E148" s="135" t="s">
        <v>6543</v>
      </c>
      <c r="F148" s="136" t="s">
        <v>6544</v>
      </c>
      <c r="G148" s="137" t="s">
        <v>274</v>
      </c>
      <c r="H148" s="138">
        <v>7.2</v>
      </c>
      <c r="I148" s="139"/>
      <c r="J148" s="140">
        <f>ROUND(I148*H148,2)</f>
        <v>0</v>
      </c>
      <c r="K148" s="136" t="s">
        <v>250</v>
      </c>
      <c r="L148" s="34"/>
      <c r="M148" s="141" t="s">
        <v>29</v>
      </c>
      <c r="N148" s="142" t="s">
        <v>46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251</v>
      </c>
      <c r="AT148" s="145" t="s">
        <v>246</v>
      </c>
      <c r="AU148" s="145" t="s">
        <v>21</v>
      </c>
      <c r="AY148" s="18" t="s">
        <v>244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83</v>
      </c>
      <c r="BK148" s="146">
        <f>ROUND(I148*H148,2)</f>
        <v>0</v>
      </c>
      <c r="BL148" s="18" t="s">
        <v>251</v>
      </c>
      <c r="BM148" s="145" t="s">
        <v>6545</v>
      </c>
    </row>
    <row r="149" spans="2:65" s="1" customFormat="1" ht="19.5">
      <c r="B149" s="34"/>
      <c r="D149" s="147" t="s">
        <v>253</v>
      </c>
      <c r="F149" s="148" t="s">
        <v>6546</v>
      </c>
      <c r="I149" s="149"/>
      <c r="L149" s="34"/>
      <c r="M149" s="150"/>
      <c r="T149" s="55"/>
      <c r="AT149" s="18" t="s">
        <v>253</v>
      </c>
      <c r="AU149" s="18" t="s">
        <v>21</v>
      </c>
    </row>
    <row r="150" spans="2:65" s="1" customFormat="1">
      <c r="B150" s="34"/>
      <c r="D150" s="151" t="s">
        <v>255</v>
      </c>
      <c r="F150" s="152" t="s">
        <v>6547</v>
      </c>
      <c r="I150" s="149"/>
      <c r="L150" s="34"/>
      <c r="M150" s="150"/>
      <c r="T150" s="55"/>
      <c r="AT150" s="18" t="s">
        <v>255</v>
      </c>
      <c r="AU150" s="18" t="s">
        <v>21</v>
      </c>
    </row>
    <row r="151" spans="2:65" s="12" customFormat="1">
      <c r="B151" s="153"/>
      <c r="D151" s="147" t="s">
        <v>262</v>
      </c>
      <c r="E151" s="154" t="s">
        <v>29</v>
      </c>
      <c r="F151" s="155" t="s">
        <v>6548</v>
      </c>
      <c r="H151" s="156">
        <v>7.2</v>
      </c>
      <c r="I151" s="157"/>
      <c r="L151" s="153"/>
      <c r="M151" s="158"/>
      <c r="T151" s="159"/>
      <c r="AT151" s="154" t="s">
        <v>262</v>
      </c>
      <c r="AU151" s="154" t="s">
        <v>21</v>
      </c>
      <c r="AV151" s="12" t="s">
        <v>21</v>
      </c>
      <c r="AW151" s="12" t="s">
        <v>36</v>
      </c>
      <c r="AX151" s="12" t="s">
        <v>83</v>
      </c>
      <c r="AY151" s="154" t="s">
        <v>244</v>
      </c>
    </row>
    <row r="152" spans="2:65" s="1" customFormat="1" ht="16.5" customHeight="1">
      <c r="B152" s="34"/>
      <c r="C152" s="134" t="s">
        <v>8</v>
      </c>
      <c r="D152" s="134" t="s">
        <v>246</v>
      </c>
      <c r="E152" s="135" t="s">
        <v>5573</v>
      </c>
      <c r="F152" s="136" t="s">
        <v>5574</v>
      </c>
      <c r="G152" s="137" t="s">
        <v>274</v>
      </c>
      <c r="H152" s="138">
        <v>1.8</v>
      </c>
      <c r="I152" s="139"/>
      <c r="J152" s="140">
        <f>ROUND(I152*H152,2)</f>
        <v>0</v>
      </c>
      <c r="K152" s="136" t="s">
        <v>250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251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251</v>
      </c>
      <c r="BM152" s="145" t="s">
        <v>6549</v>
      </c>
    </row>
    <row r="153" spans="2:65" s="1" customFormat="1">
      <c r="B153" s="34"/>
      <c r="D153" s="147" t="s">
        <v>253</v>
      </c>
      <c r="F153" s="148" t="s">
        <v>5576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" customFormat="1">
      <c r="B154" s="34"/>
      <c r="D154" s="151" t="s">
        <v>255</v>
      </c>
      <c r="F154" s="152" t="s">
        <v>5577</v>
      </c>
      <c r="I154" s="149"/>
      <c r="L154" s="34"/>
      <c r="M154" s="150"/>
      <c r="T154" s="55"/>
      <c r="AT154" s="18" t="s">
        <v>255</v>
      </c>
      <c r="AU154" s="18" t="s">
        <v>21</v>
      </c>
    </row>
    <row r="155" spans="2:65" s="12" customFormat="1">
      <c r="B155" s="153"/>
      <c r="D155" s="147" t="s">
        <v>262</v>
      </c>
      <c r="E155" s="154" t="s">
        <v>29</v>
      </c>
      <c r="F155" s="155" t="s">
        <v>6542</v>
      </c>
      <c r="H155" s="156">
        <v>1.8</v>
      </c>
      <c r="I155" s="157"/>
      <c r="L155" s="153"/>
      <c r="M155" s="158"/>
      <c r="T155" s="159"/>
      <c r="AT155" s="154" t="s">
        <v>262</v>
      </c>
      <c r="AU155" s="154" t="s">
        <v>21</v>
      </c>
      <c r="AV155" s="12" t="s">
        <v>21</v>
      </c>
      <c r="AW155" s="12" t="s">
        <v>36</v>
      </c>
      <c r="AX155" s="12" t="s">
        <v>83</v>
      </c>
      <c r="AY155" s="154" t="s">
        <v>244</v>
      </c>
    </row>
    <row r="156" spans="2:65" s="1" customFormat="1" ht="16.5" customHeight="1">
      <c r="B156" s="34"/>
      <c r="C156" s="134" t="s">
        <v>359</v>
      </c>
      <c r="D156" s="134" t="s">
        <v>246</v>
      </c>
      <c r="E156" s="135" t="s">
        <v>6550</v>
      </c>
      <c r="F156" s="136" t="s">
        <v>6551</v>
      </c>
      <c r="G156" s="137" t="s">
        <v>274</v>
      </c>
      <c r="H156" s="138">
        <v>7.2</v>
      </c>
      <c r="I156" s="139"/>
      <c r="J156" s="140">
        <f>ROUND(I156*H156,2)</f>
        <v>0</v>
      </c>
      <c r="K156" s="136" t="s">
        <v>250</v>
      </c>
      <c r="L156" s="34"/>
      <c r="M156" s="141" t="s">
        <v>29</v>
      </c>
      <c r="N156" s="142" t="s">
        <v>46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251</v>
      </c>
      <c r="AT156" s="145" t="s">
        <v>246</v>
      </c>
      <c r="AU156" s="145" t="s">
        <v>21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251</v>
      </c>
      <c r="BM156" s="145" t="s">
        <v>6552</v>
      </c>
    </row>
    <row r="157" spans="2:65" s="1" customFormat="1" ht="19.5">
      <c r="B157" s="34"/>
      <c r="D157" s="147" t="s">
        <v>253</v>
      </c>
      <c r="F157" s="148" t="s">
        <v>6553</v>
      </c>
      <c r="I157" s="149"/>
      <c r="L157" s="34"/>
      <c r="M157" s="150"/>
      <c r="T157" s="55"/>
      <c r="AT157" s="18" t="s">
        <v>253</v>
      </c>
      <c r="AU157" s="18" t="s">
        <v>21</v>
      </c>
    </row>
    <row r="158" spans="2:65" s="1" customFormat="1">
      <c r="B158" s="34"/>
      <c r="D158" s="151" t="s">
        <v>255</v>
      </c>
      <c r="F158" s="152" t="s">
        <v>6554</v>
      </c>
      <c r="I158" s="149"/>
      <c r="L158" s="34"/>
      <c r="M158" s="150"/>
      <c r="T158" s="55"/>
      <c r="AT158" s="18" t="s">
        <v>255</v>
      </c>
      <c r="AU158" s="18" t="s">
        <v>21</v>
      </c>
    </row>
    <row r="159" spans="2:65" s="12" customFormat="1">
      <c r="B159" s="153"/>
      <c r="D159" s="147" t="s">
        <v>262</v>
      </c>
      <c r="E159" s="154" t="s">
        <v>29</v>
      </c>
      <c r="F159" s="155" t="s">
        <v>6548</v>
      </c>
      <c r="H159" s="156">
        <v>7.2</v>
      </c>
      <c r="I159" s="157"/>
      <c r="L159" s="153"/>
      <c r="M159" s="158"/>
      <c r="T159" s="159"/>
      <c r="AT159" s="154" t="s">
        <v>262</v>
      </c>
      <c r="AU159" s="154" t="s">
        <v>21</v>
      </c>
      <c r="AV159" s="12" t="s">
        <v>21</v>
      </c>
      <c r="AW159" s="12" t="s">
        <v>36</v>
      </c>
      <c r="AX159" s="12" t="s">
        <v>83</v>
      </c>
      <c r="AY159" s="154" t="s">
        <v>244</v>
      </c>
    </row>
    <row r="160" spans="2:65" s="1" customFormat="1" ht="21.75" customHeight="1">
      <c r="B160" s="34"/>
      <c r="C160" s="134" t="s">
        <v>366</v>
      </c>
      <c r="D160" s="134" t="s">
        <v>246</v>
      </c>
      <c r="E160" s="135" t="s">
        <v>5995</v>
      </c>
      <c r="F160" s="136" t="s">
        <v>5996</v>
      </c>
      <c r="G160" s="137" t="s">
        <v>274</v>
      </c>
      <c r="H160" s="138">
        <v>1.98</v>
      </c>
      <c r="I160" s="139"/>
      <c r="J160" s="140">
        <f>ROUND(I160*H160,2)</f>
        <v>0</v>
      </c>
      <c r="K160" s="136" t="s">
        <v>250</v>
      </c>
      <c r="L160" s="34"/>
      <c r="M160" s="141" t="s">
        <v>29</v>
      </c>
      <c r="N160" s="142" t="s">
        <v>46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251</v>
      </c>
      <c r="AT160" s="145" t="s">
        <v>246</v>
      </c>
      <c r="AU160" s="145" t="s">
        <v>21</v>
      </c>
      <c r="AY160" s="18" t="s">
        <v>244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83</v>
      </c>
      <c r="BK160" s="146">
        <f>ROUND(I160*H160,2)</f>
        <v>0</v>
      </c>
      <c r="BL160" s="18" t="s">
        <v>251</v>
      </c>
      <c r="BM160" s="145" t="s">
        <v>6555</v>
      </c>
    </row>
    <row r="161" spans="2:65" s="1" customFormat="1" ht="19.5">
      <c r="B161" s="34"/>
      <c r="D161" s="147" t="s">
        <v>253</v>
      </c>
      <c r="F161" s="148" t="s">
        <v>5998</v>
      </c>
      <c r="I161" s="149"/>
      <c r="L161" s="34"/>
      <c r="M161" s="150"/>
      <c r="T161" s="55"/>
      <c r="AT161" s="18" t="s">
        <v>253</v>
      </c>
      <c r="AU161" s="18" t="s">
        <v>21</v>
      </c>
    </row>
    <row r="162" spans="2:65" s="1" customFormat="1">
      <c r="B162" s="34"/>
      <c r="D162" s="151" t="s">
        <v>255</v>
      </c>
      <c r="F162" s="152" t="s">
        <v>5999</v>
      </c>
      <c r="I162" s="149"/>
      <c r="L162" s="34"/>
      <c r="M162" s="150"/>
      <c r="T162" s="55"/>
      <c r="AT162" s="18" t="s">
        <v>255</v>
      </c>
      <c r="AU162" s="18" t="s">
        <v>21</v>
      </c>
    </row>
    <row r="163" spans="2:65" s="12" customFormat="1">
      <c r="B163" s="153"/>
      <c r="D163" s="147" t="s">
        <v>262</v>
      </c>
      <c r="E163" s="154" t="s">
        <v>29</v>
      </c>
      <c r="F163" s="155" t="s">
        <v>6556</v>
      </c>
      <c r="H163" s="156">
        <v>19.8</v>
      </c>
      <c r="I163" s="157"/>
      <c r="L163" s="153"/>
      <c r="M163" s="158"/>
      <c r="T163" s="159"/>
      <c r="AT163" s="154" t="s">
        <v>262</v>
      </c>
      <c r="AU163" s="154" t="s">
        <v>21</v>
      </c>
      <c r="AV163" s="12" t="s">
        <v>21</v>
      </c>
      <c r="AW163" s="12" t="s">
        <v>36</v>
      </c>
      <c r="AX163" s="12" t="s">
        <v>75</v>
      </c>
      <c r="AY163" s="154" t="s">
        <v>244</v>
      </c>
    </row>
    <row r="164" spans="2:65" s="14" customFormat="1">
      <c r="B164" s="168"/>
      <c r="D164" s="147" t="s">
        <v>262</v>
      </c>
      <c r="E164" s="169" t="s">
        <v>5843</v>
      </c>
      <c r="F164" s="170" t="s">
        <v>321</v>
      </c>
      <c r="H164" s="171">
        <v>19.8</v>
      </c>
      <c r="I164" s="172"/>
      <c r="L164" s="168"/>
      <c r="M164" s="173"/>
      <c r="T164" s="174"/>
      <c r="AT164" s="169" t="s">
        <v>262</v>
      </c>
      <c r="AU164" s="169" t="s">
        <v>21</v>
      </c>
      <c r="AV164" s="14" t="s">
        <v>264</v>
      </c>
      <c r="AW164" s="14" t="s">
        <v>36</v>
      </c>
      <c r="AX164" s="14" t="s">
        <v>75</v>
      </c>
      <c r="AY164" s="169" t="s">
        <v>244</v>
      </c>
    </row>
    <row r="165" spans="2:65" s="12" customFormat="1">
      <c r="B165" s="153"/>
      <c r="D165" s="147" t="s">
        <v>262</v>
      </c>
      <c r="E165" s="154" t="s">
        <v>29</v>
      </c>
      <c r="F165" s="155" t="s">
        <v>6557</v>
      </c>
      <c r="H165" s="156">
        <v>1.98</v>
      </c>
      <c r="I165" s="157"/>
      <c r="L165" s="153"/>
      <c r="M165" s="158"/>
      <c r="T165" s="159"/>
      <c r="AT165" s="154" t="s">
        <v>262</v>
      </c>
      <c r="AU165" s="154" t="s">
        <v>21</v>
      </c>
      <c r="AV165" s="12" t="s">
        <v>21</v>
      </c>
      <c r="AW165" s="12" t="s">
        <v>36</v>
      </c>
      <c r="AX165" s="12" t="s">
        <v>83</v>
      </c>
      <c r="AY165" s="154" t="s">
        <v>244</v>
      </c>
    </row>
    <row r="166" spans="2:65" s="1" customFormat="1" ht="21.75" customHeight="1">
      <c r="B166" s="34"/>
      <c r="C166" s="134" t="s">
        <v>372</v>
      </c>
      <c r="D166" s="134" t="s">
        <v>246</v>
      </c>
      <c r="E166" s="135" t="s">
        <v>6558</v>
      </c>
      <c r="F166" s="136" t="s">
        <v>6559</v>
      </c>
      <c r="G166" s="137" t="s">
        <v>274</v>
      </c>
      <c r="H166" s="138">
        <v>7.92</v>
      </c>
      <c r="I166" s="139"/>
      <c r="J166" s="140">
        <f>ROUND(I166*H166,2)</f>
        <v>0</v>
      </c>
      <c r="K166" s="136" t="s">
        <v>250</v>
      </c>
      <c r="L166" s="34"/>
      <c r="M166" s="141" t="s">
        <v>29</v>
      </c>
      <c r="N166" s="142" t="s">
        <v>46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251</v>
      </c>
      <c r="AT166" s="145" t="s">
        <v>246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251</v>
      </c>
      <c r="BM166" s="145" t="s">
        <v>6560</v>
      </c>
    </row>
    <row r="167" spans="2:65" s="1" customFormat="1" ht="19.5">
      <c r="B167" s="34"/>
      <c r="D167" s="147" t="s">
        <v>253</v>
      </c>
      <c r="F167" s="148" t="s">
        <v>6561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" customFormat="1">
      <c r="B168" s="34"/>
      <c r="D168" s="151" t="s">
        <v>255</v>
      </c>
      <c r="F168" s="152" t="s">
        <v>6562</v>
      </c>
      <c r="I168" s="149"/>
      <c r="L168" s="34"/>
      <c r="M168" s="150"/>
      <c r="T168" s="55"/>
      <c r="AT168" s="18" t="s">
        <v>255</v>
      </c>
      <c r="AU168" s="18" t="s">
        <v>21</v>
      </c>
    </row>
    <row r="169" spans="2:65" s="12" customFormat="1">
      <c r="B169" s="153"/>
      <c r="D169" s="147" t="s">
        <v>262</v>
      </c>
      <c r="E169" s="154" t="s">
        <v>29</v>
      </c>
      <c r="F169" s="155" t="s">
        <v>6563</v>
      </c>
      <c r="H169" s="156">
        <v>7.92</v>
      </c>
      <c r="I169" s="157"/>
      <c r="L169" s="153"/>
      <c r="M169" s="158"/>
      <c r="T169" s="159"/>
      <c r="AT169" s="154" t="s">
        <v>262</v>
      </c>
      <c r="AU169" s="154" t="s">
        <v>21</v>
      </c>
      <c r="AV169" s="12" t="s">
        <v>21</v>
      </c>
      <c r="AW169" s="12" t="s">
        <v>36</v>
      </c>
      <c r="AX169" s="12" t="s">
        <v>83</v>
      </c>
      <c r="AY169" s="154" t="s">
        <v>244</v>
      </c>
    </row>
    <row r="170" spans="2:65" s="1" customFormat="1" ht="21.75" customHeight="1">
      <c r="B170" s="34"/>
      <c r="C170" s="134" t="s">
        <v>378</v>
      </c>
      <c r="D170" s="134" t="s">
        <v>246</v>
      </c>
      <c r="E170" s="135" t="s">
        <v>6021</v>
      </c>
      <c r="F170" s="136" t="s">
        <v>6022</v>
      </c>
      <c r="G170" s="137" t="s">
        <v>274</v>
      </c>
      <c r="H170" s="138">
        <v>1.98</v>
      </c>
      <c r="I170" s="139"/>
      <c r="J170" s="140">
        <f>ROUND(I170*H170,2)</f>
        <v>0</v>
      </c>
      <c r="K170" s="136" t="s">
        <v>250</v>
      </c>
      <c r="L170" s="34"/>
      <c r="M170" s="141" t="s">
        <v>29</v>
      </c>
      <c r="N170" s="142" t="s">
        <v>46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251</v>
      </c>
      <c r="AT170" s="145" t="s">
        <v>246</v>
      </c>
      <c r="AU170" s="145" t="s">
        <v>21</v>
      </c>
      <c r="AY170" s="18" t="s">
        <v>244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83</v>
      </c>
      <c r="BK170" s="146">
        <f>ROUND(I170*H170,2)</f>
        <v>0</v>
      </c>
      <c r="BL170" s="18" t="s">
        <v>251</v>
      </c>
      <c r="BM170" s="145" t="s">
        <v>6564</v>
      </c>
    </row>
    <row r="171" spans="2:65" s="1" customFormat="1" ht="19.5">
      <c r="B171" s="34"/>
      <c r="D171" s="147" t="s">
        <v>253</v>
      </c>
      <c r="F171" s="148" t="s">
        <v>6024</v>
      </c>
      <c r="I171" s="149"/>
      <c r="L171" s="34"/>
      <c r="M171" s="150"/>
      <c r="T171" s="55"/>
      <c r="AT171" s="18" t="s">
        <v>253</v>
      </c>
      <c r="AU171" s="18" t="s">
        <v>21</v>
      </c>
    </row>
    <row r="172" spans="2:65" s="1" customFormat="1">
      <c r="B172" s="34"/>
      <c r="D172" s="151" t="s">
        <v>255</v>
      </c>
      <c r="F172" s="152" t="s">
        <v>6025</v>
      </c>
      <c r="I172" s="149"/>
      <c r="L172" s="34"/>
      <c r="M172" s="150"/>
      <c r="T172" s="55"/>
      <c r="AT172" s="18" t="s">
        <v>255</v>
      </c>
      <c r="AU172" s="18" t="s">
        <v>21</v>
      </c>
    </row>
    <row r="173" spans="2:65" s="12" customFormat="1">
      <c r="B173" s="153"/>
      <c r="D173" s="147" t="s">
        <v>262</v>
      </c>
      <c r="E173" s="154" t="s">
        <v>29</v>
      </c>
      <c r="F173" s="155" t="s">
        <v>6557</v>
      </c>
      <c r="H173" s="156">
        <v>1.98</v>
      </c>
      <c r="I173" s="157"/>
      <c r="L173" s="153"/>
      <c r="M173" s="158"/>
      <c r="T173" s="159"/>
      <c r="AT173" s="154" t="s">
        <v>262</v>
      </c>
      <c r="AU173" s="154" t="s">
        <v>21</v>
      </c>
      <c r="AV173" s="12" t="s">
        <v>21</v>
      </c>
      <c r="AW173" s="12" t="s">
        <v>36</v>
      </c>
      <c r="AX173" s="12" t="s">
        <v>83</v>
      </c>
      <c r="AY173" s="154" t="s">
        <v>244</v>
      </c>
    </row>
    <row r="174" spans="2:65" s="1" customFormat="1" ht="21.75" customHeight="1">
      <c r="B174" s="34"/>
      <c r="C174" s="134" t="s">
        <v>385</v>
      </c>
      <c r="D174" s="134" t="s">
        <v>246</v>
      </c>
      <c r="E174" s="135" t="s">
        <v>6565</v>
      </c>
      <c r="F174" s="136" t="s">
        <v>6566</v>
      </c>
      <c r="G174" s="137" t="s">
        <v>274</v>
      </c>
      <c r="H174" s="138">
        <v>7.92</v>
      </c>
      <c r="I174" s="139"/>
      <c r="J174" s="140">
        <f>ROUND(I174*H174,2)</f>
        <v>0</v>
      </c>
      <c r="K174" s="136" t="s">
        <v>250</v>
      </c>
      <c r="L174" s="34"/>
      <c r="M174" s="141" t="s">
        <v>29</v>
      </c>
      <c r="N174" s="142" t="s">
        <v>46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251</v>
      </c>
      <c r="AT174" s="145" t="s">
        <v>246</v>
      </c>
      <c r="AU174" s="145" t="s">
        <v>21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251</v>
      </c>
      <c r="BM174" s="145" t="s">
        <v>6567</v>
      </c>
    </row>
    <row r="175" spans="2:65" s="1" customFormat="1" ht="19.5">
      <c r="B175" s="34"/>
      <c r="D175" s="147" t="s">
        <v>253</v>
      </c>
      <c r="F175" s="148" t="s">
        <v>6568</v>
      </c>
      <c r="I175" s="149"/>
      <c r="L175" s="34"/>
      <c r="M175" s="150"/>
      <c r="T175" s="55"/>
      <c r="AT175" s="18" t="s">
        <v>253</v>
      </c>
      <c r="AU175" s="18" t="s">
        <v>21</v>
      </c>
    </row>
    <row r="176" spans="2:65" s="1" customFormat="1">
      <c r="B176" s="34"/>
      <c r="D176" s="151" t="s">
        <v>255</v>
      </c>
      <c r="F176" s="152" t="s">
        <v>6569</v>
      </c>
      <c r="I176" s="149"/>
      <c r="L176" s="34"/>
      <c r="M176" s="150"/>
      <c r="T176" s="55"/>
      <c r="AT176" s="18" t="s">
        <v>255</v>
      </c>
      <c r="AU176" s="18" t="s">
        <v>21</v>
      </c>
    </row>
    <row r="177" spans="2:65" s="12" customFormat="1">
      <c r="B177" s="153"/>
      <c r="D177" s="147" t="s">
        <v>262</v>
      </c>
      <c r="E177" s="154" t="s">
        <v>29</v>
      </c>
      <c r="F177" s="155" t="s">
        <v>6563</v>
      </c>
      <c r="H177" s="156">
        <v>7.92</v>
      </c>
      <c r="I177" s="157"/>
      <c r="L177" s="153"/>
      <c r="M177" s="158"/>
      <c r="T177" s="159"/>
      <c r="AT177" s="154" t="s">
        <v>262</v>
      </c>
      <c r="AU177" s="154" t="s">
        <v>21</v>
      </c>
      <c r="AV177" s="12" t="s">
        <v>21</v>
      </c>
      <c r="AW177" s="12" t="s">
        <v>36</v>
      </c>
      <c r="AX177" s="12" t="s">
        <v>83</v>
      </c>
      <c r="AY177" s="154" t="s">
        <v>244</v>
      </c>
    </row>
    <row r="178" spans="2:65" s="1" customFormat="1" ht="16.5" customHeight="1">
      <c r="B178" s="34"/>
      <c r="C178" s="134" t="s">
        <v>7</v>
      </c>
      <c r="D178" s="134" t="s">
        <v>246</v>
      </c>
      <c r="E178" s="135" t="s">
        <v>6041</v>
      </c>
      <c r="F178" s="136" t="s">
        <v>6042</v>
      </c>
      <c r="G178" s="137" t="s">
        <v>249</v>
      </c>
      <c r="H178" s="138">
        <v>61.6</v>
      </c>
      <c r="I178" s="139"/>
      <c r="J178" s="140">
        <f>ROUND(I178*H178,2)</f>
        <v>0</v>
      </c>
      <c r="K178" s="136" t="s">
        <v>250</v>
      </c>
      <c r="L178" s="34"/>
      <c r="M178" s="141" t="s">
        <v>29</v>
      </c>
      <c r="N178" s="142" t="s">
        <v>46</v>
      </c>
      <c r="P178" s="143">
        <f>O178*H178</f>
        <v>0</v>
      </c>
      <c r="Q178" s="143">
        <v>8.4000000000000003E-4</v>
      </c>
      <c r="R178" s="143">
        <f>Q178*H178</f>
        <v>5.1744000000000005E-2</v>
      </c>
      <c r="S178" s="143">
        <v>0</v>
      </c>
      <c r="T178" s="144">
        <f>S178*H178</f>
        <v>0</v>
      </c>
      <c r="AR178" s="145" t="s">
        <v>251</v>
      </c>
      <c r="AT178" s="145" t="s">
        <v>246</v>
      </c>
      <c r="AU178" s="145" t="s">
        <v>21</v>
      </c>
      <c r="AY178" s="18" t="s">
        <v>244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83</v>
      </c>
      <c r="BK178" s="146">
        <f>ROUND(I178*H178,2)</f>
        <v>0</v>
      </c>
      <c r="BL178" s="18" t="s">
        <v>251</v>
      </c>
      <c r="BM178" s="145" t="s">
        <v>6570</v>
      </c>
    </row>
    <row r="179" spans="2:65" s="1" customFormat="1">
      <c r="B179" s="34"/>
      <c r="D179" s="147" t="s">
        <v>253</v>
      </c>
      <c r="F179" s="148" t="s">
        <v>6044</v>
      </c>
      <c r="I179" s="149"/>
      <c r="L179" s="34"/>
      <c r="M179" s="150"/>
      <c r="T179" s="55"/>
      <c r="AT179" s="18" t="s">
        <v>253</v>
      </c>
      <c r="AU179" s="18" t="s">
        <v>21</v>
      </c>
    </row>
    <row r="180" spans="2:65" s="1" customFormat="1">
      <c r="B180" s="34"/>
      <c r="D180" s="151" t="s">
        <v>255</v>
      </c>
      <c r="F180" s="152" t="s">
        <v>6045</v>
      </c>
      <c r="I180" s="149"/>
      <c r="L180" s="34"/>
      <c r="M180" s="150"/>
      <c r="T180" s="55"/>
      <c r="AT180" s="18" t="s">
        <v>255</v>
      </c>
      <c r="AU180" s="18" t="s">
        <v>21</v>
      </c>
    </row>
    <row r="181" spans="2:65" s="12" customFormat="1">
      <c r="B181" s="153"/>
      <c r="D181" s="147" t="s">
        <v>262</v>
      </c>
      <c r="E181" s="154" t="s">
        <v>29</v>
      </c>
      <c r="F181" s="155" t="s">
        <v>6571</v>
      </c>
      <c r="H181" s="156">
        <v>61.6</v>
      </c>
      <c r="I181" s="157"/>
      <c r="L181" s="153"/>
      <c r="M181" s="158"/>
      <c r="T181" s="159"/>
      <c r="AT181" s="154" t="s">
        <v>262</v>
      </c>
      <c r="AU181" s="154" t="s">
        <v>21</v>
      </c>
      <c r="AV181" s="12" t="s">
        <v>21</v>
      </c>
      <c r="AW181" s="12" t="s">
        <v>36</v>
      </c>
      <c r="AX181" s="12" t="s">
        <v>83</v>
      </c>
      <c r="AY181" s="154" t="s">
        <v>244</v>
      </c>
    </row>
    <row r="182" spans="2:65" s="1" customFormat="1" ht="16.5" customHeight="1">
      <c r="B182" s="34"/>
      <c r="C182" s="134" t="s">
        <v>399</v>
      </c>
      <c r="D182" s="134" t="s">
        <v>246</v>
      </c>
      <c r="E182" s="135" t="s">
        <v>6047</v>
      </c>
      <c r="F182" s="136" t="s">
        <v>6048</v>
      </c>
      <c r="G182" s="137" t="s">
        <v>249</v>
      </c>
      <c r="H182" s="138">
        <v>61.6</v>
      </c>
      <c r="I182" s="139"/>
      <c r="J182" s="140">
        <f>ROUND(I182*H182,2)</f>
        <v>0</v>
      </c>
      <c r="K182" s="136" t="s">
        <v>250</v>
      </c>
      <c r="L182" s="34"/>
      <c r="M182" s="141" t="s">
        <v>29</v>
      </c>
      <c r="N182" s="142" t="s">
        <v>46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251</v>
      </c>
      <c r="AT182" s="145" t="s">
        <v>246</v>
      </c>
      <c r="AU182" s="145" t="s">
        <v>21</v>
      </c>
      <c r="AY182" s="18" t="s">
        <v>244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83</v>
      </c>
      <c r="BK182" s="146">
        <f>ROUND(I182*H182,2)</f>
        <v>0</v>
      </c>
      <c r="BL182" s="18" t="s">
        <v>251</v>
      </c>
      <c r="BM182" s="145" t="s">
        <v>6572</v>
      </c>
    </row>
    <row r="183" spans="2:65" s="1" customFormat="1" ht="19.5">
      <c r="B183" s="34"/>
      <c r="D183" s="147" t="s">
        <v>253</v>
      </c>
      <c r="F183" s="148" t="s">
        <v>6050</v>
      </c>
      <c r="I183" s="149"/>
      <c r="L183" s="34"/>
      <c r="M183" s="150"/>
      <c r="T183" s="55"/>
      <c r="AT183" s="18" t="s">
        <v>253</v>
      </c>
      <c r="AU183" s="18" t="s">
        <v>21</v>
      </c>
    </row>
    <row r="184" spans="2:65" s="1" customFormat="1">
      <c r="B184" s="34"/>
      <c r="D184" s="151" t="s">
        <v>255</v>
      </c>
      <c r="F184" s="152" t="s">
        <v>6051</v>
      </c>
      <c r="I184" s="149"/>
      <c r="L184" s="34"/>
      <c r="M184" s="150"/>
      <c r="T184" s="55"/>
      <c r="AT184" s="18" t="s">
        <v>255</v>
      </c>
      <c r="AU184" s="18" t="s">
        <v>21</v>
      </c>
    </row>
    <row r="185" spans="2:65" s="1" customFormat="1" ht="16.5" customHeight="1">
      <c r="B185" s="34"/>
      <c r="C185" s="134" t="s">
        <v>406</v>
      </c>
      <c r="D185" s="134" t="s">
        <v>246</v>
      </c>
      <c r="E185" s="135" t="s">
        <v>6074</v>
      </c>
      <c r="F185" s="136" t="s">
        <v>6075</v>
      </c>
      <c r="G185" s="137" t="s">
        <v>249</v>
      </c>
      <c r="H185" s="138">
        <v>44</v>
      </c>
      <c r="I185" s="139"/>
      <c r="J185" s="140">
        <f>ROUND(I185*H185,2)</f>
        <v>0</v>
      </c>
      <c r="K185" s="136" t="s">
        <v>250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2.2699999999999999E-3</v>
      </c>
      <c r="R185" s="143">
        <f>Q185*H185</f>
        <v>9.9879999999999997E-2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6573</v>
      </c>
    </row>
    <row r="186" spans="2:65" s="1" customFormat="1">
      <c r="B186" s="34"/>
      <c r="D186" s="147" t="s">
        <v>253</v>
      </c>
      <c r="F186" s="148" t="s">
        <v>6077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>
      <c r="B187" s="34"/>
      <c r="D187" s="151" t="s">
        <v>255</v>
      </c>
      <c r="F187" s="152" t="s">
        <v>6078</v>
      </c>
      <c r="I187" s="149"/>
      <c r="L187" s="34"/>
      <c r="M187" s="150"/>
      <c r="T187" s="55"/>
      <c r="AT187" s="18" t="s">
        <v>255</v>
      </c>
      <c r="AU187" s="18" t="s">
        <v>21</v>
      </c>
    </row>
    <row r="188" spans="2:65" s="12" customFormat="1">
      <c r="B188" s="153"/>
      <c r="D188" s="147" t="s">
        <v>262</v>
      </c>
      <c r="E188" s="154" t="s">
        <v>29</v>
      </c>
      <c r="F188" s="155" t="s">
        <v>6574</v>
      </c>
      <c r="H188" s="156">
        <v>44</v>
      </c>
      <c r="I188" s="157"/>
      <c r="L188" s="153"/>
      <c r="M188" s="158"/>
      <c r="T188" s="159"/>
      <c r="AT188" s="154" t="s">
        <v>262</v>
      </c>
      <c r="AU188" s="154" t="s">
        <v>21</v>
      </c>
      <c r="AV188" s="12" t="s">
        <v>21</v>
      </c>
      <c r="AW188" s="12" t="s">
        <v>36</v>
      </c>
      <c r="AX188" s="12" t="s">
        <v>75</v>
      </c>
      <c r="AY188" s="154" t="s">
        <v>244</v>
      </c>
    </row>
    <row r="189" spans="2:65" s="14" customFormat="1">
      <c r="B189" s="168"/>
      <c r="D189" s="147" t="s">
        <v>262</v>
      </c>
      <c r="E189" s="169" t="s">
        <v>5838</v>
      </c>
      <c r="F189" s="170" t="s">
        <v>321</v>
      </c>
      <c r="H189" s="171">
        <v>44</v>
      </c>
      <c r="I189" s="172"/>
      <c r="L189" s="168"/>
      <c r="M189" s="173"/>
      <c r="T189" s="174"/>
      <c r="AT189" s="169" t="s">
        <v>262</v>
      </c>
      <c r="AU189" s="169" t="s">
        <v>21</v>
      </c>
      <c r="AV189" s="14" t="s">
        <v>264</v>
      </c>
      <c r="AW189" s="14" t="s">
        <v>36</v>
      </c>
      <c r="AX189" s="14" t="s">
        <v>83</v>
      </c>
      <c r="AY189" s="169" t="s">
        <v>244</v>
      </c>
    </row>
    <row r="190" spans="2:65" s="1" customFormat="1" ht="16.5" customHeight="1">
      <c r="B190" s="34"/>
      <c r="C190" s="134" t="s">
        <v>413</v>
      </c>
      <c r="D190" s="134" t="s">
        <v>246</v>
      </c>
      <c r="E190" s="135" t="s">
        <v>6081</v>
      </c>
      <c r="F190" s="136" t="s">
        <v>6082</v>
      </c>
      <c r="G190" s="137" t="s">
        <v>249</v>
      </c>
      <c r="H190" s="138">
        <v>44</v>
      </c>
      <c r="I190" s="139"/>
      <c r="J190" s="140">
        <f>ROUND(I190*H190,2)</f>
        <v>0</v>
      </c>
      <c r="K190" s="136" t="s">
        <v>250</v>
      </c>
      <c r="L190" s="34"/>
      <c r="M190" s="141" t="s">
        <v>29</v>
      </c>
      <c r="N190" s="142" t="s">
        <v>46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251</v>
      </c>
      <c r="AT190" s="145" t="s">
        <v>246</v>
      </c>
      <c r="AU190" s="145" t="s">
        <v>21</v>
      </c>
      <c r="AY190" s="18" t="s">
        <v>244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83</v>
      </c>
      <c r="BK190" s="146">
        <f>ROUND(I190*H190,2)</f>
        <v>0</v>
      </c>
      <c r="BL190" s="18" t="s">
        <v>251</v>
      </c>
      <c r="BM190" s="145" t="s">
        <v>6575</v>
      </c>
    </row>
    <row r="191" spans="2:65" s="1" customFormat="1" ht="19.5">
      <c r="B191" s="34"/>
      <c r="D191" s="147" t="s">
        <v>253</v>
      </c>
      <c r="F191" s="148" t="s">
        <v>6084</v>
      </c>
      <c r="I191" s="149"/>
      <c r="L191" s="34"/>
      <c r="M191" s="150"/>
      <c r="T191" s="55"/>
      <c r="AT191" s="18" t="s">
        <v>253</v>
      </c>
      <c r="AU191" s="18" t="s">
        <v>21</v>
      </c>
    </row>
    <row r="192" spans="2:65" s="1" customFormat="1">
      <c r="B192" s="34"/>
      <c r="D192" s="151" t="s">
        <v>255</v>
      </c>
      <c r="F192" s="152" t="s">
        <v>6085</v>
      </c>
      <c r="I192" s="149"/>
      <c r="L192" s="34"/>
      <c r="M192" s="150"/>
      <c r="T192" s="55"/>
      <c r="AT192" s="18" t="s">
        <v>255</v>
      </c>
      <c r="AU192" s="18" t="s">
        <v>21</v>
      </c>
    </row>
    <row r="193" spans="2:65" s="12" customFormat="1">
      <c r="B193" s="153"/>
      <c r="D193" s="147" t="s">
        <v>262</v>
      </c>
      <c r="E193" s="154" t="s">
        <v>29</v>
      </c>
      <c r="F193" s="155" t="s">
        <v>5838</v>
      </c>
      <c r="H193" s="156">
        <v>44</v>
      </c>
      <c r="I193" s="157"/>
      <c r="L193" s="153"/>
      <c r="M193" s="158"/>
      <c r="T193" s="159"/>
      <c r="AT193" s="154" t="s">
        <v>262</v>
      </c>
      <c r="AU193" s="154" t="s">
        <v>21</v>
      </c>
      <c r="AV193" s="12" t="s">
        <v>21</v>
      </c>
      <c r="AW193" s="12" t="s">
        <v>36</v>
      </c>
      <c r="AX193" s="12" t="s">
        <v>83</v>
      </c>
      <c r="AY193" s="154" t="s">
        <v>244</v>
      </c>
    </row>
    <row r="194" spans="2:65" s="1" customFormat="1" ht="21.75" customHeight="1">
      <c r="B194" s="34"/>
      <c r="C194" s="134" t="s">
        <v>421</v>
      </c>
      <c r="D194" s="134" t="s">
        <v>246</v>
      </c>
      <c r="E194" s="135" t="s">
        <v>6086</v>
      </c>
      <c r="F194" s="136" t="s">
        <v>6087</v>
      </c>
      <c r="G194" s="137" t="s">
        <v>274</v>
      </c>
      <c r="H194" s="138">
        <v>24</v>
      </c>
      <c r="I194" s="139"/>
      <c r="J194" s="140">
        <f>ROUND(I194*H194,2)</f>
        <v>0</v>
      </c>
      <c r="K194" s="136" t="s">
        <v>250</v>
      </c>
      <c r="L194" s="34"/>
      <c r="M194" s="141" t="s">
        <v>29</v>
      </c>
      <c r="N194" s="142" t="s">
        <v>46</v>
      </c>
      <c r="P194" s="143">
        <f>O194*H194</f>
        <v>0</v>
      </c>
      <c r="Q194" s="143">
        <v>4.8000000000000001E-4</v>
      </c>
      <c r="R194" s="143">
        <f>Q194*H194</f>
        <v>1.1520000000000001E-2</v>
      </c>
      <c r="S194" s="143">
        <v>0</v>
      </c>
      <c r="T194" s="144">
        <f>S194*H194</f>
        <v>0</v>
      </c>
      <c r="AR194" s="145" t="s">
        <v>251</v>
      </c>
      <c r="AT194" s="145" t="s">
        <v>246</v>
      </c>
      <c r="AU194" s="145" t="s">
        <v>21</v>
      </c>
      <c r="AY194" s="18" t="s">
        <v>244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83</v>
      </c>
      <c r="BK194" s="146">
        <f>ROUND(I194*H194,2)</f>
        <v>0</v>
      </c>
      <c r="BL194" s="18" t="s">
        <v>251</v>
      </c>
      <c r="BM194" s="145" t="s">
        <v>6576</v>
      </c>
    </row>
    <row r="195" spans="2:65" s="1" customFormat="1" ht="19.5">
      <c r="B195" s="34"/>
      <c r="D195" s="147" t="s">
        <v>253</v>
      </c>
      <c r="F195" s="148" t="s">
        <v>6089</v>
      </c>
      <c r="I195" s="149"/>
      <c r="L195" s="34"/>
      <c r="M195" s="150"/>
      <c r="T195" s="55"/>
      <c r="AT195" s="18" t="s">
        <v>253</v>
      </c>
      <c r="AU195" s="18" t="s">
        <v>21</v>
      </c>
    </row>
    <row r="196" spans="2:65" s="1" customFormat="1">
      <c r="B196" s="34"/>
      <c r="D196" s="151" t="s">
        <v>255</v>
      </c>
      <c r="F196" s="152" t="s">
        <v>6090</v>
      </c>
      <c r="I196" s="149"/>
      <c r="L196" s="34"/>
      <c r="M196" s="150"/>
      <c r="T196" s="55"/>
      <c r="AT196" s="18" t="s">
        <v>255</v>
      </c>
      <c r="AU196" s="18" t="s">
        <v>21</v>
      </c>
    </row>
    <row r="197" spans="2:65" s="12" customFormat="1">
      <c r="B197" s="153"/>
      <c r="D197" s="147" t="s">
        <v>262</v>
      </c>
      <c r="E197" s="154" t="s">
        <v>29</v>
      </c>
      <c r="F197" s="155" t="s">
        <v>6577</v>
      </c>
      <c r="H197" s="156">
        <v>24</v>
      </c>
      <c r="I197" s="157"/>
      <c r="L197" s="153"/>
      <c r="M197" s="158"/>
      <c r="T197" s="159"/>
      <c r="AT197" s="154" t="s">
        <v>262</v>
      </c>
      <c r="AU197" s="154" t="s">
        <v>21</v>
      </c>
      <c r="AV197" s="12" t="s">
        <v>21</v>
      </c>
      <c r="AW197" s="12" t="s">
        <v>36</v>
      </c>
      <c r="AX197" s="12" t="s">
        <v>75</v>
      </c>
      <c r="AY197" s="154" t="s">
        <v>244</v>
      </c>
    </row>
    <row r="198" spans="2:65" s="14" customFormat="1">
      <c r="B198" s="168"/>
      <c r="D198" s="147" t="s">
        <v>262</v>
      </c>
      <c r="E198" s="169" t="s">
        <v>5842</v>
      </c>
      <c r="F198" s="170" t="s">
        <v>321</v>
      </c>
      <c r="H198" s="171">
        <v>24</v>
      </c>
      <c r="I198" s="172"/>
      <c r="L198" s="168"/>
      <c r="M198" s="173"/>
      <c r="T198" s="174"/>
      <c r="AT198" s="169" t="s">
        <v>262</v>
      </c>
      <c r="AU198" s="169" t="s">
        <v>21</v>
      </c>
      <c r="AV198" s="14" t="s">
        <v>264</v>
      </c>
      <c r="AW198" s="14" t="s">
        <v>36</v>
      </c>
      <c r="AX198" s="14" t="s">
        <v>83</v>
      </c>
      <c r="AY198" s="169" t="s">
        <v>244</v>
      </c>
    </row>
    <row r="199" spans="2:65" s="1" customFormat="1" ht="21.75" customHeight="1">
      <c r="B199" s="34"/>
      <c r="C199" s="134" t="s">
        <v>427</v>
      </c>
      <c r="D199" s="134" t="s">
        <v>246</v>
      </c>
      <c r="E199" s="135" t="s">
        <v>6093</v>
      </c>
      <c r="F199" s="136" t="s">
        <v>6094</v>
      </c>
      <c r="G199" s="137" t="s">
        <v>274</v>
      </c>
      <c r="H199" s="138">
        <v>24</v>
      </c>
      <c r="I199" s="139"/>
      <c r="J199" s="140">
        <f>ROUND(I199*H199,2)</f>
        <v>0</v>
      </c>
      <c r="K199" s="136" t="s">
        <v>250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6578</v>
      </c>
    </row>
    <row r="200" spans="2:65" s="1" customFormat="1" ht="19.5">
      <c r="B200" s="34"/>
      <c r="D200" s="147" t="s">
        <v>253</v>
      </c>
      <c r="F200" s="148" t="s">
        <v>6096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>
      <c r="B201" s="34"/>
      <c r="D201" s="151" t="s">
        <v>255</v>
      </c>
      <c r="F201" s="152" t="s">
        <v>6097</v>
      </c>
      <c r="I201" s="149"/>
      <c r="L201" s="34"/>
      <c r="M201" s="150"/>
      <c r="T201" s="55"/>
      <c r="AT201" s="18" t="s">
        <v>255</v>
      </c>
      <c r="AU201" s="18" t="s">
        <v>21</v>
      </c>
    </row>
    <row r="202" spans="2:65" s="12" customFormat="1">
      <c r="B202" s="153"/>
      <c r="D202" s="147" t="s">
        <v>262</v>
      </c>
      <c r="E202" s="154" t="s">
        <v>29</v>
      </c>
      <c r="F202" s="155" t="s">
        <v>5842</v>
      </c>
      <c r="H202" s="156">
        <v>24</v>
      </c>
      <c r="I202" s="157"/>
      <c r="L202" s="153"/>
      <c r="M202" s="158"/>
      <c r="T202" s="159"/>
      <c r="AT202" s="154" t="s">
        <v>262</v>
      </c>
      <c r="AU202" s="154" t="s">
        <v>21</v>
      </c>
      <c r="AV202" s="12" t="s">
        <v>21</v>
      </c>
      <c r="AW202" s="12" t="s">
        <v>36</v>
      </c>
      <c r="AX202" s="12" t="s">
        <v>83</v>
      </c>
      <c r="AY202" s="154" t="s">
        <v>244</v>
      </c>
    </row>
    <row r="203" spans="2:65" s="1" customFormat="1" ht="21.75" customHeight="1">
      <c r="B203" s="34"/>
      <c r="C203" s="134" t="s">
        <v>434</v>
      </c>
      <c r="D203" s="134" t="s">
        <v>246</v>
      </c>
      <c r="E203" s="135" t="s">
        <v>4667</v>
      </c>
      <c r="F203" s="136" t="s">
        <v>4668</v>
      </c>
      <c r="G203" s="137" t="s">
        <v>274</v>
      </c>
      <c r="H203" s="138">
        <v>37.799999999999997</v>
      </c>
      <c r="I203" s="139"/>
      <c r="J203" s="140">
        <f>ROUND(I203*H203,2)</f>
        <v>0</v>
      </c>
      <c r="K203" s="136" t="s">
        <v>250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251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251</v>
      </c>
      <c r="BM203" s="145" t="s">
        <v>6579</v>
      </c>
    </row>
    <row r="204" spans="2:65" s="1" customFormat="1" ht="19.5">
      <c r="B204" s="34"/>
      <c r="D204" s="147" t="s">
        <v>253</v>
      </c>
      <c r="F204" s="148" t="s">
        <v>4670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>
      <c r="B205" s="34"/>
      <c r="D205" s="151" t="s">
        <v>255</v>
      </c>
      <c r="F205" s="152" t="s">
        <v>4671</v>
      </c>
      <c r="I205" s="149"/>
      <c r="L205" s="34"/>
      <c r="M205" s="150"/>
      <c r="T205" s="55"/>
      <c r="AT205" s="18" t="s">
        <v>255</v>
      </c>
      <c r="AU205" s="18" t="s">
        <v>21</v>
      </c>
    </row>
    <row r="206" spans="2:65" s="12" customFormat="1">
      <c r="B206" s="153"/>
      <c r="D206" s="147" t="s">
        <v>262</v>
      </c>
      <c r="E206" s="154" t="s">
        <v>5846</v>
      </c>
      <c r="F206" s="155" t="s">
        <v>6580</v>
      </c>
      <c r="H206" s="156">
        <v>37.799999999999997</v>
      </c>
      <c r="I206" s="157"/>
      <c r="L206" s="153"/>
      <c r="M206" s="158"/>
      <c r="T206" s="159"/>
      <c r="AT206" s="154" t="s">
        <v>262</v>
      </c>
      <c r="AU206" s="154" t="s">
        <v>21</v>
      </c>
      <c r="AV206" s="12" t="s">
        <v>21</v>
      </c>
      <c r="AW206" s="12" t="s">
        <v>36</v>
      </c>
      <c r="AX206" s="12" t="s">
        <v>83</v>
      </c>
      <c r="AY206" s="154" t="s">
        <v>244</v>
      </c>
    </row>
    <row r="207" spans="2:65" s="1" customFormat="1" ht="24.2" customHeight="1">
      <c r="B207" s="34"/>
      <c r="C207" s="134" t="s">
        <v>441</v>
      </c>
      <c r="D207" s="134" t="s">
        <v>246</v>
      </c>
      <c r="E207" s="135" t="s">
        <v>4673</v>
      </c>
      <c r="F207" s="136" t="s">
        <v>4674</v>
      </c>
      <c r="G207" s="137" t="s">
        <v>274</v>
      </c>
      <c r="H207" s="138">
        <v>189</v>
      </c>
      <c r="I207" s="139"/>
      <c r="J207" s="140">
        <f>ROUND(I207*H207,2)</f>
        <v>0</v>
      </c>
      <c r="K207" s="136" t="s">
        <v>250</v>
      </c>
      <c r="L207" s="34"/>
      <c r="M207" s="141" t="s">
        <v>29</v>
      </c>
      <c r="N207" s="142" t="s">
        <v>46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251</v>
      </c>
      <c r="AT207" s="145" t="s">
        <v>246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251</v>
      </c>
      <c r="BM207" s="145" t="s">
        <v>6581</v>
      </c>
    </row>
    <row r="208" spans="2:65" s="1" customFormat="1" ht="19.5">
      <c r="B208" s="34"/>
      <c r="D208" s="147" t="s">
        <v>253</v>
      </c>
      <c r="F208" s="148" t="s">
        <v>4676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>
      <c r="B209" s="34"/>
      <c r="D209" s="151" t="s">
        <v>255</v>
      </c>
      <c r="F209" s="152" t="s">
        <v>4677</v>
      </c>
      <c r="I209" s="149"/>
      <c r="L209" s="34"/>
      <c r="M209" s="150"/>
      <c r="T209" s="55"/>
      <c r="AT209" s="18" t="s">
        <v>255</v>
      </c>
      <c r="AU209" s="18" t="s">
        <v>21</v>
      </c>
    </row>
    <row r="210" spans="2:65" s="12" customFormat="1">
      <c r="B210" s="153"/>
      <c r="D210" s="147" t="s">
        <v>262</v>
      </c>
      <c r="E210" s="154" t="s">
        <v>29</v>
      </c>
      <c r="F210" s="155" t="s">
        <v>6107</v>
      </c>
      <c r="H210" s="156">
        <v>189</v>
      </c>
      <c r="I210" s="157"/>
      <c r="L210" s="153"/>
      <c r="M210" s="158"/>
      <c r="T210" s="159"/>
      <c r="AT210" s="154" t="s">
        <v>262</v>
      </c>
      <c r="AU210" s="154" t="s">
        <v>21</v>
      </c>
      <c r="AV210" s="12" t="s">
        <v>21</v>
      </c>
      <c r="AW210" s="12" t="s">
        <v>36</v>
      </c>
      <c r="AX210" s="12" t="s">
        <v>83</v>
      </c>
      <c r="AY210" s="154" t="s">
        <v>244</v>
      </c>
    </row>
    <row r="211" spans="2:65" s="1" customFormat="1" ht="24.2" customHeight="1">
      <c r="B211" s="34"/>
      <c r="C211" s="134" t="s">
        <v>448</v>
      </c>
      <c r="D211" s="134" t="s">
        <v>246</v>
      </c>
      <c r="E211" s="135" t="s">
        <v>6582</v>
      </c>
      <c r="F211" s="136" t="s">
        <v>6583</v>
      </c>
      <c r="G211" s="137" t="s">
        <v>416</v>
      </c>
      <c r="H211" s="138">
        <v>68.040000000000006</v>
      </c>
      <c r="I211" s="139"/>
      <c r="J211" s="140">
        <f>ROUND(I211*H211,2)</f>
        <v>0</v>
      </c>
      <c r="K211" s="136" t="s">
        <v>29</v>
      </c>
      <c r="L211" s="34"/>
      <c r="M211" s="141" t="s">
        <v>29</v>
      </c>
      <c r="N211" s="142" t="s">
        <v>46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251</v>
      </c>
      <c r="AT211" s="145" t="s">
        <v>246</v>
      </c>
      <c r="AU211" s="145" t="s">
        <v>21</v>
      </c>
      <c r="AY211" s="18" t="s">
        <v>244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83</v>
      </c>
      <c r="BK211" s="146">
        <f>ROUND(I211*H211,2)</f>
        <v>0</v>
      </c>
      <c r="BL211" s="18" t="s">
        <v>251</v>
      </c>
      <c r="BM211" s="145" t="s">
        <v>6584</v>
      </c>
    </row>
    <row r="212" spans="2:65" s="1" customFormat="1">
      <c r="B212" s="34"/>
      <c r="D212" s="147" t="s">
        <v>253</v>
      </c>
      <c r="F212" s="148" t="s">
        <v>6583</v>
      </c>
      <c r="I212" s="149"/>
      <c r="L212" s="34"/>
      <c r="M212" s="150"/>
      <c r="T212" s="55"/>
      <c r="AT212" s="18" t="s">
        <v>253</v>
      </c>
      <c r="AU212" s="18" t="s">
        <v>21</v>
      </c>
    </row>
    <row r="213" spans="2:65" s="12" customFormat="1">
      <c r="B213" s="153"/>
      <c r="D213" s="147" t="s">
        <v>262</v>
      </c>
      <c r="E213" s="154" t="s">
        <v>29</v>
      </c>
      <c r="F213" s="155" t="s">
        <v>6110</v>
      </c>
      <c r="H213" s="156">
        <v>68.040000000000006</v>
      </c>
      <c r="I213" s="157"/>
      <c r="L213" s="153"/>
      <c r="M213" s="158"/>
      <c r="T213" s="159"/>
      <c r="AT213" s="154" t="s">
        <v>262</v>
      </c>
      <c r="AU213" s="154" t="s">
        <v>21</v>
      </c>
      <c r="AV213" s="12" t="s">
        <v>21</v>
      </c>
      <c r="AW213" s="12" t="s">
        <v>36</v>
      </c>
      <c r="AX213" s="12" t="s">
        <v>83</v>
      </c>
      <c r="AY213" s="154" t="s">
        <v>244</v>
      </c>
    </row>
    <row r="214" spans="2:65" s="1" customFormat="1" ht="16.5" customHeight="1">
      <c r="B214" s="34"/>
      <c r="C214" s="134" t="s">
        <v>455</v>
      </c>
      <c r="D214" s="134" t="s">
        <v>246</v>
      </c>
      <c r="E214" s="135" t="s">
        <v>353</v>
      </c>
      <c r="F214" s="136" t="s">
        <v>354</v>
      </c>
      <c r="G214" s="137" t="s">
        <v>274</v>
      </c>
      <c r="H214" s="138">
        <v>24.54</v>
      </c>
      <c r="I214" s="139"/>
      <c r="J214" s="140">
        <f>ROUND(I214*H214,2)</f>
        <v>0</v>
      </c>
      <c r="K214" s="136" t="s">
        <v>250</v>
      </c>
      <c r="L214" s="34"/>
      <c r="M214" s="141" t="s">
        <v>29</v>
      </c>
      <c r="N214" s="142" t="s">
        <v>46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251</v>
      </c>
      <c r="AT214" s="145" t="s">
        <v>246</v>
      </c>
      <c r="AU214" s="145" t="s">
        <v>21</v>
      </c>
      <c r="AY214" s="18" t="s">
        <v>244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83</v>
      </c>
      <c r="BK214" s="146">
        <f>ROUND(I214*H214,2)</f>
        <v>0</v>
      </c>
      <c r="BL214" s="18" t="s">
        <v>251</v>
      </c>
      <c r="BM214" s="145" t="s">
        <v>6585</v>
      </c>
    </row>
    <row r="215" spans="2:65" s="1" customFormat="1" ht="19.5">
      <c r="B215" s="34"/>
      <c r="D215" s="147" t="s">
        <v>253</v>
      </c>
      <c r="F215" s="148" t="s">
        <v>356</v>
      </c>
      <c r="I215" s="149"/>
      <c r="L215" s="34"/>
      <c r="M215" s="150"/>
      <c r="T215" s="55"/>
      <c r="AT215" s="18" t="s">
        <v>253</v>
      </c>
      <c r="AU215" s="18" t="s">
        <v>21</v>
      </c>
    </row>
    <row r="216" spans="2:65" s="1" customFormat="1">
      <c r="B216" s="34"/>
      <c r="D216" s="151" t="s">
        <v>255</v>
      </c>
      <c r="F216" s="152" t="s">
        <v>357</v>
      </c>
      <c r="I216" s="149"/>
      <c r="L216" s="34"/>
      <c r="M216" s="150"/>
      <c r="T216" s="55"/>
      <c r="AT216" s="18" t="s">
        <v>255</v>
      </c>
      <c r="AU216" s="18" t="s">
        <v>21</v>
      </c>
    </row>
    <row r="217" spans="2:65" s="12" customFormat="1">
      <c r="B217" s="153"/>
      <c r="D217" s="147" t="s">
        <v>262</v>
      </c>
      <c r="E217" s="154" t="s">
        <v>29</v>
      </c>
      <c r="F217" s="155" t="s">
        <v>6586</v>
      </c>
      <c r="H217" s="156">
        <v>13.32</v>
      </c>
      <c r="I217" s="157"/>
      <c r="L217" s="153"/>
      <c r="M217" s="158"/>
      <c r="T217" s="159"/>
      <c r="AT217" s="154" t="s">
        <v>262</v>
      </c>
      <c r="AU217" s="154" t="s">
        <v>21</v>
      </c>
      <c r="AV217" s="12" t="s">
        <v>21</v>
      </c>
      <c r="AW217" s="12" t="s">
        <v>36</v>
      </c>
      <c r="AX217" s="12" t="s">
        <v>75</v>
      </c>
      <c r="AY217" s="154" t="s">
        <v>244</v>
      </c>
    </row>
    <row r="218" spans="2:65" s="12" customFormat="1">
      <c r="B218" s="153"/>
      <c r="D218" s="147" t="s">
        <v>262</v>
      </c>
      <c r="E218" s="154" t="s">
        <v>29</v>
      </c>
      <c r="F218" s="155" t="s">
        <v>6587</v>
      </c>
      <c r="H218" s="156">
        <v>11.22</v>
      </c>
      <c r="I218" s="157"/>
      <c r="L218" s="153"/>
      <c r="M218" s="158"/>
      <c r="T218" s="159"/>
      <c r="AT218" s="154" t="s">
        <v>262</v>
      </c>
      <c r="AU218" s="154" t="s">
        <v>21</v>
      </c>
      <c r="AV218" s="12" t="s">
        <v>21</v>
      </c>
      <c r="AW218" s="12" t="s">
        <v>36</v>
      </c>
      <c r="AX218" s="12" t="s">
        <v>75</v>
      </c>
      <c r="AY218" s="154" t="s">
        <v>244</v>
      </c>
    </row>
    <row r="219" spans="2:65" s="14" customFormat="1">
      <c r="B219" s="168"/>
      <c r="D219" s="147" t="s">
        <v>262</v>
      </c>
      <c r="E219" s="169" t="s">
        <v>5848</v>
      </c>
      <c r="F219" s="170" t="s">
        <v>321</v>
      </c>
      <c r="H219" s="171">
        <v>24.54</v>
      </c>
      <c r="I219" s="172"/>
      <c r="L219" s="168"/>
      <c r="M219" s="173"/>
      <c r="T219" s="174"/>
      <c r="AT219" s="169" t="s">
        <v>262</v>
      </c>
      <c r="AU219" s="169" t="s">
        <v>21</v>
      </c>
      <c r="AV219" s="14" t="s">
        <v>264</v>
      </c>
      <c r="AW219" s="14" t="s">
        <v>36</v>
      </c>
      <c r="AX219" s="14" t="s">
        <v>75</v>
      </c>
      <c r="AY219" s="169" t="s">
        <v>244</v>
      </c>
    </row>
    <row r="220" spans="2:65" s="13" customFormat="1">
      <c r="B220" s="160"/>
      <c r="D220" s="147" t="s">
        <v>262</v>
      </c>
      <c r="E220" s="161" t="s">
        <v>6122</v>
      </c>
      <c r="F220" s="162" t="s">
        <v>271</v>
      </c>
      <c r="H220" s="163">
        <v>24.54</v>
      </c>
      <c r="I220" s="164"/>
      <c r="L220" s="160"/>
      <c r="M220" s="165"/>
      <c r="T220" s="166"/>
      <c r="AT220" s="161" t="s">
        <v>262</v>
      </c>
      <c r="AU220" s="161" t="s">
        <v>21</v>
      </c>
      <c r="AV220" s="13" t="s">
        <v>251</v>
      </c>
      <c r="AW220" s="13" t="s">
        <v>36</v>
      </c>
      <c r="AX220" s="13" t="s">
        <v>83</v>
      </c>
      <c r="AY220" s="161" t="s">
        <v>244</v>
      </c>
    </row>
    <row r="221" spans="2:65" s="1" customFormat="1" ht="16.5" customHeight="1">
      <c r="B221" s="34"/>
      <c r="C221" s="175" t="s">
        <v>461</v>
      </c>
      <c r="D221" s="175" t="s">
        <v>373</v>
      </c>
      <c r="E221" s="176" t="s">
        <v>2741</v>
      </c>
      <c r="F221" s="177" t="s">
        <v>2742</v>
      </c>
      <c r="G221" s="178" t="s">
        <v>416</v>
      </c>
      <c r="H221" s="179">
        <v>42.134999999999998</v>
      </c>
      <c r="I221" s="180"/>
      <c r="J221" s="181">
        <f>ROUND(I221*H221,2)</f>
        <v>0</v>
      </c>
      <c r="K221" s="177" t="s">
        <v>250</v>
      </c>
      <c r="L221" s="182"/>
      <c r="M221" s="183" t="s">
        <v>29</v>
      </c>
      <c r="N221" s="184" t="s">
        <v>46</v>
      </c>
      <c r="P221" s="143">
        <f>O221*H221</f>
        <v>0</v>
      </c>
      <c r="Q221" s="143">
        <v>1</v>
      </c>
      <c r="R221" s="143">
        <f>Q221*H221</f>
        <v>42.134999999999998</v>
      </c>
      <c r="S221" s="143">
        <v>0</v>
      </c>
      <c r="T221" s="144">
        <f>S221*H221</f>
        <v>0</v>
      </c>
      <c r="AR221" s="145" t="s">
        <v>300</v>
      </c>
      <c r="AT221" s="145" t="s">
        <v>373</v>
      </c>
      <c r="AU221" s="145" t="s">
        <v>21</v>
      </c>
      <c r="AY221" s="18" t="s">
        <v>244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83</v>
      </c>
      <c r="BK221" s="146">
        <f>ROUND(I221*H221,2)</f>
        <v>0</v>
      </c>
      <c r="BL221" s="18" t="s">
        <v>251</v>
      </c>
      <c r="BM221" s="145" t="s">
        <v>6588</v>
      </c>
    </row>
    <row r="222" spans="2:65" s="1" customFormat="1">
      <c r="B222" s="34"/>
      <c r="D222" s="147" t="s">
        <v>253</v>
      </c>
      <c r="F222" s="148" t="s">
        <v>2742</v>
      </c>
      <c r="I222" s="149"/>
      <c r="L222" s="34"/>
      <c r="M222" s="150"/>
      <c r="T222" s="55"/>
      <c r="AT222" s="18" t="s">
        <v>253</v>
      </c>
      <c r="AU222" s="18" t="s">
        <v>21</v>
      </c>
    </row>
    <row r="223" spans="2:65" s="12" customFormat="1">
      <c r="B223" s="153"/>
      <c r="D223" s="147" t="s">
        <v>262</v>
      </c>
      <c r="E223" s="154" t="s">
        <v>29</v>
      </c>
      <c r="F223" s="155" t="s">
        <v>6124</v>
      </c>
      <c r="H223" s="156">
        <v>42.134999999999998</v>
      </c>
      <c r="I223" s="157"/>
      <c r="L223" s="153"/>
      <c r="M223" s="158"/>
      <c r="T223" s="159"/>
      <c r="AT223" s="154" t="s">
        <v>262</v>
      </c>
      <c r="AU223" s="154" t="s">
        <v>21</v>
      </c>
      <c r="AV223" s="12" t="s">
        <v>21</v>
      </c>
      <c r="AW223" s="12" t="s">
        <v>36</v>
      </c>
      <c r="AX223" s="12" t="s">
        <v>83</v>
      </c>
      <c r="AY223" s="154" t="s">
        <v>244</v>
      </c>
    </row>
    <row r="224" spans="2:65" s="1" customFormat="1" ht="16.5" customHeight="1">
      <c r="B224" s="34"/>
      <c r="C224" s="134" t="s">
        <v>468</v>
      </c>
      <c r="D224" s="134" t="s">
        <v>246</v>
      </c>
      <c r="E224" s="135" t="s">
        <v>6125</v>
      </c>
      <c r="F224" s="136" t="s">
        <v>6126</v>
      </c>
      <c r="G224" s="137" t="s">
        <v>274</v>
      </c>
      <c r="H224" s="138">
        <v>6.63</v>
      </c>
      <c r="I224" s="139"/>
      <c r="J224" s="140">
        <f>ROUND(I224*H224,2)</f>
        <v>0</v>
      </c>
      <c r="K224" s="136" t="s">
        <v>250</v>
      </c>
      <c r="L224" s="34"/>
      <c r="M224" s="141" t="s">
        <v>29</v>
      </c>
      <c r="N224" s="142" t="s">
        <v>46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251</v>
      </c>
      <c r="AT224" s="145" t="s">
        <v>246</v>
      </c>
      <c r="AU224" s="145" t="s">
        <v>21</v>
      </c>
      <c r="AY224" s="18" t="s">
        <v>244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83</v>
      </c>
      <c r="BK224" s="146">
        <f>ROUND(I224*H224,2)</f>
        <v>0</v>
      </c>
      <c r="BL224" s="18" t="s">
        <v>251</v>
      </c>
      <c r="BM224" s="145" t="s">
        <v>6589</v>
      </c>
    </row>
    <row r="225" spans="2:65" s="1" customFormat="1" ht="19.5">
      <c r="B225" s="34"/>
      <c r="D225" s="147" t="s">
        <v>253</v>
      </c>
      <c r="F225" s="148" t="s">
        <v>6128</v>
      </c>
      <c r="I225" s="149"/>
      <c r="L225" s="34"/>
      <c r="M225" s="150"/>
      <c r="T225" s="55"/>
      <c r="AT225" s="18" t="s">
        <v>253</v>
      </c>
      <c r="AU225" s="18" t="s">
        <v>21</v>
      </c>
    </row>
    <row r="226" spans="2:65" s="1" customFormat="1">
      <c r="B226" s="34"/>
      <c r="D226" s="151" t="s">
        <v>255</v>
      </c>
      <c r="F226" s="152" t="s">
        <v>6129</v>
      </c>
      <c r="I226" s="149"/>
      <c r="L226" s="34"/>
      <c r="M226" s="150"/>
      <c r="T226" s="55"/>
      <c r="AT226" s="18" t="s">
        <v>255</v>
      </c>
      <c r="AU226" s="18" t="s">
        <v>21</v>
      </c>
    </row>
    <row r="227" spans="2:65" s="12" customFormat="1">
      <c r="B227" s="153"/>
      <c r="D227" s="147" t="s">
        <v>262</v>
      </c>
      <c r="E227" s="154" t="s">
        <v>29</v>
      </c>
      <c r="F227" s="155" t="s">
        <v>6590</v>
      </c>
      <c r="H227" s="156">
        <v>4.68</v>
      </c>
      <c r="I227" s="157"/>
      <c r="L227" s="153"/>
      <c r="M227" s="158"/>
      <c r="T227" s="159"/>
      <c r="AT227" s="154" t="s">
        <v>262</v>
      </c>
      <c r="AU227" s="154" t="s">
        <v>21</v>
      </c>
      <c r="AV227" s="12" t="s">
        <v>21</v>
      </c>
      <c r="AW227" s="12" t="s">
        <v>36</v>
      </c>
      <c r="AX227" s="12" t="s">
        <v>75</v>
      </c>
      <c r="AY227" s="154" t="s">
        <v>244</v>
      </c>
    </row>
    <row r="228" spans="2:65" s="12" customFormat="1">
      <c r="B228" s="153"/>
      <c r="D228" s="147" t="s">
        <v>262</v>
      </c>
      <c r="E228" s="154" t="s">
        <v>29</v>
      </c>
      <c r="F228" s="155" t="s">
        <v>6591</v>
      </c>
      <c r="H228" s="156">
        <v>8.58</v>
      </c>
      <c r="I228" s="157"/>
      <c r="L228" s="153"/>
      <c r="M228" s="158"/>
      <c r="T228" s="159"/>
      <c r="AT228" s="154" t="s">
        <v>262</v>
      </c>
      <c r="AU228" s="154" t="s">
        <v>21</v>
      </c>
      <c r="AV228" s="12" t="s">
        <v>21</v>
      </c>
      <c r="AW228" s="12" t="s">
        <v>36</v>
      </c>
      <c r="AX228" s="12" t="s">
        <v>75</v>
      </c>
      <c r="AY228" s="154" t="s">
        <v>244</v>
      </c>
    </row>
    <row r="229" spans="2:65" s="14" customFormat="1">
      <c r="B229" s="168"/>
      <c r="D229" s="147" t="s">
        <v>262</v>
      </c>
      <c r="E229" s="169" t="s">
        <v>29</v>
      </c>
      <c r="F229" s="170" t="s">
        <v>321</v>
      </c>
      <c r="H229" s="171">
        <v>13.26</v>
      </c>
      <c r="I229" s="172"/>
      <c r="L229" s="168"/>
      <c r="M229" s="173"/>
      <c r="T229" s="174"/>
      <c r="AT229" s="169" t="s">
        <v>262</v>
      </c>
      <c r="AU229" s="169" t="s">
        <v>21</v>
      </c>
      <c r="AV229" s="14" t="s">
        <v>264</v>
      </c>
      <c r="AW229" s="14" t="s">
        <v>36</v>
      </c>
      <c r="AX229" s="14" t="s">
        <v>75</v>
      </c>
      <c r="AY229" s="169" t="s">
        <v>244</v>
      </c>
    </row>
    <row r="230" spans="2:65" s="13" customFormat="1">
      <c r="B230" s="160"/>
      <c r="D230" s="147" t="s">
        <v>262</v>
      </c>
      <c r="E230" s="161" t="s">
        <v>5835</v>
      </c>
      <c r="F230" s="162" t="s">
        <v>271</v>
      </c>
      <c r="H230" s="163">
        <v>13.26</v>
      </c>
      <c r="I230" s="164"/>
      <c r="L230" s="160"/>
      <c r="M230" s="165"/>
      <c r="T230" s="166"/>
      <c r="AT230" s="161" t="s">
        <v>262</v>
      </c>
      <c r="AU230" s="161" t="s">
        <v>21</v>
      </c>
      <c r="AV230" s="13" t="s">
        <v>251</v>
      </c>
      <c r="AW230" s="13" t="s">
        <v>36</v>
      </c>
      <c r="AX230" s="13" t="s">
        <v>75</v>
      </c>
      <c r="AY230" s="161" t="s">
        <v>244</v>
      </c>
    </row>
    <row r="231" spans="2:65" s="12" customFormat="1">
      <c r="B231" s="153"/>
      <c r="D231" s="147" t="s">
        <v>262</v>
      </c>
      <c r="E231" s="154" t="s">
        <v>29</v>
      </c>
      <c r="F231" s="155" t="s">
        <v>6141</v>
      </c>
      <c r="H231" s="156">
        <v>6.63</v>
      </c>
      <c r="I231" s="157"/>
      <c r="L231" s="153"/>
      <c r="M231" s="158"/>
      <c r="T231" s="159"/>
      <c r="AT231" s="154" t="s">
        <v>262</v>
      </c>
      <c r="AU231" s="154" t="s">
        <v>21</v>
      </c>
      <c r="AV231" s="12" t="s">
        <v>21</v>
      </c>
      <c r="AW231" s="12" t="s">
        <v>36</v>
      </c>
      <c r="AX231" s="12" t="s">
        <v>83</v>
      </c>
      <c r="AY231" s="154" t="s">
        <v>244</v>
      </c>
    </row>
    <row r="232" spans="2:65" s="1" customFormat="1" ht="16.5" customHeight="1">
      <c r="B232" s="34"/>
      <c r="C232" s="134" t="s">
        <v>476</v>
      </c>
      <c r="D232" s="134" t="s">
        <v>246</v>
      </c>
      <c r="E232" s="135" t="s">
        <v>1518</v>
      </c>
      <c r="F232" s="136" t="s">
        <v>1519</v>
      </c>
      <c r="G232" s="137" t="s">
        <v>274</v>
      </c>
      <c r="H232" s="138">
        <v>6.63</v>
      </c>
      <c r="I232" s="139"/>
      <c r="J232" s="140">
        <f>ROUND(I232*H232,2)</f>
        <v>0</v>
      </c>
      <c r="K232" s="136" t="s">
        <v>250</v>
      </c>
      <c r="L232" s="34"/>
      <c r="M232" s="141" t="s">
        <v>29</v>
      </c>
      <c r="N232" s="142" t="s">
        <v>46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251</v>
      </c>
      <c r="AT232" s="145" t="s">
        <v>246</v>
      </c>
      <c r="AU232" s="145" t="s">
        <v>21</v>
      </c>
      <c r="AY232" s="18" t="s">
        <v>244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83</v>
      </c>
      <c r="BK232" s="146">
        <f>ROUND(I232*H232,2)</f>
        <v>0</v>
      </c>
      <c r="BL232" s="18" t="s">
        <v>251</v>
      </c>
      <c r="BM232" s="145" t="s">
        <v>6592</v>
      </c>
    </row>
    <row r="233" spans="2:65" s="1" customFormat="1" ht="19.5">
      <c r="B233" s="34"/>
      <c r="D233" s="147" t="s">
        <v>253</v>
      </c>
      <c r="F233" s="148" t="s">
        <v>1521</v>
      </c>
      <c r="I233" s="149"/>
      <c r="L233" s="34"/>
      <c r="M233" s="150"/>
      <c r="T233" s="55"/>
      <c r="AT233" s="18" t="s">
        <v>253</v>
      </c>
      <c r="AU233" s="18" t="s">
        <v>21</v>
      </c>
    </row>
    <row r="234" spans="2:65" s="1" customFormat="1">
      <c r="B234" s="34"/>
      <c r="D234" s="151" t="s">
        <v>255</v>
      </c>
      <c r="F234" s="152" t="s">
        <v>1522</v>
      </c>
      <c r="I234" s="149"/>
      <c r="L234" s="34"/>
      <c r="M234" s="150"/>
      <c r="T234" s="55"/>
      <c r="AT234" s="18" t="s">
        <v>255</v>
      </c>
      <c r="AU234" s="18" t="s">
        <v>21</v>
      </c>
    </row>
    <row r="235" spans="2:65" s="12" customFormat="1">
      <c r="B235" s="153"/>
      <c r="D235" s="147" t="s">
        <v>262</v>
      </c>
      <c r="E235" s="154" t="s">
        <v>29</v>
      </c>
      <c r="F235" s="155" t="s">
        <v>6141</v>
      </c>
      <c r="H235" s="156">
        <v>6.63</v>
      </c>
      <c r="I235" s="157"/>
      <c r="L235" s="153"/>
      <c r="M235" s="158"/>
      <c r="T235" s="159"/>
      <c r="AT235" s="154" t="s">
        <v>262</v>
      </c>
      <c r="AU235" s="154" t="s">
        <v>21</v>
      </c>
      <c r="AV235" s="12" t="s">
        <v>21</v>
      </c>
      <c r="AW235" s="12" t="s">
        <v>36</v>
      </c>
      <c r="AX235" s="12" t="s">
        <v>83</v>
      </c>
      <c r="AY235" s="154" t="s">
        <v>244</v>
      </c>
    </row>
    <row r="236" spans="2:65" s="1" customFormat="1" ht="16.5" customHeight="1">
      <c r="B236" s="34"/>
      <c r="C236" s="175" t="s">
        <v>483</v>
      </c>
      <c r="D236" s="175" t="s">
        <v>373</v>
      </c>
      <c r="E236" s="176" t="s">
        <v>3265</v>
      </c>
      <c r="F236" s="177" t="s">
        <v>3266</v>
      </c>
      <c r="G236" s="178" t="s">
        <v>416</v>
      </c>
      <c r="H236" s="179">
        <v>22.766999999999999</v>
      </c>
      <c r="I236" s="180"/>
      <c r="J236" s="181">
        <f>ROUND(I236*H236,2)</f>
        <v>0</v>
      </c>
      <c r="K236" s="177" t="s">
        <v>250</v>
      </c>
      <c r="L236" s="182"/>
      <c r="M236" s="183" t="s">
        <v>29</v>
      </c>
      <c r="N236" s="184" t="s">
        <v>46</v>
      </c>
      <c r="P236" s="143">
        <f>O236*H236</f>
        <v>0</v>
      </c>
      <c r="Q236" s="143">
        <v>1</v>
      </c>
      <c r="R236" s="143">
        <f>Q236*H236</f>
        <v>22.766999999999999</v>
      </c>
      <c r="S236" s="143">
        <v>0</v>
      </c>
      <c r="T236" s="144">
        <f>S236*H236</f>
        <v>0</v>
      </c>
      <c r="AR236" s="145" t="s">
        <v>300</v>
      </c>
      <c r="AT236" s="145" t="s">
        <v>373</v>
      </c>
      <c r="AU236" s="145" t="s">
        <v>21</v>
      </c>
      <c r="AY236" s="18" t="s">
        <v>244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83</v>
      </c>
      <c r="BK236" s="146">
        <f>ROUND(I236*H236,2)</f>
        <v>0</v>
      </c>
      <c r="BL236" s="18" t="s">
        <v>251</v>
      </c>
      <c r="BM236" s="145" t="s">
        <v>6593</v>
      </c>
    </row>
    <row r="237" spans="2:65" s="1" customFormat="1">
      <c r="B237" s="34"/>
      <c r="D237" s="147" t="s">
        <v>253</v>
      </c>
      <c r="F237" s="148" t="s">
        <v>3266</v>
      </c>
      <c r="I237" s="149"/>
      <c r="L237" s="34"/>
      <c r="M237" s="150"/>
      <c r="T237" s="55"/>
      <c r="AT237" s="18" t="s">
        <v>253</v>
      </c>
      <c r="AU237" s="18" t="s">
        <v>21</v>
      </c>
    </row>
    <row r="238" spans="2:65" s="12" customFormat="1">
      <c r="B238" s="153"/>
      <c r="D238" s="147" t="s">
        <v>262</v>
      </c>
      <c r="E238" s="154" t="s">
        <v>29</v>
      </c>
      <c r="F238" s="155" t="s">
        <v>6144</v>
      </c>
      <c r="H238" s="156">
        <v>22.766999999999999</v>
      </c>
      <c r="I238" s="157"/>
      <c r="L238" s="153"/>
      <c r="M238" s="158"/>
      <c r="T238" s="159"/>
      <c r="AT238" s="154" t="s">
        <v>262</v>
      </c>
      <c r="AU238" s="154" t="s">
        <v>21</v>
      </c>
      <c r="AV238" s="12" t="s">
        <v>21</v>
      </c>
      <c r="AW238" s="12" t="s">
        <v>36</v>
      </c>
      <c r="AX238" s="12" t="s">
        <v>83</v>
      </c>
      <c r="AY238" s="154" t="s">
        <v>244</v>
      </c>
    </row>
    <row r="239" spans="2:65" s="1" customFormat="1" ht="16.5" customHeight="1">
      <c r="B239" s="34"/>
      <c r="C239" s="134" t="s">
        <v>490</v>
      </c>
      <c r="D239" s="134" t="s">
        <v>246</v>
      </c>
      <c r="E239" s="135" t="s">
        <v>6145</v>
      </c>
      <c r="F239" s="136" t="s">
        <v>6146</v>
      </c>
      <c r="G239" s="137" t="s">
        <v>2531</v>
      </c>
      <c r="H239" s="138">
        <v>5</v>
      </c>
      <c r="I239" s="139"/>
      <c r="J239" s="140">
        <f>ROUND(I239*H239,2)</f>
        <v>0</v>
      </c>
      <c r="K239" s="136" t="s">
        <v>29</v>
      </c>
      <c r="L239" s="34"/>
      <c r="M239" s="141" t="s">
        <v>29</v>
      </c>
      <c r="N239" s="142" t="s">
        <v>46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251</v>
      </c>
      <c r="AT239" s="145" t="s">
        <v>246</v>
      </c>
      <c r="AU239" s="145" t="s">
        <v>21</v>
      </c>
      <c r="AY239" s="18" t="s">
        <v>244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83</v>
      </c>
      <c r="BK239" s="146">
        <f>ROUND(I239*H239,2)</f>
        <v>0</v>
      </c>
      <c r="BL239" s="18" t="s">
        <v>251</v>
      </c>
      <c r="BM239" s="145" t="s">
        <v>6594</v>
      </c>
    </row>
    <row r="240" spans="2:65" s="1" customFormat="1">
      <c r="B240" s="34"/>
      <c r="D240" s="147" t="s">
        <v>253</v>
      </c>
      <c r="F240" s="148" t="s">
        <v>6146</v>
      </c>
      <c r="I240" s="149"/>
      <c r="L240" s="34"/>
      <c r="M240" s="150"/>
      <c r="T240" s="55"/>
      <c r="AT240" s="18" t="s">
        <v>253</v>
      </c>
      <c r="AU240" s="18" t="s">
        <v>21</v>
      </c>
    </row>
    <row r="241" spans="2:65" s="1" customFormat="1" ht="16.5" customHeight="1">
      <c r="B241" s="34"/>
      <c r="C241" s="134" t="s">
        <v>497</v>
      </c>
      <c r="D241" s="134" t="s">
        <v>246</v>
      </c>
      <c r="E241" s="135" t="s">
        <v>6148</v>
      </c>
      <c r="F241" s="136" t="s">
        <v>6149</v>
      </c>
      <c r="G241" s="137" t="s">
        <v>2531</v>
      </c>
      <c r="H241" s="138">
        <v>2</v>
      </c>
      <c r="I241" s="139"/>
      <c r="J241" s="140">
        <f>ROUND(I241*H241,2)</f>
        <v>0</v>
      </c>
      <c r="K241" s="136" t="s">
        <v>29</v>
      </c>
      <c r="L241" s="34"/>
      <c r="M241" s="141" t="s">
        <v>29</v>
      </c>
      <c r="N241" s="142" t="s">
        <v>46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251</v>
      </c>
      <c r="AT241" s="145" t="s">
        <v>246</v>
      </c>
      <c r="AU241" s="145" t="s">
        <v>21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251</v>
      </c>
      <c r="BM241" s="145" t="s">
        <v>6595</v>
      </c>
    </row>
    <row r="242" spans="2:65" s="1" customFormat="1">
      <c r="B242" s="34"/>
      <c r="D242" s="147" t="s">
        <v>253</v>
      </c>
      <c r="F242" s="148" t="s">
        <v>6149</v>
      </c>
      <c r="I242" s="149"/>
      <c r="L242" s="34"/>
      <c r="M242" s="150"/>
      <c r="T242" s="55"/>
      <c r="AT242" s="18" t="s">
        <v>253</v>
      </c>
      <c r="AU242" s="18" t="s">
        <v>21</v>
      </c>
    </row>
    <row r="243" spans="2:65" s="11" customFormat="1" ht="25.9" customHeight="1">
      <c r="B243" s="122"/>
      <c r="D243" s="123" t="s">
        <v>74</v>
      </c>
      <c r="E243" s="124" t="s">
        <v>783</v>
      </c>
      <c r="F243" s="124" t="s">
        <v>784</v>
      </c>
      <c r="I243" s="125"/>
      <c r="J243" s="126">
        <f>BK243</f>
        <v>0</v>
      </c>
      <c r="L243" s="122"/>
      <c r="M243" s="127"/>
      <c r="P243" s="128">
        <f>P244+P248+P273+P278+P296+P300</f>
        <v>0</v>
      </c>
      <c r="R243" s="128">
        <f>R244+R248+R273+R278+R296+R300</f>
        <v>24.640080000000001</v>
      </c>
      <c r="T243" s="129">
        <f>T244+T248+T273+T278+T296+T300</f>
        <v>0</v>
      </c>
      <c r="AR243" s="123" t="s">
        <v>21</v>
      </c>
      <c r="AT243" s="130" t="s">
        <v>74</v>
      </c>
      <c r="AU243" s="130" t="s">
        <v>75</v>
      </c>
      <c r="AY243" s="123" t="s">
        <v>244</v>
      </c>
      <c r="BK243" s="131">
        <f>BK244+BK248+BK273+BK278+BK296+BK300</f>
        <v>0</v>
      </c>
    </row>
    <row r="244" spans="2:65" s="11" customFormat="1" ht="22.9" customHeight="1">
      <c r="B244" s="122"/>
      <c r="D244" s="123" t="s">
        <v>74</v>
      </c>
      <c r="E244" s="132" t="s">
        <v>6151</v>
      </c>
      <c r="F244" s="132" t="s">
        <v>6152</v>
      </c>
      <c r="I244" s="125"/>
      <c r="J244" s="133">
        <f>BK244</f>
        <v>0</v>
      </c>
      <c r="L244" s="122"/>
      <c r="M244" s="127"/>
      <c r="P244" s="128">
        <f>SUM(P245:P247)</f>
        <v>0</v>
      </c>
      <c r="R244" s="128">
        <f>SUM(R245:R247)</f>
        <v>0.15776000000000001</v>
      </c>
      <c r="T244" s="129">
        <f>SUM(T245:T247)</f>
        <v>0</v>
      </c>
      <c r="AR244" s="123" t="s">
        <v>21</v>
      </c>
      <c r="AT244" s="130" t="s">
        <v>74</v>
      </c>
      <c r="AU244" s="130" t="s">
        <v>83</v>
      </c>
      <c r="AY244" s="123" t="s">
        <v>244</v>
      </c>
      <c r="BK244" s="131">
        <f>SUM(BK245:BK247)</f>
        <v>0</v>
      </c>
    </row>
    <row r="245" spans="2:65" s="1" customFormat="1" ht="16.5" customHeight="1">
      <c r="B245" s="34"/>
      <c r="C245" s="134" t="s">
        <v>504</v>
      </c>
      <c r="D245" s="134" t="s">
        <v>246</v>
      </c>
      <c r="E245" s="135" t="s">
        <v>6596</v>
      </c>
      <c r="F245" s="136" t="s">
        <v>6597</v>
      </c>
      <c r="G245" s="137" t="s">
        <v>591</v>
      </c>
      <c r="H245" s="138">
        <v>32</v>
      </c>
      <c r="I245" s="139"/>
      <c r="J245" s="140">
        <f>ROUND(I245*H245,2)</f>
        <v>0</v>
      </c>
      <c r="K245" s="136" t="s">
        <v>250</v>
      </c>
      <c r="L245" s="34"/>
      <c r="M245" s="141" t="s">
        <v>29</v>
      </c>
      <c r="N245" s="142" t="s">
        <v>46</v>
      </c>
      <c r="P245" s="143">
        <f>O245*H245</f>
        <v>0</v>
      </c>
      <c r="Q245" s="143">
        <v>4.9300000000000004E-3</v>
      </c>
      <c r="R245" s="143">
        <f>Q245*H245</f>
        <v>0.15776000000000001</v>
      </c>
      <c r="S245" s="143">
        <v>0</v>
      </c>
      <c r="T245" s="144">
        <f>S245*H245</f>
        <v>0</v>
      </c>
      <c r="AR245" s="145" t="s">
        <v>359</v>
      </c>
      <c r="AT245" s="145" t="s">
        <v>246</v>
      </c>
      <c r="AU245" s="145" t="s">
        <v>21</v>
      </c>
      <c r="AY245" s="18" t="s">
        <v>244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83</v>
      </c>
      <c r="BK245" s="146">
        <f>ROUND(I245*H245,2)</f>
        <v>0</v>
      </c>
      <c r="BL245" s="18" t="s">
        <v>359</v>
      </c>
      <c r="BM245" s="145" t="s">
        <v>6598</v>
      </c>
    </row>
    <row r="246" spans="2:65" s="1" customFormat="1">
      <c r="B246" s="34"/>
      <c r="D246" s="147" t="s">
        <v>253</v>
      </c>
      <c r="F246" s="148" t="s">
        <v>6599</v>
      </c>
      <c r="I246" s="149"/>
      <c r="L246" s="34"/>
      <c r="M246" s="150"/>
      <c r="T246" s="55"/>
      <c r="AT246" s="18" t="s">
        <v>253</v>
      </c>
      <c r="AU246" s="18" t="s">
        <v>21</v>
      </c>
    </row>
    <row r="247" spans="2:65" s="1" customFormat="1">
      <c r="B247" s="34"/>
      <c r="D247" s="151" t="s">
        <v>255</v>
      </c>
      <c r="F247" s="152" t="s">
        <v>6600</v>
      </c>
      <c r="I247" s="149"/>
      <c r="L247" s="34"/>
      <c r="M247" s="150"/>
      <c r="T247" s="55"/>
      <c r="AT247" s="18" t="s">
        <v>255</v>
      </c>
      <c r="AU247" s="18" t="s">
        <v>21</v>
      </c>
    </row>
    <row r="248" spans="2:65" s="11" customFormat="1" ht="22.9" customHeight="1">
      <c r="B248" s="122"/>
      <c r="D248" s="123" t="s">
        <v>74</v>
      </c>
      <c r="E248" s="132" t="s">
        <v>279</v>
      </c>
      <c r="F248" s="132" t="s">
        <v>657</v>
      </c>
      <c r="I248" s="125"/>
      <c r="J248" s="133">
        <f>BK248</f>
        <v>0</v>
      </c>
      <c r="L248" s="122"/>
      <c r="M248" s="127"/>
      <c r="P248" s="128">
        <f>SUM(P249:P272)</f>
        <v>0</v>
      </c>
      <c r="R248" s="128">
        <f>SUM(R249:R272)</f>
        <v>24.48</v>
      </c>
      <c r="T248" s="129">
        <f>SUM(T249:T272)</f>
        <v>0</v>
      </c>
      <c r="AR248" s="123" t="s">
        <v>83</v>
      </c>
      <c r="AT248" s="130" t="s">
        <v>74</v>
      </c>
      <c r="AU248" s="130" t="s">
        <v>83</v>
      </c>
      <c r="AY248" s="123" t="s">
        <v>244</v>
      </c>
      <c r="BK248" s="131">
        <f>SUM(BK249:BK272)</f>
        <v>0</v>
      </c>
    </row>
    <row r="249" spans="2:65" s="1" customFormat="1" ht="16.5" customHeight="1">
      <c r="B249" s="34"/>
      <c r="C249" s="134" t="s">
        <v>511</v>
      </c>
      <c r="D249" s="134" t="s">
        <v>246</v>
      </c>
      <c r="E249" s="135" t="s">
        <v>4107</v>
      </c>
      <c r="F249" s="136" t="s">
        <v>4108</v>
      </c>
      <c r="G249" s="137" t="s">
        <v>249</v>
      </c>
      <c r="H249" s="138">
        <v>34</v>
      </c>
      <c r="I249" s="139"/>
      <c r="J249" s="140">
        <f>ROUND(I249*H249,2)</f>
        <v>0</v>
      </c>
      <c r="K249" s="136" t="s">
        <v>250</v>
      </c>
      <c r="L249" s="34"/>
      <c r="M249" s="141" t="s">
        <v>29</v>
      </c>
      <c r="N249" s="142" t="s">
        <v>46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251</v>
      </c>
      <c r="AT249" s="145" t="s">
        <v>246</v>
      </c>
      <c r="AU249" s="145" t="s">
        <v>21</v>
      </c>
      <c r="AY249" s="18" t="s">
        <v>244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83</v>
      </c>
      <c r="BK249" s="146">
        <f>ROUND(I249*H249,2)</f>
        <v>0</v>
      </c>
      <c r="BL249" s="18" t="s">
        <v>251</v>
      </c>
      <c r="BM249" s="145" t="s">
        <v>6601</v>
      </c>
    </row>
    <row r="250" spans="2:65" s="1" customFormat="1">
      <c r="B250" s="34"/>
      <c r="D250" s="147" t="s">
        <v>253</v>
      </c>
      <c r="F250" s="148" t="s">
        <v>4110</v>
      </c>
      <c r="I250" s="149"/>
      <c r="L250" s="34"/>
      <c r="M250" s="150"/>
      <c r="T250" s="55"/>
      <c r="AT250" s="18" t="s">
        <v>253</v>
      </c>
      <c r="AU250" s="18" t="s">
        <v>21</v>
      </c>
    </row>
    <row r="251" spans="2:65" s="1" customFormat="1">
      <c r="B251" s="34"/>
      <c r="D251" s="151" t="s">
        <v>255</v>
      </c>
      <c r="F251" s="152" t="s">
        <v>4111</v>
      </c>
      <c r="I251" s="149"/>
      <c r="L251" s="34"/>
      <c r="M251" s="150"/>
      <c r="T251" s="55"/>
      <c r="AT251" s="18" t="s">
        <v>255</v>
      </c>
      <c r="AU251" s="18" t="s">
        <v>21</v>
      </c>
    </row>
    <row r="252" spans="2:65" s="12" customFormat="1">
      <c r="B252" s="153"/>
      <c r="D252" s="147" t="s">
        <v>262</v>
      </c>
      <c r="E252" s="154" t="s">
        <v>29</v>
      </c>
      <c r="F252" s="155" t="s">
        <v>483</v>
      </c>
      <c r="H252" s="156">
        <v>34</v>
      </c>
      <c r="I252" s="157"/>
      <c r="L252" s="153"/>
      <c r="M252" s="158"/>
      <c r="T252" s="159"/>
      <c r="AT252" s="154" t="s">
        <v>262</v>
      </c>
      <c r="AU252" s="154" t="s">
        <v>21</v>
      </c>
      <c r="AV252" s="12" t="s">
        <v>21</v>
      </c>
      <c r="AW252" s="12" t="s">
        <v>36</v>
      </c>
      <c r="AX252" s="12" t="s">
        <v>83</v>
      </c>
      <c r="AY252" s="154" t="s">
        <v>244</v>
      </c>
    </row>
    <row r="253" spans="2:65" s="1" customFormat="1" ht="16.5" customHeight="1">
      <c r="B253" s="34"/>
      <c r="C253" s="134" t="s">
        <v>518</v>
      </c>
      <c r="D253" s="134" t="s">
        <v>246</v>
      </c>
      <c r="E253" s="135" t="s">
        <v>4527</v>
      </c>
      <c r="F253" s="136" t="s">
        <v>4528</v>
      </c>
      <c r="G253" s="137" t="s">
        <v>249</v>
      </c>
      <c r="H253" s="138">
        <v>34</v>
      </c>
      <c r="I253" s="139"/>
      <c r="J253" s="140">
        <f>ROUND(I253*H253,2)</f>
        <v>0</v>
      </c>
      <c r="K253" s="136" t="s">
        <v>250</v>
      </c>
      <c r="L253" s="34"/>
      <c r="M253" s="141" t="s">
        <v>29</v>
      </c>
      <c r="N253" s="142" t="s">
        <v>46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251</v>
      </c>
      <c r="AT253" s="145" t="s">
        <v>246</v>
      </c>
      <c r="AU253" s="145" t="s">
        <v>21</v>
      </c>
      <c r="AY253" s="18" t="s">
        <v>244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83</v>
      </c>
      <c r="BK253" s="146">
        <f>ROUND(I253*H253,2)</f>
        <v>0</v>
      </c>
      <c r="BL253" s="18" t="s">
        <v>251</v>
      </c>
      <c r="BM253" s="145" t="s">
        <v>6602</v>
      </c>
    </row>
    <row r="254" spans="2:65" s="1" customFormat="1">
      <c r="B254" s="34"/>
      <c r="D254" s="147" t="s">
        <v>253</v>
      </c>
      <c r="F254" s="148" t="s">
        <v>4530</v>
      </c>
      <c r="I254" s="149"/>
      <c r="L254" s="34"/>
      <c r="M254" s="150"/>
      <c r="T254" s="55"/>
      <c r="AT254" s="18" t="s">
        <v>253</v>
      </c>
      <c r="AU254" s="18" t="s">
        <v>21</v>
      </c>
    </row>
    <row r="255" spans="2:65" s="1" customFormat="1">
      <c r="B255" s="34"/>
      <c r="D255" s="151" t="s">
        <v>255</v>
      </c>
      <c r="F255" s="152" t="s">
        <v>4531</v>
      </c>
      <c r="I255" s="149"/>
      <c r="L255" s="34"/>
      <c r="M255" s="150"/>
      <c r="T255" s="55"/>
      <c r="AT255" s="18" t="s">
        <v>255</v>
      </c>
      <c r="AU255" s="18" t="s">
        <v>21</v>
      </c>
    </row>
    <row r="256" spans="2:65" s="12" customFormat="1">
      <c r="B256" s="153"/>
      <c r="D256" s="147" t="s">
        <v>262</v>
      </c>
      <c r="E256" s="154" t="s">
        <v>29</v>
      </c>
      <c r="F256" s="155" t="s">
        <v>483</v>
      </c>
      <c r="H256" s="156">
        <v>34</v>
      </c>
      <c r="I256" s="157"/>
      <c r="L256" s="153"/>
      <c r="M256" s="158"/>
      <c r="T256" s="159"/>
      <c r="AT256" s="154" t="s">
        <v>262</v>
      </c>
      <c r="AU256" s="154" t="s">
        <v>21</v>
      </c>
      <c r="AV256" s="12" t="s">
        <v>21</v>
      </c>
      <c r="AW256" s="12" t="s">
        <v>36</v>
      </c>
      <c r="AX256" s="12" t="s">
        <v>83</v>
      </c>
      <c r="AY256" s="154" t="s">
        <v>244</v>
      </c>
    </row>
    <row r="257" spans="2:65" s="1" customFormat="1" ht="16.5" customHeight="1">
      <c r="B257" s="34"/>
      <c r="C257" s="134" t="s">
        <v>522</v>
      </c>
      <c r="D257" s="134" t="s">
        <v>246</v>
      </c>
      <c r="E257" s="135" t="s">
        <v>6165</v>
      </c>
      <c r="F257" s="136" t="s">
        <v>6166</v>
      </c>
      <c r="G257" s="137" t="s">
        <v>249</v>
      </c>
      <c r="H257" s="138">
        <v>68</v>
      </c>
      <c r="I257" s="139"/>
      <c r="J257" s="140">
        <f>ROUND(I257*H257,2)</f>
        <v>0</v>
      </c>
      <c r="K257" s="136" t="s">
        <v>250</v>
      </c>
      <c r="L257" s="34"/>
      <c r="M257" s="141" t="s">
        <v>29</v>
      </c>
      <c r="N257" s="142" t="s">
        <v>46</v>
      </c>
      <c r="P257" s="143">
        <f>O257*H257</f>
        <v>0</v>
      </c>
      <c r="Q257" s="143">
        <v>0.36</v>
      </c>
      <c r="R257" s="143">
        <f>Q257*H257</f>
        <v>24.48</v>
      </c>
      <c r="S257" s="143">
        <v>0</v>
      </c>
      <c r="T257" s="144">
        <f>S257*H257</f>
        <v>0</v>
      </c>
      <c r="AR257" s="145" t="s">
        <v>251</v>
      </c>
      <c r="AT257" s="145" t="s">
        <v>246</v>
      </c>
      <c r="AU257" s="145" t="s">
        <v>21</v>
      </c>
      <c r="AY257" s="18" t="s">
        <v>244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83</v>
      </c>
      <c r="BK257" s="146">
        <f>ROUND(I257*H257,2)</f>
        <v>0</v>
      </c>
      <c r="BL257" s="18" t="s">
        <v>251</v>
      </c>
      <c r="BM257" s="145" t="s">
        <v>6603</v>
      </c>
    </row>
    <row r="258" spans="2:65" s="1" customFormat="1">
      <c r="B258" s="34"/>
      <c r="D258" s="147" t="s">
        <v>253</v>
      </c>
      <c r="F258" s="148" t="s">
        <v>6168</v>
      </c>
      <c r="I258" s="149"/>
      <c r="L258" s="34"/>
      <c r="M258" s="150"/>
      <c r="T258" s="55"/>
      <c r="AT258" s="18" t="s">
        <v>253</v>
      </c>
      <c r="AU258" s="18" t="s">
        <v>21</v>
      </c>
    </row>
    <row r="259" spans="2:65" s="1" customFormat="1">
      <c r="B259" s="34"/>
      <c r="D259" s="151" t="s">
        <v>255</v>
      </c>
      <c r="F259" s="152" t="s">
        <v>6169</v>
      </c>
      <c r="I259" s="149"/>
      <c r="L259" s="34"/>
      <c r="M259" s="150"/>
      <c r="T259" s="55"/>
      <c r="AT259" s="18" t="s">
        <v>255</v>
      </c>
      <c r="AU259" s="18" t="s">
        <v>21</v>
      </c>
    </row>
    <row r="260" spans="2:65" s="12" customFormat="1">
      <c r="B260" s="153"/>
      <c r="D260" s="147" t="s">
        <v>262</v>
      </c>
      <c r="E260" s="154" t="s">
        <v>29</v>
      </c>
      <c r="F260" s="155" t="s">
        <v>6604</v>
      </c>
      <c r="H260" s="156">
        <v>68</v>
      </c>
      <c r="I260" s="157"/>
      <c r="L260" s="153"/>
      <c r="M260" s="158"/>
      <c r="T260" s="159"/>
      <c r="AT260" s="154" t="s">
        <v>262</v>
      </c>
      <c r="AU260" s="154" t="s">
        <v>21</v>
      </c>
      <c r="AV260" s="12" t="s">
        <v>21</v>
      </c>
      <c r="AW260" s="12" t="s">
        <v>36</v>
      </c>
      <c r="AX260" s="12" t="s">
        <v>83</v>
      </c>
      <c r="AY260" s="154" t="s">
        <v>244</v>
      </c>
    </row>
    <row r="261" spans="2:65" s="1" customFormat="1" ht="16.5" customHeight="1">
      <c r="B261" s="34"/>
      <c r="C261" s="134" t="s">
        <v>531</v>
      </c>
      <c r="D261" s="134" t="s">
        <v>246</v>
      </c>
      <c r="E261" s="135" t="s">
        <v>4124</v>
      </c>
      <c r="F261" s="136" t="s">
        <v>4125</v>
      </c>
      <c r="G261" s="137" t="s">
        <v>249</v>
      </c>
      <c r="H261" s="138">
        <v>34</v>
      </c>
      <c r="I261" s="139"/>
      <c r="J261" s="140">
        <f>ROUND(I261*H261,2)</f>
        <v>0</v>
      </c>
      <c r="K261" s="136" t="s">
        <v>250</v>
      </c>
      <c r="L261" s="34"/>
      <c r="M261" s="141" t="s">
        <v>29</v>
      </c>
      <c r="N261" s="142" t="s">
        <v>46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251</v>
      </c>
      <c r="AT261" s="145" t="s">
        <v>246</v>
      </c>
      <c r="AU261" s="145" t="s">
        <v>21</v>
      </c>
      <c r="AY261" s="18" t="s">
        <v>244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83</v>
      </c>
      <c r="BK261" s="146">
        <f>ROUND(I261*H261,2)</f>
        <v>0</v>
      </c>
      <c r="BL261" s="18" t="s">
        <v>251</v>
      </c>
      <c r="BM261" s="145" t="s">
        <v>6605</v>
      </c>
    </row>
    <row r="262" spans="2:65" s="1" customFormat="1">
      <c r="B262" s="34"/>
      <c r="D262" s="147" t="s">
        <v>253</v>
      </c>
      <c r="F262" s="148" t="s">
        <v>4127</v>
      </c>
      <c r="I262" s="149"/>
      <c r="L262" s="34"/>
      <c r="M262" s="150"/>
      <c r="T262" s="55"/>
      <c r="AT262" s="18" t="s">
        <v>253</v>
      </c>
      <c r="AU262" s="18" t="s">
        <v>21</v>
      </c>
    </row>
    <row r="263" spans="2:65" s="1" customFormat="1">
      <c r="B263" s="34"/>
      <c r="D263" s="151" t="s">
        <v>255</v>
      </c>
      <c r="F263" s="152" t="s">
        <v>4128</v>
      </c>
      <c r="I263" s="149"/>
      <c r="L263" s="34"/>
      <c r="M263" s="150"/>
      <c r="T263" s="55"/>
      <c r="AT263" s="18" t="s">
        <v>255</v>
      </c>
      <c r="AU263" s="18" t="s">
        <v>21</v>
      </c>
    </row>
    <row r="264" spans="2:65" s="12" customFormat="1">
      <c r="B264" s="153"/>
      <c r="D264" s="147" t="s">
        <v>262</v>
      </c>
      <c r="E264" s="154" t="s">
        <v>29</v>
      </c>
      <c r="F264" s="155" t="s">
        <v>483</v>
      </c>
      <c r="H264" s="156">
        <v>34</v>
      </c>
      <c r="I264" s="157"/>
      <c r="L264" s="153"/>
      <c r="M264" s="158"/>
      <c r="T264" s="159"/>
      <c r="AT264" s="154" t="s">
        <v>262</v>
      </c>
      <c r="AU264" s="154" t="s">
        <v>21</v>
      </c>
      <c r="AV264" s="12" t="s">
        <v>21</v>
      </c>
      <c r="AW264" s="12" t="s">
        <v>36</v>
      </c>
      <c r="AX264" s="12" t="s">
        <v>83</v>
      </c>
      <c r="AY264" s="154" t="s">
        <v>244</v>
      </c>
    </row>
    <row r="265" spans="2:65" s="1" customFormat="1" ht="16.5" customHeight="1">
      <c r="B265" s="34"/>
      <c r="C265" s="134" t="s">
        <v>535</v>
      </c>
      <c r="D265" s="134" t="s">
        <v>246</v>
      </c>
      <c r="E265" s="135" t="s">
        <v>3600</v>
      </c>
      <c r="F265" s="136" t="s">
        <v>3601</v>
      </c>
      <c r="G265" s="137" t="s">
        <v>249</v>
      </c>
      <c r="H265" s="138">
        <v>34</v>
      </c>
      <c r="I265" s="139"/>
      <c r="J265" s="140">
        <f>ROUND(I265*H265,2)</f>
        <v>0</v>
      </c>
      <c r="K265" s="136" t="s">
        <v>250</v>
      </c>
      <c r="L265" s="34"/>
      <c r="M265" s="141" t="s">
        <v>29</v>
      </c>
      <c r="N265" s="142" t="s">
        <v>46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251</v>
      </c>
      <c r="AT265" s="145" t="s">
        <v>246</v>
      </c>
      <c r="AU265" s="145" t="s">
        <v>21</v>
      </c>
      <c r="AY265" s="18" t="s">
        <v>244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83</v>
      </c>
      <c r="BK265" s="146">
        <f>ROUND(I265*H265,2)</f>
        <v>0</v>
      </c>
      <c r="BL265" s="18" t="s">
        <v>251</v>
      </c>
      <c r="BM265" s="145" t="s">
        <v>6606</v>
      </c>
    </row>
    <row r="266" spans="2:65" s="1" customFormat="1">
      <c r="B266" s="34"/>
      <c r="D266" s="147" t="s">
        <v>253</v>
      </c>
      <c r="F266" s="148" t="s">
        <v>3603</v>
      </c>
      <c r="I266" s="149"/>
      <c r="L266" s="34"/>
      <c r="M266" s="150"/>
      <c r="T266" s="55"/>
      <c r="AT266" s="18" t="s">
        <v>253</v>
      </c>
      <c r="AU266" s="18" t="s">
        <v>21</v>
      </c>
    </row>
    <row r="267" spans="2:65" s="1" customFormat="1">
      <c r="B267" s="34"/>
      <c r="D267" s="151" t="s">
        <v>255</v>
      </c>
      <c r="F267" s="152" t="s">
        <v>3604</v>
      </c>
      <c r="I267" s="149"/>
      <c r="L267" s="34"/>
      <c r="M267" s="150"/>
      <c r="T267" s="55"/>
      <c r="AT267" s="18" t="s">
        <v>255</v>
      </c>
      <c r="AU267" s="18" t="s">
        <v>21</v>
      </c>
    </row>
    <row r="268" spans="2:65" s="12" customFormat="1">
      <c r="B268" s="153"/>
      <c r="D268" s="147" t="s">
        <v>262</v>
      </c>
      <c r="E268" s="154" t="s">
        <v>29</v>
      </c>
      <c r="F268" s="155" t="s">
        <v>483</v>
      </c>
      <c r="H268" s="156">
        <v>34</v>
      </c>
      <c r="I268" s="157"/>
      <c r="L268" s="153"/>
      <c r="M268" s="158"/>
      <c r="T268" s="159"/>
      <c r="AT268" s="154" t="s">
        <v>262</v>
      </c>
      <c r="AU268" s="154" t="s">
        <v>21</v>
      </c>
      <c r="AV268" s="12" t="s">
        <v>21</v>
      </c>
      <c r="AW268" s="12" t="s">
        <v>36</v>
      </c>
      <c r="AX268" s="12" t="s">
        <v>83</v>
      </c>
      <c r="AY268" s="154" t="s">
        <v>244</v>
      </c>
    </row>
    <row r="269" spans="2:65" s="1" customFormat="1" ht="21.75" customHeight="1">
      <c r="B269" s="34"/>
      <c r="C269" s="134" t="s">
        <v>539</v>
      </c>
      <c r="D269" s="134" t="s">
        <v>246</v>
      </c>
      <c r="E269" s="135" t="s">
        <v>4360</v>
      </c>
      <c r="F269" s="136" t="s">
        <v>4361</v>
      </c>
      <c r="G269" s="137" t="s">
        <v>249</v>
      </c>
      <c r="H269" s="138">
        <v>34</v>
      </c>
      <c r="I269" s="139"/>
      <c r="J269" s="140">
        <f>ROUND(I269*H269,2)</f>
        <v>0</v>
      </c>
      <c r="K269" s="136" t="s">
        <v>250</v>
      </c>
      <c r="L269" s="34"/>
      <c r="M269" s="141" t="s">
        <v>29</v>
      </c>
      <c r="N269" s="142" t="s">
        <v>46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251</v>
      </c>
      <c r="AT269" s="145" t="s">
        <v>246</v>
      </c>
      <c r="AU269" s="145" t="s">
        <v>21</v>
      </c>
      <c r="AY269" s="18" t="s">
        <v>244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83</v>
      </c>
      <c r="BK269" s="146">
        <f>ROUND(I269*H269,2)</f>
        <v>0</v>
      </c>
      <c r="BL269" s="18" t="s">
        <v>251</v>
      </c>
      <c r="BM269" s="145" t="s">
        <v>6607</v>
      </c>
    </row>
    <row r="270" spans="2:65" s="1" customFormat="1" ht="19.5">
      <c r="B270" s="34"/>
      <c r="D270" s="147" t="s">
        <v>253</v>
      </c>
      <c r="F270" s="148" t="s">
        <v>4363</v>
      </c>
      <c r="I270" s="149"/>
      <c r="L270" s="34"/>
      <c r="M270" s="150"/>
      <c r="T270" s="55"/>
      <c r="AT270" s="18" t="s">
        <v>253</v>
      </c>
      <c r="AU270" s="18" t="s">
        <v>21</v>
      </c>
    </row>
    <row r="271" spans="2:65" s="1" customFormat="1">
      <c r="B271" s="34"/>
      <c r="D271" s="151" t="s">
        <v>255</v>
      </c>
      <c r="F271" s="152" t="s">
        <v>4364</v>
      </c>
      <c r="I271" s="149"/>
      <c r="L271" s="34"/>
      <c r="M271" s="150"/>
      <c r="T271" s="55"/>
      <c r="AT271" s="18" t="s">
        <v>255</v>
      </c>
      <c r="AU271" s="18" t="s">
        <v>21</v>
      </c>
    </row>
    <row r="272" spans="2:65" s="12" customFormat="1">
      <c r="B272" s="153"/>
      <c r="D272" s="147" t="s">
        <v>262</v>
      </c>
      <c r="E272" s="154" t="s">
        <v>29</v>
      </c>
      <c r="F272" s="155" t="s">
        <v>483</v>
      </c>
      <c r="H272" s="156">
        <v>34</v>
      </c>
      <c r="I272" s="157"/>
      <c r="L272" s="153"/>
      <c r="M272" s="158"/>
      <c r="T272" s="159"/>
      <c r="AT272" s="154" t="s">
        <v>262</v>
      </c>
      <c r="AU272" s="154" t="s">
        <v>21</v>
      </c>
      <c r="AV272" s="12" t="s">
        <v>21</v>
      </c>
      <c r="AW272" s="12" t="s">
        <v>36</v>
      </c>
      <c r="AX272" s="12" t="s">
        <v>83</v>
      </c>
      <c r="AY272" s="154" t="s">
        <v>244</v>
      </c>
    </row>
    <row r="273" spans="2:65" s="11" customFormat="1" ht="22.9" customHeight="1">
      <c r="B273" s="122"/>
      <c r="D273" s="123" t="s">
        <v>74</v>
      </c>
      <c r="E273" s="132" t="s">
        <v>300</v>
      </c>
      <c r="F273" s="132" t="s">
        <v>1672</v>
      </c>
      <c r="I273" s="125"/>
      <c r="J273" s="133">
        <f>BK273</f>
        <v>0</v>
      </c>
      <c r="L273" s="122"/>
      <c r="M273" s="127"/>
      <c r="P273" s="128">
        <f>SUM(P274:P277)</f>
        <v>0</v>
      </c>
      <c r="R273" s="128">
        <f>SUM(R274:R277)</f>
        <v>1.6799999999999999E-3</v>
      </c>
      <c r="T273" s="129">
        <f>SUM(T274:T277)</f>
        <v>0</v>
      </c>
      <c r="AR273" s="123" t="s">
        <v>83</v>
      </c>
      <c r="AT273" s="130" t="s">
        <v>74</v>
      </c>
      <c r="AU273" s="130" t="s">
        <v>83</v>
      </c>
      <c r="AY273" s="123" t="s">
        <v>244</v>
      </c>
      <c r="BK273" s="131">
        <f>SUM(BK274:BK277)</f>
        <v>0</v>
      </c>
    </row>
    <row r="274" spans="2:65" s="1" customFormat="1" ht="16.5" customHeight="1">
      <c r="B274" s="34"/>
      <c r="C274" s="134" t="s">
        <v>543</v>
      </c>
      <c r="D274" s="134" t="s">
        <v>246</v>
      </c>
      <c r="E274" s="135" t="s">
        <v>6202</v>
      </c>
      <c r="F274" s="136" t="s">
        <v>6203</v>
      </c>
      <c r="G274" s="137" t="s">
        <v>591</v>
      </c>
      <c r="H274" s="138">
        <v>24</v>
      </c>
      <c r="I274" s="139"/>
      <c r="J274" s="140">
        <f>ROUND(I274*H274,2)</f>
        <v>0</v>
      </c>
      <c r="K274" s="136" t="s">
        <v>250</v>
      </c>
      <c r="L274" s="34"/>
      <c r="M274" s="141" t="s">
        <v>29</v>
      </c>
      <c r="N274" s="142" t="s">
        <v>46</v>
      </c>
      <c r="P274" s="143">
        <f>O274*H274</f>
        <v>0</v>
      </c>
      <c r="Q274" s="143">
        <v>6.9999999999999994E-5</v>
      </c>
      <c r="R274" s="143">
        <f>Q274*H274</f>
        <v>1.6799999999999999E-3</v>
      </c>
      <c r="S274" s="143">
        <v>0</v>
      </c>
      <c r="T274" s="144">
        <f>S274*H274</f>
        <v>0</v>
      </c>
      <c r="AR274" s="145" t="s">
        <v>251</v>
      </c>
      <c r="AT274" s="145" t="s">
        <v>246</v>
      </c>
      <c r="AU274" s="145" t="s">
        <v>21</v>
      </c>
      <c r="AY274" s="18" t="s">
        <v>244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83</v>
      </c>
      <c r="BK274" s="146">
        <f>ROUND(I274*H274,2)</f>
        <v>0</v>
      </c>
      <c r="BL274" s="18" t="s">
        <v>251</v>
      </c>
      <c r="BM274" s="145" t="s">
        <v>6608</v>
      </c>
    </row>
    <row r="275" spans="2:65" s="1" customFormat="1">
      <c r="B275" s="34"/>
      <c r="D275" s="147" t="s">
        <v>253</v>
      </c>
      <c r="F275" s="148" t="s">
        <v>6205</v>
      </c>
      <c r="I275" s="149"/>
      <c r="L275" s="34"/>
      <c r="M275" s="150"/>
      <c r="T275" s="55"/>
      <c r="AT275" s="18" t="s">
        <v>253</v>
      </c>
      <c r="AU275" s="18" t="s">
        <v>21</v>
      </c>
    </row>
    <row r="276" spans="2:65" s="1" customFormat="1">
      <c r="B276" s="34"/>
      <c r="D276" s="151" t="s">
        <v>255</v>
      </c>
      <c r="F276" s="152" t="s">
        <v>6206</v>
      </c>
      <c r="I276" s="149"/>
      <c r="L276" s="34"/>
      <c r="M276" s="150"/>
      <c r="T276" s="55"/>
      <c r="AT276" s="18" t="s">
        <v>255</v>
      </c>
      <c r="AU276" s="18" t="s">
        <v>21</v>
      </c>
    </row>
    <row r="277" spans="2:65" s="12" customFormat="1">
      <c r="B277" s="153"/>
      <c r="D277" s="147" t="s">
        <v>262</v>
      </c>
      <c r="E277" s="154" t="s">
        <v>29</v>
      </c>
      <c r="F277" s="155" t="s">
        <v>413</v>
      </c>
      <c r="H277" s="156">
        <v>24</v>
      </c>
      <c r="I277" s="157"/>
      <c r="L277" s="153"/>
      <c r="M277" s="158"/>
      <c r="T277" s="159"/>
      <c r="AT277" s="154" t="s">
        <v>262</v>
      </c>
      <c r="AU277" s="154" t="s">
        <v>21</v>
      </c>
      <c r="AV277" s="12" t="s">
        <v>21</v>
      </c>
      <c r="AW277" s="12" t="s">
        <v>36</v>
      </c>
      <c r="AX277" s="12" t="s">
        <v>83</v>
      </c>
      <c r="AY277" s="154" t="s">
        <v>244</v>
      </c>
    </row>
    <row r="278" spans="2:65" s="11" customFormat="1" ht="22.9" customHeight="1">
      <c r="B278" s="122"/>
      <c r="D278" s="123" t="s">
        <v>74</v>
      </c>
      <c r="E278" s="132" t="s">
        <v>743</v>
      </c>
      <c r="F278" s="132" t="s">
        <v>744</v>
      </c>
      <c r="I278" s="125"/>
      <c r="J278" s="133">
        <f>BK278</f>
        <v>0</v>
      </c>
      <c r="L278" s="122"/>
      <c r="M278" s="127"/>
      <c r="P278" s="128">
        <f>SUM(P279:P295)</f>
        <v>0</v>
      </c>
      <c r="R278" s="128">
        <f>SUM(R279:R295)</f>
        <v>0</v>
      </c>
      <c r="T278" s="129">
        <f>SUM(T279:T295)</f>
        <v>0</v>
      </c>
      <c r="AR278" s="123" t="s">
        <v>83</v>
      </c>
      <c r="AT278" s="130" t="s">
        <v>74</v>
      </c>
      <c r="AU278" s="130" t="s">
        <v>83</v>
      </c>
      <c r="AY278" s="123" t="s">
        <v>244</v>
      </c>
      <c r="BK278" s="131">
        <f>SUM(BK279:BK295)</f>
        <v>0</v>
      </c>
    </row>
    <row r="279" spans="2:65" s="1" customFormat="1" ht="16.5" customHeight="1">
      <c r="B279" s="34"/>
      <c r="C279" s="134" t="s">
        <v>550</v>
      </c>
      <c r="D279" s="134" t="s">
        <v>246</v>
      </c>
      <c r="E279" s="135" t="s">
        <v>746</v>
      </c>
      <c r="F279" s="136" t="s">
        <v>747</v>
      </c>
      <c r="G279" s="137" t="s">
        <v>416</v>
      </c>
      <c r="H279" s="138">
        <v>42.5</v>
      </c>
      <c r="I279" s="139"/>
      <c r="J279" s="140">
        <f>ROUND(I279*H279,2)</f>
        <v>0</v>
      </c>
      <c r="K279" s="136" t="s">
        <v>250</v>
      </c>
      <c r="L279" s="34"/>
      <c r="M279" s="141" t="s">
        <v>29</v>
      </c>
      <c r="N279" s="142" t="s">
        <v>46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251</v>
      </c>
      <c r="AT279" s="145" t="s">
        <v>246</v>
      </c>
      <c r="AU279" s="145" t="s">
        <v>21</v>
      </c>
      <c r="AY279" s="18" t="s">
        <v>244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83</v>
      </c>
      <c r="BK279" s="146">
        <f>ROUND(I279*H279,2)</f>
        <v>0</v>
      </c>
      <c r="BL279" s="18" t="s">
        <v>251</v>
      </c>
      <c r="BM279" s="145" t="s">
        <v>6609</v>
      </c>
    </row>
    <row r="280" spans="2:65" s="1" customFormat="1">
      <c r="B280" s="34"/>
      <c r="D280" s="147" t="s">
        <v>253</v>
      </c>
      <c r="F280" s="148" t="s">
        <v>749</v>
      </c>
      <c r="I280" s="149"/>
      <c r="L280" s="34"/>
      <c r="M280" s="150"/>
      <c r="T280" s="55"/>
      <c r="AT280" s="18" t="s">
        <v>253</v>
      </c>
      <c r="AU280" s="18" t="s">
        <v>21</v>
      </c>
    </row>
    <row r="281" spans="2:65" s="1" customFormat="1">
      <c r="B281" s="34"/>
      <c r="D281" s="151" t="s">
        <v>255</v>
      </c>
      <c r="F281" s="152" t="s">
        <v>750</v>
      </c>
      <c r="I281" s="149"/>
      <c r="L281" s="34"/>
      <c r="M281" s="150"/>
      <c r="T281" s="55"/>
      <c r="AT281" s="18" t="s">
        <v>255</v>
      </c>
      <c r="AU281" s="18" t="s">
        <v>21</v>
      </c>
    </row>
    <row r="282" spans="2:65" s="12" customFormat="1">
      <c r="B282" s="153"/>
      <c r="D282" s="147" t="s">
        <v>262</v>
      </c>
      <c r="E282" s="154" t="s">
        <v>29</v>
      </c>
      <c r="F282" s="155" t="s">
        <v>6221</v>
      </c>
      <c r="H282" s="156">
        <v>42.5</v>
      </c>
      <c r="I282" s="157"/>
      <c r="L282" s="153"/>
      <c r="M282" s="158"/>
      <c r="T282" s="159"/>
      <c r="AT282" s="154" t="s">
        <v>262</v>
      </c>
      <c r="AU282" s="154" t="s">
        <v>21</v>
      </c>
      <c r="AV282" s="12" t="s">
        <v>21</v>
      </c>
      <c r="AW282" s="12" t="s">
        <v>36</v>
      </c>
      <c r="AX282" s="12" t="s">
        <v>83</v>
      </c>
      <c r="AY282" s="154" t="s">
        <v>244</v>
      </c>
    </row>
    <row r="283" spans="2:65" s="1" customFormat="1" ht="16.5" customHeight="1">
      <c r="B283" s="34"/>
      <c r="C283" s="134" t="s">
        <v>557</v>
      </c>
      <c r="D283" s="134" t="s">
        <v>246</v>
      </c>
      <c r="E283" s="135" t="s">
        <v>752</v>
      </c>
      <c r="F283" s="136" t="s">
        <v>753</v>
      </c>
      <c r="G283" s="137" t="s">
        <v>416</v>
      </c>
      <c r="H283" s="138">
        <v>595</v>
      </c>
      <c r="I283" s="139"/>
      <c r="J283" s="140">
        <f>ROUND(I283*H283,2)</f>
        <v>0</v>
      </c>
      <c r="K283" s="136" t="s">
        <v>250</v>
      </c>
      <c r="L283" s="34"/>
      <c r="M283" s="141" t="s">
        <v>29</v>
      </c>
      <c r="N283" s="142" t="s">
        <v>46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251</v>
      </c>
      <c r="AT283" s="145" t="s">
        <v>246</v>
      </c>
      <c r="AU283" s="145" t="s">
        <v>21</v>
      </c>
      <c r="AY283" s="18" t="s">
        <v>244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83</v>
      </c>
      <c r="BK283" s="146">
        <f>ROUND(I283*H283,2)</f>
        <v>0</v>
      </c>
      <c r="BL283" s="18" t="s">
        <v>251</v>
      </c>
      <c r="BM283" s="145" t="s">
        <v>6610</v>
      </c>
    </row>
    <row r="284" spans="2:65" s="1" customFormat="1">
      <c r="B284" s="34"/>
      <c r="D284" s="147" t="s">
        <v>253</v>
      </c>
      <c r="F284" s="148" t="s">
        <v>755</v>
      </c>
      <c r="I284" s="149"/>
      <c r="L284" s="34"/>
      <c r="M284" s="150"/>
      <c r="T284" s="55"/>
      <c r="AT284" s="18" t="s">
        <v>253</v>
      </c>
      <c r="AU284" s="18" t="s">
        <v>21</v>
      </c>
    </row>
    <row r="285" spans="2:65" s="1" customFormat="1">
      <c r="B285" s="34"/>
      <c r="D285" s="151" t="s">
        <v>255</v>
      </c>
      <c r="F285" s="152" t="s">
        <v>756</v>
      </c>
      <c r="I285" s="149"/>
      <c r="L285" s="34"/>
      <c r="M285" s="150"/>
      <c r="T285" s="55"/>
      <c r="AT285" s="18" t="s">
        <v>255</v>
      </c>
      <c r="AU285" s="18" t="s">
        <v>21</v>
      </c>
    </row>
    <row r="286" spans="2:65" s="12" customFormat="1">
      <c r="B286" s="153"/>
      <c r="D286" s="147" t="s">
        <v>262</v>
      </c>
      <c r="E286" s="154" t="s">
        <v>29</v>
      </c>
      <c r="F286" s="155" t="s">
        <v>6223</v>
      </c>
      <c r="H286" s="156">
        <v>595</v>
      </c>
      <c r="I286" s="157"/>
      <c r="L286" s="153"/>
      <c r="M286" s="158"/>
      <c r="T286" s="159"/>
      <c r="AT286" s="154" t="s">
        <v>262</v>
      </c>
      <c r="AU286" s="154" t="s">
        <v>21</v>
      </c>
      <c r="AV286" s="12" t="s">
        <v>21</v>
      </c>
      <c r="AW286" s="12" t="s">
        <v>36</v>
      </c>
      <c r="AX286" s="12" t="s">
        <v>83</v>
      </c>
      <c r="AY286" s="154" t="s">
        <v>244</v>
      </c>
    </row>
    <row r="287" spans="2:65" s="1" customFormat="1" ht="24.2" customHeight="1">
      <c r="B287" s="34"/>
      <c r="C287" s="134" t="s">
        <v>563</v>
      </c>
      <c r="D287" s="134" t="s">
        <v>246</v>
      </c>
      <c r="E287" s="135" t="s">
        <v>6224</v>
      </c>
      <c r="F287" s="136" t="s">
        <v>6225</v>
      </c>
      <c r="G287" s="137" t="s">
        <v>416</v>
      </c>
      <c r="H287" s="138">
        <v>11.39</v>
      </c>
      <c r="I287" s="139"/>
      <c r="J287" s="140">
        <f>ROUND(I287*H287,2)</f>
        <v>0</v>
      </c>
      <c r="K287" s="136" t="s">
        <v>29</v>
      </c>
      <c r="L287" s="34"/>
      <c r="M287" s="141" t="s">
        <v>29</v>
      </c>
      <c r="N287" s="142" t="s">
        <v>46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251</v>
      </c>
      <c r="AT287" s="145" t="s">
        <v>246</v>
      </c>
      <c r="AU287" s="145" t="s">
        <v>21</v>
      </c>
      <c r="AY287" s="18" t="s">
        <v>244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83</v>
      </c>
      <c r="BK287" s="146">
        <f>ROUND(I287*H287,2)</f>
        <v>0</v>
      </c>
      <c r="BL287" s="18" t="s">
        <v>251</v>
      </c>
      <c r="BM287" s="145" t="s">
        <v>6611</v>
      </c>
    </row>
    <row r="288" spans="2:65" s="1" customFormat="1">
      <c r="B288" s="34"/>
      <c r="D288" s="147" t="s">
        <v>253</v>
      </c>
      <c r="F288" s="148" t="s">
        <v>6225</v>
      </c>
      <c r="I288" s="149"/>
      <c r="L288" s="34"/>
      <c r="M288" s="150"/>
      <c r="T288" s="55"/>
      <c r="AT288" s="18" t="s">
        <v>253</v>
      </c>
      <c r="AU288" s="18" t="s">
        <v>21</v>
      </c>
    </row>
    <row r="289" spans="2:65" s="12" customFormat="1">
      <c r="B289" s="153"/>
      <c r="D289" s="147" t="s">
        <v>262</v>
      </c>
      <c r="E289" s="154" t="s">
        <v>5827</v>
      </c>
      <c r="F289" s="155" t="s">
        <v>6612</v>
      </c>
      <c r="H289" s="156">
        <v>11.39</v>
      </c>
      <c r="I289" s="157"/>
      <c r="L289" s="153"/>
      <c r="M289" s="158"/>
      <c r="T289" s="159"/>
      <c r="AT289" s="154" t="s">
        <v>262</v>
      </c>
      <c r="AU289" s="154" t="s">
        <v>21</v>
      </c>
      <c r="AV289" s="12" t="s">
        <v>21</v>
      </c>
      <c r="AW289" s="12" t="s">
        <v>36</v>
      </c>
      <c r="AX289" s="12" t="s">
        <v>83</v>
      </c>
      <c r="AY289" s="154" t="s">
        <v>244</v>
      </c>
    </row>
    <row r="290" spans="2:65" s="1" customFormat="1" ht="24.2" customHeight="1">
      <c r="B290" s="34"/>
      <c r="C290" s="134" t="s">
        <v>570</v>
      </c>
      <c r="D290" s="134" t="s">
        <v>246</v>
      </c>
      <c r="E290" s="135" t="s">
        <v>6613</v>
      </c>
      <c r="F290" s="136" t="s">
        <v>6614</v>
      </c>
      <c r="G290" s="137" t="s">
        <v>416</v>
      </c>
      <c r="H290" s="138">
        <v>9.86</v>
      </c>
      <c r="I290" s="139"/>
      <c r="J290" s="140">
        <f>ROUND(I290*H290,2)</f>
        <v>0</v>
      </c>
      <c r="K290" s="136" t="s">
        <v>29</v>
      </c>
      <c r="L290" s="34"/>
      <c r="M290" s="141" t="s">
        <v>29</v>
      </c>
      <c r="N290" s="142" t="s">
        <v>46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251</v>
      </c>
      <c r="AT290" s="145" t="s">
        <v>246</v>
      </c>
      <c r="AU290" s="145" t="s">
        <v>21</v>
      </c>
      <c r="AY290" s="18" t="s">
        <v>244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83</v>
      </c>
      <c r="BK290" s="146">
        <f>ROUND(I290*H290,2)</f>
        <v>0</v>
      </c>
      <c r="BL290" s="18" t="s">
        <v>251</v>
      </c>
      <c r="BM290" s="145" t="s">
        <v>6615</v>
      </c>
    </row>
    <row r="291" spans="2:65" s="1" customFormat="1">
      <c r="B291" s="34"/>
      <c r="D291" s="147" t="s">
        <v>253</v>
      </c>
      <c r="F291" s="148" t="s">
        <v>6614</v>
      </c>
      <c r="I291" s="149"/>
      <c r="L291" s="34"/>
      <c r="M291" s="150"/>
      <c r="T291" s="55"/>
      <c r="AT291" s="18" t="s">
        <v>253</v>
      </c>
      <c r="AU291" s="18" t="s">
        <v>21</v>
      </c>
    </row>
    <row r="292" spans="2:65" s="12" customFormat="1">
      <c r="B292" s="153"/>
      <c r="D292" s="147" t="s">
        <v>262</v>
      </c>
      <c r="E292" s="154" t="s">
        <v>5833</v>
      </c>
      <c r="F292" s="155" t="s">
        <v>6518</v>
      </c>
      <c r="H292" s="156">
        <v>9.86</v>
      </c>
      <c r="I292" s="157"/>
      <c r="L292" s="153"/>
      <c r="M292" s="158"/>
      <c r="T292" s="159"/>
      <c r="AT292" s="154" t="s">
        <v>262</v>
      </c>
      <c r="AU292" s="154" t="s">
        <v>21</v>
      </c>
      <c r="AV292" s="12" t="s">
        <v>21</v>
      </c>
      <c r="AW292" s="12" t="s">
        <v>36</v>
      </c>
      <c r="AX292" s="12" t="s">
        <v>83</v>
      </c>
      <c r="AY292" s="154" t="s">
        <v>244</v>
      </c>
    </row>
    <row r="293" spans="2:65" s="1" customFormat="1" ht="24.2" customHeight="1">
      <c r="B293" s="34"/>
      <c r="C293" s="134" t="s">
        <v>577</v>
      </c>
      <c r="D293" s="134" t="s">
        <v>246</v>
      </c>
      <c r="E293" s="135" t="s">
        <v>6229</v>
      </c>
      <c r="F293" s="136" t="s">
        <v>6230</v>
      </c>
      <c r="G293" s="137" t="s">
        <v>416</v>
      </c>
      <c r="H293" s="138">
        <v>21.25</v>
      </c>
      <c r="I293" s="139"/>
      <c r="J293" s="140">
        <f>ROUND(I293*H293,2)</f>
        <v>0</v>
      </c>
      <c r="K293" s="136" t="s">
        <v>29</v>
      </c>
      <c r="L293" s="34"/>
      <c r="M293" s="141" t="s">
        <v>29</v>
      </c>
      <c r="N293" s="142" t="s">
        <v>46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251</v>
      </c>
      <c r="AT293" s="145" t="s">
        <v>246</v>
      </c>
      <c r="AU293" s="145" t="s">
        <v>21</v>
      </c>
      <c r="AY293" s="18" t="s">
        <v>244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83</v>
      </c>
      <c r="BK293" s="146">
        <f>ROUND(I293*H293,2)</f>
        <v>0</v>
      </c>
      <c r="BL293" s="18" t="s">
        <v>251</v>
      </c>
      <c r="BM293" s="145" t="s">
        <v>6616</v>
      </c>
    </row>
    <row r="294" spans="2:65" s="1" customFormat="1">
      <c r="B294" s="34"/>
      <c r="D294" s="147" t="s">
        <v>253</v>
      </c>
      <c r="F294" s="148" t="s">
        <v>6230</v>
      </c>
      <c r="I294" s="149"/>
      <c r="L294" s="34"/>
      <c r="M294" s="150"/>
      <c r="T294" s="55"/>
      <c r="AT294" s="18" t="s">
        <v>253</v>
      </c>
      <c r="AU294" s="18" t="s">
        <v>21</v>
      </c>
    </row>
    <row r="295" spans="2:65" s="12" customFormat="1">
      <c r="B295" s="153"/>
      <c r="D295" s="147" t="s">
        <v>262</v>
      </c>
      <c r="E295" s="154" t="s">
        <v>5829</v>
      </c>
      <c r="F295" s="155" t="s">
        <v>6517</v>
      </c>
      <c r="H295" s="156">
        <v>21.25</v>
      </c>
      <c r="I295" s="157"/>
      <c r="L295" s="153"/>
      <c r="M295" s="158"/>
      <c r="T295" s="159"/>
      <c r="AT295" s="154" t="s">
        <v>262</v>
      </c>
      <c r="AU295" s="154" t="s">
        <v>21</v>
      </c>
      <c r="AV295" s="12" t="s">
        <v>21</v>
      </c>
      <c r="AW295" s="12" t="s">
        <v>36</v>
      </c>
      <c r="AX295" s="12" t="s">
        <v>83</v>
      </c>
      <c r="AY295" s="154" t="s">
        <v>244</v>
      </c>
    </row>
    <row r="296" spans="2:65" s="11" customFormat="1" ht="22.9" customHeight="1">
      <c r="B296" s="122"/>
      <c r="D296" s="123" t="s">
        <v>74</v>
      </c>
      <c r="E296" s="132" t="s">
        <v>775</v>
      </c>
      <c r="F296" s="132" t="s">
        <v>776</v>
      </c>
      <c r="I296" s="125"/>
      <c r="J296" s="133">
        <f>BK296</f>
        <v>0</v>
      </c>
      <c r="L296" s="122"/>
      <c r="M296" s="127"/>
      <c r="P296" s="128">
        <f>SUM(P297:P299)</f>
        <v>0</v>
      </c>
      <c r="R296" s="128">
        <f>SUM(R297:R299)</f>
        <v>0</v>
      </c>
      <c r="T296" s="129">
        <f>SUM(T297:T299)</f>
        <v>0</v>
      </c>
      <c r="AR296" s="123" t="s">
        <v>83</v>
      </c>
      <c r="AT296" s="130" t="s">
        <v>74</v>
      </c>
      <c r="AU296" s="130" t="s">
        <v>83</v>
      </c>
      <c r="AY296" s="123" t="s">
        <v>244</v>
      </c>
      <c r="BK296" s="131">
        <f>SUM(BK297:BK299)</f>
        <v>0</v>
      </c>
    </row>
    <row r="297" spans="2:65" s="1" customFormat="1" ht="21.75" customHeight="1">
      <c r="B297" s="34"/>
      <c r="C297" s="134" t="s">
        <v>582</v>
      </c>
      <c r="D297" s="134" t="s">
        <v>246</v>
      </c>
      <c r="E297" s="135" t="s">
        <v>4209</v>
      </c>
      <c r="F297" s="136" t="s">
        <v>4210</v>
      </c>
      <c r="G297" s="137" t="s">
        <v>416</v>
      </c>
      <c r="H297" s="138">
        <v>0.54700000000000004</v>
      </c>
      <c r="I297" s="139"/>
      <c r="J297" s="140">
        <f>ROUND(I297*H297,2)</f>
        <v>0</v>
      </c>
      <c r="K297" s="136" t="s">
        <v>250</v>
      </c>
      <c r="L297" s="34"/>
      <c r="M297" s="141" t="s">
        <v>29</v>
      </c>
      <c r="N297" s="142" t="s">
        <v>46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251</v>
      </c>
      <c r="AT297" s="145" t="s">
        <v>246</v>
      </c>
      <c r="AU297" s="145" t="s">
        <v>21</v>
      </c>
      <c r="AY297" s="18" t="s">
        <v>244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83</v>
      </c>
      <c r="BK297" s="146">
        <f>ROUND(I297*H297,2)</f>
        <v>0</v>
      </c>
      <c r="BL297" s="18" t="s">
        <v>251</v>
      </c>
      <c r="BM297" s="145" t="s">
        <v>6617</v>
      </c>
    </row>
    <row r="298" spans="2:65" s="1" customFormat="1" ht="19.5">
      <c r="B298" s="34"/>
      <c r="D298" s="147" t="s">
        <v>253</v>
      </c>
      <c r="F298" s="148" t="s">
        <v>4212</v>
      </c>
      <c r="I298" s="149"/>
      <c r="L298" s="34"/>
      <c r="M298" s="150"/>
      <c r="T298" s="55"/>
      <c r="AT298" s="18" t="s">
        <v>253</v>
      </c>
      <c r="AU298" s="18" t="s">
        <v>21</v>
      </c>
    </row>
    <row r="299" spans="2:65" s="1" customFormat="1">
      <c r="B299" s="34"/>
      <c r="D299" s="151" t="s">
        <v>255</v>
      </c>
      <c r="F299" s="152" t="s">
        <v>4213</v>
      </c>
      <c r="I299" s="149"/>
      <c r="L299" s="34"/>
      <c r="M299" s="150"/>
      <c r="T299" s="55"/>
      <c r="AT299" s="18" t="s">
        <v>255</v>
      </c>
      <c r="AU299" s="18" t="s">
        <v>21</v>
      </c>
    </row>
    <row r="300" spans="2:65" s="11" customFormat="1" ht="22.9" customHeight="1">
      <c r="B300" s="122"/>
      <c r="D300" s="123" t="s">
        <v>74</v>
      </c>
      <c r="E300" s="132" t="s">
        <v>2384</v>
      </c>
      <c r="F300" s="132" t="s">
        <v>2385</v>
      </c>
      <c r="I300" s="125"/>
      <c r="J300" s="133">
        <f>BK300</f>
        <v>0</v>
      </c>
      <c r="L300" s="122"/>
      <c r="M300" s="127"/>
      <c r="P300" s="128">
        <f>SUM(P301:P303)</f>
        <v>0</v>
      </c>
      <c r="R300" s="128">
        <f>SUM(R301:R303)</f>
        <v>6.4000000000000005E-4</v>
      </c>
      <c r="T300" s="129">
        <f>SUM(T301:T303)</f>
        <v>0</v>
      </c>
      <c r="AR300" s="123" t="s">
        <v>21</v>
      </c>
      <c r="AT300" s="130" t="s">
        <v>74</v>
      </c>
      <c r="AU300" s="130" t="s">
        <v>83</v>
      </c>
      <c r="AY300" s="123" t="s">
        <v>244</v>
      </c>
      <c r="BK300" s="131">
        <f>SUM(BK301:BK303)</f>
        <v>0</v>
      </c>
    </row>
    <row r="301" spans="2:65" s="1" customFormat="1" ht="16.5" customHeight="1">
      <c r="B301" s="34"/>
      <c r="C301" s="134" t="s">
        <v>588</v>
      </c>
      <c r="D301" s="134" t="s">
        <v>246</v>
      </c>
      <c r="E301" s="135" t="s">
        <v>6618</v>
      </c>
      <c r="F301" s="136" t="s">
        <v>6619</v>
      </c>
      <c r="G301" s="137" t="s">
        <v>591</v>
      </c>
      <c r="H301" s="138">
        <v>32</v>
      </c>
      <c r="I301" s="139"/>
      <c r="J301" s="140">
        <f>ROUND(I301*H301,2)</f>
        <v>0</v>
      </c>
      <c r="K301" s="136" t="s">
        <v>250</v>
      </c>
      <c r="L301" s="34"/>
      <c r="M301" s="141" t="s">
        <v>29</v>
      </c>
      <c r="N301" s="142" t="s">
        <v>46</v>
      </c>
      <c r="P301" s="143">
        <f>O301*H301</f>
        <v>0</v>
      </c>
      <c r="Q301" s="143">
        <v>2.0000000000000002E-5</v>
      </c>
      <c r="R301" s="143">
        <f>Q301*H301</f>
        <v>6.4000000000000005E-4</v>
      </c>
      <c r="S301" s="143">
        <v>0</v>
      </c>
      <c r="T301" s="144">
        <f>S301*H301</f>
        <v>0</v>
      </c>
      <c r="AR301" s="145" t="s">
        <v>359</v>
      </c>
      <c r="AT301" s="145" t="s">
        <v>246</v>
      </c>
      <c r="AU301" s="145" t="s">
        <v>21</v>
      </c>
      <c r="AY301" s="18" t="s">
        <v>244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83</v>
      </c>
      <c r="BK301" s="146">
        <f>ROUND(I301*H301,2)</f>
        <v>0</v>
      </c>
      <c r="BL301" s="18" t="s">
        <v>359</v>
      </c>
      <c r="BM301" s="145" t="s">
        <v>6620</v>
      </c>
    </row>
    <row r="302" spans="2:65" s="1" customFormat="1">
      <c r="B302" s="34"/>
      <c r="D302" s="147" t="s">
        <v>253</v>
      </c>
      <c r="F302" s="148" t="s">
        <v>6621</v>
      </c>
      <c r="I302" s="149"/>
      <c r="L302" s="34"/>
      <c r="M302" s="150"/>
      <c r="T302" s="55"/>
      <c r="AT302" s="18" t="s">
        <v>253</v>
      </c>
      <c r="AU302" s="18" t="s">
        <v>21</v>
      </c>
    </row>
    <row r="303" spans="2:65" s="1" customFormat="1">
      <c r="B303" s="34"/>
      <c r="D303" s="151" t="s">
        <v>255</v>
      </c>
      <c r="F303" s="152" t="s">
        <v>6622</v>
      </c>
      <c r="I303" s="149"/>
      <c r="L303" s="34"/>
      <c r="M303" s="150"/>
      <c r="T303" s="55"/>
      <c r="AT303" s="18" t="s">
        <v>255</v>
      </c>
      <c r="AU303" s="18" t="s">
        <v>21</v>
      </c>
    </row>
    <row r="304" spans="2:65" s="11" customFormat="1" ht="25.9" customHeight="1">
      <c r="B304" s="122"/>
      <c r="D304" s="123" t="s">
        <v>74</v>
      </c>
      <c r="E304" s="124" t="s">
        <v>373</v>
      </c>
      <c r="F304" s="124" t="s">
        <v>804</v>
      </c>
      <c r="I304" s="125"/>
      <c r="J304" s="126">
        <f>BK304</f>
        <v>0</v>
      </c>
      <c r="L304" s="122"/>
      <c r="M304" s="127"/>
      <c r="P304" s="128">
        <f>P305+P313+P405</f>
        <v>0</v>
      </c>
      <c r="R304" s="128">
        <f>R305+R313+R405</f>
        <v>0.264156</v>
      </c>
      <c r="T304" s="129">
        <f>T305+T313+T405</f>
        <v>0</v>
      </c>
      <c r="AR304" s="123" t="s">
        <v>264</v>
      </c>
      <c r="AT304" s="130" t="s">
        <v>74</v>
      </c>
      <c r="AU304" s="130" t="s">
        <v>75</v>
      </c>
      <c r="AY304" s="123" t="s">
        <v>244</v>
      </c>
      <c r="BK304" s="131">
        <f>BK305+BK313+BK405</f>
        <v>0</v>
      </c>
    </row>
    <row r="305" spans="2:65" s="11" customFormat="1" ht="22.9" customHeight="1">
      <c r="B305" s="122"/>
      <c r="D305" s="123" t="s">
        <v>74</v>
      </c>
      <c r="E305" s="132" t="s">
        <v>805</v>
      </c>
      <c r="F305" s="132" t="s">
        <v>806</v>
      </c>
      <c r="I305" s="125"/>
      <c r="J305" s="133">
        <f>BK305</f>
        <v>0</v>
      </c>
      <c r="L305" s="122"/>
      <c r="M305" s="127"/>
      <c r="P305" s="128">
        <f>SUM(P306:P312)</f>
        <v>0</v>
      </c>
      <c r="R305" s="128">
        <f>SUM(R306:R312)</f>
        <v>7.5599999999999994E-4</v>
      </c>
      <c r="T305" s="129">
        <f>SUM(T306:T312)</f>
        <v>0</v>
      </c>
      <c r="AR305" s="123" t="s">
        <v>264</v>
      </c>
      <c r="AT305" s="130" t="s">
        <v>74</v>
      </c>
      <c r="AU305" s="130" t="s">
        <v>83</v>
      </c>
      <c r="AY305" s="123" t="s">
        <v>244</v>
      </c>
      <c r="BK305" s="131">
        <f>SUM(BK306:BK312)</f>
        <v>0</v>
      </c>
    </row>
    <row r="306" spans="2:65" s="1" customFormat="1" ht="24.2" customHeight="1">
      <c r="B306" s="34"/>
      <c r="C306" s="134" t="s">
        <v>596</v>
      </c>
      <c r="D306" s="134" t="s">
        <v>246</v>
      </c>
      <c r="E306" s="135" t="s">
        <v>6239</v>
      </c>
      <c r="F306" s="136" t="s">
        <v>6240</v>
      </c>
      <c r="G306" s="137" t="s">
        <v>591</v>
      </c>
      <c r="H306" s="138">
        <v>24</v>
      </c>
      <c r="I306" s="139"/>
      <c r="J306" s="140">
        <f>ROUND(I306*H306,2)</f>
        <v>0</v>
      </c>
      <c r="K306" s="136" t="s">
        <v>250</v>
      </c>
      <c r="L306" s="34"/>
      <c r="M306" s="141" t="s">
        <v>29</v>
      </c>
      <c r="N306" s="142" t="s">
        <v>46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673</v>
      </c>
      <c r="AT306" s="145" t="s">
        <v>246</v>
      </c>
      <c r="AU306" s="145" t="s">
        <v>21</v>
      </c>
      <c r="AY306" s="18" t="s">
        <v>244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83</v>
      </c>
      <c r="BK306" s="146">
        <f>ROUND(I306*H306,2)</f>
        <v>0</v>
      </c>
      <c r="BL306" s="18" t="s">
        <v>673</v>
      </c>
      <c r="BM306" s="145" t="s">
        <v>6623</v>
      </c>
    </row>
    <row r="307" spans="2:65" s="1" customFormat="1" ht="19.5">
      <c r="B307" s="34"/>
      <c r="D307" s="147" t="s">
        <v>253</v>
      </c>
      <c r="F307" s="148" t="s">
        <v>6242</v>
      </c>
      <c r="I307" s="149"/>
      <c r="L307" s="34"/>
      <c r="M307" s="150"/>
      <c r="T307" s="55"/>
      <c r="AT307" s="18" t="s">
        <v>253</v>
      </c>
      <c r="AU307" s="18" t="s">
        <v>21</v>
      </c>
    </row>
    <row r="308" spans="2:65" s="1" customFormat="1">
      <c r="B308" s="34"/>
      <c r="D308" s="151" t="s">
        <v>255</v>
      </c>
      <c r="F308" s="152" t="s">
        <v>6243</v>
      </c>
      <c r="I308" s="149"/>
      <c r="L308" s="34"/>
      <c r="M308" s="150"/>
      <c r="T308" s="55"/>
      <c r="AT308" s="18" t="s">
        <v>255</v>
      </c>
      <c r="AU308" s="18" t="s">
        <v>21</v>
      </c>
    </row>
    <row r="309" spans="2:65" s="12" customFormat="1">
      <c r="B309" s="153"/>
      <c r="D309" s="147" t="s">
        <v>262</v>
      </c>
      <c r="E309" s="154" t="s">
        <v>29</v>
      </c>
      <c r="F309" s="155" t="s">
        <v>413</v>
      </c>
      <c r="H309" s="156">
        <v>24</v>
      </c>
      <c r="I309" s="157"/>
      <c r="L309" s="153"/>
      <c r="M309" s="158"/>
      <c r="T309" s="159"/>
      <c r="AT309" s="154" t="s">
        <v>262</v>
      </c>
      <c r="AU309" s="154" t="s">
        <v>21</v>
      </c>
      <c r="AV309" s="12" t="s">
        <v>21</v>
      </c>
      <c r="AW309" s="12" t="s">
        <v>36</v>
      </c>
      <c r="AX309" s="12" t="s">
        <v>83</v>
      </c>
      <c r="AY309" s="154" t="s">
        <v>244</v>
      </c>
    </row>
    <row r="310" spans="2:65" s="1" customFormat="1" ht="16.5" customHeight="1">
      <c r="B310" s="34"/>
      <c r="C310" s="175" t="s">
        <v>602</v>
      </c>
      <c r="D310" s="175" t="s">
        <v>373</v>
      </c>
      <c r="E310" s="176" t="s">
        <v>6245</v>
      </c>
      <c r="F310" s="177" t="s">
        <v>6246</v>
      </c>
      <c r="G310" s="178" t="s">
        <v>591</v>
      </c>
      <c r="H310" s="179">
        <v>25.2</v>
      </c>
      <c r="I310" s="180"/>
      <c r="J310" s="181">
        <f>ROUND(I310*H310,2)</f>
        <v>0</v>
      </c>
      <c r="K310" s="177" t="s">
        <v>250</v>
      </c>
      <c r="L310" s="182"/>
      <c r="M310" s="183" t="s">
        <v>29</v>
      </c>
      <c r="N310" s="184" t="s">
        <v>46</v>
      </c>
      <c r="P310" s="143">
        <f>O310*H310</f>
        <v>0</v>
      </c>
      <c r="Q310" s="143">
        <v>3.0000000000000001E-5</v>
      </c>
      <c r="R310" s="143">
        <f>Q310*H310</f>
        <v>7.5599999999999994E-4</v>
      </c>
      <c r="S310" s="143">
        <v>0</v>
      </c>
      <c r="T310" s="144">
        <f>S310*H310</f>
        <v>0</v>
      </c>
      <c r="AR310" s="145" t="s">
        <v>817</v>
      </c>
      <c r="AT310" s="145" t="s">
        <v>373</v>
      </c>
      <c r="AU310" s="145" t="s">
        <v>21</v>
      </c>
      <c r="AY310" s="18" t="s">
        <v>244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83</v>
      </c>
      <c r="BK310" s="146">
        <f>ROUND(I310*H310,2)</f>
        <v>0</v>
      </c>
      <c r="BL310" s="18" t="s">
        <v>817</v>
      </c>
      <c r="BM310" s="145" t="s">
        <v>6624</v>
      </c>
    </row>
    <row r="311" spans="2:65" s="1" customFormat="1">
      <c r="B311" s="34"/>
      <c r="D311" s="147" t="s">
        <v>253</v>
      </c>
      <c r="F311" s="148" t="s">
        <v>6246</v>
      </c>
      <c r="I311" s="149"/>
      <c r="L311" s="34"/>
      <c r="M311" s="150"/>
      <c r="T311" s="55"/>
      <c r="AT311" s="18" t="s">
        <v>253</v>
      </c>
      <c r="AU311" s="18" t="s">
        <v>21</v>
      </c>
    </row>
    <row r="312" spans="2:65" s="12" customFormat="1">
      <c r="B312" s="153"/>
      <c r="D312" s="147" t="s">
        <v>262</v>
      </c>
      <c r="E312" s="154" t="s">
        <v>29</v>
      </c>
      <c r="F312" s="155" t="s">
        <v>6625</v>
      </c>
      <c r="H312" s="156">
        <v>25.2</v>
      </c>
      <c r="I312" s="157"/>
      <c r="L312" s="153"/>
      <c r="M312" s="158"/>
      <c r="T312" s="159"/>
      <c r="AT312" s="154" t="s">
        <v>262</v>
      </c>
      <c r="AU312" s="154" t="s">
        <v>21</v>
      </c>
      <c r="AV312" s="12" t="s">
        <v>21</v>
      </c>
      <c r="AW312" s="12" t="s">
        <v>36</v>
      </c>
      <c r="AX312" s="12" t="s">
        <v>83</v>
      </c>
      <c r="AY312" s="154" t="s">
        <v>244</v>
      </c>
    </row>
    <row r="313" spans="2:65" s="11" customFormat="1" ht="22.9" customHeight="1">
      <c r="B313" s="122"/>
      <c r="D313" s="123" t="s">
        <v>74</v>
      </c>
      <c r="E313" s="132" t="s">
        <v>3811</v>
      </c>
      <c r="F313" s="132" t="s">
        <v>3812</v>
      </c>
      <c r="I313" s="125"/>
      <c r="J313" s="133">
        <f>BK313</f>
        <v>0</v>
      </c>
      <c r="L313" s="122"/>
      <c r="M313" s="127"/>
      <c r="P313" s="128">
        <f>SUM(P314:P404)</f>
        <v>0</v>
      </c>
      <c r="R313" s="128">
        <f>SUM(R314:R404)</f>
        <v>4.8399999999999999E-2</v>
      </c>
      <c r="T313" s="129">
        <f>SUM(T314:T404)</f>
        <v>0</v>
      </c>
      <c r="AR313" s="123" t="s">
        <v>264</v>
      </c>
      <c r="AT313" s="130" t="s">
        <v>74</v>
      </c>
      <c r="AU313" s="130" t="s">
        <v>83</v>
      </c>
      <c r="AY313" s="123" t="s">
        <v>244</v>
      </c>
      <c r="BK313" s="131">
        <f>SUM(BK314:BK404)</f>
        <v>0</v>
      </c>
    </row>
    <row r="314" spans="2:65" s="1" customFormat="1" ht="21.75" customHeight="1">
      <c r="B314" s="34"/>
      <c r="C314" s="134" t="s">
        <v>609</v>
      </c>
      <c r="D314" s="134" t="s">
        <v>246</v>
      </c>
      <c r="E314" s="135" t="s">
        <v>6250</v>
      </c>
      <c r="F314" s="136" t="s">
        <v>6626</v>
      </c>
      <c r="G314" s="137" t="s">
        <v>2531</v>
      </c>
      <c r="H314" s="138">
        <v>1</v>
      </c>
      <c r="I314" s="139"/>
      <c r="J314" s="140">
        <f>ROUND(I314*H314,2)</f>
        <v>0</v>
      </c>
      <c r="K314" s="136" t="s">
        <v>29</v>
      </c>
      <c r="L314" s="34"/>
      <c r="M314" s="141" t="s">
        <v>29</v>
      </c>
      <c r="N314" s="142" t="s">
        <v>46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673</v>
      </c>
      <c r="AT314" s="145" t="s">
        <v>246</v>
      </c>
      <c r="AU314" s="145" t="s">
        <v>21</v>
      </c>
      <c r="AY314" s="18" t="s">
        <v>244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83</v>
      </c>
      <c r="BK314" s="146">
        <f>ROUND(I314*H314,2)</f>
        <v>0</v>
      </c>
      <c r="BL314" s="18" t="s">
        <v>673</v>
      </c>
      <c r="BM314" s="145" t="s">
        <v>6627</v>
      </c>
    </row>
    <row r="315" spans="2:65" s="1" customFormat="1">
      <c r="B315" s="34"/>
      <c r="D315" s="147" t="s">
        <v>253</v>
      </c>
      <c r="F315" s="148" t="s">
        <v>6626</v>
      </c>
      <c r="I315" s="149"/>
      <c r="L315" s="34"/>
      <c r="M315" s="150"/>
      <c r="T315" s="55"/>
      <c r="AT315" s="18" t="s">
        <v>253</v>
      </c>
      <c r="AU315" s="18" t="s">
        <v>21</v>
      </c>
    </row>
    <row r="316" spans="2:65" s="1" customFormat="1" ht="16.5" customHeight="1">
      <c r="B316" s="34"/>
      <c r="C316" s="134" t="s">
        <v>614</v>
      </c>
      <c r="D316" s="134" t="s">
        <v>246</v>
      </c>
      <c r="E316" s="135" t="s">
        <v>6628</v>
      </c>
      <c r="F316" s="136" t="s">
        <v>6629</v>
      </c>
      <c r="G316" s="137" t="s">
        <v>507</v>
      </c>
      <c r="H316" s="138">
        <v>22</v>
      </c>
      <c r="I316" s="139"/>
      <c r="J316" s="140">
        <f>ROUND(I316*H316,2)</f>
        <v>0</v>
      </c>
      <c r="K316" s="136" t="s">
        <v>250</v>
      </c>
      <c r="L316" s="34"/>
      <c r="M316" s="141" t="s">
        <v>29</v>
      </c>
      <c r="N316" s="142" t="s">
        <v>46</v>
      </c>
      <c r="P316" s="143">
        <f>O316*H316</f>
        <v>0</v>
      </c>
      <c r="Q316" s="143">
        <v>1E-4</v>
      </c>
      <c r="R316" s="143">
        <f>Q316*H316</f>
        <v>2.2000000000000001E-3</v>
      </c>
      <c r="S316" s="143">
        <v>0</v>
      </c>
      <c r="T316" s="144">
        <f>S316*H316</f>
        <v>0</v>
      </c>
      <c r="AR316" s="145" t="s">
        <v>673</v>
      </c>
      <c r="AT316" s="145" t="s">
        <v>246</v>
      </c>
      <c r="AU316" s="145" t="s">
        <v>21</v>
      </c>
      <c r="AY316" s="18" t="s">
        <v>244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83</v>
      </c>
      <c r="BK316" s="146">
        <f>ROUND(I316*H316,2)</f>
        <v>0</v>
      </c>
      <c r="BL316" s="18" t="s">
        <v>673</v>
      </c>
      <c r="BM316" s="145" t="s">
        <v>6630</v>
      </c>
    </row>
    <row r="317" spans="2:65" s="1" customFormat="1">
      <c r="B317" s="34"/>
      <c r="D317" s="147" t="s">
        <v>253</v>
      </c>
      <c r="F317" s="148" t="s">
        <v>6631</v>
      </c>
      <c r="I317" s="149"/>
      <c r="L317" s="34"/>
      <c r="M317" s="150"/>
      <c r="T317" s="55"/>
      <c r="AT317" s="18" t="s">
        <v>253</v>
      </c>
      <c r="AU317" s="18" t="s">
        <v>21</v>
      </c>
    </row>
    <row r="318" spans="2:65" s="1" customFormat="1">
      <c r="B318" s="34"/>
      <c r="D318" s="151" t="s">
        <v>255</v>
      </c>
      <c r="F318" s="152" t="s">
        <v>6632</v>
      </c>
      <c r="I318" s="149"/>
      <c r="L318" s="34"/>
      <c r="M318" s="150"/>
      <c r="T318" s="55"/>
      <c r="AT318" s="18" t="s">
        <v>255</v>
      </c>
      <c r="AU318" s="18" t="s">
        <v>21</v>
      </c>
    </row>
    <row r="319" spans="2:65" s="12" customFormat="1">
      <c r="B319" s="153"/>
      <c r="D319" s="147" t="s">
        <v>262</v>
      </c>
      <c r="E319" s="154" t="s">
        <v>29</v>
      </c>
      <c r="F319" s="155" t="s">
        <v>6633</v>
      </c>
      <c r="H319" s="156">
        <v>21.332999999999998</v>
      </c>
      <c r="I319" s="157"/>
      <c r="L319" s="153"/>
      <c r="M319" s="158"/>
      <c r="T319" s="159"/>
      <c r="AT319" s="154" t="s">
        <v>262</v>
      </c>
      <c r="AU319" s="154" t="s">
        <v>21</v>
      </c>
      <c r="AV319" s="12" t="s">
        <v>21</v>
      </c>
      <c r="AW319" s="12" t="s">
        <v>36</v>
      </c>
      <c r="AX319" s="12" t="s">
        <v>75</v>
      </c>
      <c r="AY319" s="154" t="s">
        <v>244</v>
      </c>
    </row>
    <row r="320" spans="2:65" s="12" customFormat="1">
      <c r="B320" s="153"/>
      <c r="D320" s="147" t="s">
        <v>262</v>
      </c>
      <c r="E320" s="154" t="s">
        <v>29</v>
      </c>
      <c r="F320" s="155" t="s">
        <v>399</v>
      </c>
      <c r="H320" s="156">
        <v>22</v>
      </c>
      <c r="I320" s="157"/>
      <c r="L320" s="153"/>
      <c r="M320" s="158"/>
      <c r="T320" s="159"/>
      <c r="AT320" s="154" t="s">
        <v>262</v>
      </c>
      <c r="AU320" s="154" t="s">
        <v>21</v>
      </c>
      <c r="AV320" s="12" t="s">
        <v>21</v>
      </c>
      <c r="AW320" s="12" t="s">
        <v>36</v>
      </c>
      <c r="AX320" s="12" t="s">
        <v>83</v>
      </c>
      <c r="AY320" s="154" t="s">
        <v>244</v>
      </c>
    </row>
    <row r="321" spans="2:65" s="1" customFormat="1" ht="16.5" customHeight="1">
      <c r="B321" s="34"/>
      <c r="C321" s="134" t="s">
        <v>621</v>
      </c>
      <c r="D321" s="134" t="s">
        <v>246</v>
      </c>
      <c r="E321" s="135" t="s">
        <v>6259</v>
      </c>
      <c r="F321" s="136" t="s">
        <v>6260</v>
      </c>
      <c r="G321" s="137" t="s">
        <v>591</v>
      </c>
      <c r="H321" s="138">
        <v>20</v>
      </c>
      <c r="I321" s="139"/>
      <c r="J321" s="140">
        <f>ROUND(I321*H321,2)</f>
        <v>0</v>
      </c>
      <c r="K321" s="136" t="s">
        <v>250</v>
      </c>
      <c r="L321" s="34"/>
      <c r="M321" s="141" t="s">
        <v>29</v>
      </c>
      <c r="N321" s="142" t="s">
        <v>46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673</v>
      </c>
      <c r="AT321" s="145" t="s">
        <v>246</v>
      </c>
      <c r="AU321" s="145" t="s">
        <v>21</v>
      </c>
      <c r="AY321" s="18" t="s">
        <v>244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83</v>
      </c>
      <c r="BK321" s="146">
        <f>ROUND(I321*H321,2)</f>
        <v>0</v>
      </c>
      <c r="BL321" s="18" t="s">
        <v>673</v>
      </c>
      <c r="BM321" s="145" t="s">
        <v>6634</v>
      </c>
    </row>
    <row r="322" spans="2:65" s="1" customFormat="1">
      <c r="B322" s="34"/>
      <c r="D322" s="147" t="s">
        <v>253</v>
      </c>
      <c r="F322" s="148" t="s">
        <v>6260</v>
      </c>
      <c r="I322" s="149"/>
      <c r="L322" s="34"/>
      <c r="M322" s="150"/>
      <c r="T322" s="55"/>
      <c r="AT322" s="18" t="s">
        <v>253</v>
      </c>
      <c r="AU322" s="18" t="s">
        <v>21</v>
      </c>
    </row>
    <row r="323" spans="2:65" s="1" customFormat="1">
      <c r="B323" s="34"/>
      <c r="D323" s="151" t="s">
        <v>255</v>
      </c>
      <c r="F323" s="152" t="s">
        <v>6262</v>
      </c>
      <c r="I323" s="149"/>
      <c r="L323" s="34"/>
      <c r="M323" s="150"/>
      <c r="T323" s="55"/>
      <c r="AT323" s="18" t="s">
        <v>255</v>
      </c>
      <c r="AU323" s="18" t="s">
        <v>21</v>
      </c>
    </row>
    <row r="324" spans="2:65" s="12" customFormat="1">
      <c r="B324" s="153"/>
      <c r="D324" s="147" t="s">
        <v>262</v>
      </c>
      <c r="E324" s="154" t="s">
        <v>29</v>
      </c>
      <c r="F324" s="155" t="s">
        <v>385</v>
      </c>
      <c r="H324" s="156">
        <v>20</v>
      </c>
      <c r="I324" s="157"/>
      <c r="L324" s="153"/>
      <c r="M324" s="158"/>
      <c r="T324" s="159"/>
      <c r="AT324" s="154" t="s">
        <v>262</v>
      </c>
      <c r="AU324" s="154" t="s">
        <v>21</v>
      </c>
      <c r="AV324" s="12" t="s">
        <v>21</v>
      </c>
      <c r="AW324" s="12" t="s">
        <v>36</v>
      </c>
      <c r="AX324" s="12" t="s">
        <v>83</v>
      </c>
      <c r="AY324" s="154" t="s">
        <v>244</v>
      </c>
    </row>
    <row r="325" spans="2:65" s="1" customFormat="1" ht="16.5" customHeight="1">
      <c r="B325" s="34"/>
      <c r="C325" s="134" t="s">
        <v>626</v>
      </c>
      <c r="D325" s="134" t="s">
        <v>246</v>
      </c>
      <c r="E325" s="135" t="s">
        <v>6264</v>
      </c>
      <c r="F325" s="136" t="s">
        <v>6265</v>
      </c>
      <c r="G325" s="137" t="s">
        <v>2531</v>
      </c>
      <c r="H325" s="138">
        <v>1</v>
      </c>
      <c r="I325" s="139"/>
      <c r="J325" s="140">
        <f>ROUND(I325*H325,2)</f>
        <v>0</v>
      </c>
      <c r="K325" s="136" t="s">
        <v>29</v>
      </c>
      <c r="L325" s="34"/>
      <c r="M325" s="141" t="s">
        <v>29</v>
      </c>
      <c r="N325" s="142" t="s">
        <v>46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673</v>
      </c>
      <c r="AT325" s="145" t="s">
        <v>246</v>
      </c>
      <c r="AU325" s="145" t="s">
        <v>21</v>
      </c>
      <c r="AY325" s="18" t="s">
        <v>244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83</v>
      </c>
      <c r="BK325" s="146">
        <f>ROUND(I325*H325,2)</f>
        <v>0</v>
      </c>
      <c r="BL325" s="18" t="s">
        <v>673</v>
      </c>
      <c r="BM325" s="145" t="s">
        <v>6635</v>
      </c>
    </row>
    <row r="326" spans="2:65" s="1" customFormat="1">
      <c r="B326" s="34"/>
      <c r="D326" s="147" t="s">
        <v>253</v>
      </c>
      <c r="F326" s="148" t="s">
        <v>6265</v>
      </c>
      <c r="I326" s="149"/>
      <c r="L326" s="34"/>
      <c r="M326" s="150"/>
      <c r="T326" s="55"/>
      <c r="AT326" s="18" t="s">
        <v>253</v>
      </c>
      <c r="AU326" s="18" t="s">
        <v>21</v>
      </c>
    </row>
    <row r="327" spans="2:65" s="1" customFormat="1" ht="16.5" customHeight="1">
      <c r="B327" s="34"/>
      <c r="C327" s="134" t="s">
        <v>632</v>
      </c>
      <c r="D327" s="134" t="s">
        <v>246</v>
      </c>
      <c r="E327" s="135" t="s">
        <v>6267</v>
      </c>
      <c r="F327" s="136" t="s">
        <v>6268</v>
      </c>
      <c r="G327" s="137" t="s">
        <v>2527</v>
      </c>
      <c r="H327" s="138">
        <v>1</v>
      </c>
      <c r="I327" s="139"/>
      <c r="J327" s="140">
        <f>ROUND(I327*H327,2)</f>
        <v>0</v>
      </c>
      <c r="K327" s="136" t="s">
        <v>250</v>
      </c>
      <c r="L327" s="34"/>
      <c r="M327" s="141" t="s">
        <v>29</v>
      </c>
      <c r="N327" s="142" t="s">
        <v>46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673</v>
      </c>
      <c r="AT327" s="145" t="s">
        <v>246</v>
      </c>
      <c r="AU327" s="145" t="s">
        <v>21</v>
      </c>
      <c r="AY327" s="18" t="s">
        <v>244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83</v>
      </c>
      <c r="BK327" s="146">
        <f>ROUND(I327*H327,2)</f>
        <v>0</v>
      </c>
      <c r="BL327" s="18" t="s">
        <v>673</v>
      </c>
      <c r="BM327" s="145" t="s">
        <v>6636</v>
      </c>
    </row>
    <row r="328" spans="2:65" s="1" customFormat="1">
      <c r="B328" s="34"/>
      <c r="D328" s="147" t="s">
        <v>253</v>
      </c>
      <c r="F328" s="148" t="s">
        <v>6270</v>
      </c>
      <c r="I328" s="149"/>
      <c r="L328" s="34"/>
      <c r="M328" s="150"/>
      <c r="T328" s="55"/>
      <c r="AT328" s="18" t="s">
        <v>253</v>
      </c>
      <c r="AU328" s="18" t="s">
        <v>21</v>
      </c>
    </row>
    <row r="329" spans="2:65" s="1" customFormat="1">
      <c r="B329" s="34"/>
      <c r="D329" s="151" t="s">
        <v>255</v>
      </c>
      <c r="F329" s="152" t="s">
        <v>6271</v>
      </c>
      <c r="I329" s="149"/>
      <c r="L329" s="34"/>
      <c r="M329" s="150"/>
      <c r="T329" s="55"/>
      <c r="AT329" s="18" t="s">
        <v>255</v>
      </c>
      <c r="AU329" s="18" t="s">
        <v>21</v>
      </c>
    </row>
    <row r="330" spans="2:65" s="12" customFormat="1">
      <c r="B330" s="153"/>
      <c r="D330" s="147" t="s">
        <v>262</v>
      </c>
      <c r="E330" s="154" t="s">
        <v>29</v>
      </c>
      <c r="F330" s="155" t="s">
        <v>83</v>
      </c>
      <c r="H330" s="156">
        <v>1</v>
      </c>
      <c r="I330" s="157"/>
      <c r="L330" s="153"/>
      <c r="M330" s="158"/>
      <c r="T330" s="159"/>
      <c r="AT330" s="154" t="s">
        <v>262</v>
      </c>
      <c r="AU330" s="154" t="s">
        <v>21</v>
      </c>
      <c r="AV330" s="12" t="s">
        <v>21</v>
      </c>
      <c r="AW330" s="12" t="s">
        <v>36</v>
      </c>
      <c r="AX330" s="12" t="s">
        <v>83</v>
      </c>
      <c r="AY330" s="154" t="s">
        <v>244</v>
      </c>
    </row>
    <row r="331" spans="2:65" s="1" customFormat="1" ht="16.5" customHeight="1">
      <c r="B331" s="34"/>
      <c r="C331" s="134" t="s">
        <v>640</v>
      </c>
      <c r="D331" s="134" t="s">
        <v>246</v>
      </c>
      <c r="E331" s="135" t="s">
        <v>6277</v>
      </c>
      <c r="F331" s="136" t="s">
        <v>6278</v>
      </c>
      <c r="G331" s="137" t="s">
        <v>591</v>
      </c>
      <c r="H331" s="138">
        <v>24</v>
      </c>
      <c r="I331" s="139"/>
      <c r="J331" s="140">
        <f>ROUND(I331*H331,2)</f>
        <v>0</v>
      </c>
      <c r="K331" s="136" t="s">
        <v>250</v>
      </c>
      <c r="L331" s="34"/>
      <c r="M331" s="141" t="s">
        <v>29</v>
      </c>
      <c r="N331" s="142" t="s">
        <v>46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673</v>
      </c>
      <c r="AT331" s="145" t="s">
        <v>246</v>
      </c>
      <c r="AU331" s="145" t="s">
        <v>21</v>
      </c>
      <c r="AY331" s="18" t="s">
        <v>244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83</v>
      </c>
      <c r="BK331" s="146">
        <f>ROUND(I331*H331,2)</f>
        <v>0</v>
      </c>
      <c r="BL331" s="18" t="s">
        <v>673</v>
      </c>
      <c r="BM331" s="145" t="s">
        <v>6637</v>
      </c>
    </row>
    <row r="332" spans="2:65" s="1" customFormat="1">
      <c r="B332" s="34"/>
      <c r="D332" s="147" t="s">
        <v>253</v>
      </c>
      <c r="F332" s="148" t="s">
        <v>6280</v>
      </c>
      <c r="I332" s="149"/>
      <c r="L332" s="34"/>
      <c r="M332" s="150"/>
      <c r="T332" s="55"/>
      <c r="AT332" s="18" t="s">
        <v>253</v>
      </c>
      <c r="AU332" s="18" t="s">
        <v>21</v>
      </c>
    </row>
    <row r="333" spans="2:65" s="1" customFormat="1">
      <c r="B333" s="34"/>
      <c r="D333" s="151" t="s">
        <v>255</v>
      </c>
      <c r="F333" s="152" t="s">
        <v>6281</v>
      </c>
      <c r="I333" s="149"/>
      <c r="L333" s="34"/>
      <c r="M333" s="150"/>
      <c r="T333" s="55"/>
      <c r="AT333" s="18" t="s">
        <v>255</v>
      </c>
      <c r="AU333" s="18" t="s">
        <v>21</v>
      </c>
    </row>
    <row r="334" spans="2:65" s="1" customFormat="1" ht="24.2" customHeight="1">
      <c r="B334" s="34"/>
      <c r="C334" s="134" t="s">
        <v>647</v>
      </c>
      <c r="D334" s="134" t="s">
        <v>246</v>
      </c>
      <c r="E334" s="135" t="s">
        <v>6292</v>
      </c>
      <c r="F334" s="136" t="s">
        <v>6293</v>
      </c>
      <c r="G334" s="137" t="s">
        <v>507</v>
      </c>
      <c r="H334" s="138">
        <v>2</v>
      </c>
      <c r="I334" s="139"/>
      <c r="J334" s="140">
        <f>ROUND(I334*H334,2)</f>
        <v>0</v>
      </c>
      <c r="K334" s="136" t="s">
        <v>250</v>
      </c>
      <c r="L334" s="34"/>
      <c r="M334" s="141" t="s">
        <v>29</v>
      </c>
      <c r="N334" s="142" t="s">
        <v>46</v>
      </c>
      <c r="P334" s="143">
        <f>O334*H334</f>
        <v>0</v>
      </c>
      <c r="Q334" s="143">
        <v>2.4000000000000001E-4</v>
      </c>
      <c r="R334" s="143">
        <f>Q334*H334</f>
        <v>4.8000000000000001E-4</v>
      </c>
      <c r="S334" s="143">
        <v>0</v>
      </c>
      <c r="T334" s="144">
        <f>S334*H334</f>
        <v>0</v>
      </c>
      <c r="AR334" s="145" t="s">
        <v>673</v>
      </c>
      <c r="AT334" s="145" t="s">
        <v>246</v>
      </c>
      <c r="AU334" s="145" t="s">
        <v>21</v>
      </c>
      <c r="AY334" s="18" t="s">
        <v>244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83</v>
      </c>
      <c r="BK334" s="146">
        <f>ROUND(I334*H334,2)</f>
        <v>0</v>
      </c>
      <c r="BL334" s="18" t="s">
        <v>673</v>
      </c>
      <c r="BM334" s="145" t="s">
        <v>6638</v>
      </c>
    </row>
    <row r="335" spans="2:65" s="1" customFormat="1">
      <c r="B335" s="34"/>
      <c r="D335" s="147" t="s">
        <v>253</v>
      </c>
      <c r="F335" s="148" t="s">
        <v>6295</v>
      </c>
      <c r="I335" s="149"/>
      <c r="L335" s="34"/>
      <c r="M335" s="150"/>
      <c r="T335" s="55"/>
      <c r="AT335" s="18" t="s">
        <v>253</v>
      </c>
      <c r="AU335" s="18" t="s">
        <v>21</v>
      </c>
    </row>
    <row r="336" spans="2:65" s="1" customFormat="1">
      <c r="B336" s="34"/>
      <c r="D336" s="151" t="s">
        <v>255</v>
      </c>
      <c r="F336" s="152" t="s">
        <v>6296</v>
      </c>
      <c r="I336" s="149"/>
      <c r="L336" s="34"/>
      <c r="M336" s="150"/>
      <c r="T336" s="55"/>
      <c r="AT336" s="18" t="s">
        <v>255</v>
      </c>
      <c r="AU336" s="18" t="s">
        <v>21</v>
      </c>
    </row>
    <row r="337" spans="2:65" s="1" customFormat="1" ht="16.5" customHeight="1">
      <c r="B337" s="34"/>
      <c r="C337" s="175" t="s">
        <v>653</v>
      </c>
      <c r="D337" s="175" t="s">
        <v>373</v>
      </c>
      <c r="E337" s="176" t="s">
        <v>6297</v>
      </c>
      <c r="F337" s="177" t="s">
        <v>6298</v>
      </c>
      <c r="G337" s="178" t="s">
        <v>507</v>
      </c>
      <c r="H337" s="179">
        <v>6</v>
      </c>
      <c r="I337" s="180"/>
      <c r="J337" s="181">
        <f>ROUND(I337*H337,2)</f>
        <v>0</v>
      </c>
      <c r="K337" s="177" t="s">
        <v>29</v>
      </c>
      <c r="L337" s="182"/>
      <c r="M337" s="183" t="s">
        <v>29</v>
      </c>
      <c r="N337" s="184" t="s">
        <v>46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2467</v>
      </c>
      <c r="AT337" s="145" t="s">
        <v>373</v>
      </c>
      <c r="AU337" s="145" t="s">
        <v>21</v>
      </c>
      <c r="AY337" s="18" t="s">
        <v>244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83</v>
      </c>
      <c r="BK337" s="146">
        <f>ROUND(I337*H337,2)</f>
        <v>0</v>
      </c>
      <c r="BL337" s="18" t="s">
        <v>673</v>
      </c>
      <c r="BM337" s="145" t="s">
        <v>6639</v>
      </c>
    </row>
    <row r="338" spans="2:65" s="1" customFormat="1">
      <c r="B338" s="34"/>
      <c r="D338" s="147" t="s">
        <v>253</v>
      </c>
      <c r="F338" s="148" t="s">
        <v>6298</v>
      </c>
      <c r="I338" s="149"/>
      <c r="L338" s="34"/>
      <c r="M338" s="150"/>
      <c r="T338" s="55"/>
      <c r="AT338" s="18" t="s">
        <v>253</v>
      </c>
      <c r="AU338" s="18" t="s">
        <v>21</v>
      </c>
    </row>
    <row r="339" spans="2:65" s="1" customFormat="1" ht="16.5" customHeight="1">
      <c r="B339" s="34"/>
      <c r="C339" s="134" t="s">
        <v>658</v>
      </c>
      <c r="D339" s="134" t="s">
        <v>246</v>
      </c>
      <c r="E339" s="135" t="s">
        <v>6305</v>
      </c>
      <c r="F339" s="136" t="s">
        <v>6306</v>
      </c>
      <c r="G339" s="137" t="s">
        <v>507</v>
      </c>
      <c r="H339" s="138">
        <v>2</v>
      </c>
      <c r="I339" s="139"/>
      <c r="J339" s="140">
        <f>ROUND(I339*H339,2)</f>
        <v>0</v>
      </c>
      <c r="K339" s="136" t="s">
        <v>29</v>
      </c>
      <c r="L339" s="34"/>
      <c r="M339" s="141" t="s">
        <v>29</v>
      </c>
      <c r="N339" s="142" t="s">
        <v>46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673</v>
      </c>
      <c r="AT339" s="145" t="s">
        <v>246</v>
      </c>
      <c r="AU339" s="145" t="s">
        <v>21</v>
      </c>
      <c r="AY339" s="18" t="s">
        <v>244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83</v>
      </c>
      <c r="BK339" s="146">
        <f>ROUND(I339*H339,2)</f>
        <v>0</v>
      </c>
      <c r="BL339" s="18" t="s">
        <v>673</v>
      </c>
      <c r="BM339" s="145" t="s">
        <v>6640</v>
      </c>
    </row>
    <row r="340" spans="2:65" s="1" customFormat="1">
      <c r="B340" s="34"/>
      <c r="D340" s="147" t="s">
        <v>253</v>
      </c>
      <c r="F340" s="148" t="s">
        <v>6306</v>
      </c>
      <c r="I340" s="149"/>
      <c r="L340" s="34"/>
      <c r="M340" s="150"/>
      <c r="T340" s="55"/>
      <c r="AT340" s="18" t="s">
        <v>253</v>
      </c>
      <c r="AU340" s="18" t="s">
        <v>21</v>
      </c>
    </row>
    <row r="341" spans="2:65" s="1" customFormat="1" ht="16.5" customHeight="1">
      <c r="B341" s="34"/>
      <c r="C341" s="134" t="s">
        <v>665</v>
      </c>
      <c r="D341" s="134" t="s">
        <v>246</v>
      </c>
      <c r="E341" s="135" t="s">
        <v>6308</v>
      </c>
      <c r="F341" s="136" t="s">
        <v>6309</v>
      </c>
      <c r="G341" s="137" t="s">
        <v>591</v>
      </c>
      <c r="H341" s="138">
        <v>3</v>
      </c>
      <c r="I341" s="139"/>
      <c r="J341" s="140">
        <f>ROUND(I341*H341,2)</f>
        <v>0</v>
      </c>
      <c r="K341" s="136" t="s">
        <v>250</v>
      </c>
      <c r="L341" s="34"/>
      <c r="M341" s="141" t="s">
        <v>29</v>
      </c>
      <c r="N341" s="142" t="s">
        <v>46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673</v>
      </c>
      <c r="AT341" s="145" t="s">
        <v>246</v>
      </c>
      <c r="AU341" s="145" t="s">
        <v>21</v>
      </c>
      <c r="AY341" s="18" t="s">
        <v>244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83</v>
      </c>
      <c r="BK341" s="146">
        <f>ROUND(I341*H341,2)</f>
        <v>0</v>
      </c>
      <c r="BL341" s="18" t="s">
        <v>673</v>
      </c>
      <c r="BM341" s="145" t="s">
        <v>6641</v>
      </c>
    </row>
    <row r="342" spans="2:65" s="1" customFormat="1">
      <c r="B342" s="34"/>
      <c r="D342" s="147" t="s">
        <v>253</v>
      </c>
      <c r="F342" s="148" t="s">
        <v>6311</v>
      </c>
      <c r="I342" s="149"/>
      <c r="L342" s="34"/>
      <c r="M342" s="150"/>
      <c r="T342" s="55"/>
      <c r="AT342" s="18" t="s">
        <v>253</v>
      </c>
      <c r="AU342" s="18" t="s">
        <v>21</v>
      </c>
    </row>
    <row r="343" spans="2:65" s="1" customFormat="1">
      <c r="B343" s="34"/>
      <c r="D343" s="151" t="s">
        <v>255</v>
      </c>
      <c r="F343" s="152" t="s">
        <v>6312</v>
      </c>
      <c r="I343" s="149"/>
      <c r="L343" s="34"/>
      <c r="M343" s="150"/>
      <c r="T343" s="55"/>
      <c r="AT343" s="18" t="s">
        <v>255</v>
      </c>
      <c r="AU343" s="18" t="s">
        <v>21</v>
      </c>
    </row>
    <row r="344" spans="2:65" s="1" customFormat="1" ht="16.5" customHeight="1">
      <c r="B344" s="34"/>
      <c r="C344" s="175" t="s">
        <v>673</v>
      </c>
      <c r="D344" s="175" t="s">
        <v>373</v>
      </c>
      <c r="E344" s="176" t="s">
        <v>6314</v>
      </c>
      <c r="F344" s="177" t="s">
        <v>6315</v>
      </c>
      <c r="G344" s="178" t="s">
        <v>591</v>
      </c>
      <c r="H344" s="179">
        <v>3.15</v>
      </c>
      <c r="I344" s="180"/>
      <c r="J344" s="181">
        <f>ROUND(I344*H344,2)</f>
        <v>0</v>
      </c>
      <c r="K344" s="177" t="s">
        <v>29</v>
      </c>
      <c r="L344" s="182"/>
      <c r="M344" s="183" t="s">
        <v>29</v>
      </c>
      <c r="N344" s="184" t="s">
        <v>46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2467</v>
      </c>
      <c r="AT344" s="145" t="s">
        <v>373</v>
      </c>
      <c r="AU344" s="145" t="s">
        <v>21</v>
      </c>
      <c r="AY344" s="18" t="s">
        <v>244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83</v>
      </c>
      <c r="BK344" s="146">
        <f>ROUND(I344*H344,2)</f>
        <v>0</v>
      </c>
      <c r="BL344" s="18" t="s">
        <v>673</v>
      </c>
      <c r="BM344" s="145" t="s">
        <v>6642</v>
      </c>
    </row>
    <row r="345" spans="2:65" s="1" customFormat="1">
      <c r="B345" s="34"/>
      <c r="D345" s="147" t="s">
        <v>253</v>
      </c>
      <c r="F345" s="148" t="s">
        <v>6315</v>
      </c>
      <c r="I345" s="149"/>
      <c r="L345" s="34"/>
      <c r="M345" s="150"/>
      <c r="T345" s="55"/>
      <c r="AT345" s="18" t="s">
        <v>253</v>
      </c>
      <c r="AU345" s="18" t="s">
        <v>21</v>
      </c>
    </row>
    <row r="346" spans="2:65" s="12" customFormat="1">
      <c r="B346" s="153"/>
      <c r="D346" s="147" t="s">
        <v>262</v>
      </c>
      <c r="E346" s="154" t="s">
        <v>29</v>
      </c>
      <c r="F346" s="155" t="s">
        <v>6643</v>
      </c>
      <c r="H346" s="156">
        <v>3.15</v>
      </c>
      <c r="I346" s="157"/>
      <c r="L346" s="153"/>
      <c r="M346" s="158"/>
      <c r="T346" s="159"/>
      <c r="AT346" s="154" t="s">
        <v>262</v>
      </c>
      <c r="AU346" s="154" t="s">
        <v>21</v>
      </c>
      <c r="AV346" s="12" t="s">
        <v>21</v>
      </c>
      <c r="AW346" s="12" t="s">
        <v>36</v>
      </c>
      <c r="AX346" s="12" t="s">
        <v>83</v>
      </c>
      <c r="AY346" s="154" t="s">
        <v>244</v>
      </c>
    </row>
    <row r="347" spans="2:65" s="1" customFormat="1" ht="16.5" customHeight="1">
      <c r="B347" s="34"/>
      <c r="C347" s="134" t="s">
        <v>680</v>
      </c>
      <c r="D347" s="134" t="s">
        <v>246</v>
      </c>
      <c r="E347" s="135" t="s">
        <v>6322</v>
      </c>
      <c r="F347" s="136" t="s">
        <v>6323</v>
      </c>
      <c r="G347" s="137" t="s">
        <v>591</v>
      </c>
      <c r="H347" s="138">
        <v>3</v>
      </c>
      <c r="I347" s="139"/>
      <c r="J347" s="140">
        <f>ROUND(I347*H347,2)</f>
        <v>0</v>
      </c>
      <c r="K347" s="136" t="s">
        <v>250</v>
      </c>
      <c r="L347" s="34"/>
      <c r="M347" s="141" t="s">
        <v>29</v>
      </c>
      <c r="N347" s="142" t="s">
        <v>46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673</v>
      </c>
      <c r="AT347" s="145" t="s">
        <v>246</v>
      </c>
      <c r="AU347" s="145" t="s">
        <v>21</v>
      </c>
      <c r="AY347" s="18" t="s">
        <v>244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83</v>
      </c>
      <c r="BK347" s="146">
        <f>ROUND(I347*H347,2)</f>
        <v>0</v>
      </c>
      <c r="BL347" s="18" t="s">
        <v>673</v>
      </c>
      <c r="BM347" s="145" t="s">
        <v>6644</v>
      </c>
    </row>
    <row r="348" spans="2:65" s="1" customFormat="1">
      <c r="B348" s="34"/>
      <c r="D348" s="147" t="s">
        <v>253</v>
      </c>
      <c r="F348" s="148" t="s">
        <v>6325</v>
      </c>
      <c r="I348" s="149"/>
      <c r="L348" s="34"/>
      <c r="M348" s="150"/>
      <c r="T348" s="55"/>
      <c r="AT348" s="18" t="s">
        <v>253</v>
      </c>
      <c r="AU348" s="18" t="s">
        <v>21</v>
      </c>
    </row>
    <row r="349" spans="2:65" s="1" customFormat="1">
      <c r="B349" s="34"/>
      <c r="D349" s="151" t="s">
        <v>255</v>
      </c>
      <c r="F349" s="152" t="s">
        <v>6326</v>
      </c>
      <c r="I349" s="149"/>
      <c r="L349" s="34"/>
      <c r="M349" s="150"/>
      <c r="T349" s="55"/>
      <c r="AT349" s="18" t="s">
        <v>255</v>
      </c>
      <c r="AU349" s="18" t="s">
        <v>21</v>
      </c>
    </row>
    <row r="350" spans="2:65" s="1" customFormat="1" ht="16.5" customHeight="1">
      <c r="B350" s="34"/>
      <c r="C350" s="134" t="s">
        <v>685</v>
      </c>
      <c r="D350" s="134" t="s">
        <v>246</v>
      </c>
      <c r="E350" s="135" t="s">
        <v>6645</v>
      </c>
      <c r="F350" s="136" t="s">
        <v>6646</v>
      </c>
      <c r="G350" s="137" t="s">
        <v>507</v>
      </c>
      <c r="H350" s="138">
        <v>6</v>
      </c>
      <c r="I350" s="139"/>
      <c r="J350" s="140">
        <f>ROUND(I350*H350,2)</f>
        <v>0</v>
      </c>
      <c r="K350" s="136" t="s">
        <v>250</v>
      </c>
      <c r="L350" s="34"/>
      <c r="M350" s="141" t="s">
        <v>29</v>
      </c>
      <c r="N350" s="142" t="s">
        <v>46</v>
      </c>
      <c r="P350" s="143">
        <f>O350*H350</f>
        <v>0</v>
      </c>
      <c r="Q350" s="143">
        <v>1.0000000000000001E-5</v>
      </c>
      <c r="R350" s="143">
        <f>Q350*H350</f>
        <v>6.0000000000000008E-5</v>
      </c>
      <c r="S350" s="143">
        <v>0</v>
      </c>
      <c r="T350" s="144">
        <f>S350*H350</f>
        <v>0</v>
      </c>
      <c r="AR350" s="145" t="s">
        <v>673</v>
      </c>
      <c r="AT350" s="145" t="s">
        <v>246</v>
      </c>
      <c r="AU350" s="145" t="s">
        <v>21</v>
      </c>
      <c r="AY350" s="18" t="s">
        <v>244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83</v>
      </c>
      <c r="BK350" s="146">
        <f>ROUND(I350*H350,2)</f>
        <v>0</v>
      </c>
      <c r="BL350" s="18" t="s">
        <v>673</v>
      </c>
      <c r="BM350" s="145" t="s">
        <v>6647</v>
      </c>
    </row>
    <row r="351" spans="2:65" s="1" customFormat="1">
      <c r="B351" s="34"/>
      <c r="D351" s="147" t="s">
        <v>253</v>
      </c>
      <c r="F351" s="148" t="s">
        <v>6648</v>
      </c>
      <c r="I351" s="149"/>
      <c r="L351" s="34"/>
      <c r="M351" s="150"/>
      <c r="T351" s="55"/>
      <c r="AT351" s="18" t="s">
        <v>253</v>
      </c>
      <c r="AU351" s="18" t="s">
        <v>21</v>
      </c>
    </row>
    <row r="352" spans="2:65" s="1" customFormat="1">
      <c r="B352" s="34"/>
      <c r="D352" s="151" t="s">
        <v>255</v>
      </c>
      <c r="F352" s="152" t="s">
        <v>6649</v>
      </c>
      <c r="I352" s="149"/>
      <c r="L352" s="34"/>
      <c r="M352" s="150"/>
      <c r="T352" s="55"/>
      <c r="AT352" s="18" t="s">
        <v>255</v>
      </c>
      <c r="AU352" s="18" t="s">
        <v>21</v>
      </c>
    </row>
    <row r="353" spans="2:65" s="1" customFormat="1" ht="16.5" customHeight="1">
      <c r="B353" s="34"/>
      <c r="C353" s="175" t="s">
        <v>692</v>
      </c>
      <c r="D353" s="175" t="s">
        <v>373</v>
      </c>
      <c r="E353" s="176" t="s">
        <v>6650</v>
      </c>
      <c r="F353" s="177" t="s">
        <v>6651</v>
      </c>
      <c r="G353" s="178" t="s">
        <v>507</v>
      </c>
      <c r="H353" s="179">
        <v>18</v>
      </c>
      <c r="I353" s="180"/>
      <c r="J353" s="181">
        <f>ROUND(I353*H353,2)</f>
        <v>0</v>
      </c>
      <c r="K353" s="177" t="s">
        <v>250</v>
      </c>
      <c r="L353" s="182"/>
      <c r="M353" s="183" t="s">
        <v>29</v>
      </c>
      <c r="N353" s="184" t="s">
        <v>46</v>
      </c>
      <c r="P353" s="143">
        <f>O353*H353</f>
        <v>0</v>
      </c>
      <c r="Q353" s="143">
        <v>5.0000000000000002E-5</v>
      </c>
      <c r="R353" s="143">
        <f>Q353*H353</f>
        <v>9.0000000000000008E-4</v>
      </c>
      <c r="S353" s="143">
        <v>0</v>
      </c>
      <c r="T353" s="144">
        <f>S353*H353</f>
        <v>0</v>
      </c>
      <c r="AR353" s="145" t="s">
        <v>817</v>
      </c>
      <c r="AT353" s="145" t="s">
        <v>373</v>
      </c>
      <c r="AU353" s="145" t="s">
        <v>21</v>
      </c>
      <c r="AY353" s="18" t="s">
        <v>244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83</v>
      </c>
      <c r="BK353" s="146">
        <f>ROUND(I353*H353,2)</f>
        <v>0</v>
      </c>
      <c r="BL353" s="18" t="s">
        <v>817</v>
      </c>
      <c r="BM353" s="145" t="s">
        <v>6652</v>
      </c>
    </row>
    <row r="354" spans="2:65" s="1" customFormat="1">
      <c r="B354" s="34"/>
      <c r="D354" s="147" t="s">
        <v>253</v>
      </c>
      <c r="F354" s="148" t="s">
        <v>6651</v>
      </c>
      <c r="I354" s="149"/>
      <c r="L354" s="34"/>
      <c r="M354" s="150"/>
      <c r="T354" s="55"/>
      <c r="AT354" s="18" t="s">
        <v>253</v>
      </c>
      <c r="AU354" s="18" t="s">
        <v>21</v>
      </c>
    </row>
    <row r="355" spans="2:65" s="12" customFormat="1">
      <c r="B355" s="153"/>
      <c r="D355" s="147" t="s">
        <v>262</v>
      </c>
      <c r="E355" s="154" t="s">
        <v>29</v>
      </c>
      <c r="F355" s="155" t="s">
        <v>6653</v>
      </c>
      <c r="H355" s="156">
        <v>18</v>
      </c>
      <c r="I355" s="157"/>
      <c r="L355" s="153"/>
      <c r="M355" s="158"/>
      <c r="T355" s="159"/>
      <c r="AT355" s="154" t="s">
        <v>262</v>
      </c>
      <c r="AU355" s="154" t="s">
        <v>21</v>
      </c>
      <c r="AV355" s="12" t="s">
        <v>21</v>
      </c>
      <c r="AW355" s="12" t="s">
        <v>36</v>
      </c>
      <c r="AX355" s="12" t="s">
        <v>83</v>
      </c>
      <c r="AY355" s="154" t="s">
        <v>244</v>
      </c>
    </row>
    <row r="356" spans="2:65" s="1" customFormat="1" ht="16.5" customHeight="1">
      <c r="B356" s="34"/>
      <c r="C356" s="134" t="s">
        <v>699</v>
      </c>
      <c r="D356" s="134" t="s">
        <v>246</v>
      </c>
      <c r="E356" s="135" t="s">
        <v>6339</v>
      </c>
      <c r="F356" s="136" t="s">
        <v>6340</v>
      </c>
      <c r="G356" s="137" t="s">
        <v>507</v>
      </c>
      <c r="H356" s="138">
        <v>2</v>
      </c>
      <c r="I356" s="139"/>
      <c r="J356" s="140">
        <f>ROUND(I356*H356,2)</f>
        <v>0</v>
      </c>
      <c r="K356" s="136" t="s">
        <v>250</v>
      </c>
      <c r="L356" s="34"/>
      <c r="M356" s="141" t="s">
        <v>29</v>
      </c>
      <c r="N356" s="142" t="s">
        <v>46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673</v>
      </c>
      <c r="AT356" s="145" t="s">
        <v>246</v>
      </c>
      <c r="AU356" s="145" t="s">
        <v>21</v>
      </c>
      <c r="AY356" s="18" t="s">
        <v>244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83</v>
      </c>
      <c r="BK356" s="146">
        <f>ROUND(I356*H356,2)</f>
        <v>0</v>
      </c>
      <c r="BL356" s="18" t="s">
        <v>673</v>
      </c>
      <c r="BM356" s="145" t="s">
        <v>6654</v>
      </c>
    </row>
    <row r="357" spans="2:65" s="1" customFormat="1">
      <c r="B357" s="34"/>
      <c r="D357" s="147" t="s">
        <v>253</v>
      </c>
      <c r="F357" s="148" t="s">
        <v>6342</v>
      </c>
      <c r="I357" s="149"/>
      <c r="L357" s="34"/>
      <c r="M357" s="150"/>
      <c r="T357" s="55"/>
      <c r="AT357" s="18" t="s">
        <v>253</v>
      </c>
      <c r="AU357" s="18" t="s">
        <v>21</v>
      </c>
    </row>
    <row r="358" spans="2:65" s="1" customFormat="1">
      <c r="B358" s="34"/>
      <c r="D358" s="151" t="s">
        <v>255</v>
      </c>
      <c r="F358" s="152" t="s">
        <v>6343</v>
      </c>
      <c r="I358" s="149"/>
      <c r="L358" s="34"/>
      <c r="M358" s="150"/>
      <c r="T358" s="55"/>
      <c r="AT358" s="18" t="s">
        <v>255</v>
      </c>
      <c r="AU358" s="18" t="s">
        <v>21</v>
      </c>
    </row>
    <row r="359" spans="2:65" s="1" customFormat="1" ht="16.5" customHeight="1">
      <c r="B359" s="34"/>
      <c r="C359" s="175" t="s">
        <v>704</v>
      </c>
      <c r="D359" s="175" t="s">
        <v>373</v>
      </c>
      <c r="E359" s="176" t="s">
        <v>6655</v>
      </c>
      <c r="F359" s="177" t="s">
        <v>6656</v>
      </c>
      <c r="G359" s="178" t="s">
        <v>507</v>
      </c>
      <c r="H359" s="179">
        <v>2</v>
      </c>
      <c r="I359" s="180"/>
      <c r="J359" s="181">
        <f>ROUND(I359*H359,2)</f>
        <v>0</v>
      </c>
      <c r="K359" s="177" t="s">
        <v>250</v>
      </c>
      <c r="L359" s="182"/>
      <c r="M359" s="183" t="s">
        <v>29</v>
      </c>
      <c r="N359" s="184" t="s">
        <v>46</v>
      </c>
      <c r="P359" s="143">
        <f>O359*H359</f>
        <v>0</v>
      </c>
      <c r="Q359" s="143">
        <v>4.6000000000000001E-4</v>
      </c>
      <c r="R359" s="143">
        <f>Q359*H359</f>
        <v>9.2000000000000003E-4</v>
      </c>
      <c r="S359" s="143">
        <v>0</v>
      </c>
      <c r="T359" s="144">
        <f>S359*H359</f>
        <v>0</v>
      </c>
      <c r="AR359" s="145" t="s">
        <v>21</v>
      </c>
      <c r="AT359" s="145" t="s">
        <v>373</v>
      </c>
      <c r="AU359" s="145" t="s">
        <v>21</v>
      </c>
      <c r="AY359" s="18" t="s">
        <v>244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83</v>
      </c>
      <c r="BK359" s="146">
        <f>ROUND(I359*H359,2)</f>
        <v>0</v>
      </c>
      <c r="BL359" s="18" t="s">
        <v>83</v>
      </c>
      <c r="BM359" s="145" t="s">
        <v>6657</v>
      </c>
    </row>
    <row r="360" spans="2:65" s="1" customFormat="1">
      <c r="B360" s="34"/>
      <c r="D360" s="147" t="s">
        <v>253</v>
      </c>
      <c r="F360" s="148" t="s">
        <v>6656</v>
      </c>
      <c r="I360" s="149"/>
      <c r="L360" s="34"/>
      <c r="M360" s="150"/>
      <c r="T360" s="55"/>
      <c r="AT360" s="18" t="s">
        <v>253</v>
      </c>
      <c r="AU360" s="18" t="s">
        <v>21</v>
      </c>
    </row>
    <row r="361" spans="2:65" s="1" customFormat="1" ht="16.5" customHeight="1">
      <c r="B361" s="34"/>
      <c r="C361" s="134" t="s">
        <v>711</v>
      </c>
      <c r="D361" s="134" t="s">
        <v>246</v>
      </c>
      <c r="E361" s="135" t="s">
        <v>6359</v>
      </c>
      <c r="F361" s="136" t="s">
        <v>6360</v>
      </c>
      <c r="G361" s="137" t="s">
        <v>591</v>
      </c>
      <c r="H361" s="138">
        <v>21</v>
      </c>
      <c r="I361" s="139"/>
      <c r="J361" s="140">
        <f>ROUND(I361*H361,2)</f>
        <v>0</v>
      </c>
      <c r="K361" s="136" t="s">
        <v>250</v>
      </c>
      <c r="L361" s="34"/>
      <c r="M361" s="141" t="s">
        <v>29</v>
      </c>
      <c r="N361" s="142" t="s">
        <v>46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673</v>
      </c>
      <c r="AT361" s="145" t="s">
        <v>246</v>
      </c>
      <c r="AU361" s="145" t="s">
        <v>21</v>
      </c>
      <c r="AY361" s="18" t="s">
        <v>244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83</v>
      </c>
      <c r="BK361" s="146">
        <f>ROUND(I361*H361,2)</f>
        <v>0</v>
      </c>
      <c r="BL361" s="18" t="s">
        <v>673</v>
      </c>
      <c r="BM361" s="145" t="s">
        <v>6658</v>
      </c>
    </row>
    <row r="362" spans="2:65" s="1" customFormat="1">
      <c r="B362" s="34"/>
      <c r="D362" s="147" t="s">
        <v>253</v>
      </c>
      <c r="F362" s="148" t="s">
        <v>6362</v>
      </c>
      <c r="I362" s="149"/>
      <c r="L362" s="34"/>
      <c r="M362" s="150"/>
      <c r="T362" s="55"/>
      <c r="AT362" s="18" t="s">
        <v>253</v>
      </c>
      <c r="AU362" s="18" t="s">
        <v>21</v>
      </c>
    </row>
    <row r="363" spans="2:65" s="1" customFormat="1">
      <c r="B363" s="34"/>
      <c r="D363" s="151" t="s">
        <v>255</v>
      </c>
      <c r="F363" s="152" t="s">
        <v>6363</v>
      </c>
      <c r="I363" s="149"/>
      <c r="L363" s="34"/>
      <c r="M363" s="150"/>
      <c r="T363" s="55"/>
      <c r="AT363" s="18" t="s">
        <v>255</v>
      </c>
      <c r="AU363" s="18" t="s">
        <v>21</v>
      </c>
    </row>
    <row r="364" spans="2:65" s="12" customFormat="1">
      <c r="B364" s="153"/>
      <c r="D364" s="147" t="s">
        <v>262</v>
      </c>
      <c r="E364" s="154" t="s">
        <v>29</v>
      </c>
      <c r="F364" s="155" t="s">
        <v>6659</v>
      </c>
      <c r="H364" s="156">
        <v>21</v>
      </c>
      <c r="I364" s="157"/>
      <c r="L364" s="153"/>
      <c r="M364" s="158"/>
      <c r="T364" s="159"/>
      <c r="AT364" s="154" t="s">
        <v>262</v>
      </c>
      <c r="AU364" s="154" t="s">
        <v>21</v>
      </c>
      <c r="AV364" s="12" t="s">
        <v>21</v>
      </c>
      <c r="AW364" s="12" t="s">
        <v>36</v>
      </c>
      <c r="AX364" s="12" t="s">
        <v>83</v>
      </c>
      <c r="AY364" s="154" t="s">
        <v>244</v>
      </c>
    </row>
    <row r="365" spans="2:65" s="1" customFormat="1" ht="16.5" customHeight="1">
      <c r="B365" s="34"/>
      <c r="C365" s="175" t="s">
        <v>715</v>
      </c>
      <c r="D365" s="175" t="s">
        <v>373</v>
      </c>
      <c r="E365" s="176" t="s">
        <v>6364</v>
      </c>
      <c r="F365" s="177" t="s">
        <v>6365</v>
      </c>
      <c r="G365" s="178" t="s">
        <v>591</v>
      </c>
      <c r="H365" s="179">
        <v>26.4</v>
      </c>
      <c r="I365" s="180"/>
      <c r="J365" s="181">
        <f>ROUND(I365*H365,2)</f>
        <v>0</v>
      </c>
      <c r="K365" s="177" t="s">
        <v>29</v>
      </c>
      <c r="L365" s="182"/>
      <c r="M365" s="183" t="s">
        <v>29</v>
      </c>
      <c r="N365" s="184" t="s">
        <v>46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2467</v>
      </c>
      <c r="AT365" s="145" t="s">
        <v>373</v>
      </c>
      <c r="AU365" s="145" t="s">
        <v>21</v>
      </c>
      <c r="AY365" s="18" t="s">
        <v>244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83</v>
      </c>
      <c r="BK365" s="146">
        <f>ROUND(I365*H365,2)</f>
        <v>0</v>
      </c>
      <c r="BL365" s="18" t="s">
        <v>673</v>
      </c>
      <c r="BM365" s="145" t="s">
        <v>6660</v>
      </c>
    </row>
    <row r="366" spans="2:65" s="1" customFormat="1">
      <c r="B366" s="34"/>
      <c r="D366" s="147" t="s">
        <v>253</v>
      </c>
      <c r="F366" s="148" t="s">
        <v>6365</v>
      </c>
      <c r="I366" s="149"/>
      <c r="L366" s="34"/>
      <c r="M366" s="150"/>
      <c r="T366" s="55"/>
      <c r="AT366" s="18" t="s">
        <v>253</v>
      </c>
      <c r="AU366" s="18" t="s">
        <v>21</v>
      </c>
    </row>
    <row r="367" spans="2:65" s="12" customFormat="1">
      <c r="B367" s="153"/>
      <c r="D367" s="147" t="s">
        <v>262</v>
      </c>
      <c r="E367" s="154" t="s">
        <v>29</v>
      </c>
      <c r="F367" s="155" t="s">
        <v>6661</v>
      </c>
      <c r="H367" s="156">
        <v>26.4</v>
      </c>
      <c r="I367" s="157"/>
      <c r="L367" s="153"/>
      <c r="M367" s="158"/>
      <c r="T367" s="159"/>
      <c r="AT367" s="154" t="s">
        <v>262</v>
      </c>
      <c r="AU367" s="154" t="s">
        <v>21</v>
      </c>
      <c r="AV367" s="12" t="s">
        <v>21</v>
      </c>
      <c r="AW367" s="12" t="s">
        <v>36</v>
      </c>
      <c r="AX367" s="12" t="s">
        <v>83</v>
      </c>
      <c r="AY367" s="154" t="s">
        <v>244</v>
      </c>
    </row>
    <row r="368" spans="2:65" s="1" customFormat="1" ht="16.5" customHeight="1">
      <c r="B368" s="34"/>
      <c r="C368" s="175" t="s">
        <v>722</v>
      </c>
      <c r="D368" s="175" t="s">
        <v>373</v>
      </c>
      <c r="E368" s="176" t="s">
        <v>6368</v>
      </c>
      <c r="F368" s="177" t="s">
        <v>6369</v>
      </c>
      <c r="G368" s="178" t="s">
        <v>507</v>
      </c>
      <c r="H368" s="179">
        <v>6</v>
      </c>
      <c r="I368" s="180"/>
      <c r="J368" s="181">
        <f>ROUND(I368*H368,2)</f>
        <v>0</v>
      </c>
      <c r="K368" s="177" t="s">
        <v>29</v>
      </c>
      <c r="L368" s="182"/>
      <c r="M368" s="183" t="s">
        <v>29</v>
      </c>
      <c r="N368" s="184" t="s">
        <v>46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2467</v>
      </c>
      <c r="AT368" s="145" t="s">
        <v>373</v>
      </c>
      <c r="AU368" s="145" t="s">
        <v>21</v>
      </c>
      <c r="AY368" s="18" t="s">
        <v>244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83</v>
      </c>
      <c r="BK368" s="146">
        <f>ROUND(I368*H368,2)</f>
        <v>0</v>
      </c>
      <c r="BL368" s="18" t="s">
        <v>673</v>
      </c>
      <c r="BM368" s="145" t="s">
        <v>6662</v>
      </c>
    </row>
    <row r="369" spans="2:65" s="1" customFormat="1">
      <c r="B369" s="34"/>
      <c r="D369" s="147" t="s">
        <v>253</v>
      </c>
      <c r="F369" s="148" t="s">
        <v>6369</v>
      </c>
      <c r="I369" s="149"/>
      <c r="L369" s="34"/>
      <c r="M369" s="150"/>
      <c r="T369" s="55"/>
      <c r="AT369" s="18" t="s">
        <v>253</v>
      </c>
      <c r="AU369" s="18" t="s">
        <v>21</v>
      </c>
    </row>
    <row r="370" spans="2:65" s="1" customFormat="1" ht="16.5" customHeight="1">
      <c r="B370" s="34"/>
      <c r="C370" s="134" t="s">
        <v>729</v>
      </c>
      <c r="D370" s="134" t="s">
        <v>246</v>
      </c>
      <c r="E370" s="135" t="s">
        <v>6663</v>
      </c>
      <c r="F370" s="136" t="s">
        <v>6664</v>
      </c>
      <c r="G370" s="137" t="s">
        <v>507</v>
      </c>
      <c r="H370" s="138">
        <v>4</v>
      </c>
      <c r="I370" s="139"/>
      <c r="J370" s="140">
        <f>ROUND(I370*H370,2)</f>
        <v>0</v>
      </c>
      <c r="K370" s="136" t="s">
        <v>250</v>
      </c>
      <c r="L370" s="34"/>
      <c r="M370" s="141" t="s">
        <v>29</v>
      </c>
      <c r="N370" s="142" t="s">
        <v>46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673</v>
      </c>
      <c r="AT370" s="145" t="s">
        <v>246</v>
      </c>
      <c r="AU370" s="145" t="s">
        <v>21</v>
      </c>
      <c r="AY370" s="18" t="s">
        <v>244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83</v>
      </c>
      <c r="BK370" s="146">
        <f>ROUND(I370*H370,2)</f>
        <v>0</v>
      </c>
      <c r="BL370" s="18" t="s">
        <v>673</v>
      </c>
      <c r="BM370" s="145" t="s">
        <v>6665</v>
      </c>
    </row>
    <row r="371" spans="2:65" s="1" customFormat="1">
      <c r="B371" s="34"/>
      <c r="D371" s="147" t="s">
        <v>253</v>
      </c>
      <c r="F371" s="148" t="s">
        <v>6666</v>
      </c>
      <c r="I371" s="149"/>
      <c r="L371" s="34"/>
      <c r="M371" s="150"/>
      <c r="T371" s="55"/>
      <c r="AT371" s="18" t="s">
        <v>253</v>
      </c>
      <c r="AU371" s="18" t="s">
        <v>21</v>
      </c>
    </row>
    <row r="372" spans="2:65" s="1" customFormat="1">
      <c r="B372" s="34"/>
      <c r="D372" s="151" t="s">
        <v>255</v>
      </c>
      <c r="F372" s="152" t="s">
        <v>6667</v>
      </c>
      <c r="I372" s="149"/>
      <c r="L372" s="34"/>
      <c r="M372" s="150"/>
      <c r="T372" s="55"/>
      <c r="AT372" s="18" t="s">
        <v>255</v>
      </c>
      <c r="AU372" s="18" t="s">
        <v>21</v>
      </c>
    </row>
    <row r="373" spans="2:65" s="1" customFormat="1" ht="16.5" customHeight="1">
      <c r="B373" s="34"/>
      <c r="C373" s="175" t="s">
        <v>736</v>
      </c>
      <c r="D373" s="175" t="s">
        <v>373</v>
      </c>
      <c r="E373" s="176" t="s">
        <v>6668</v>
      </c>
      <c r="F373" s="177" t="s">
        <v>6669</v>
      </c>
      <c r="G373" s="178" t="s">
        <v>507</v>
      </c>
      <c r="H373" s="179">
        <v>4</v>
      </c>
      <c r="I373" s="180"/>
      <c r="J373" s="181">
        <f>ROUND(I373*H373,2)</f>
        <v>0</v>
      </c>
      <c r="K373" s="177" t="s">
        <v>29</v>
      </c>
      <c r="L373" s="182"/>
      <c r="M373" s="183" t="s">
        <v>29</v>
      </c>
      <c r="N373" s="184" t="s">
        <v>46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2467</v>
      </c>
      <c r="AT373" s="145" t="s">
        <v>373</v>
      </c>
      <c r="AU373" s="145" t="s">
        <v>21</v>
      </c>
      <c r="AY373" s="18" t="s">
        <v>244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83</v>
      </c>
      <c r="BK373" s="146">
        <f>ROUND(I373*H373,2)</f>
        <v>0</v>
      </c>
      <c r="BL373" s="18" t="s">
        <v>673</v>
      </c>
      <c r="BM373" s="145" t="s">
        <v>6670</v>
      </c>
    </row>
    <row r="374" spans="2:65" s="1" customFormat="1">
      <c r="B374" s="34"/>
      <c r="D374" s="147" t="s">
        <v>253</v>
      </c>
      <c r="F374" s="148" t="s">
        <v>6669</v>
      </c>
      <c r="I374" s="149"/>
      <c r="L374" s="34"/>
      <c r="M374" s="150"/>
      <c r="T374" s="55"/>
      <c r="AT374" s="18" t="s">
        <v>253</v>
      </c>
      <c r="AU374" s="18" t="s">
        <v>21</v>
      </c>
    </row>
    <row r="375" spans="2:65" s="1" customFormat="1" ht="16.5" customHeight="1">
      <c r="B375" s="34"/>
      <c r="C375" s="134" t="s">
        <v>745</v>
      </c>
      <c r="D375" s="134" t="s">
        <v>246</v>
      </c>
      <c r="E375" s="135" t="s">
        <v>6424</v>
      </c>
      <c r="F375" s="136" t="s">
        <v>6425</v>
      </c>
      <c r="G375" s="137" t="s">
        <v>591</v>
      </c>
      <c r="H375" s="138">
        <v>20</v>
      </c>
      <c r="I375" s="139"/>
      <c r="J375" s="140">
        <f>ROUND(I375*H375,2)</f>
        <v>0</v>
      </c>
      <c r="K375" s="136" t="s">
        <v>250</v>
      </c>
      <c r="L375" s="34"/>
      <c r="M375" s="141" t="s">
        <v>29</v>
      </c>
      <c r="N375" s="142" t="s">
        <v>46</v>
      </c>
      <c r="P375" s="143">
        <f>O375*H375</f>
        <v>0</v>
      </c>
      <c r="Q375" s="143">
        <v>1.0000000000000001E-5</v>
      </c>
      <c r="R375" s="143">
        <f>Q375*H375</f>
        <v>2.0000000000000001E-4</v>
      </c>
      <c r="S375" s="143">
        <v>0</v>
      </c>
      <c r="T375" s="144">
        <f>S375*H375</f>
        <v>0</v>
      </c>
      <c r="AR375" s="145" t="s">
        <v>673</v>
      </c>
      <c r="AT375" s="145" t="s">
        <v>246</v>
      </c>
      <c r="AU375" s="145" t="s">
        <v>21</v>
      </c>
      <c r="AY375" s="18" t="s">
        <v>244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83</v>
      </c>
      <c r="BK375" s="146">
        <f>ROUND(I375*H375,2)</f>
        <v>0</v>
      </c>
      <c r="BL375" s="18" t="s">
        <v>673</v>
      </c>
      <c r="BM375" s="145" t="s">
        <v>6671</v>
      </c>
    </row>
    <row r="376" spans="2:65" s="1" customFormat="1">
      <c r="B376" s="34"/>
      <c r="D376" s="147" t="s">
        <v>253</v>
      </c>
      <c r="F376" s="148" t="s">
        <v>6425</v>
      </c>
      <c r="I376" s="149"/>
      <c r="L376" s="34"/>
      <c r="M376" s="150"/>
      <c r="T376" s="55"/>
      <c r="AT376" s="18" t="s">
        <v>253</v>
      </c>
      <c r="AU376" s="18" t="s">
        <v>21</v>
      </c>
    </row>
    <row r="377" spans="2:65" s="1" customFormat="1">
      <c r="B377" s="34"/>
      <c r="D377" s="151" t="s">
        <v>255</v>
      </c>
      <c r="F377" s="152" t="s">
        <v>6427</v>
      </c>
      <c r="I377" s="149"/>
      <c r="L377" s="34"/>
      <c r="M377" s="150"/>
      <c r="T377" s="55"/>
      <c r="AT377" s="18" t="s">
        <v>255</v>
      </c>
      <c r="AU377" s="18" t="s">
        <v>21</v>
      </c>
    </row>
    <row r="378" spans="2:65" s="12" customFormat="1">
      <c r="B378" s="153"/>
      <c r="D378" s="147" t="s">
        <v>262</v>
      </c>
      <c r="E378" s="154" t="s">
        <v>29</v>
      </c>
      <c r="F378" s="155" t="s">
        <v>385</v>
      </c>
      <c r="H378" s="156">
        <v>20</v>
      </c>
      <c r="I378" s="157"/>
      <c r="L378" s="153"/>
      <c r="M378" s="158"/>
      <c r="T378" s="159"/>
      <c r="AT378" s="154" t="s">
        <v>262</v>
      </c>
      <c r="AU378" s="154" t="s">
        <v>21</v>
      </c>
      <c r="AV378" s="12" t="s">
        <v>21</v>
      </c>
      <c r="AW378" s="12" t="s">
        <v>36</v>
      </c>
      <c r="AX378" s="12" t="s">
        <v>83</v>
      </c>
      <c r="AY378" s="154" t="s">
        <v>244</v>
      </c>
    </row>
    <row r="379" spans="2:65" s="1" customFormat="1" ht="16.5" customHeight="1">
      <c r="B379" s="34"/>
      <c r="C379" s="134" t="s">
        <v>751</v>
      </c>
      <c r="D379" s="134" t="s">
        <v>246</v>
      </c>
      <c r="E379" s="135" t="s">
        <v>6436</v>
      </c>
      <c r="F379" s="136" t="s">
        <v>6437</v>
      </c>
      <c r="G379" s="137" t="s">
        <v>507</v>
      </c>
      <c r="H379" s="138">
        <v>2</v>
      </c>
      <c r="I379" s="139"/>
      <c r="J379" s="140">
        <f>ROUND(I379*H379,2)</f>
        <v>0</v>
      </c>
      <c r="K379" s="136" t="s">
        <v>250</v>
      </c>
      <c r="L379" s="34"/>
      <c r="M379" s="141" t="s">
        <v>29</v>
      </c>
      <c r="N379" s="142" t="s">
        <v>46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673</v>
      </c>
      <c r="AT379" s="145" t="s">
        <v>246</v>
      </c>
      <c r="AU379" s="145" t="s">
        <v>21</v>
      </c>
      <c r="AY379" s="18" t="s">
        <v>244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83</v>
      </c>
      <c r="BK379" s="146">
        <f>ROUND(I379*H379,2)</f>
        <v>0</v>
      </c>
      <c r="BL379" s="18" t="s">
        <v>673</v>
      </c>
      <c r="BM379" s="145" t="s">
        <v>6672</v>
      </c>
    </row>
    <row r="380" spans="2:65" s="1" customFormat="1">
      <c r="B380" s="34"/>
      <c r="D380" s="147" t="s">
        <v>253</v>
      </c>
      <c r="F380" s="148" t="s">
        <v>6439</v>
      </c>
      <c r="I380" s="149"/>
      <c r="L380" s="34"/>
      <c r="M380" s="150"/>
      <c r="T380" s="55"/>
      <c r="AT380" s="18" t="s">
        <v>253</v>
      </c>
      <c r="AU380" s="18" t="s">
        <v>21</v>
      </c>
    </row>
    <row r="381" spans="2:65" s="1" customFormat="1">
      <c r="B381" s="34"/>
      <c r="D381" s="151" t="s">
        <v>255</v>
      </c>
      <c r="F381" s="152" t="s">
        <v>6440</v>
      </c>
      <c r="I381" s="149"/>
      <c r="L381" s="34"/>
      <c r="M381" s="150"/>
      <c r="T381" s="55"/>
      <c r="AT381" s="18" t="s">
        <v>255</v>
      </c>
      <c r="AU381" s="18" t="s">
        <v>21</v>
      </c>
    </row>
    <row r="382" spans="2:65" s="1" customFormat="1" ht="16.5" customHeight="1">
      <c r="B382" s="34"/>
      <c r="C382" s="175" t="s">
        <v>758</v>
      </c>
      <c r="D382" s="175" t="s">
        <v>373</v>
      </c>
      <c r="E382" s="176" t="s">
        <v>6441</v>
      </c>
      <c r="F382" s="177" t="s">
        <v>6442</v>
      </c>
      <c r="G382" s="178" t="s">
        <v>507</v>
      </c>
      <c r="H382" s="179">
        <v>2</v>
      </c>
      <c r="I382" s="180"/>
      <c r="J382" s="181">
        <f>ROUND(I382*H382,2)</f>
        <v>0</v>
      </c>
      <c r="K382" s="177" t="s">
        <v>250</v>
      </c>
      <c r="L382" s="182"/>
      <c r="M382" s="183" t="s">
        <v>29</v>
      </c>
      <c r="N382" s="184" t="s">
        <v>46</v>
      </c>
      <c r="P382" s="143">
        <f>O382*H382</f>
        <v>0</v>
      </c>
      <c r="Q382" s="143">
        <v>6.8999999999999999E-3</v>
      </c>
      <c r="R382" s="143">
        <f>Q382*H382</f>
        <v>1.38E-2</v>
      </c>
      <c r="S382" s="143">
        <v>0</v>
      </c>
      <c r="T382" s="144">
        <f>S382*H382</f>
        <v>0</v>
      </c>
      <c r="AR382" s="145" t="s">
        <v>2467</v>
      </c>
      <c r="AT382" s="145" t="s">
        <v>373</v>
      </c>
      <c r="AU382" s="145" t="s">
        <v>21</v>
      </c>
      <c r="AY382" s="18" t="s">
        <v>244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83</v>
      </c>
      <c r="BK382" s="146">
        <f>ROUND(I382*H382,2)</f>
        <v>0</v>
      </c>
      <c r="BL382" s="18" t="s">
        <v>673</v>
      </c>
      <c r="BM382" s="145" t="s">
        <v>6673</v>
      </c>
    </row>
    <row r="383" spans="2:65" s="1" customFormat="1">
      <c r="B383" s="34"/>
      <c r="D383" s="147" t="s">
        <v>253</v>
      </c>
      <c r="F383" s="148" t="s">
        <v>6442</v>
      </c>
      <c r="I383" s="149"/>
      <c r="L383" s="34"/>
      <c r="M383" s="150"/>
      <c r="T383" s="55"/>
      <c r="AT383" s="18" t="s">
        <v>253</v>
      </c>
      <c r="AU383" s="18" t="s">
        <v>21</v>
      </c>
    </row>
    <row r="384" spans="2:65" s="1" customFormat="1" ht="16.5" customHeight="1">
      <c r="B384" s="34"/>
      <c r="C384" s="175" t="s">
        <v>764</v>
      </c>
      <c r="D384" s="175" t="s">
        <v>373</v>
      </c>
      <c r="E384" s="176" t="s">
        <v>6444</v>
      </c>
      <c r="F384" s="177" t="s">
        <v>6445</v>
      </c>
      <c r="G384" s="178" t="s">
        <v>507</v>
      </c>
      <c r="H384" s="179">
        <v>2</v>
      </c>
      <c r="I384" s="180"/>
      <c r="J384" s="181">
        <f>ROUND(I384*H384,2)</f>
        <v>0</v>
      </c>
      <c r="K384" s="177" t="s">
        <v>250</v>
      </c>
      <c r="L384" s="182"/>
      <c r="M384" s="183" t="s">
        <v>29</v>
      </c>
      <c r="N384" s="184" t="s">
        <v>46</v>
      </c>
      <c r="P384" s="143">
        <f>O384*H384</f>
        <v>0</v>
      </c>
      <c r="Q384" s="143">
        <v>2.9999999999999997E-4</v>
      </c>
      <c r="R384" s="143">
        <f>Q384*H384</f>
        <v>5.9999999999999995E-4</v>
      </c>
      <c r="S384" s="143">
        <v>0</v>
      </c>
      <c r="T384" s="144">
        <f>S384*H384</f>
        <v>0</v>
      </c>
      <c r="AR384" s="145" t="s">
        <v>2467</v>
      </c>
      <c r="AT384" s="145" t="s">
        <v>373</v>
      </c>
      <c r="AU384" s="145" t="s">
        <v>21</v>
      </c>
      <c r="AY384" s="18" t="s">
        <v>244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83</v>
      </c>
      <c r="BK384" s="146">
        <f>ROUND(I384*H384,2)</f>
        <v>0</v>
      </c>
      <c r="BL384" s="18" t="s">
        <v>673</v>
      </c>
      <c r="BM384" s="145" t="s">
        <v>6674</v>
      </c>
    </row>
    <row r="385" spans="2:65" s="1" customFormat="1">
      <c r="B385" s="34"/>
      <c r="D385" s="147" t="s">
        <v>253</v>
      </c>
      <c r="F385" s="148" t="s">
        <v>6445</v>
      </c>
      <c r="I385" s="149"/>
      <c r="L385" s="34"/>
      <c r="M385" s="150"/>
      <c r="T385" s="55"/>
      <c r="AT385" s="18" t="s">
        <v>253</v>
      </c>
      <c r="AU385" s="18" t="s">
        <v>21</v>
      </c>
    </row>
    <row r="386" spans="2:65" s="1" customFormat="1" ht="16.5" customHeight="1">
      <c r="B386" s="34"/>
      <c r="C386" s="134" t="s">
        <v>769</v>
      </c>
      <c r="D386" s="134" t="s">
        <v>246</v>
      </c>
      <c r="E386" s="135" t="s">
        <v>6447</v>
      </c>
      <c r="F386" s="136" t="s">
        <v>6448</v>
      </c>
      <c r="G386" s="137" t="s">
        <v>507</v>
      </c>
      <c r="H386" s="138">
        <v>2</v>
      </c>
      <c r="I386" s="139"/>
      <c r="J386" s="140">
        <f>ROUND(I386*H386,2)</f>
        <v>0</v>
      </c>
      <c r="K386" s="136" t="s">
        <v>250</v>
      </c>
      <c r="L386" s="34"/>
      <c r="M386" s="141" t="s">
        <v>29</v>
      </c>
      <c r="N386" s="142" t="s">
        <v>46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673</v>
      </c>
      <c r="AT386" s="145" t="s">
        <v>246</v>
      </c>
      <c r="AU386" s="145" t="s">
        <v>21</v>
      </c>
      <c r="AY386" s="18" t="s">
        <v>244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83</v>
      </c>
      <c r="BK386" s="146">
        <f>ROUND(I386*H386,2)</f>
        <v>0</v>
      </c>
      <c r="BL386" s="18" t="s">
        <v>673</v>
      </c>
      <c r="BM386" s="145" t="s">
        <v>6675</v>
      </c>
    </row>
    <row r="387" spans="2:65" s="1" customFormat="1">
      <c r="B387" s="34"/>
      <c r="D387" s="147" t="s">
        <v>253</v>
      </c>
      <c r="F387" s="148" t="s">
        <v>6450</v>
      </c>
      <c r="I387" s="149"/>
      <c r="L387" s="34"/>
      <c r="M387" s="150"/>
      <c r="T387" s="55"/>
      <c r="AT387" s="18" t="s">
        <v>253</v>
      </c>
      <c r="AU387" s="18" t="s">
        <v>21</v>
      </c>
    </row>
    <row r="388" spans="2:65" s="1" customFormat="1">
      <c r="B388" s="34"/>
      <c r="D388" s="151" t="s">
        <v>255</v>
      </c>
      <c r="F388" s="152" t="s">
        <v>6451</v>
      </c>
      <c r="I388" s="149"/>
      <c r="L388" s="34"/>
      <c r="M388" s="150"/>
      <c r="T388" s="55"/>
      <c r="AT388" s="18" t="s">
        <v>255</v>
      </c>
      <c r="AU388" s="18" t="s">
        <v>21</v>
      </c>
    </row>
    <row r="389" spans="2:65" s="1" customFormat="1" ht="16.5" customHeight="1">
      <c r="B389" s="34"/>
      <c r="C389" s="175" t="s">
        <v>777</v>
      </c>
      <c r="D389" s="175" t="s">
        <v>373</v>
      </c>
      <c r="E389" s="176" t="s">
        <v>6452</v>
      </c>
      <c r="F389" s="177" t="s">
        <v>6453</v>
      </c>
      <c r="G389" s="178" t="s">
        <v>507</v>
      </c>
      <c r="H389" s="179">
        <v>2</v>
      </c>
      <c r="I389" s="180"/>
      <c r="J389" s="181">
        <f>ROUND(I389*H389,2)</f>
        <v>0</v>
      </c>
      <c r="K389" s="177" t="s">
        <v>29</v>
      </c>
      <c r="L389" s="182"/>
      <c r="M389" s="183" t="s">
        <v>29</v>
      </c>
      <c r="N389" s="184" t="s">
        <v>46</v>
      </c>
      <c r="P389" s="143">
        <f>O389*H389</f>
        <v>0</v>
      </c>
      <c r="Q389" s="143">
        <v>1.09E-2</v>
      </c>
      <c r="R389" s="143">
        <f>Q389*H389</f>
        <v>2.18E-2</v>
      </c>
      <c r="S389" s="143">
        <v>0</v>
      </c>
      <c r="T389" s="144">
        <f>S389*H389</f>
        <v>0</v>
      </c>
      <c r="AR389" s="145" t="s">
        <v>2467</v>
      </c>
      <c r="AT389" s="145" t="s">
        <v>373</v>
      </c>
      <c r="AU389" s="145" t="s">
        <v>21</v>
      </c>
      <c r="AY389" s="18" t="s">
        <v>244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83</v>
      </c>
      <c r="BK389" s="146">
        <f>ROUND(I389*H389,2)</f>
        <v>0</v>
      </c>
      <c r="BL389" s="18" t="s">
        <v>673</v>
      </c>
      <c r="BM389" s="145" t="s">
        <v>6676</v>
      </c>
    </row>
    <row r="390" spans="2:65" s="1" customFormat="1">
      <c r="B390" s="34"/>
      <c r="D390" s="147" t="s">
        <v>253</v>
      </c>
      <c r="F390" s="148" t="s">
        <v>6453</v>
      </c>
      <c r="I390" s="149"/>
      <c r="L390" s="34"/>
      <c r="M390" s="150"/>
      <c r="T390" s="55"/>
      <c r="AT390" s="18" t="s">
        <v>253</v>
      </c>
      <c r="AU390" s="18" t="s">
        <v>21</v>
      </c>
    </row>
    <row r="391" spans="2:65" s="1" customFormat="1" ht="16.5" customHeight="1">
      <c r="B391" s="34"/>
      <c r="C391" s="134" t="s">
        <v>787</v>
      </c>
      <c r="D391" s="134" t="s">
        <v>246</v>
      </c>
      <c r="E391" s="135" t="s">
        <v>6455</v>
      </c>
      <c r="F391" s="136" t="s">
        <v>6456</v>
      </c>
      <c r="G391" s="137" t="s">
        <v>507</v>
      </c>
      <c r="H391" s="138">
        <v>1</v>
      </c>
      <c r="I391" s="139"/>
      <c r="J391" s="140">
        <f>ROUND(I391*H391,2)</f>
        <v>0</v>
      </c>
      <c r="K391" s="136" t="s">
        <v>250</v>
      </c>
      <c r="L391" s="34"/>
      <c r="M391" s="141" t="s">
        <v>29</v>
      </c>
      <c r="N391" s="142" t="s">
        <v>46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673</v>
      </c>
      <c r="AT391" s="145" t="s">
        <v>246</v>
      </c>
      <c r="AU391" s="145" t="s">
        <v>21</v>
      </c>
      <c r="AY391" s="18" t="s">
        <v>244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83</v>
      </c>
      <c r="BK391" s="146">
        <f>ROUND(I391*H391,2)</f>
        <v>0</v>
      </c>
      <c r="BL391" s="18" t="s">
        <v>673</v>
      </c>
      <c r="BM391" s="145" t="s">
        <v>6677</v>
      </c>
    </row>
    <row r="392" spans="2:65" s="1" customFormat="1">
      <c r="B392" s="34"/>
      <c r="D392" s="147" t="s">
        <v>253</v>
      </c>
      <c r="F392" s="148" t="s">
        <v>6458</v>
      </c>
      <c r="I392" s="149"/>
      <c r="L392" s="34"/>
      <c r="M392" s="150"/>
      <c r="T392" s="55"/>
      <c r="AT392" s="18" t="s">
        <v>253</v>
      </c>
      <c r="AU392" s="18" t="s">
        <v>21</v>
      </c>
    </row>
    <row r="393" spans="2:65" s="1" customFormat="1">
      <c r="B393" s="34"/>
      <c r="D393" s="151" t="s">
        <v>255</v>
      </c>
      <c r="F393" s="152" t="s">
        <v>6459</v>
      </c>
      <c r="I393" s="149"/>
      <c r="L393" s="34"/>
      <c r="M393" s="150"/>
      <c r="T393" s="55"/>
      <c r="AT393" s="18" t="s">
        <v>255</v>
      </c>
      <c r="AU393" s="18" t="s">
        <v>21</v>
      </c>
    </row>
    <row r="394" spans="2:65" s="1" customFormat="1" ht="16.5" customHeight="1">
      <c r="B394" s="34"/>
      <c r="C394" s="175" t="s">
        <v>794</v>
      </c>
      <c r="D394" s="175" t="s">
        <v>373</v>
      </c>
      <c r="E394" s="176" t="s">
        <v>6678</v>
      </c>
      <c r="F394" s="177" t="s">
        <v>6679</v>
      </c>
      <c r="G394" s="178" t="s">
        <v>507</v>
      </c>
      <c r="H394" s="179">
        <v>1</v>
      </c>
      <c r="I394" s="180"/>
      <c r="J394" s="181">
        <f>ROUND(I394*H394,2)</f>
        <v>0</v>
      </c>
      <c r="K394" s="177" t="s">
        <v>29</v>
      </c>
      <c r="L394" s="182"/>
      <c r="M394" s="183" t="s">
        <v>29</v>
      </c>
      <c r="N394" s="184" t="s">
        <v>46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2467</v>
      </c>
      <c r="AT394" s="145" t="s">
        <v>373</v>
      </c>
      <c r="AU394" s="145" t="s">
        <v>21</v>
      </c>
      <c r="AY394" s="18" t="s">
        <v>244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83</v>
      </c>
      <c r="BK394" s="146">
        <f>ROUND(I394*H394,2)</f>
        <v>0</v>
      </c>
      <c r="BL394" s="18" t="s">
        <v>673</v>
      </c>
      <c r="BM394" s="145" t="s">
        <v>6680</v>
      </c>
    </row>
    <row r="395" spans="2:65" s="1" customFormat="1">
      <c r="B395" s="34"/>
      <c r="D395" s="147" t="s">
        <v>253</v>
      </c>
      <c r="F395" s="148" t="s">
        <v>6679</v>
      </c>
      <c r="I395" s="149"/>
      <c r="L395" s="34"/>
      <c r="M395" s="150"/>
      <c r="T395" s="55"/>
      <c r="AT395" s="18" t="s">
        <v>253</v>
      </c>
      <c r="AU395" s="18" t="s">
        <v>21</v>
      </c>
    </row>
    <row r="396" spans="2:65" s="1" customFormat="1" ht="16.5" customHeight="1">
      <c r="B396" s="34"/>
      <c r="C396" s="134" t="s">
        <v>799</v>
      </c>
      <c r="D396" s="134" t="s">
        <v>246</v>
      </c>
      <c r="E396" s="135" t="s">
        <v>6464</v>
      </c>
      <c r="F396" s="136" t="s">
        <v>6465</v>
      </c>
      <c r="G396" s="137" t="s">
        <v>591</v>
      </c>
      <c r="H396" s="138">
        <v>24</v>
      </c>
      <c r="I396" s="139"/>
      <c r="J396" s="140">
        <f>ROUND(I396*H396,2)</f>
        <v>0</v>
      </c>
      <c r="K396" s="136" t="s">
        <v>250</v>
      </c>
      <c r="L396" s="34"/>
      <c r="M396" s="141" t="s">
        <v>29</v>
      </c>
      <c r="N396" s="142" t="s">
        <v>46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673</v>
      </c>
      <c r="AT396" s="145" t="s">
        <v>246</v>
      </c>
      <c r="AU396" s="145" t="s">
        <v>21</v>
      </c>
      <c r="AY396" s="18" t="s">
        <v>244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83</v>
      </c>
      <c r="BK396" s="146">
        <f>ROUND(I396*H396,2)</f>
        <v>0</v>
      </c>
      <c r="BL396" s="18" t="s">
        <v>673</v>
      </c>
      <c r="BM396" s="145" t="s">
        <v>6681</v>
      </c>
    </row>
    <row r="397" spans="2:65" s="1" customFormat="1">
      <c r="B397" s="34"/>
      <c r="D397" s="147" t="s">
        <v>253</v>
      </c>
      <c r="F397" s="148" t="s">
        <v>6467</v>
      </c>
      <c r="I397" s="149"/>
      <c r="L397" s="34"/>
      <c r="M397" s="150"/>
      <c r="T397" s="55"/>
      <c r="AT397" s="18" t="s">
        <v>253</v>
      </c>
      <c r="AU397" s="18" t="s">
        <v>21</v>
      </c>
    </row>
    <row r="398" spans="2:65" s="1" customFormat="1">
      <c r="B398" s="34"/>
      <c r="D398" s="151" t="s">
        <v>255</v>
      </c>
      <c r="F398" s="152" t="s">
        <v>6468</v>
      </c>
      <c r="I398" s="149"/>
      <c r="L398" s="34"/>
      <c r="M398" s="150"/>
      <c r="T398" s="55"/>
      <c r="AT398" s="18" t="s">
        <v>255</v>
      </c>
      <c r="AU398" s="18" t="s">
        <v>21</v>
      </c>
    </row>
    <row r="399" spans="2:65" s="12" customFormat="1">
      <c r="B399" s="153"/>
      <c r="D399" s="147" t="s">
        <v>262</v>
      </c>
      <c r="E399" s="154" t="s">
        <v>29</v>
      </c>
      <c r="F399" s="155" t="s">
        <v>413</v>
      </c>
      <c r="H399" s="156">
        <v>24</v>
      </c>
      <c r="I399" s="157"/>
      <c r="L399" s="153"/>
      <c r="M399" s="158"/>
      <c r="T399" s="159"/>
      <c r="AT399" s="154" t="s">
        <v>262</v>
      </c>
      <c r="AU399" s="154" t="s">
        <v>21</v>
      </c>
      <c r="AV399" s="12" t="s">
        <v>21</v>
      </c>
      <c r="AW399" s="12" t="s">
        <v>36</v>
      </c>
      <c r="AX399" s="12" t="s">
        <v>83</v>
      </c>
      <c r="AY399" s="154" t="s">
        <v>244</v>
      </c>
    </row>
    <row r="400" spans="2:65" s="1" customFormat="1" ht="16.5" customHeight="1">
      <c r="B400" s="34"/>
      <c r="C400" s="134" t="s">
        <v>807</v>
      </c>
      <c r="D400" s="134" t="s">
        <v>246</v>
      </c>
      <c r="E400" s="135" t="s">
        <v>6471</v>
      </c>
      <c r="F400" s="136" t="s">
        <v>6472</v>
      </c>
      <c r="G400" s="137" t="s">
        <v>507</v>
      </c>
      <c r="H400" s="138">
        <v>2</v>
      </c>
      <c r="I400" s="139"/>
      <c r="J400" s="140">
        <f>ROUND(I400*H400,2)</f>
        <v>0</v>
      </c>
      <c r="K400" s="136" t="s">
        <v>250</v>
      </c>
      <c r="L400" s="34"/>
      <c r="M400" s="141" t="s">
        <v>29</v>
      </c>
      <c r="N400" s="142" t="s">
        <v>46</v>
      </c>
      <c r="P400" s="143">
        <f>O400*H400</f>
        <v>0</v>
      </c>
      <c r="Q400" s="143">
        <v>3.7200000000000002E-3</v>
      </c>
      <c r="R400" s="143">
        <f>Q400*H400</f>
        <v>7.4400000000000004E-3</v>
      </c>
      <c r="S400" s="143">
        <v>0</v>
      </c>
      <c r="T400" s="144">
        <f>S400*H400</f>
        <v>0</v>
      </c>
      <c r="AR400" s="145" t="s">
        <v>673</v>
      </c>
      <c r="AT400" s="145" t="s">
        <v>246</v>
      </c>
      <c r="AU400" s="145" t="s">
        <v>21</v>
      </c>
      <c r="AY400" s="18" t="s">
        <v>244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83</v>
      </c>
      <c r="BK400" s="146">
        <f>ROUND(I400*H400,2)</f>
        <v>0</v>
      </c>
      <c r="BL400" s="18" t="s">
        <v>673</v>
      </c>
      <c r="BM400" s="145" t="s">
        <v>6682</v>
      </c>
    </row>
    <row r="401" spans="2:65" s="1" customFormat="1">
      <c r="B401" s="34"/>
      <c r="D401" s="147" t="s">
        <v>253</v>
      </c>
      <c r="F401" s="148" t="s">
        <v>6474</v>
      </c>
      <c r="I401" s="149"/>
      <c r="L401" s="34"/>
      <c r="M401" s="150"/>
      <c r="T401" s="55"/>
      <c r="AT401" s="18" t="s">
        <v>253</v>
      </c>
      <c r="AU401" s="18" t="s">
        <v>21</v>
      </c>
    </row>
    <row r="402" spans="2:65" s="1" customFormat="1">
      <c r="B402" s="34"/>
      <c r="D402" s="151" t="s">
        <v>255</v>
      </c>
      <c r="F402" s="152" t="s">
        <v>6475</v>
      </c>
      <c r="I402" s="149"/>
      <c r="L402" s="34"/>
      <c r="M402" s="150"/>
      <c r="T402" s="55"/>
      <c r="AT402" s="18" t="s">
        <v>255</v>
      </c>
      <c r="AU402" s="18" t="s">
        <v>21</v>
      </c>
    </row>
    <row r="403" spans="2:65" s="1" customFormat="1" ht="16.5" customHeight="1">
      <c r="B403" s="34"/>
      <c r="C403" s="175" t="s">
        <v>814</v>
      </c>
      <c r="D403" s="175" t="s">
        <v>373</v>
      </c>
      <c r="E403" s="176" t="s">
        <v>6477</v>
      </c>
      <c r="F403" s="177" t="s">
        <v>6478</v>
      </c>
      <c r="G403" s="178" t="s">
        <v>507</v>
      </c>
      <c r="H403" s="179">
        <v>2</v>
      </c>
      <c r="I403" s="180"/>
      <c r="J403" s="181">
        <f>ROUND(I403*H403,2)</f>
        <v>0</v>
      </c>
      <c r="K403" s="177" t="s">
        <v>29</v>
      </c>
      <c r="L403" s="182"/>
      <c r="M403" s="183" t="s">
        <v>29</v>
      </c>
      <c r="N403" s="184" t="s">
        <v>46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2467</v>
      </c>
      <c r="AT403" s="145" t="s">
        <v>373</v>
      </c>
      <c r="AU403" s="145" t="s">
        <v>21</v>
      </c>
      <c r="AY403" s="18" t="s">
        <v>244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83</v>
      </c>
      <c r="BK403" s="146">
        <f>ROUND(I403*H403,2)</f>
        <v>0</v>
      </c>
      <c r="BL403" s="18" t="s">
        <v>673</v>
      </c>
      <c r="BM403" s="145" t="s">
        <v>6683</v>
      </c>
    </row>
    <row r="404" spans="2:65" s="1" customFormat="1">
      <c r="B404" s="34"/>
      <c r="D404" s="147" t="s">
        <v>253</v>
      </c>
      <c r="F404" s="148" t="s">
        <v>6478</v>
      </c>
      <c r="I404" s="149"/>
      <c r="L404" s="34"/>
      <c r="M404" s="150"/>
      <c r="T404" s="55"/>
      <c r="AT404" s="18" t="s">
        <v>253</v>
      </c>
      <c r="AU404" s="18" t="s">
        <v>21</v>
      </c>
    </row>
    <row r="405" spans="2:65" s="11" customFormat="1" ht="22.9" customHeight="1">
      <c r="B405" s="122"/>
      <c r="D405" s="123" t="s">
        <v>74</v>
      </c>
      <c r="E405" s="132" t="s">
        <v>2558</v>
      </c>
      <c r="F405" s="132" t="s">
        <v>2559</v>
      </c>
      <c r="I405" s="125"/>
      <c r="J405" s="133">
        <f>BK405</f>
        <v>0</v>
      </c>
      <c r="L405" s="122"/>
      <c r="M405" s="127"/>
      <c r="P405" s="128">
        <f>SUM(P406:P413)</f>
        <v>0</v>
      </c>
      <c r="R405" s="128">
        <f>SUM(R406:R413)</f>
        <v>0.215</v>
      </c>
      <c r="T405" s="129">
        <f>SUM(T406:T413)</f>
        <v>0</v>
      </c>
      <c r="AR405" s="123" t="s">
        <v>264</v>
      </c>
      <c r="AT405" s="130" t="s">
        <v>74</v>
      </c>
      <c r="AU405" s="130" t="s">
        <v>83</v>
      </c>
      <c r="AY405" s="123" t="s">
        <v>244</v>
      </c>
      <c r="BK405" s="131">
        <f>SUM(BK406:BK413)</f>
        <v>0</v>
      </c>
    </row>
    <row r="406" spans="2:65" s="1" customFormat="1" ht="16.5" customHeight="1">
      <c r="B406" s="34"/>
      <c r="C406" s="134" t="s">
        <v>1721</v>
      </c>
      <c r="D406" s="134" t="s">
        <v>246</v>
      </c>
      <c r="E406" s="135" t="s">
        <v>6489</v>
      </c>
      <c r="F406" s="136" t="s">
        <v>6490</v>
      </c>
      <c r="G406" s="137" t="s">
        <v>591</v>
      </c>
      <c r="H406" s="138">
        <v>5</v>
      </c>
      <c r="I406" s="139"/>
      <c r="J406" s="140">
        <f>ROUND(I406*H406,2)</f>
        <v>0</v>
      </c>
      <c r="K406" s="136" t="s">
        <v>250</v>
      </c>
      <c r="L406" s="34"/>
      <c r="M406" s="141" t="s">
        <v>29</v>
      </c>
      <c r="N406" s="142" t="s">
        <v>46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673</v>
      </c>
      <c r="AT406" s="145" t="s">
        <v>246</v>
      </c>
      <c r="AU406" s="145" t="s">
        <v>21</v>
      </c>
      <c r="AY406" s="18" t="s">
        <v>244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83</v>
      </c>
      <c r="BK406" s="146">
        <f>ROUND(I406*H406,2)</f>
        <v>0</v>
      </c>
      <c r="BL406" s="18" t="s">
        <v>673</v>
      </c>
      <c r="BM406" s="145" t="s">
        <v>6684</v>
      </c>
    </row>
    <row r="407" spans="2:65" s="1" customFormat="1" ht="19.5">
      <c r="B407" s="34"/>
      <c r="D407" s="147" t="s">
        <v>253</v>
      </c>
      <c r="F407" s="148" t="s">
        <v>6492</v>
      </c>
      <c r="I407" s="149"/>
      <c r="L407" s="34"/>
      <c r="M407" s="150"/>
      <c r="T407" s="55"/>
      <c r="AT407" s="18" t="s">
        <v>253</v>
      </c>
      <c r="AU407" s="18" t="s">
        <v>21</v>
      </c>
    </row>
    <row r="408" spans="2:65" s="1" customFormat="1">
      <c r="B408" s="34"/>
      <c r="D408" s="151" t="s">
        <v>255</v>
      </c>
      <c r="F408" s="152" t="s">
        <v>6493</v>
      </c>
      <c r="I408" s="149"/>
      <c r="L408" s="34"/>
      <c r="M408" s="150"/>
      <c r="T408" s="55"/>
      <c r="AT408" s="18" t="s">
        <v>255</v>
      </c>
      <c r="AU408" s="18" t="s">
        <v>21</v>
      </c>
    </row>
    <row r="409" spans="2:65" s="12" customFormat="1">
      <c r="B409" s="153"/>
      <c r="D409" s="147" t="s">
        <v>262</v>
      </c>
      <c r="E409" s="154" t="s">
        <v>29</v>
      </c>
      <c r="F409" s="155" t="s">
        <v>279</v>
      </c>
      <c r="H409" s="156">
        <v>5</v>
      </c>
      <c r="I409" s="157"/>
      <c r="L409" s="153"/>
      <c r="M409" s="158"/>
      <c r="T409" s="159"/>
      <c r="AT409" s="154" t="s">
        <v>262</v>
      </c>
      <c r="AU409" s="154" t="s">
        <v>21</v>
      </c>
      <c r="AV409" s="12" t="s">
        <v>21</v>
      </c>
      <c r="AW409" s="12" t="s">
        <v>36</v>
      </c>
      <c r="AX409" s="12" t="s">
        <v>83</v>
      </c>
      <c r="AY409" s="154" t="s">
        <v>244</v>
      </c>
    </row>
    <row r="410" spans="2:65" s="1" customFormat="1" ht="16.5" customHeight="1">
      <c r="B410" s="34"/>
      <c r="C410" s="175" t="s">
        <v>1727</v>
      </c>
      <c r="D410" s="175" t="s">
        <v>373</v>
      </c>
      <c r="E410" s="176" t="s">
        <v>6495</v>
      </c>
      <c r="F410" s="177" t="s">
        <v>6496</v>
      </c>
      <c r="G410" s="178" t="s">
        <v>591</v>
      </c>
      <c r="H410" s="179">
        <v>5</v>
      </c>
      <c r="I410" s="180"/>
      <c r="J410" s="181">
        <f>ROUND(I410*H410,2)</f>
        <v>0</v>
      </c>
      <c r="K410" s="177" t="s">
        <v>250</v>
      </c>
      <c r="L410" s="182"/>
      <c r="M410" s="183" t="s">
        <v>29</v>
      </c>
      <c r="N410" s="184" t="s">
        <v>46</v>
      </c>
      <c r="P410" s="143">
        <f>O410*H410</f>
        <v>0</v>
      </c>
      <c r="Q410" s="143">
        <v>3.1E-2</v>
      </c>
      <c r="R410" s="143">
        <f>Q410*H410</f>
        <v>0.155</v>
      </c>
      <c r="S410" s="143">
        <v>0</v>
      </c>
      <c r="T410" s="144">
        <f>S410*H410</f>
        <v>0</v>
      </c>
      <c r="AR410" s="145" t="s">
        <v>817</v>
      </c>
      <c r="AT410" s="145" t="s">
        <v>373</v>
      </c>
      <c r="AU410" s="145" t="s">
        <v>21</v>
      </c>
      <c r="AY410" s="18" t="s">
        <v>244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83</v>
      </c>
      <c r="BK410" s="146">
        <f>ROUND(I410*H410,2)</f>
        <v>0</v>
      </c>
      <c r="BL410" s="18" t="s">
        <v>817</v>
      </c>
      <c r="BM410" s="145" t="s">
        <v>6685</v>
      </c>
    </row>
    <row r="411" spans="2:65" s="1" customFormat="1">
      <c r="B411" s="34"/>
      <c r="D411" s="147" t="s">
        <v>253</v>
      </c>
      <c r="F411" s="148" t="s">
        <v>6496</v>
      </c>
      <c r="I411" s="149"/>
      <c r="L411" s="34"/>
      <c r="M411" s="150"/>
      <c r="T411" s="55"/>
      <c r="AT411" s="18" t="s">
        <v>253</v>
      </c>
      <c r="AU411" s="18" t="s">
        <v>21</v>
      </c>
    </row>
    <row r="412" spans="2:65" s="1" customFormat="1" ht="16.5" customHeight="1">
      <c r="B412" s="34"/>
      <c r="C412" s="175" t="s">
        <v>1732</v>
      </c>
      <c r="D412" s="175" t="s">
        <v>373</v>
      </c>
      <c r="E412" s="176" t="s">
        <v>6499</v>
      </c>
      <c r="F412" s="177" t="s">
        <v>6500</v>
      </c>
      <c r="G412" s="178" t="s">
        <v>507</v>
      </c>
      <c r="H412" s="179">
        <v>10</v>
      </c>
      <c r="I412" s="180"/>
      <c r="J412" s="181">
        <f>ROUND(I412*H412,2)</f>
        <v>0</v>
      </c>
      <c r="K412" s="177" t="s">
        <v>250</v>
      </c>
      <c r="L412" s="182"/>
      <c r="M412" s="183" t="s">
        <v>29</v>
      </c>
      <c r="N412" s="184" t="s">
        <v>46</v>
      </c>
      <c r="P412" s="143">
        <f>O412*H412</f>
        <v>0</v>
      </c>
      <c r="Q412" s="143">
        <v>6.0000000000000001E-3</v>
      </c>
      <c r="R412" s="143">
        <f>Q412*H412</f>
        <v>0.06</v>
      </c>
      <c r="S412" s="143">
        <v>0</v>
      </c>
      <c r="T412" s="144">
        <f>S412*H412</f>
        <v>0</v>
      </c>
      <c r="AR412" s="145" t="s">
        <v>817</v>
      </c>
      <c r="AT412" s="145" t="s">
        <v>373</v>
      </c>
      <c r="AU412" s="145" t="s">
        <v>21</v>
      </c>
      <c r="AY412" s="18" t="s">
        <v>244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83</v>
      </c>
      <c r="BK412" s="146">
        <f>ROUND(I412*H412,2)</f>
        <v>0</v>
      </c>
      <c r="BL412" s="18" t="s">
        <v>817</v>
      </c>
      <c r="BM412" s="145" t="s">
        <v>6686</v>
      </c>
    </row>
    <row r="413" spans="2:65" s="1" customFormat="1">
      <c r="B413" s="34"/>
      <c r="D413" s="147" t="s">
        <v>253</v>
      </c>
      <c r="F413" s="148" t="s">
        <v>6500</v>
      </c>
      <c r="I413" s="149"/>
      <c r="L413" s="34"/>
      <c r="M413" s="150"/>
      <c r="T413" s="55"/>
      <c r="AT413" s="18" t="s">
        <v>253</v>
      </c>
      <c r="AU413" s="18" t="s">
        <v>21</v>
      </c>
    </row>
    <row r="414" spans="2:65" s="11" customFormat="1" ht="25.9" customHeight="1">
      <c r="B414" s="122"/>
      <c r="D414" s="123" t="s">
        <v>74</v>
      </c>
      <c r="E414" s="124" t="s">
        <v>1930</v>
      </c>
      <c r="F414" s="124" t="s">
        <v>1931</v>
      </c>
      <c r="I414" s="125"/>
      <c r="J414" s="126">
        <f>BK414</f>
        <v>0</v>
      </c>
      <c r="L414" s="122"/>
      <c r="M414" s="127"/>
      <c r="P414" s="128">
        <f>SUM(P415:P419)</f>
        <v>0</v>
      </c>
      <c r="R414" s="128">
        <f>SUM(R415:R419)</f>
        <v>0</v>
      </c>
      <c r="T414" s="129">
        <f>SUM(T415:T419)</f>
        <v>0</v>
      </c>
      <c r="AR414" s="123" t="s">
        <v>251</v>
      </c>
      <c r="AT414" s="130" t="s">
        <v>74</v>
      </c>
      <c r="AU414" s="130" t="s">
        <v>75</v>
      </c>
      <c r="AY414" s="123" t="s">
        <v>244</v>
      </c>
      <c r="BK414" s="131">
        <f>SUM(BK415:BK419)</f>
        <v>0</v>
      </c>
    </row>
    <row r="415" spans="2:65" s="1" customFormat="1" ht="16.5" customHeight="1">
      <c r="B415" s="34"/>
      <c r="C415" s="134" t="s">
        <v>1738</v>
      </c>
      <c r="D415" s="134" t="s">
        <v>246</v>
      </c>
      <c r="E415" s="135" t="s">
        <v>6503</v>
      </c>
      <c r="F415" s="136" t="s">
        <v>6504</v>
      </c>
      <c r="G415" s="137" t="s">
        <v>2531</v>
      </c>
      <c r="H415" s="138">
        <v>1</v>
      </c>
      <c r="I415" s="139"/>
      <c r="J415" s="140">
        <f>ROUND(I415*H415,2)</f>
        <v>0</v>
      </c>
      <c r="K415" s="136" t="s">
        <v>29</v>
      </c>
      <c r="L415" s="34"/>
      <c r="M415" s="141" t="s">
        <v>29</v>
      </c>
      <c r="N415" s="142" t="s">
        <v>46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2390</v>
      </c>
      <c r="AT415" s="145" t="s">
        <v>246</v>
      </c>
      <c r="AU415" s="145" t="s">
        <v>83</v>
      </c>
      <c r="AY415" s="18" t="s">
        <v>244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83</v>
      </c>
      <c r="BK415" s="146">
        <f>ROUND(I415*H415,2)</f>
        <v>0</v>
      </c>
      <c r="BL415" s="18" t="s">
        <v>2390</v>
      </c>
      <c r="BM415" s="145" t="s">
        <v>6687</v>
      </c>
    </row>
    <row r="416" spans="2:65" s="1" customFormat="1">
      <c r="B416" s="34"/>
      <c r="D416" s="147" t="s">
        <v>253</v>
      </c>
      <c r="F416" s="148" t="s">
        <v>6504</v>
      </c>
      <c r="I416" s="149"/>
      <c r="L416" s="34"/>
      <c r="M416" s="150"/>
      <c r="T416" s="55"/>
      <c r="AT416" s="18" t="s">
        <v>253</v>
      </c>
      <c r="AU416" s="18" t="s">
        <v>83</v>
      </c>
    </row>
    <row r="417" spans="2:65" s="1" customFormat="1" ht="16.5" customHeight="1">
      <c r="B417" s="34"/>
      <c r="C417" s="134" t="s">
        <v>1743</v>
      </c>
      <c r="D417" s="134" t="s">
        <v>246</v>
      </c>
      <c r="E417" s="135" t="s">
        <v>6507</v>
      </c>
      <c r="F417" s="136" t="s">
        <v>6508</v>
      </c>
      <c r="G417" s="137" t="s">
        <v>1351</v>
      </c>
      <c r="H417" s="138">
        <v>34</v>
      </c>
      <c r="I417" s="139"/>
      <c r="J417" s="140">
        <f>ROUND(I417*H417,2)</f>
        <v>0</v>
      </c>
      <c r="K417" s="136" t="s">
        <v>29</v>
      </c>
      <c r="L417" s="34"/>
      <c r="M417" s="141" t="s">
        <v>29</v>
      </c>
      <c r="N417" s="142" t="s">
        <v>46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2390</v>
      </c>
      <c r="AT417" s="145" t="s">
        <v>246</v>
      </c>
      <c r="AU417" s="145" t="s">
        <v>83</v>
      </c>
      <c r="AY417" s="18" t="s">
        <v>244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83</v>
      </c>
      <c r="BK417" s="146">
        <f>ROUND(I417*H417,2)</f>
        <v>0</v>
      </c>
      <c r="BL417" s="18" t="s">
        <v>2390</v>
      </c>
      <c r="BM417" s="145" t="s">
        <v>6688</v>
      </c>
    </row>
    <row r="418" spans="2:65" s="1" customFormat="1">
      <c r="B418" s="34"/>
      <c r="D418" s="147" t="s">
        <v>253</v>
      </c>
      <c r="F418" s="148" t="s">
        <v>6508</v>
      </c>
      <c r="I418" s="149"/>
      <c r="L418" s="34"/>
      <c r="M418" s="150"/>
      <c r="T418" s="55"/>
      <c r="AT418" s="18" t="s">
        <v>253</v>
      </c>
      <c r="AU418" s="18" t="s">
        <v>83</v>
      </c>
    </row>
    <row r="419" spans="2:65" s="12" customFormat="1">
      <c r="B419" s="153"/>
      <c r="D419" s="147" t="s">
        <v>262</v>
      </c>
      <c r="E419" s="154" t="s">
        <v>29</v>
      </c>
      <c r="F419" s="155" t="s">
        <v>6689</v>
      </c>
      <c r="H419" s="156">
        <v>34</v>
      </c>
      <c r="I419" s="157"/>
      <c r="L419" s="153"/>
      <c r="M419" s="194"/>
      <c r="N419" s="195"/>
      <c r="O419" s="195"/>
      <c r="P419" s="195"/>
      <c r="Q419" s="195"/>
      <c r="R419" s="195"/>
      <c r="S419" s="195"/>
      <c r="T419" s="196"/>
      <c r="AT419" s="154" t="s">
        <v>262</v>
      </c>
      <c r="AU419" s="154" t="s">
        <v>83</v>
      </c>
      <c r="AV419" s="12" t="s">
        <v>21</v>
      </c>
      <c r="AW419" s="12" t="s">
        <v>36</v>
      </c>
      <c r="AX419" s="12" t="s">
        <v>83</v>
      </c>
      <c r="AY419" s="154" t="s">
        <v>244</v>
      </c>
    </row>
    <row r="420" spans="2:65" s="1" customFormat="1" ht="6.95" customHeight="1">
      <c r="B420" s="43"/>
      <c r="C420" s="44"/>
      <c r="D420" s="44"/>
      <c r="E420" s="44"/>
      <c r="F420" s="44"/>
      <c r="G420" s="44"/>
      <c r="H420" s="44"/>
      <c r="I420" s="44"/>
      <c r="J420" s="44"/>
      <c r="K420" s="44"/>
      <c r="L420" s="34"/>
    </row>
  </sheetData>
  <sheetProtection algorithmName="SHA-512" hashValue="1RDB7SQ86OhnIIhB5r2DlP7C7w5JGRosLO76SXvMsn6Fcd34PO23isvhqd3dijUZPUU4U4/JaLaE5OHzr5sX3w==" saltValue="TE5Kp2DSzzHjo5Tm1EXhRo2CXx0lss9dRGw3WgMNbrTHFAG1/8wL9JJLLy1NaigpLuiSG8xl9rHAKxIRqf0QlA==" spinCount="100000" sheet="1" objects="1" scenarios="1" formatColumns="0" formatRows="0" autoFilter="0"/>
  <autoFilter ref="C92:K419" xr:uid="{00000000-0009-0000-0000-000020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2000-000000000000}"/>
    <hyperlink ref="F102" r:id="rId2" xr:uid="{00000000-0004-0000-2000-000001000000}"/>
    <hyperlink ref="F106" r:id="rId3" xr:uid="{00000000-0004-0000-2000-000002000000}"/>
    <hyperlink ref="F110" r:id="rId4" xr:uid="{00000000-0004-0000-2000-000003000000}"/>
    <hyperlink ref="F114" r:id="rId5" xr:uid="{00000000-0004-0000-2000-000004000000}"/>
    <hyperlink ref="F117" r:id="rId6" xr:uid="{00000000-0004-0000-2000-000005000000}"/>
    <hyperlink ref="F120" r:id="rId7" xr:uid="{00000000-0004-0000-2000-000006000000}"/>
    <hyperlink ref="F124" r:id="rId8" xr:uid="{00000000-0004-0000-2000-000007000000}"/>
    <hyperlink ref="F127" r:id="rId9" xr:uid="{00000000-0004-0000-2000-000008000000}"/>
    <hyperlink ref="F130" r:id="rId10" xr:uid="{00000000-0004-0000-2000-000009000000}"/>
    <hyperlink ref="F134" r:id="rId11" xr:uid="{00000000-0004-0000-2000-00000A000000}"/>
    <hyperlink ref="F138" r:id="rId12" xr:uid="{00000000-0004-0000-2000-00000B000000}"/>
    <hyperlink ref="F143" r:id="rId13" xr:uid="{00000000-0004-0000-2000-00000C000000}"/>
    <hyperlink ref="F150" r:id="rId14" xr:uid="{00000000-0004-0000-2000-00000D000000}"/>
    <hyperlink ref="F154" r:id="rId15" xr:uid="{00000000-0004-0000-2000-00000E000000}"/>
    <hyperlink ref="F158" r:id="rId16" xr:uid="{00000000-0004-0000-2000-00000F000000}"/>
    <hyperlink ref="F162" r:id="rId17" xr:uid="{00000000-0004-0000-2000-000010000000}"/>
    <hyperlink ref="F168" r:id="rId18" xr:uid="{00000000-0004-0000-2000-000011000000}"/>
    <hyperlink ref="F172" r:id="rId19" xr:uid="{00000000-0004-0000-2000-000012000000}"/>
    <hyperlink ref="F176" r:id="rId20" xr:uid="{00000000-0004-0000-2000-000013000000}"/>
    <hyperlink ref="F180" r:id="rId21" xr:uid="{00000000-0004-0000-2000-000014000000}"/>
    <hyperlink ref="F184" r:id="rId22" xr:uid="{00000000-0004-0000-2000-000015000000}"/>
    <hyperlink ref="F187" r:id="rId23" xr:uid="{00000000-0004-0000-2000-000016000000}"/>
    <hyperlink ref="F192" r:id="rId24" xr:uid="{00000000-0004-0000-2000-000017000000}"/>
    <hyperlink ref="F196" r:id="rId25" xr:uid="{00000000-0004-0000-2000-000018000000}"/>
    <hyperlink ref="F201" r:id="rId26" xr:uid="{00000000-0004-0000-2000-000019000000}"/>
    <hyperlink ref="F205" r:id="rId27" xr:uid="{00000000-0004-0000-2000-00001A000000}"/>
    <hyperlink ref="F209" r:id="rId28" xr:uid="{00000000-0004-0000-2000-00001B000000}"/>
    <hyperlink ref="F216" r:id="rId29" xr:uid="{00000000-0004-0000-2000-00001C000000}"/>
    <hyperlink ref="F226" r:id="rId30" xr:uid="{00000000-0004-0000-2000-00001D000000}"/>
    <hyperlink ref="F234" r:id="rId31" xr:uid="{00000000-0004-0000-2000-00001E000000}"/>
    <hyperlink ref="F247" r:id="rId32" xr:uid="{00000000-0004-0000-2000-00001F000000}"/>
    <hyperlink ref="F251" r:id="rId33" xr:uid="{00000000-0004-0000-2000-000020000000}"/>
    <hyperlink ref="F255" r:id="rId34" xr:uid="{00000000-0004-0000-2000-000021000000}"/>
    <hyperlink ref="F259" r:id="rId35" xr:uid="{00000000-0004-0000-2000-000022000000}"/>
    <hyperlink ref="F263" r:id="rId36" xr:uid="{00000000-0004-0000-2000-000023000000}"/>
    <hyperlink ref="F267" r:id="rId37" xr:uid="{00000000-0004-0000-2000-000024000000}"/>
    <hyperlink ref="F271" r:id="rId38" xr:uid="{00000000-0004-0000-2000-000025000000}"/>
    <hyperlink ref="F276" r:id="rId39" xr:uid="{00000000-0004-0000-2000-000026000000}"/>
    <hyperlink ref="F281" r:id="rId40" xr:uid="{00000000-0004-0000-2000-000027000000}"/>
    <hyperlink ref="F285" r:id="rId41" xr:uid="{00000000-0004-0000-2000-000028000000}"/>
    <hyperlink ref="F299" r:id="rId42" xr:uid="{00000000-0004-0000-2000-000029000000}"/>
    <hyperlink ref="F303" r:id="rId43" xr:uid="{00000000-0004-0000-2000-00002A000000}"/>
    <hyperlink ref="F308" r:id="rId44" xr:uid="{00000000-0004-0000-2000-00002B000000}"/>
    <hyperlink ref="F318" r:id="rId45" xr:uid="{00000000-0004-0000-2000-00002C000000}"/>
    <hyperlink ref="F323" r:id="rId46" xr:uid="{00000000-0004-0000-2000-00002D000000}"/>
    <hyperlink ref="F329" r:id="rId47" xr:uid="{00000000-0004-0000-2000-00002E000000}"/>
    <hyperlink ref="F333" r:id="rId48" xr:uid="{00000000-0004-0000-2000-00002F000000}"/>
    <hyperlink ref="F336" r:id="rId49" xr:uid="{00000000-0004-0000-2000-000030000000}"/>
    <hyperlink ref="F343" r:id="rId50" xr:uid="{00000000-0004-0000-2000-000031000000}"/>
    <hyperlink ref="F349" r:id="rId51" xr:uid="{00000000-0004-0000-2000-000032000000}"/>
    <hyperlink ref="F352" r:id="rId52" xr:uid="{00000000-0004-0000-2000-000033000000}"/>
    <hyperlink ref="F358" r:id="rId53" xr:uid="{00000000-0004-0000-2000-000034000000}"/>
    <hyperlink ref="F363" r:id="rId54" xr:uid="{00000000-0004-0000-2000-000035000000}"/>
    <hyperlink ref="F372" r:id="rId55" xr:uid="{00000000-0004-0000-2000-000036000000}"/>
    <hyperlink ref="F377" r:id="rId56" xr:uid="{00000000-0004-0000-2000-000037000000}"/>
    <hyperlink ref="F381" r:id="rId57" xr:uid="{00000000-0004-0000-2000-000038000000}"/>
    <hyperlink ref="F388" r:id="rId58" xr:uid="{00000000-0004-0000-2000-000039000000}"/>
    <hyperlink ref="F393" r:id="rId59" xr:uid="{00000000-0004-0000-2000-00003A000000}"/>
    <hyperlink ref="F398" r:id="rId60" xr:uid="{00000000-0004-0000-2000-00003B000000}"/>
    <hyperlink ref="F402" r:id="rId61" xr:uid="{00000000-0004-0000-2000-00003C000000}"/>
    <hyperlink ref="F408" r:id="rId62" xr:uid="{00000000-0004-0000-2000-00003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2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s="1" customFormat="1" ht="12" customHeight="1">
      <c r="B8" s="34"/>
      <c r="D8" s="28" t="s">
        <v>210</v>
      </c>
      <c r="L8" s="34"/>
    </row>
    <row r="9" spans="2:46" s="1" customFormat="1" ht="16.5" customHeight="1">
      <c r="B9" s="34"/>
      <c r="E9" s="310" t="s">
        <v>6690</v>
      </c>
      <c r="F9" s="335"/>
      <c r="G9" s="335"/>
      <c r="H9" s="335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4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ROUND(J86,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ROUND((SUM(BE86:BE254)),  2)</f>
        <v>0</v>
      </c>
      <c r="I33" s="96">
        <v>0.21</v>
      </c>
      <c r="J33" s="85">
        <f>ROUND(((SUM(BE86:BE254))*I33),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ROUND((SUM(BF86:BF254)),  2)</f>
        <v>0</v>
      </c>
      <c r="I34" s="96">
        <v>0.15</v>
      </c>
      <c r="J34" s="85">
        <f>ROUND(((SUM(BF86:BF254))*I34),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ROUND((SUM(BG86:BG254)),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ROUND((SUM(BH86:BH254)),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ROUND((SUM(BI86:BI254)),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040.54.1 - Přeložka nadzemního vedení VO v km 0,008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J86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6691</v>
      </c>
      <c r="E60" s="108"/>
      <c r="F60" s="108"/>
      <c r="G60" s="108"/>
      <c r="H60" s="108"/>
      <c r="I60" s="108"/>
      <c r="J60" s="109">
        <f>J87</f>
        <v>0</v>
      </c>
      <c r="L60" s="106"/>
    </row>
    <row r="61" spans="2:47" s="8" customFormat="1" ht="24.95" customHeight="1">
      <c r="B61" s="106"/>
      <c r="D61" s="107" t="s">
        <v>6692</v>
      </c>
      <c r="E61" s="108"/>
      <c r="F61" s="108"/>
      <c r="G61" s="108"/>
      <c r="H61" s="108"/>
      <c r="I61" s="108"/>
      <c r="J61" s="109">
        <f>J106</f>
        <v>0</v>
      </c>
      <c r="L61" s="106"/>
    </row>
    <row r="62" spans="2:47" s="8" customFormat="1" ht="24.95" customHeight="1">
      <c r="B62" s="106"/>
      <c r="D62" s="107" t="s">
        <v>6693</v>
      </c>
      <c r="E62" s="108"/>
      <c r="F62" s="108"/>
      <c r="G62" s="108"/>
      <c r="H62" s="108"/>
      <c r="I62" s="108"/>
      <c r="J62" s="109">
        <f>J111</f>
        <v>0</v>
      </c>
      <c r="L62" s="106"/>
    </row>
    <row r="63" spans="2:47" s="8" customFormat="1" ht="24.95" customHeight="1">
      <c r="B63" s="106"/>
      <c r="D63" s="107" t="s">
        <v>6694</v>
      </c>
      <c r="E63" s="108"/>
      <c r="F63" s="108"/>
      <c r="G63" s="108"/>
      <c r="H63" s="108"/>
      <c r="I63" s="108"/>
      <c r="J63" s="109">
        <f>J175</f>
        <v>0</v>
      </c>
      <c r="L63" s="106"/>
    </row>
    <row r="64" spans="2:47" s="8" customFormat="1" ht="24.95" customHeight="1">
      <c r="B64" s="106"/>
      <c r="D64" s="107" t="s">
        <v>6695</v>
      </c>
      <c r="E64" s="108"/>
      <c r="F64" s="108"/>
      <c r="G64" s="108"/>
      <c r="H64" s="108"/>
      <c r="I64" s="108"/>
      <c r="J64" s="109">
        <f>J184</f>
        <v>0</v>
      </c>
      <c r="L64" s="106"/>
    </row>
    <row r="65" spans="2:12" s="8" customFormat="1" ht="24.95" customHeight="1">
      <c r="B65" s="106"/>
      <c r="D65" s="107" t="s">
        <v>6696</v>
      </c>
      <c r="E65" s="108"/>
      <c r="F65" s="108"/>
      <c r="G65" s="108"/>
      <c r="H65" s="108"/>
      <c r="I65" s="108"/>
      <c r="J65" s="109">
        <f>J240</f>
        <v>0</v>
      </c>
      <c r="L65" s="106"/>
    </row>
    <row r="66" spans="2:12" s="8" customFormat="1" ht="24.95" customHeight="1">
      <c r="B66" s="106"/>
      <c r="D66" s="107" t="s">
        <v>6697</v>
      </c>
      <c r="E66" s="108"/>
      <c r="F66" s="108"/>
      <c r="G66" s="108"/>
      <c r="H66" s="108"/>
      <c r="I66" s="108"/>
      <c r="J66" s="109">
        <f>J252</f>
        <v>0</v>
      </c>
      <c r="L66" s="106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229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36" t="str">
        <f>E7</f>
        <v>Opatření Zátor-Loučky, OHO, Dílčí stavba 02.040 Opatření v úseku Zátor - Loučky</v>
      </c>
      <c r="F76" s="337"/>
      <c r="G76" s="337"/>
      <c r="H76" s="337"/>
      <c r="L76" s="34"/>
    </row>
    <row r="77" spans="2:12" s="1" customFormat="1" ht="12" customHeight="1">
      <c r="B77" s="34"/>
      <c r="C77" s="28" t="s">
        <v>210</v>
      </c>
      <c r="L77" s="34"/>
    </row>
    <row r="78" spans="2:12" s="1" customFormat="1" ht="16.5" customHeight="1">
      <c r="B78" s="34"/>
      <c r="E78" s="310" t="str">
        <f>E9</f>
        <v>040.54.1 - Přeložka nadzemního vedení VO v km 0,008</v>
      </c>
      <c r="F78" s="335"/>
      <c r="G78" s="335"/>
      <c r="H78" s="335"/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Zátor</v>
      </c>
      <c r="I80" s="28" t="s">
        <v>24</v>
      </c>
      <c r="J80" s="51">
        <f>IF(J12="","",J12)</f>
        <v>45897</v>
      </c>
      <c r="L80" s="34"/>
    </row>
    <row r="81" spans="2:65" s="1" customFormat="1" ht="6.95" customHeight="1">
      <c r="B81" s="34"/>
      <c r="L81" s="34"/>
    </row>
    <row r="82" spans="2:65" s="1" customFormat="1" ht="15.2" customHeight="1">
      <c r="B82" s="34"/>
      <c r="C82" s="28" t="s">
        <v>27</v>
      </c>
      <c r="F82" s="26" t="str">
        <f>E15</f>
        <v>Povodí Odry, státní podnik</v>
      </c>
      <c r="I82" s="28" t="s">
        <v>34</v>
      </c>
      <c r="J82" s="32" t="str">
        <f>E21</f>
        <v>AQUATIS, a.s.</v>
      </c>
      <c r="L82" s="34"/>
    </row>
    <row r="83" spans="2:65" s="1" customFormat="1" ht="25.7" customHeight="1">
      <c r="B83" s="34"/>
      <c r="C83" s="28" t="s">
        <v>32</v>
      </c>
      <c r="F83" s="26" t="str">
        <f>IF(E18="","",E18)</f>
        <v>Vyplň údaj</v>
      </c>
      <c r="I83" s="28" t="s">
        <v>37</v>
      </c>
      <c r="J83" s="32" t="str">
        <f>E24</f>
        <v>Ing. Michal Jendruščák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4"/>
      <c r="C85" s="115" t="s">
        <v>230</v>
      </c>
      <c r="D85" s="116" t="s">
        <v>60</v>
      </c>
      <c r="E85" s="116" t="s">
        <v>56</v>
      </c>
      <c r="F85" s="116" t="s">
        <v>57</v>
      </c>
      <c r="G85" s="116" t="s">
        <v>231</v>
      </c>
      <c r="H85" s="116" t="s">
        <v>232</v>
      </c>
      <c r="I85" s="116" t="s">
        <v>233</v>
      </c>
      <c r="J85" s="116" t="s">
        <v>214</v>
      </c>
      <c r="K85" s="117" t="s">
        <v>234</v>
      </c>
      <c r="L85" s="114"/>
      <c r="M85" s="58" t="s">
        <v>29</v>
      </c>
      <c r="N85" s="59" t="s">
        <v>45</v>
      </c>
      <c r="O85" s="59" t="s">
        <v>235</v>
      </c>
      <c r="P85" s="59" t="s">
        <v>236</v>
      </c>
      <c r="Q85" s="59" t="s">
        <v>237</v>
      </c>
      <c r="R85" s="59" t="s">
        <v>238</v>
      </c>
      <c r="S85" s="59" t="s">
        <v>239</v>
      </c>
      <c r="T85" s="60" t="s">
        <v>240</v>
      </c>
    </row>
    <row r="86" spans="2:65" s="1" customFormat="1" ht="22.9" customHeight="1">
      <c r="B86" s="34"/>
      <c r="C86" s="63" t="s">
        <v>241</v>
      </c>
      <c r="J86" s="118">
        <f>BK86</f>
        <v>0</v>
      </c>
      <c r="L86" s="34"/>
      <c r="M86" s="61"/>
      <c r="N86" s="52"/>
      <c r="O86" s="52"/>
      <c r="P86" s="119">
        <f>P87+P106+P111+P175+P184+P240+P252</f>
        <v>0</v>
      </c>
      <c r="Q86" s="52"/>
      <c r="R86" s="119">
        <f>R87+R106+R111+R175+R184+R240+R252</f>
        <v>9.5859700000000014</v>
      </c>
      <c r="S86" s="52"/>
      <c r="T86" s="120">
        <f>T87+T106+T111+T175+T184+T240+T252</f>
        <v>0</v>
      </c>
      <c r="AT86" s="18" t="s">
        <v>74</v>
      </c>
      <c r="AU86" s="18" t="s">
        <v>215</v>
      </c>
      <c r="BK86" s="121">
        <f>BK87+BK106+BK111+BK175+BK184+BK240+BK252</f>
        <v>0</v>
      </c>
    </row>
    <row r="87" spans="2:65" s="11" customFormat="1" ht="25.9" customHeight="1">
      <c r="B87" s="122"/>
      <c r="D87" s="123" t="s">
        <v>74</v>
      </c>
      <c r="E87" s="124" t="s">
        <v>743</v>
      </c>
      <c r="F87" s="124" t="s">
        <v>744</v>
      </c>
      <c r="I87" s="125"/>
      <c r="J87" s="126">
        <f>BK87</f>
        <v>0</v>
      </c>
      <c r="L87" s="122"/>
      <c r="M87" s="127"/>
      <c r="P87" s="128">
        <f>SUM(P88:P105)</f>
        <v>0</v>
      </c>
      <c r="R87" s="128">
        <f>SUM(R88:R105)</f>
        <v>0</v>
      </c>
      <c r="T87" s="129">
        <f>SUM(T88:T105)</f>
        <v>0</v>
      </c>
      <c r="AR87" s="123" t="s">
        <v>83</v>
      </c>
      <c r="AT87" s="130" t="s">
        <v>74</v>
      </c>
      <c r="AU87" s="130" t="s">
        <v>75</v>
      </c>
      <c r="AY87" s="123" t="s">
        <v>244</v>
      </c>
      <c r="BK87" s="131">
        <f>SUM(BK88:BK105)</f>
        <v>0</v>
      </c>
    </row>
    <row r="88" spans="2:65" s="1" customFormat="1" ht="16.5" customHeight="1">
      <c r="B88" s="34"/>
      <c r="C88" s="134" t="s">
        <v>83</v>
      </c>
      <c r="D88" s="134" t="s">
        <v>246</v>
      </c>
      <c r="E88" s="135" t="s">
        <v>6698</v>
      </c>
      <c r="F88" s="136" t="s">
        <v>6699</v>
      </c>
      <c r="G88" s="137" t="s">
        <v>274</v>
      </c>
      <c r="H88" s="138">
        <v>3</v>
      </c>
      <c r="I88" s="139"/>
      <c r="J88" s="140">
        <f>ROUND(I88*H88,2)</f>
        <v>0</v>
      </c>
      <c r="K88" s="136" t="s">
        <v>250</v>
      </c>
      <c r="L88" s="34"/>
      <c r="M88" s="141" t="s">
        <v>29</v>
      </c>
      <c r="N88" s="142" t="s">
        <v>46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673</v>
      </c>
      <c r="AT88" s="145" t="s">
        <v>246</v>
      </c>
      <c r="AU88" s="145" t="s">
        <v>83</v>
      </c>
      <c r="AY88" s="18" t="s">
        <v>244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83</v>
      </c>
      <c r="BK88" s="146">
        <f>ROUND(I88*H88,2)</f>
        <v>0</v>
      </c>
      <c r="BL88" s="18" t="s">
        <v>673</v>
      </c>
      <c r="BM88" s="145" t="s">
        <v>6700</v>
      </c>
    </row>
    <row r="89" spans="2:65" s="1" customFormat="1" ht="19.5">
      <c r="B89" s="34"/>
      <c r="D89" s="147" t="s">
        <v>253</v>
      </c>
      <c r="F89" s="148" t="s">
        <v>6701</v>
      </c>
      <c r="I89" s="149"/>
      <c r="L89" s="34"/>
      <c r="M89" s="150"/>
      <c r="T89" s="55"/>
      <c r="AT89" s="18" t="s">
        <v>253</v>
      </c>
      <c r="AU89" s="18" t="s">
        <v>83</v>
      </c>
    </row>
    <row r="90" spans="2:65" s="1" customFormat="1">
      <c r="B90" s="34"/>
      <c r="D90" s="151" t="s">
        <v>255</v>
      </c>
      <c r="F90" s="152" t="s">
        <v>6702</v>
      </c>
      <c r="I90" s="149"/>
      <c r="L90" s="34"/>
      <c r="M90" s="150"/>
      <c r="T90" s="55"/>
      <c r="AT90" s="18" t="s">
        <v>255</v>
      </c>
      <c r="AU90" s="18" t="s">
        <v>83</v>
      </c>
    </row>
    <row r="91" spans="2:65" s="1" customFormat="1" ht="16.5" customHeight="1">
      <c r="B91" s="34"/>
      <c r="C91" s="134" t="s">
        <v>21</v>
      </c>
      <c r="D91" s="134" t="s">
        <v>246</v>
      </c>
      <c r="E91" s="135" t="s">
        <v>6703</v>
      </c>
      <c r="F91" s="136" t="s">
        <v>6704</v>
      </c>
      <c r="G91" s="137" t="s">
        <v>416</v>
      </c>
      <c r="H91" s="138">
        <v>6.3</v>
      </c>
      <c r="I91" s="139"/>
      <c r="J91" s="140">
        <f>ROUND(I91*H91,2)</f>
        <v>0</v>
      </c>
      <c r="K91" s="136" t="s">
        <v>250</v>
      </c>
      <c r="L91" s="34"/>
      <c r="M91" s="141" t="s">
        <v>29</v>
      </c>
      <c r="N91" s="142" t="s">
        <v>46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251</v>
      </c>
      <c r="AT91" s="145" t="s">
        <v>246</v>
      </c>
      <c r="AU91" s="145" t="s">
        <v>83</v>
      </c>
      <c r="AY91" s="18" t="s">
        <v>244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83</v>
      </c>
      <c r="BK91" s="146">
        <f>ROUND(I91*H91,2)</f>
        <v>0</v>
      </c>
      <c r="BL91" s="18" t="s">
        <v>251</v>
      </c>
      <c r="BM91" s="145" t="s">
        <v>6705</v>
      </c>
    </row>
    <row r="92" spans="2:65" s="1" customFormat="1">
      <c r="B92" s="34"/>
      <c r="D92" s="147" t="s">
        <v>253</v>
      </c>
      <c r="F92" s="148" t="s">
        <v>6706</v>
      </c>
      <c r="I92" s="149"/>
      <c r="L92" s="34"/>
      <c r="M92" s="150"/>
      <c r="T92" s="55"/>
      <c r="AT92" s="18" t="s">
        <v>253</v>
      </c>
      <c r="AU92" s="18" t="s">
        <v>83</v>
      </c>
    </row>
    <row r="93" spans="2:65" s="1" customFormat="1">
      <c r="B93" s="34"/>
      <c r="D93" s="151" t="s">
        <v>255</v>
      </c>
      <c r="F93" s="152" t="s">
        <v>6707</v>
      </c>
      <c r="I93" s="149"/>
      <c r="L93" s="34"/>
      <c r="M93" s="150"/>
      <c r="T93" s="55"/>
      <c r="AT93" s="18" t="s">
        <v>255</v>
      </c>
      <c r="AU93" s="18" t="s">
        <v>83</v>
      </c>
    </row>
    <row r="94" spans="2:65" s="1" customFormat="1" ht="16.5" customHeight="1">
      <c r="B94" s="34"/>
      <c r="C94" s="134" t="s">
        <v>264</v>
      </c>
      <c r="D94" s="134" t="s">
        <v>246</v>
      </c>
      <c r="E94" s="135" t="s">
        <v>6708</v>
      </c>
      <c r="F94" s="136" t="s">
        <v>6709</v>
      </c>
      <c r="G94" s="137" t="s">
        <v>416</v>
      </c>
      <c r="H94" s="138">
        <v>126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251</v>
      </c>
      <c r="AT94" s="145" t="s">
        <v>246</v>
      </c>
      <c r="AU94" s="145" t="s">
        <v>83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6710</v>
      </c>
    </row>
    <row r="95" spans="2:65" s="1" customFormat="1">
      <c r="B95" s="34"/>
      <c r="D95" s="147" t="s">
        <v>253</v>
      </c>
      <c r="F95" s="148" t="s">
        <v>6711</v>
      </c>
      <c r="I95" s="149"/>
      <c r="L95" s="34"/>
      <c r="M95" s="150"/>
      <c r="T95" s="55"/>
      <c r="AT95" s="18" t="s">
        <v>253</v>
      </c>
      <c r="AU95" s="18" t="s">
        <v>83</v>
      </c>
    </row>
    <row r="96" spans="2:65" s="1" customFormat="1">
      <c r="B96" s="34"/>
      <c r="D96" s="151" t="s">
        <v>255</v>
      </c>
      <c r="F96" s="152" t="s">
        <v>6712</v>
      </c>
      <c r="I96" s="149"/>
      <c r="L96" s="34"/>
      <c r="M96" s="150"/>
      <c r="T96" s="55"/>
      <c r="AT96" s="18" t="s">
        <v>255</v>
      </c>
      <c r="AU96" s="18" t="s">
        <v>83</v>
      </c>
    </row>
    <row r="97" spans="2:65" s="1" customFormat="1" ht="16.5" customHeight="1">
      <c r="B97" s="34"/>
      <c r="C97" s="134" t="s">
        <v>251</v>
      </c>
      <c r="D97" s="134" t="s">
        <v>246</v>
      </c>
      <c r="E97" s="135" t="s">
        <v>2429</v>
      </c>
      <c r="F97" s="136" t="s">
        <v>2430</v>
      </c>
      <c r="G97" s="137" t="s">
        <v>416</v>
      </c>
      <c r="H97" s="138">
        <v>6.3</v>
      </c>
      <c r="I97" s="139"/>
      <c r="J97" s="140">
        <f>ROUND(I97*H97,2)</f>
        <v>0</v>
      </c>
      <c r="K97" s="136" t="s">
        <v>250</v>
      </c>
      <c r="L97" s="34"/>
      <c r="M97" s="141" t="s">
        <v>29</v>
      </c>
      <c r="N97" s="142" t="s">
        <v>46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251</v>
      </c>
      <c r="AT97" s="145" t="s">
        <v>246</v>
      </c>
      <c r="AU97" s="145" t="s">
        <v>83</v>
      </c>
      <c r="AY97" s="18" t="s">
        <v>244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83</v>
      </c>
      <c r="BK97" s="146">
        <f>ROUND(I97*H97,2)</f>
        <v>0</v>
      </c>
      <c r="BL97" s="18" t="s">
        <v>251</v>
      </c>
      <c r="BM97" s="145" t="s">
        <v>6713</v>
      </c>
    </row>
    <row r="98" spans="2:65" s="1" customFormat="1">
      <c r="B98" s="34"/>
      <c r="D98" s="147" t="s">
        <v>253</v>
      </c>
      <c r="F98" s="148" t="s">
        <v>2432</v>
      </c>
      <c r="I98" s="149"/>
      <c r="L98" s="34"/>
      <c r="M98" s="150"/>
      <c r="T98" s="55"/>
      <c r="AT98" s="18" t="s">
        <v>253</v>
      </c>
      <c r="AU98" s="18" t="s">
        <v>83</v>
      </c>
    </row>
    <row r="99" spans="2:65" s="1" customFormat="1">
      <c r="B99" s="34"/>
      <c r="D99" s="151" t="s">
        <v>255</v>
      </c>
      <c r="F99" s="152" t="s">
        <v>2433</v>
      </c>
      <c r="I99" s="149"/>
      <c r="L99" s="34"/>
      <c r="M99" s="150"/>
      <c r="T99" s="55"/>
      <c r="AT99" s="18" t="s">
        <v>255</v>
      </c>
      <c r="AU99" s="18" t="s">
        <v>83</v>
      </c>
    </row>
    <row r="100" spans="2:65" s="1" customFormat="1" ht="24.2" customHeight="1">
      <c r="B100" s="34"/>
      <c r="C100" s="134" t="s">
        <v>279</v>
      </c>
      <c r="D100" s="134" t="s">
        <v>246</v>
      </c>
      <c r="E100" s="135" t="s">
        <v>759</v>
      </c>
      <c r="F100" s="136" t="s">
        <v>760</v>
      </c>
      <c r="G100" s="137" t="s">
        <v>416</v>
      </c>
      <c r="H100" s="138">
        <v>2.2999999999999998</v>
      </c>
      <c r="I100" s="139"/>
      <c r="J100" s="140">
        <f>ROUND(I100*H100,2)</f>
        <v>0</v>
      </c>
      <c r="K100" s="136" t="s">
        <v>250</v>
      </c>
      <c r="L100" s="34"/>
      <c r="M100" s="141" t="s">
        <v>29</v>
      </c>
      <c r="N100" s="142" t="s">
        <v>46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251</v>
      </c>
      <c r="AT100" s="145" t="s">
        <v>246</v>
      </c>
      <c r="AU100" s="145" t="s">
        <v>83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6714</v>
      </c>
    </row>
    <row r="101" spans="2:65" s="1" customFormat="1" ht="19.5">
      <c r="B101" s="34"/>
      <c r="D101" s="147" t="s">
        <v>253</v>
      </c>
      <c r="F101" s="148" t="s">
        <v>762</v>
      </c>
      <c r="I101" s="149"/>
      <c r="L101" s="34"/>
      <c r="M101" s="150"/>
      <c r="T101" s="55"/>
      <c r="AT101" s="18" t="s">
        <v>253</v>
      </c>
      <c r="AU101" s="18" t="s">
        <v>83</v>
      </c>
    </row>
    <row r="102" spans="2:65" s="1" customFormat="1">
      <c r="B102" s="34"/>
      <c r="D102" s="151" t="s">
        <v>255</v>
      </c>
      <c r="F102" s="152" t="s">
        <v>763</v>
      </c>
      <c r="I102" s="149"/>
      <c r="L102" s="34"/>
      <c r="M102" s="150"/>
      <c r="T102" s="55"/>
      <c r="AT102" s="18" t="s">
        <v>255</v>
      </c>
      <c r="AU102" s="18" t="s">
        <v>83</v>
      </c>
    </row>
    <row r="103" spans="2:65" s="1" customFormat="1" ht="24.2" customHeight="1">
      <c r="B103" s="34"/>
      <c r="C103" s="134" t="s">
        <v>286</v>
      </c>
      <c r="D103" s="134" t="s">
        <v>246</v>
      </c>
      <c r="E103" s="135" t="s">
        <v>765</v>
      </c>
      <c r="F103" s="136" t="s">
        <v>766</v>
      </c>
      <c r="G103" s="137" t="s">
        <v>416</v>
      </c>
      <c r="H103" s="138">
        <v>6.3</v>
      </c>
      <c r="I103" s="139"/>
      <c r="J103" s="140">
        <f>ROUND(I103*H103,2)</f>
        <v>0</v>
      </c>
      <c r="K103" s="136" t="s">
        <v>250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251</v>
      </c>
      <c r="AT103" s="145" t="s">
        <v>246</v>
      </c>
      <c r="AU103" s="145" t="s">
        <v>83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6715</v>
      </c>
    </row>
    <row r="104" spans="2:65" s="1" customFormat="1" ht="19.5">
      <c r="B104" s="34"/>
      <c r="D104" s="147" t="s">
        <v>253</v>
      </c>
      <c r="F104" s="148" t="s">
        <v>418</v>
      </c>
      <c r="I104" s="149"/>
      <c r="L104" s="34"/>
      <c r="M104" s="150"/>
      <c r="T104" s="55"/>
      <c r="AT104" s="18" t="s">
        <v>253</v>
      </c>
      <c r="AU104" s="18" t="s">
        <v>83</v>
      </c>
    </row>
    <row r="105" spans="2:65" s="1" customFormat="1">
      <c r="B105" s="34"/>
      <c r="D105" s="151" t="s">
        <v>255</v>
      </c>
      <c r="F105" s="152" t="s">
        <v>768</v>
      </c>
      <c r="I105" s="149"/>
      <c r="L105" s="34"/>
      <c r="M105" s="150"/>
      <c r="T105" s="55"/>
      <c r="AT105" s="18" t="s">
        <v>255</v>
      </c>
      <c r="AU105" s="18" t="s">
        <v>83</v>
      </c>
    </row>
    <row r="106" spans="2:65" s="11" customFormat="1" ht="25.9" customHeight="1">
      <c r="B106" s="122"/>
      <c r="D106" s="123" t="s">
        <v>74</v>
      </c>
      <c r="E106" s="124" t="s">
        <v>2440</v>
      </c>
      <c r="F106" s="124" t="s">
        <v>2441</v>
      </c>
      <c r="I106" s="125"/>
      <c r="J106" s="126">
        <f>BK106</f>
        <v>0</v>
      </c>
      <c r="L106" s="122"/>
      <c r="M106" s="127"/>
      <c r="P106" s="128">
        <f>SUM(P107:P110)</f>
        <v>0</v>
      </c>
      <c r="R106" s="128">
        <f>SUM(R107:R110)</f>
        <v>0</v>
      </c>
      <c r="T106" s="129">
        <f>SUM(T107:T110)</f>
        <v>0</v>
      </c>
      <c r="AR106" s="123" t="s">
        <v>21</v>
      </c>
      <c r="AT106" s="130" t="s">
        <v>74</v>
      </c>
      <c r="AU106" s="130" t="s">
        <v>75</v>
      </c>
      <c r="AY106" s="123" t="s">
        <v>244</v>
      </c>
      <c r="BK106" s="131">
        <f>SUM(BK107:BK110)</f>
        <v>0</v>
      </c>
    </row>
    <row r="107" spans="2:65" s="1" customFormat="1" ht="24.2" customHeight="1">
      <c r="B107" s="34"/>
      <c r="C107" s="134" t="s">
        <v>293</v>
      </c>
      <c r="D107" s="134" t="s">
        <v>246</v>
      </c>
      <c r="E107" s="135" t="s">
        <v>2442</v>
      </c>
      <c r="F107" s="136" t="s">
        <v>2443</v>
      </c>
      <c r="G107" s="137" t="s">
        <v>507</v>
      </c>
      <c r="H107" s="138">
        <v>2</v>
      </c>
      <c r="I107" s="139"/>
      <c r="J107" s="140">
        <f>ROUND(I107*H107,2)</f>
        <v>0</v>
      </c>
      <c r="K107" s="136" t="s">
        <v>6716</v>
      </c>
      <c r="L107" s="34"/>
      <c r="M107" s="141" t="s">
        <v>29</v>
      </c>
      <c r="N107" s="142" t="s">
        <v>46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251</v>
      </c>
      <c r="AT107" s="145" t="s">
        <v>246</v>
      </c>
      <c r="AU107" s="145" t="s">
        <v>83</v>
      </c>
      <c r="AY107" s="18" t="s">
        <v>244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83</v>
      </c>
      <c r="BK107" s="146">
        <f>ROUND(I107*H107,2)</f>
        <v>0</v>
      </c>
      <c r="BL107" s="18" t="s">
        <v>251</v>
      </c>
      <c r="BM107" s="145" t="s">
        <v>6717</v>
      </c>
    </row>
    <row r="108" spans="2:65" s="1" customFormat="1">
      <c r="B108" s="34"/>
      <c r="D108" s="147" t="s">
        <v>253</v>
      </c>
      <c r="F108" s="148" t="s">
        <v>2443</v>
      </c>
      <c r="I108" s="149"/>
      <c r="L108" s="34"/>
      <c r="M108" s="150"/>
      <c r="T108" s="55"/>
      <c r="AT108" s="18" t="s">
        <v>253</v>
      </c>
      <c r="AU108" s="18" t="s">
        <v>83</v>
      </c>
    </row>
    <row r="109" spans="2:65" s="1" customFormat="1" ht="16.5" customHeight="1">
      <c r="B109" s="34"/>
      <c r="C109" s="175" t="s">
        <v>300</v>
      </c>
      <c r="D109" s="175" t="s">
        <v>373</v>
      </c>
      <c r="E109" s="176" t="s">
        <v>3831</v>
      </c>
      <c r="F109" s="177" t="s">
        <v>6718</v>
      </c>
      <c r="G109" s="178" t="s">
        <v>507</v>
      </c>
      <c r="H109" s="179">
        <v>2</v>
      </c>
      <c r="I109" s="180"/>
      <c r="J109" s="181">
        <f>ROUND(I109*H109,2)</f>
        <v>0</v>
      </c>
      <c r="K109" s="177" t="s">
        <v>29</v>
      </c>
      <c r="L109" s="182"/>
      <c r="M109" s="183" t="s">
        <v>29</v>
      </c>
      <c r="N109" s="184" t="s">
        <v>46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300</v>
      </c>
      <c r="AT109" s="145" t="s">
        <v>373</v>
      </c>
      <c r="AU109" s="145" t="s">
        <v>83</v>
      </c>
      <c r="AY109" s="18" t="s">
        <v>244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83</v>
      </c>
      <c r="BK109" s="146">
        <f>ROUND(I109*H109,2)</f>
        <v>0</v>
      </c>
      <c r="BL109" s="18" t="s">
        <v>251</v>
      </c>
      <c r="BM109" s="145" t="s">
        <v>6719</v>
      </c>
    </row>
    <row r="110" spans="2:65" s="1" customFormat="1">
      <c r="B110" s="34"/>
      <c r="D110" s="147" t="s">
        <v>253</v>
      </c>
      <c r="F110" s="148" t="s">
        <v>6718</v>
      </c>
      <c r="I110" s="149"/>
      <c r="L110" s="34"/>
      <c r="M110" s="150"/>
      <c r="T110" s="55"/>
      <c r="AT110" s="18" t="s">
        <v>253</v>
      </c>
      <c r="AU110" s="18" t="s">
        <v>83</v>
      </c>
    </row>
    <row r="111" spans="2:65" s="11" customFormat="1" ht="25.9" customHeight="1">
      <c r="B111" s="122"/>
      <c r="D111" s="123" t="s">
        <v>74</v>
      </c>
      <c r="E111" s="124" t="s">
        <v>805</v>
      </c>
      <c r="F111" s="124" t="s">
        <v>806</v>
      </c>
      <c r="I111" s="125"/>
      <c r="J111" s="126">
        <f>BK111</f>
        <v>0</v>
      </c>
      <c r="L111" s="122"/>
      <c r="M111" s="127"/>
      <c r="P111" s="128">
        <f>SUM(P112:P174)</f>
        <v>0</v>
      </c>
      <c r="R111" s="128">
        <f>SUM(R112:R174)</f>
        <v>0.50716000000000006</v>
      </c>
      <c r="T111" s="129">
        <f>SUM(T112:T174)</f>
        <v>0</v>
      </c>
      <c r="AR111" s="123" t="s">
        <v>264</v>
      </c>
      <c r="AT111" s="130" t="s">
        <v>74</v>
      </c>
      <c r="AU111" s="130" t="s">
        <v>75</v>
      </c>
      <c r="AY111" s="123" t="s">
        <v>244</v>
      </c>
      <c r="BK111" s="131">
        <f>SUM(BK112:BK174)</f>
        <v>0</v>
      </c>
    </row>
    <row r="112" spans="2:65" s="1" customFormat="1" ht="16.5" customHeight="1">
      <c r="B112" s="34"/>
      <c r="C112" s="134" t="s">
        <v>307</v>
      </c>
      <c r="D112" s="134" t="s">
        <v>246</v>
      </c>
      <c r="E112" s="135" t="s">
        <v>2454</v>
      </c>
      <c r="F112" s="136" t="s">
        <v>2455</v>
      </c>
      <c r="G112" s="137" t="s">
        <v>507</v>
      </c>
      <c r="H112" s="138">
        <v>12</v>
      </c>
      <c r="I112" s="139"/>
      <c r="J112" s="140">
        <f>ROUND(I112*H112,2)</f>
        <v>0</v>
      </c>
      <c r="K112" s="136" t="s">
        <v>250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673</v>
      </c>
      <c r="AT112" s="145" t="s">
        <v>246</v>
      </c>
      <c r="AU112" s="145" t="s">
        <v>83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673</v>
      </c>
      <c r="BM112" s="145" t="s">
        <v>6720</v>
      </c>
    </row>
    <row r="113" spans="2:65" s="1" customFormat="1">
      <c r="B113" s="34"/>
      <c r="D113" s="147" t="s">
        <v>253</v>
      </c>
      <c r="F113" s="148" t="s">
        <v>2457</v>
      </c>
      <c r="I113" s="149"/>
      <c r="L113" s="34"/>
      <c r="M113" s="150"/>
      <c r="T113" s="55"/>
      <c r="AT113" s="18" t="s">
        <v>253</v>
      </c>
      <c r="AU113" s="18" t="s">
        <v>83</v>
      </c>
    </row>
    <row r="114" spans="2:65" s="1" customFormat="1">
      <c r="B114" s="34"/>
      <c r="D114" s="151" t="s">
        <v>255</v>
      </c>
      <c r="F114" s="152" t="s">
        <v>2458</v>
      </c>
      <c r="I114" s="149"/>
      <c r="L114" s="34"/>
      <c r="M114" s="150"/>
      <c r="T114" s="55"/>
      <c r="AT114" s="18" t="s">
        <v>255</v>
      </c>
      <c r="AU114" s="18" t="s">
        <v>83</v>
      </c>
    </row>
    <row r="115" spans="2:65" s="1" customFormat="1" ht="21.75" customHeight="1">
      <c r="B115" s="34"/>
      <c r="C115" s="134" t="s">
        <v>314</v>
      </c>
      <c r="D115" s="134" t="s">
        <v>246</v>
      </c>
      <c r="E115" s="135" t="s">
        <v>2459</v>
      </c>
      <c r="F115" s="136" t="s">
        <v>2460</v>
      </c>
      <c r="G115" s="137" t="s">
        <v>507</v>
      </c>
      <c r="H115" s="138">
        <v>32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673</v>
      </c>
      <c r="AT115" s="145" t="s">
        <v>246</v>
      </c>
      <c r="AU115" s="145" t="s">
        <v>83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673</v>
      </c>
      <c r="BM115" s="145" t="s">
        <v>6721</v>
      </c>
    </row>
    <row r="116" spans="2:65" s="1" customFormat="1" ht="19.5">
      <c r="B116" s="34"/>
      <c r="D116" s="147" t="s">
        <v>253</v>
      </c>
      <c r="F116" s="148" t="s">
        <v>2462</v>
      </c>
      <c r="I116" s="149"/>
      <c r="L116" s="34"/>
      <c r="M116" s="150"/>
      <c r="T116" s="55"/>
      <c r="AT116" s="18" t="s">
        <v>253</v>
      </c>
      <c r="AU116" s="18" t="s">
        <v>83</v>
      </c>
    </row>
    <row r="117" spans="2:65" s="1" customFormat="1">
      <c r="B117" s="34"/>
      <c r="D117" s="151" t="s">
        <v>255</v>
      </c>
      <c r="F117" s="152" t="s">
        <v>2463</v>
      </c>
      <c r="I117" s="149"/>
      <c r="L117" s="34"/>
      <c r="M117" s="150"/>
      <c r="T117" s="55"/>
      <c r="AT117" s="18" t="s">
        <v>255</v>
      </c>
      <c r="AU117" s="18" t="s">
        <v>83</v>
      </c>
    </row>
    <row r="118" spans="2:65" s="1" customFormat="1" ht="16.5" customHeight="1">
      <c r="B118" s="34"/>
      <c r="C118" s="134" t="s">
        <v>324</v>
      </c>
      <c r="D118" s="134" t="s">
        <v>246</v>
      </c>
      <c r="E118" s="135" t="s">
        <v>3836</v>
      </c>
      <c r="F118" s="136" t="s">
        <v>3837</v>
      </c>
      <c r="G118" s="137" t="s">
        <v>507</v>
      </c>
      <c r="H118" s="138">
        <v>2</v>
      </c>
      <c r="I118" s="139"/>
      <c r="J118" s="140">
        <f>ROUND(I118*H118,2)</f>
        <v>0</v>
      </c>
      <c r="K118" s="136" t="s">
        <v>250</v>
      </c>
      <c r="L118" s="34"/>
      <c r="M118" s="141" t="s">
        <v>29</v>
      </c>
      <c r="N118" s="142" t="s">
        <v>46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673</v>
      </c>
      <c r="AT118" s="145" t="s">
        <v>246</v>
      </c>
      <c r="AU118" s="145" t="s">
        <v>83</v>
      </c>
      <c r="AY118" s="18" t="s">
        <v>244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83</v>
      </c>
      <c r="BK118" s="146">
        <f>ROUND(I118*H118,2)</f>
        <v>0</v>
      </c>
      <c r="BL118" s="18" t="s">
        <v>673</v>
      </c>
      <c r="BM118" s="145" t="s">
        <v>6722</v>
      </c>
    </row>
    <row r="119" spans="2:65" s="1" customFormat="1">
      <c r="B119" s="34"/>
      <c r="D119" s="147" t="s">
        <v>253</v>
      </c>
      <c r="F119" s="148" t="s">
        <v>3839</v>
      </c>
      <c r="I119" s="149"/>
      <c r="L119" s="34"/>
      <c r="M119" s="150"/>
      <c r="T119" s="55"/>
      <c r="AT119" s="18" t="s">
        <v>253</v>
      </c>
      <c r="AU119" s="18" t="s">
        <v>83</v>
      </c>
    </row>
    <row r="120" spans="2:65" s="1" customFormat="1">
      <c r="B120" s="34"/>
      <c r="D120" s="151" t="s">
        <v>255</v>
      </c>
      <c r="F120" s="152" t="s">
        <v>3840</v>
      </c>
      <c r="I120" s="149"/>
      <c r="L120" s="34"/>
      <c r="M120" s="150"/>
      <c r="T120" s="55"/>
      <c r="AT120" s="18" t="s">
        <v>255</v>
      </c>
      <c r="AU120" s="18" t="s">
        <v>83</v>
      </c>
    </row>
    <row r="121" spans="2:65" s="1" customFormat="1" ht="16.5" customHeight="1">
      <c r="B121" s="34"/>
      <c r="C121" s="175" t="s">
        <v>336</v>
      </c>
      <c r="D121" s="175" t="s">
        <v>373</v>
      </c>
      <c r="E121" s="176" t="s">
        <v>3841</v>
      </c>
      <c r="F121" s="177" t="s">
        <v>3842</v>
      </c>
      <c r="G121" s="178" t="s">
        <v>507</v>
      </c>
      <c r="H121" s="179">
        <v>2</v>
      </c>
      <c r="I121" s="180"/>
      <c r="J121" s="181">
        <f>ROUND(I121*H121,2)</f>
        <v>0</v>
      </c>
      <c r="K121" s="177" t="s">
        <v>250</v>
      </c>
      <c r="L121" s="182"/>
      <c r="M121" s="183" t="s">
        <v>29</v>
      </c>
      <c r="N121" s="184" t="s">
        <v>46</v>
      </c>
      <c r="P121" s="143">
        <f>O121*H121</f>
        <v>0</v>
      </c>
      <c r="Q121" s="143">
        <v>0.127</v>
      </c>
      <c r="R121" s="143">
        <f>Q121*H121</f>
        <v>0.254</v>
      </c>
      <c r="S121" s="143">
        <v>0</v>
      </c>
      <c r="T121" s="144">
        <f>S121*H121</f>
        <v>0</v>
      </c>
      <c r="AR121" s="145" t="s">
        <v>817</v>
      </c>
      <c r="AT121" s="145" t="s">
        <v>373</v>
      </c>
      <c r="AU121" s="145" t="s">
        <v>83</v>
      </c>
      <c r="AY121" s="18" t="s">
        <v>244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83</v>
      </c>
      <c r="BK121" s="146">
        <f>ROUND(I121*H121,2)</f>
        <v>0</v>
      </c>
      <c r="BL121" s="18" t="s">
        <v>817</v>
      </c>
      <c r="BM121" s="145" t="s">
        <v>6723</v>
      </c>
    </row>
    <row r="122" spans="2:65" s="1" customFormat="1">
      <c r="B122" s="34"/>
      <c r="D122" s="147" t="s">
        <v>253</v>
      </c>
      <c r="F122" s="148" t="s">
        <v>3842</v>
      </c>
      <c r="I122" s="149"/>
      <c r="L122" s="34"/>
      <c r="M122" s="150"/>
      <c r="T122" s="55"/>
      <c r="AT122" s="18" t="s">
        <v>253</v>
      </c>
      <c r="AU122" s="18" t="s">
        <v>83</v>
      </c>
    </row>
    <row r="123" spans="2:65" s="1" customFormat="1" ht="24.2" customHeight="1">
      <c r="B123" s="34"/>
      <c r="C123" s="175" t="s">
        <v>340</v>
      </c>
      <c r="D123" s="175" t="s">
        <v>373</v>
      </c>
      <c r="E123" s="176" t="s">
        <v>3844</v>
      </c>
      <c r="F123" s="177" t="s">
        <v>3845</v>
      </c>
      <c r="G123" s="178" t="s">
        <v>591</v>
      </c>
      <c r="H123" s="179">
        <v>8</v>
      </c>
      <c r="I123" s="180"/>
      <c r="J123" s="181">
        <f>ROUND(I123*H123,2)</f>
        <v>0</v>
      </c>
      <c r="K123" s="177" t="s">
        <v>6724</v>
      </c>
      <c r="L123" s="182"/>
      <c r="M123" s="183" t="s">
        <v>29</v>
      </c>
      <c r="N123" s="184" t="s">
        <v>46</v>
      </c>
      <c r="P123" s="143">
        <f>O123*H123</f>
        <v>0</v>
      </c>
      <c r="Q123" s="143">
        <v>8.0000000000000007E-5</v>
      </c>
      <c r="R123" s="143">
        <f>Q123*H123</f>
        <v>6.4000000000000005E-4</v>
      </c>
      <c r="S123" s="143">
        <v>0</v>
      </c>
      <c r="T123" s="144">
        <f>S123*H123</f>
        <v>0</v>
      </c>
      <c r="AR123" s="145" t="s">
        <v>817</v>
      </c>
      <c r="AT123" s="145" t="s">
        <v>373</v>
      </c>
      <c r="AU123" s="145" t="s">
        <v>83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817</v>
      </c>
      <c r="BM123" s="145" t="s">
        <v>6725</v>
      </c>
    </row>
    <row r="124" spans="2:65" s="1" customFormat="1" ht="19.5">
      <c r="B124" s="34"/>
      <c r="D124" s="147" t="s">
        <v>253</v>
      </c>
      <c r="F124" s="148" t="s">
        <v>3845</v>
      </c>
      <c r="I124" s="149"/>
      <c r="L124" s="34"/>
      <c r="M124" s="150"/>
      <c r="T124" s="55"/>
      <c r="AT124" s="18" t="s">
        <v>253</v>
      </c>
      <c r="AU124" s="18" t="s">
        <v>83</v>
      </c>
    </row>
    <row r="125" spans="2:65" s="1" customFormat="1" ht="16.5" customHeight="1">
      <c r="B125" s="34"/>
      <c r="C125" s="134" t="s">
        <v>346</v>
      </c>
      <c r="D125" s="134" t="s">
        <v>246</v>
      </c>
      <c r="E125" s="135" t="s">
        <v>808</v>
      </c>
      <c r="F125" s="136" t="s">
        <v>809</v>
      </c>
      <c r="G125" s="137" t="s">
        <v>591</v>
      </c>
      <c r="H125" s="138">
        <v>65</v>
      </c>
      <c r="I125" s="139"/>
      <c r="J125" s="140">
        <f>ROUND(I125*H125,2)</f>
        <v>0</v>
      </c>
      <c r="K125" s="136" t="s">
        <v>250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673</v>
      </c>
      <c r="AT125" s="145" t="s">
        <v>246</v>
      </c>
      <c r="AU125" s="145" t="s">
        <v>83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673</v>
      </c>
      <c r="BM125" s="145" t="s">
        <v>6726</v>
      </c>
    </row>
    <row r="126" spans="2:65" s="1" customFormat="1" ht="19.5">
      <c r="B126" s="34"/>
      <c r="D126" s="147" t="s">
        <v>253</v>
      </c>
      <c r="F126" s="148" t="s">
        <v>811</v>
      </c>
      <c r="I126" s="149"/>
      <c r="L126" s="34"/>
      <c r="M126" s="150"/>
      <c r="T126" s="55"/>
      <c r="AT126" s="18" t="s">
        <v>253</v>
      </c>
      <c r="AU126" s="18" t="s">
        <v>83</v>
      </c>
    </row>
    <row r="127" spans="2:65" s="1" customFormat="1">
      <c r="B127" s="34"/>
      <c r="D127" s="151" t="s">
        <v>255</v>
      </c>
      <c r="F127" s="152" t="s">
        <v>812</v>
      </c>
      <c r="I127" s="149"/>
      <c r="L127" s="34"/>
      <c r="M127" s="150"/>
      <c r="T127" s="55"/>
      <c r="AT127" s="18" t="s">
        <v>255</v>
      </c>
      <c r="AU127" s="18" t="s">
        <v>83</v>
      </c>
    </row>
    <row r="128" spans="2:65" s="1" customFormat="1" ht="21.75" customHeight="1">
      <c r="B128" s="34"/>
      <c r="C128" s="175" t="s">
        <v>8</v>
      </c>
      <c r="D128" s="175" t="s">
        <v>373</v>
      </c>
      <c r="E128" s="176" t="s">
        <v>2465</v>
      </c>
      <c r="F128" s="177" t="s">
        <v>2466</v>
      </c>
      <c r="G128" s="178" t="s">
        <v>591</v>
      </c>
      <c r="H128" s="179">
        <v>65</v>
      </c>
      <c r="I128" s="180"/>
      <c r="J128" s="181">
        <f>ROUND(I128*H128,2)</f>
        <v>0</v>
      </c>
      <c r="K128" s="177" t="s">
        <v>6727</v>
      </c>
      <c r="L128" s="182"/>
      <c r="M128" s="183" t="s">
        <v>29</v>
      </c>
      <c r="N128" s="184" t="s">
        <v>46</v>
      </c>
      <c r="P128" s="143">
        <f>O128*H128</f>
        <v>0</v>
      </c>
      <c r="Q128" s="143">
        <v>1E-3</v>
      </c>
      <c r="R128" s="143">
        <f>Q128*H128</f>
        <v>6.5000000000000002E-2</v>
      </c>
      <c r="S128" s="143">
        <v>0</v>
      </c>
      <c r="T128" s="144">
        <f>S128*H128</f>
        <v>0</v>
      </c>
      <c r="AR128" s="145" t="s">
        <v>2467</v>
      </c>
      <c r="AT128" s="145" t="s">
        <v>373</v>
      </c>
      <c r="AU128" s="145" t="s">
        <v>83</v>
      </c>
      <c r="AY128" s="18" t="s">
        <v>244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83</v>
      </c>
      <c r="BK128" s="146">
        <f>ROUND(I128*H128,2)</f>
        <v>0</v>
      </c>
      <c r="BL128" s="18" t="s">
        <v>673</v>
      </c>
      <c r="BM128" s="145" t="s">
        <v>6728</v>
      </c>
    </row>
    <row r="129" spans="2:65" s="1" customFormat="1">
      <c r="B129" s="34"/>
      <c r="D129" s="147" t="s">
        <v>253</v>
      </c>
      <c r="F129" s="148" t="s">
        <v>2466</v>
      </c>
      <c r="I129" s="149"/>
      <c r="L129" s="34"/>
      <c r="M129" s="150"/>
      <c r="T129" s="55"/>
      <c r="AT129" s="18" t="s">
        <v>253</v>
      </c>
      <c r="AU129" s="18" t="s">
        <v>83</v>
      </c>
    </row>
    <row r="130" spans="2:65" s="1" customFormat="1" ht="16.5" customHeight="1">
      <c r="B130" s="34"/>
      <c r="C130" s="134" t="s">
        <v>359</v>
      </c>
      <c r="D130" s="134" t="s">
        <v>246</v>
      </c>
      <c r="E130" s="135" t="s">
        <v>2469</v>
      </c>
      <c r="F130" s="136" t="s">
        <v>2470</v>
      </c>
      <c r="G130" s="137" t="s">
        <v>507</v>
      </c>
      <c r="H130" s="138">
        <v>4</v>
      </c>
      <c r="I130" s="139"/>
      <c r="J130" s="140">
        <f>ROUND(I130*H130,2)</f>
        <v>0</v>
      </c>
      <c r="K130" s="136" t="s">
        <v>250</v>
      </c>
      <c r="L130" s="34"/>
      <c r="M130" s="141" t="s">
        <v>29</v>
      </c>
      <c r="N130" s="142" t="s">
        <v>46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673</v>
      </c>
      <c r="AT130" s="145" t="s">
        <v>246</v>
      </c>
      <c r="AU130" s="145" t="s">
        <v>83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673</v>
      </c>
      <c r="BM130" s="145" t="s">
        <v>6729</v>
      </c>
    </row>
    <row r="131" spans="2:65" s="1" customFormat="1" ht="19.5">
      <c r="B131" s="34"/>
      <c r="D131" s="147" t="s">
        <v>253</v>
      </c>
      <c r="F131" s="148" t="s">
        <v>2472</v>
      </c>
      <c r="I131" s="149"/>
      <c r="L131" s="34"/>
      <c r="M131" s="150"/>
      <c r="T131" s="55"/>
      <c r="AT131" s="18" t="s">
        <v>253</v>
      </c>
      <c r="AU131" s="18" t="s">
        <v>83</v>
      </c>
    </row>
    <row r="132" spans="2:65" s="1" customFormat="1">
      <c r="B132" s="34"/>
      <c r="D132" s="151" t="s">
        <v>255</v>
      </c>
      <c r="F132" s="152" t="s">
        <v>2473</v>
      </c>
      <c r="I132" s="149"/>
      <c r="L132" s="34"/>
      <c r="M132" s="150"/>
      <c r="T132" s="55"/>
      <c r="AT132" s="18" t="s">
        <v>255</v>
      </c>
      <c r="AU132" s="18" t="s">
        <v>83</v>
      </c>
    </row>
    <row r="133" spans="2:65" s="1" customFormat="1" ht="21.75" customHeight="1">
      <c r="B133" s="34"/>
      <c r="C133" s="175" t="s">
        <v>366</v>
      </c>
      <c r="D133" s="175" t="s">
        <v>373</v>
      </c>
      <c r="E133" s="176" t="s">
        <v>2474</v>
      </c>
      <c r="F133" s="177" t="s">
        <v>2475</v>
      </c>
      <c r="G133" s="178" t="s">
        <v>507</v>
      </c>
      <c r="H133" s="179">
        <v>4</v>
      </c>
      <c r="I133" s="180"/>
      <c r="J133" s="181">
        <f>ROUND(I133*H133,2)</f>
        <v>0</v>
      </c>
      <c r="K133" s="177" t="s">
        <v>6727</v>
      </c>
      <c r="L133" s="182"/>
      <c r="M133" s="183" t="s">
        <v>29</v>
      </c>
      <c r="N133" s="184" t="s">
        <v>46</v>
      </c>
      <c r="P133" s="143">
        <f>O133*H133</f>
        <v>0</v>
      </c>
      <c r="Q133" s="143">
        <v>9.58E-3</v>
      </c>
      <c r="R133" s="143">
        <f>Q133*H133</f>
        <v>3.832E-2</v>
      </c>
      <c r="S133" s="143">
        <v>0</v>
      </c>
      <c r="T133" s="144">
        <f>S133*H133</f>
        <v>0</v>
      </c>
      <c r="AR133" s="145" t="s">
        <v>817</v>
      </c>
      <c r="AT133" s="145" t="s">
        <v>373</v>
      </c>
      <c r="AU133" s="145" t="s">
        <v>83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817</v>
      </c>
      <c r="BM133" s="145" t="s">
        <v>6730</v>
      </c>
    </row>
    <row r="134" spans="2:65" s="1" customFormat="1">
      <c r="B134" s="34"/>
      <c r="D134" s="147" t="s">
        <v>253</v>
      </c>
      <c r="F134" s="148" t="s">
        <v>2475</v>
      </c>
      <c r="I134" s="149"/>
      <c r="L134" s="34"/>
      <c r="M134" s="150"/>
      <c r="T134" s="55"/>
      <c r="AT134" s="18" t="s">
        <v>253</v>
      </c>
      <c r="AU134" s="18" t="s">
        <v>83</v>
      </c>
    </row>
    <row r="135" spans="2:65" s="1" customFormat="1" ht="16.5" customHeight="1">
      <c r="B135" s="34"/>
      <c r="C135" s="175" t="s">
        <v>372</v>
      </c>
      <c r="D135" s="175" t="s">
        <v>373</v>
      </c>
      <c r="E135" s="176" t="s">
        <v>2477</v>
      </c>
      <c r="F135" s="177" t="s">
        <v>2478</v>
      </c>
      <c r="G135" s="178" t="s">
        <v>507</v>
      </c>
      <c r="H135" s="179">
        <v>4</v>
      </c>
      <c r="I135" s="180"/>
      <c r="J135" s="181">
        <f>ROUND(I135*H135,2)</f>
        <v>0</v>
      </c>
      <c r="K135" s="177" t="s">
        <v>6727</v>
      </c>
      <c r="L135" s="182"/>
      <c r="M135" s="183" t="s">
        <v>29</v>
      </c>
      <c r="N135" s="184" t="s">
        <v>46</v>
      </c>
      <c r="P135" s="143">
        <f>O135*H135</f>
        <v>0</v>
      </c>
      <c r="Q135" s="143">
        <v>4.4999999999999999E-4</v>
      </c>
      <c r="R135" s="143">
        <f>Q135*H135</f>
        <v>1.8E-3</v>
      </c>
      <c r="S135" s="143">
        <v>0</v>
      </c>
      <c r="T135" s="144">
        <f>S135*H135</f>
        <v>0</v>
      </c>
      <c r="AR135" s="145" t="s">
        <v>817</v>
      </c>
      <c r="AT135" s="145" t="s">
        <v>373</v>
      </c>
      <c r="AU135" s="145" t="s">
        <v>83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817</v>
      </c>
      <c r="BM135" s="145" t="s">
        <v>6731</v>
      </c>
    </row>
    <row r="136" spans="2:65" s="1" customFormat="1">
      <c r="B136" s="34"/>
      <c r="D136" s="147" t="s">
        <v>253</v>
      </c>
      <c r="F136" s="148" t="s">
        <v>2478</v>
      </c>
      <c r="I136" s="149"/>
      <c r="L136" s="34"/>
      <c r="M136" s="150"/>
      <c r="T136" s="55"/>
      <c r="AT136" s="18" t="s">
        <v>253</v>
      </c>
      <c r="AU136" s="18" t="s">
        <v>83</v>
      </c>
    </row>
    <row r="137" spans="2:65" s="1" customFormat="1" ht="24.2" customHeight="1">
      <c r="B137" s="34"/>
      <c r="C137" s="134" t="s">
        <v>378</v>
      </c>
      <c r="D137" s="134" t="s">
        <v>246</v>
      </c>
      <c r="E137" s="135" t="s">
        <v>2480</v>
      </c>
      <c r="F137" s="136" t="s">
        <v>2481</v>
      </c>
      <c r="G137" s="137" t="s">
        <v>507</v>
      </c>
      <c r="H137" s="138">
        <v>1</v>
      </c>
      <c r="I137" s="139"/>
      <c r="J137" s="140">
        <f>ROUND(I137*H137,2)</f>
        <v>0</v>
      </c>
      <c r="K137" s="136" t="s">
        <v>250</v>
      </c>
      <c r="L137" s="34"/>
      <c r="M137" s="141" t="s">
        <v>29</v>
      </c>
      <c r="N137" s="142" t="s">
        <v>46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673</v>
      </c>
      <c r="AT137" s="145" t="s">
        <v>246</v>
      </c>
      <c r="AU137" s="145" t="s">
        <v>83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673</v>
      </c>
      <c r="BM137" s="145" t="s">
        <v>6732</v>
      </c>
    </row>
    <row r="138" spans="2:65" s="1" customFormat="1" ht="19.5">
      <c r="B138" s="34"/>
      <c r="D138" s="147" t="s">
        <v>253</v>
      </c>
      <c r="F138" s="148" t="s">
        <v>2483</v>
      </c>
      <c r="I138" s="149"/>
      <c r="L138" s="34"/>
      <c r="M138" s="150"/>
      <c r="T138" s="55"/>
      <c r="AT138" s="18" t="s">
        <v>253</v>
      </c>
      <c r="AU138" s="18" t="s">
        <v>83</v>
      </c>
    </row>
    <row r="139" spans="2:65" s="1" customFormat="1">
      <c r="B139" s="34"/>
      <c r="D139" s="151" t="s">
        <v>255</v>
      </c>
      <c r="F139" s="152" t="s">
        <v>2484</v>
      </c>
      <c r="I139" s="149"/>
      <c r="L139" s="34"/>
      <c r="M139" s="150"/>
      <c r="T139" s="55"/>
      <c r="AT139" s="18" t="s">
        <v>255</v>
      </c>
      <c r="AU139" s="18" t="s">
        <v>83</v>
      </c>
    </row>
    <row r="140" spans="2:65" s="1" customFormat="1" ht="24.2" customHeight="1">
      <c r="B140" s="34"/>
      <c r="C140" s="134" t="s">
        <v>385</v>
      </c>
      <c r="D140" s="134" t="s">
        <v>246</v>
      </c>
      <c r="E140" s="135" t="s">
        <v>2485</v>
      </c>
      <c r="F140" s="136" t="s">
        <v>2486</v>
      </c>
      <c r="G140" s="137" t="s">
        <v>591</v>
      </c>
      <c r="H140" s="138">
        <v>20</v>
      </c>
      <c r="I140" s="139"/>
      <c r="J140" s="140">
        <f>ROUND(I140*H140,2)</f>
        <v>0</v>
      </c>
      <c r="K140" s="136" t="s">
        <v>250</v>
      </c>
      <c r="L140" s="34"/>
      <c r="M140" s="141" t="s">
        <v>29</v>
      </c>
      <c r="N140" s="142" t="s">
        <v>46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673</v>
      </c>
      <c r="AT140" s="145" t="s">
        <v>246</v>
      </c>
      <c r="AU140" s="145" t="s">
        <v>83</v>
      </c>
      <c r="AY140" s="18" t="s">
        <v>244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83</v>
      </c>
      <c r="BK140" s="146">
        <f>ROUND(I140*H140,2)</f>
        <v>0</v>
      </c>
      <c r="BL140" s="18" t="s">
        <v>673</v>
      </c>
      <c r="BM140" s="145" t="s">
        <v>6733</v>
      </c>
    </row>
    <row r="141" spans="2:65" s="1" customFormat="1" ht="19.5">
      <c r="B141" s="34"/>
      <c r="D141" s="147" t="s">
        <v>253</v>
      </c>
      <c r="F141" s="148" t="s">
        <v>2488</v>
      </c>
      <c r="I141" s="149"/>
      <c r="L141" s="34"/>
      <c r="M141" s="150"/>
      <c r="T141" s="55"/>
      <c r="AT141" s="18" t="s">
        <v>253</v>
      </c>
      <c r="AU141" s="18" t="s">
        <v>83</v>
      </c>
    </row>
    <row r="142" spans="2:65" s="1" customFormat="1">
      <c r="B142" s="34"/>
      <c r="D142" s="151" t="s">
        <v>255</v>
      </c>
      <c r="F142" s="152" t="s">
        <v>2489</v>
      </c>
      <c r="I142" s="149"/>
      <c r="L142" s="34"/>
      <c r="M142" s="150"/>
      <c r="T142" s="55"/>
      <c r="AT142" s="18" t="s">
        <v>255</v>
      </c>
      <c r="AU142" s="18" t="s">
        <v>83</v>
      </c>
    </row>
    <row r="143" spans="2:65" s="1" customFormat="1" ht="16.5" customHeight="1">
      <c r="B143" s="34"/>
      <c r="C143" s="175" t="s">
        <v>7</v>
      </c>
      <c r="D143" s="175" t="s">
        <v>373</v>
      </c>
      <c r="E143" s="176" t="s">
        <v>2490</v>
      </c>
      <c r="F143" s="177" t="s">
        <v>3860</v>
      </c>
      <c r="G143" s="178" t="s">
        <v>591</v>
      </c>
      <c r="H143" s="179">
        <v>20</v>
      </c>
      <c r="I143" s="180"/>
      <c r="J143" s="181">
        <f>ROUND(I143*H143,2)</f>
        <v>0</v>
      </c>
      <c r="K143" s="177" t="s">
        <v>250</v>
      </c>
      <c r="L143" s="182"/>
      <c r="M143" s="183" t="s">
        <v>29</v>
      </c>
      <c r="N143" s="184" t="s">
        <v>46</v>
      </c>
      <c r="P143" s="143">
        <f>O143*H143</f>
        <v>0</v>
      </c>
      <c r="Q143" s="143">
        <v>1.7000000000000001E-4</v>
      </c>
      <c r="R143" s="143">
        <f>Q143*H143</f>
        <v>3.4000000000000002E-3</v>
      </c>
      <c r="S143" s="143">
        <v>0</v>
      </c>
      <c r="T143" s="144">
        <f>S143*H143</f>
        <v>0</v>
      </c>
      <c r="AR143" s="145" t="s">
        <v>817</v>
      </c>
      <c r="AT143" s="145" t="s">
        <v>373</v>
      </c>
      <c r="AU143" s="145" t="s">
        <v>83</v>
      </c>
      <c r="AY143" s="18" t="s">
        <v>244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83</v>
      </c>
      <c r="BK143" s="146">
        <f>ROUND(I143*H143,2)</f>
        <v>0</v>
      </c>
      <c r="BL143" s="18" t="s">
        <v>817</v>
      </c>
      <c r="BM143" s="145" t="s">
        <v>6734</v>
      </c>
    </row>
    <row r="144" spans="2:65" s="1" customFormat="1">
      <c r="B144" s="34"/>
      <c r="D144" s="147" t="s">
        <v>253</v>
      </c>
      <c r="F144" s="148" t="s">
        <v>3860</v>
      </c>
      <c r="I144" s="149"/>
      <c r="L144" s="34"/>
      <c r="M144" s="150"/>
      <c r="T144" s="55"/>
      <c r="AT144" s="18" t="s">
        <v>253</v>
      </c>
      <c r="AU144" s="18" t="s">
        <v>83</v>
      </c>
    </row>
    <row r="145" spans="2:65" s="1" customFormat="1" ht="24.2" customHeight="1">
      <c r="B145" s="34"/>
      <c r="C145" s="134" t="s">
        <v>399</v>
      </c>
      <c r="D145" s="134" t="s">
        <v>246</v>
      </c>
      <c r="E145" s="135" t="s">
        <v>2494</v>
      </c>
      <c r="F145" s="136" t="s">
        <v>2495</v>
      </c>
      <c r="G145" s="137" t="s">
        <v>591</v>
      </c>
      <c r="H145" s="138">
        <v>110</v>
      </c>
      <c r="I145" s="139"/>
      <c r="J145" s="140">
        <f>ROUND(I145*H145,2)</f>
        <v>0</v>
      </c>
      <c r="K145" s="136" t="s">
        <v>250</v>
      </c>
      <c r="L145" s="34"/>
      <c r="M145" s="141" t="s">
        <v>29</v>
      </c>
      <c r="N145" s="142" t="s">
        <v>46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673</v>
      </c>
      <c r="AT145" s="145" t="s">
        <v>246</v>
      </c>
      <c r="AU145" s="145" t="s">
        <v>83</v>
      </c>
      <c r="AY145" s="18" t="s">
        <v>244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83</v>
      </c>
      <c r="BK145" s="146">
        <f>ROUND(I145*H145,2)</f>
        <v>0</v>
      </c>
      <c r="BL145" s="18" t="s">
        <v>673</v>
      </c>
      <c r="BM145" s="145" t="s">
        <v>6735</v>
      </c>
    </row>
    <row r="146" spans="2:65" s="1" customFormat="1" ht="19.5">
      <c r="B146" s="34"/>
      <c r="D146" s="147" t="s">
        <v>253</v>
      </c>
      <c r="F146" s="148" t="s">
        <v>2497</v>
      </c>
      <c r="I146" s="149"/>
      <c r="L146" s="34"/>
      <c r="M146" s="150"/>
      <c r="T146" s="55"/>
      <c r="AT146" s="18" t="s">
        <v>253</v>
      </c>
      <c r="AU146" s="18" t="s">
        <v>83</v>
      </c>
    </row>
    <row r="147" spans="2:65" s="1" customFormat="1">
      <c r="B147" s="34"/>
      <c r="D147" s="151" t="s">
        <v>255</v>
      </c>
      <c r="F147" s="152" t="s">
        <v>2498</v>
      </c>
      <c r="I147" s="149"/>
      <c r="L147" s="34"/>
      <c r="M147" s="150"/>
      <c r="T147" s="55"/>
      <c r="AT147" s="18" t="s">
        <v>255</v>
      </c>
      <c r="AU147" s="18" t="s">
        <v>83</v>
      </c>
    </row>
    <row r="148" spans="2:65" s="1" customFormat="1" ht="16.5" customHeight="1">
      <c r="B148" s="34"/>
      <c r="C148" s="175" t="s">
        <v>406</v>
      </c>
      <c r="D148" s="175" t="s">
        <v>373</v>
      </c>
      <c r="E148" s="176" t="s">
        <v>6736</v>
      </c>
      <c r="F148" s="177" t="s">
        <v>3863</v>
      </c>
      <c r="G148" s="178" t="s">
        <v>2501</v>
      </c>
      <c r="H148" s="179">
        <v>0.05</v>
      </c>
      <c r="I148" s="180"/>
      <c r="J148" s="181">
        <f>ROUND(I148*H148,2)</f>
        <v>0</v>
      </c>
      <c r="K148" s="177" t="s">
        <v>29</v>
      </c>
      <c r="L148" s="182"/>
      <c r="M148" s="183" t="s">
        <v>29</v>
      </c>
      <c r="N148" s="184" t="s">
        <v>46</v>
      </c>
      <c r="P148" s="143">
        <f>O148*H148</f>
        <v>0</v>
      </c>
      <c r="Q148" s="143">
        <v>0.9</v>
      </c>
      <c r="R148" s="143">
        <f>Q148*H148</f>
        <v>4.5000000000000005E-2</v>
      </c>
      <c r="S148" s="143">
        <v>0</v>
      </c>
      <c r="T148" s="144">
        <f>S148*H148</f>
        <v>0</v>
      </c>
      <c r="AR148" s="145" t="s">
        <v>817</v>
      </c>
      <c r="AT148" s="145" t="s">
        <v>373</v>
      </c>
      <c r="AU148" s="145" t="s">
        <v>83</v>
      </c>
      <c r="AY148" s="18" t="s">
        <v>244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83</v>
      </c>
      <c r="BK148" s="146">
        <f>ROUND(I148*H148,2)</f>
        <v>0</v>
      </c>
      <c r="BL148" s="18" t="s">
        <v>817</v>
      </c>
      <c r="BM148" s="145" t="s">
        <v>6737</v>
      </c>
    </row>
    <row r="149" spans="2:65" s="1" customFormat="1">
      <c r="B149" s="34"/>
      <c r="D149" s="147" t="s">
        <v>253</v>
      </c>
      <c r="F149" s="148" t="s">
        <v>3863</v>
      </c>
      <c r="I149" s="149"/>
      <c r="L149" s="34"/>
      <c r="M149" s="150"/>
      <c r="T149" s="55"/>
      <c r="AT149" s="18" t="s">
        <v>253</v>
      </c>
      <c r="AU149" s="18" t="s">
        <v>83</v>
      </c>
    </row>
    <row r="150" spans="2:65" s="12" customFormat="1">
      <c r="B150" s="153"/>
      <c r="D150" s="147" t="s">
        <v>262</v>
      </c>
      <c r="F150" s="155" t="s">
        <v>6738</v>
      </c>
      <c r="H150" s="156">
        <v>0.05</v>
      </c>
      <c r="I150" s="157"/>
      <c r="L150" s="153"/>
      <c r="M150" s="158"/>
      <c r="T150" s="159"/>
      <c r="AT150" s="154" t="s">
        <v>262</v>
      </c>
      <c r="AU150" s="154" t="s">
        <v>83</v>
      </c>
      <c r="AV150" s="12" t="s">
        <v>21</v>
      </c>
      <c r="AW150" s="12" t="s">
        <v>4</v>
      </c>
      <c r="AX150" s="12" t="s">
        <v>83</v>
      </c>
      <c r="AY150" s="154" t="s">
        <v>244</v>
      </c>
    </row>
    <row r="151" spans="2:65" s="1" customFormat="1" ht="16.5" customHeight="1">
      <c r="B151" s="34"/>
      <c r="C151" s="175" t="s">
        <v>413</v>
      </c>
      <c r="D151" s="175" t="s">
        <v>373</v>
      </c>
      <c r="E151" s="176" t="s">
        <v>2499</v>
      </c>
      <c r="F151" s="177" t="s">
        <v>3863</v>
      </c>
      <c r="G151" s="178" t="s">
        <v>2501</v>
      </c>
      <c r="H151" s="179">
        <v>0.11</v>
      </c>
      <c r="I151" s="180"/>
      <c r="J151" s="181">
        <f>ROUND(I151*H151,2)</f>
        <v>0</v>
      </c>
      <c r="K151" s="177" t="s">
        <v>29</v>
      </c>
      <c r="L151" s="182"/>
      <c r="M151" s="183" t="s">
        <v>29</v>
      </c>
      <c r="N151" s="184" t="s">
        <v>46</v>
      </c>
      <c r="P151" s="143">
        <f>O151*H151</f>
        <v>0</v>
      </c>
      <c r="Q151" s="143">
        <v>0.9</v>
      </c>
      <c r="R151" s="143">
        <f>Q151*H151</f>
        <v>9.9000000000000005E-2</v>
      </c>
      <c r="S151" s="143">
        <v>0</v>
      </c>
      <c r="T151" s="144">
        <f>S151*H151</f>
        <v>0</v>
      </c>
      <c r="AR151" s="145" t="s">
        <v>817</v>
      </c>
      <c r="AT151" s="145" t="s">
        <v>373</v>
      </c>
      <c r="AU151" s="145" t="s">
        <v>83</v>
      </c>
      <c r="AY151" s="18" t="s">
        <v>244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83</v>
      </c>
      <c r="BK151" s="146">
        <f>ROUND(I151*H151,2)</f>
        <v>0</v>
      </c>
      <c r="BL151" s="18" t="s">
        <v>817</v>
      </c>
      <c r="BM151" s="145" t="s">
        <v>6739</v>
      </c>
    </row>
    <row r="152" spans="2:65" s="1" customFormat="1">
      <c r="B152" s="34"/>
      <c r="D152" s="147" t="s">
        <v>253</v>
      </c>
      <c r="F152" s="148" t="s">
        <v>3863</v>
      </c>
      <c r="I152" s="149"/>
      <c r="L152" s="34"/>
      <c r="M152" s="150"/>
      <c r="T152" s="55"/>
      <c r="AT152" s="18" t="s">
        <v>253</v>
      </c>
      <c r="AU152" s="18" t="s">
        <v>83</v>
      </c>
    </row>
    <row r="153" spans="2:65" s="12" customFormat="1">
      <c r="B153" s="153"/>
      <c r="D153" s="147" t="s">
        <v>262</v>
      </c>
      <c r="F153" s="155" t="s">
        <v>6740</v>
      </c>
      <c r="H153" s="156">
        <v>0.11</v>
      </c>
      <c r="I153" s="157"/>
      <c r="L153" s="153"/>
      <c r="M153" s="158"/>
      <c r="T153" s="159"/>
      <c r="AT153" s="154" t="s">
        <v>262</v>
      </c>
      <c r="AU153" s="154" t="s">
        <v>83</v>
      </c>
      <c r="AV153" s="12" t="s">
        <v>21</v>
      </c>
      <c r="AW153" s="12" t="s">
        <v>4</v>
      </c>
      <c r="AX153" s="12" t="s">
        <v>83</v>
      </c>
      <c r="AY153" s="154" t="s">
        <v>244</v>
      </c>
    </row>
    <row r="154" spans="2:65" s="1" customFormat="1" ht="16.5" customHeight="1">
      <c r="B154" s="34"/>
      <c r="C154" s="134" t="s">
        <v>421</v>
      </c>
      <c r="D154" s="134" t="s">
        <v>246</v>
      </c>
      <c r="E154" s="135" t="s">
        <v>2504</v>
      </c>
      <c r="F154" s="136" t="s">
        <v>2505</v>
      </c>
      <c r="G154" s="137" t="s">
        <v>507</v>
      </c>
      <c r="H154" s="138">
        <v>10</v>
      </c>
      <c r="I154" s="139"/>
      <c r="J154" s="140">
        <f>ROUND(I154*H154,2)</f>
        <v>0</v>
      </c>
      <c r="K154" s="136" t="s">
        <v>6741</v>
      </c>
      <c r="L154" s="34"/>
      <c r="M154" s="141" t="s">
        <v>29</v>
      </c>
      <c r="N154" s="142" t="s">
        <v>46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673</v>
      </c>
      <c r="AT154" s="145" t="s">
        <v>246</v>
      </c>
      <c r="AU154" s="145" t="s">
        <v>83</v>
      </c>
      <c r="AY154" s="18" t="s">
        <v>244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83</v>
      </c>
      <c r="BK154" s="146">
        <f>ROUND(I154*H154,2)</f>
        <v>0</v>
      </c>
      <c r="BL154" s="18" t="s">
        <v>673</v>
      </c>
      <c r="BM154" s="145" t="s">
        <v>6742</v>
      </c>
    </row>
    <row r="155" spans="2:65" s="1" customFormat="1">
      <c r="B155" s="34"/>
      <c r="D155" s="147" t="s">
        <v>253</v>
      </c>
      <c r="F155" s="148" t="s">
        <v>2505</v>
      </c>
      <c r="I155" s="149"/>
      <c r="L155" s="34"/>
      <c r="M155" s="150"/>
      <c r="T155" s="55"/>
      <c r="AT155" s="18" t="s">
        <v>253</v>
      </c>
      <c r="AU155" s="18" t="s">
        <v>83</v>
      </c>
    </row>
    <row r="156" spans="2:65" s="1" customFormat="1" ht="16.5" customHeight="1">
      <c r="B156" s="34"/>
      <c r="C156" s="134" t="s">
        <v>427</v>
      </c>
      <c r="D156" s="134" t="s">
        <v>246</v>
      </c>
      <c r="E156" s="135" t="s">
        <v>2507</v>
      </c>
      <c r="F156" s="136" t="s">
        <v>2508</v>
      </c>
      <c r="G156" s="137" t="s">
        <v>507</v>
      </c>
      <c r="H156" s="138">
        <v>2</v>
      </c>
      <c r="I156" s="139"/>
      <c r="J156" s="140">
        <f>ROUND(I156*H156,2)</f>
        <v>0</v>
      </c>
      <c r="K156" s="136" t="s">
        <v>250</v>
      </c>
      <c r="L156" s="34"/>
      <c r="M156" s="141" t="s">
        <v>29</v>
      </c>
      <c r="N156" s="142" t="s">
        <v>46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673</v>
      </c>
      <c r="AT156" s="145" t="s">
        <v>246</v>
      </c>
      <c r="AU156" s="145" t="s">
        <v>83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673</v>
      </c>
      <c r="BM156" s="145" t="s">
        <v>6743</v>
      </c>
    </row>
    <row r="157" spans="2:65" s="1" customFormat="1">
      <c r="B157" s="34"/>
      <c r="D157" s="147" t="s">
        <v>253</v>
      </c>
      <c r="F157" s="148" t="s">
        <v>2510</v>
      </c>
      <c r="I157" s="149"/>
      <c r="L157" s="34"/>
      <c r="M157" s="150"/>
      <c r="T157" s="55"/>
      <c r="AT157" s="18" t="s">
        <v>253</v>
      </c>
      <c r="AU157" s="18" t="s">
        <v>83</v>
      </c>
    </row>
    <row r="158" spans="2:65" s="1" customFormat="1">
      <c r="B158" s="34"/>
      <c r="D158" s="151" t="s">
        <v>255</v>
      </c>
      <c r="F158" s="152" t="s">
        <v>2511</v>
      </c>
      <c r="I158" s="149"/>
      <c r="L158" s="34"/>
      <c r="M158" s="150"/>
      <c r="T158" s="55"/>
      <c r="AT158" s="18" t="s">
        <v>255</v>
      </c>
      <c r="AU158" s="18" t="s">
        <v>83</v>
      </c>
    </row>
    <row r="159" spans="2:65" s="1" customFormat="1" ht="16.5" customHeight="1">
      <c r="B159" s="34"/>
      <c r="C159" s="134" t="s">
        <v>434</v>
      </c>
      <c r="D159" s="134" t="s">
        <v>246</v>
      </c>
      <c r="E159" s="135" t="s">
        <v>2512</v>
      </c>
      <c r="F159" s="136" t="s">
        <v>2513</v>
      </c>
      <c r="G159" s="137" t="s">
        <v>507</v>
      </c>
      <c r="H159" s="138">
        <v>2</v>
      </c>
      <c r="I159" s="139"/>
      <c r="J159" s="140">
        <f>ROUND(I159*H159,2)</f>
        <v>0</v>
      </c>
      <c r="K159" s="136" t="s">
        <v>29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673</v>
      </c>
      <c r="AT159" s="145" t="s">
        <v>246</v>
      </c>
      <c r="AU159" s="145" t="s">
        <v>83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673</v>
      </c>
      <c r="BM159" s="145" t="s">
        <v>6744</v>
      </c>
    </row>
    <row r="160" spans="2:65" s="1" customFormat="1">
      <c r="B160" s="34"/>
      <c r="D160" s="147" t="s">
        <v>253</v>
      </c>
      <c r="F160" s="148" t="s">
        <v>2515</v>
      </c>
      <c r="I160" s="149"/>
      <c r="L160" s="34"/>
      <c r="M160" s="150"/>
      <c r="T160" s="55"/>
      <c r="AT160" s="18" t="s">
        <v>253</v>
      </c>
      <c r="AU160" s="18" t="s">
        <v>83</v>
      </c>
    </row>
    <row r="161" spans="2:65" s="1" customFormat="1" ht="16.5" customHeight="1">
      <c r="B161" s="34"/>
      <c r="C161" s="175" t="s">
        <v>441</v>
      </c>
      <c r="D161" s="175" t="s">
        <v>373</v>
      </c>
      <c r="E161" s="176" t="s">
        <v>3142</v>
      </c>
      <c r="F161" s="177" t="s">
        <v>3868</v>
      </c>
      <c r="G161" s="178" t="s">
        <v>507</v>
      </c>
      <c r="H161" s="179">
        <v>2</v>
      </c>
      <c r="I161" s="180"/>
      <c r="J161" s="181">
        <f>ROUND(I161*H161,2)</f>
        <v>0</v>
      </c>
      <c r="K161" s="177" t="s">
        <v>29</v>
      </c>
      <c r="L161" s="182"/>
      <c r="M161" s="183" t="s">
        <v>29</v>
      </c>
      <c r="N161" s="184" t="s">
        <v>46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2467</v>
      </c>
      <c r="AT161" s="145" t="s">
        <v>373</v>
      </c>
      <c r="AU161" s="145" t="s">
        <v>83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673</v>
      </c>
      <c r="BM161" s="145" t="s">
        <v>6745</v>
      </c>
    </row>
    <row r="162" spans="2:65" s="1" customFormat="1">
      <c r="B162" s="34"/>
      <c r="D162" s="147" t="s">
        <v>253</v>
      </c>
      <c r="F162" s="148" t="s">
        <v>3868</v>
      </c>
      <c r="I162" s="149"/>
      <c r="L162" s="34"/>
      <c r="M162" s="150"/>
      <c r="T162" s="55"/>
      <c r="AT162" s="18" t="s">
        <v>253</v>
      </c>
      <c r="AU162" s="18" t="s">
        <v>83</v>
      </c>
    </row>
    <row r="163" spans="2:65" s="1" customFormat="1" ht="16.5" customHeight="1">
      <c r="B163" s="34"/>
      <c r="C163" s="134" t="s">
        <v>448</v>
      </c>
      <c r="D163" s="134" t="s">
        <v>246</v>
      </c>
      <c r="E163" s="135" t="s">
        <v>2525</v>
      </c>
      <c r="F163" s="136" t="s">
        <v>2526</v>
      </c>
      <c r="G163" s="137" t="s">
        <v>2527</v>
      </c>
      <c r="H163" s="138">
        <v>2</v>
      </c>
      <c r="I163" s="139"/>
      <c r="J163" s="140">
        <f>ROUND(I163*H163,2)</f>
        <v>0</v>
      </c>
      <c r="K163" s="136" t="s">
        <v>29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673</v>
      </c>
      <c r="AT163" s="145" t="s">
        <v>246</v>
      </c>
      <c r="AU163" s="145" t="s">
        <v>83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673</v>
      </c>
      <c r="BM163" s="145" t="s">
        <v>6746</v>
      </c>
    </row>
    <row r="164" spans="2:65" s="1" customFormat="1">
      <c r="B164" s="34"/>
      <c r="D164" s="147" t="s">
        <v>253</v>
      </c>
      <c r="F164" s="148" t="s">
        <v>2526</v>
      </c>
      <c r="I164" s="149"/>
      <c r="L164" s="34"/>
      <c r="M164" s="150"/>
      <c r="T164" s="55"/>
      <c r="AT164" s="18" t="s">
        <v>253</v>
      </c>
      <c r="AU164" s="18" t="s">
        <v>83</v>
      </c>
    </row>
    <row r="165" spans="2:65" s="1" customFormat="1" ht="16.5" customHeight="1">
      <c r="B165" s="34"/>
      <c r="C165" s="134" t="s">
        <v>455</v>
      </c>
      <c r="D165" s="134" t="s">
        <v>246</v>
      </c>
      <c r="E165" s="135" t="s">
        <v>2529</v>
      </c>
      <c r="F165" s="136" t="s">
        <v>2530</v>
      </c>
      <c r="G165" s="137" t="s">
        <v>2531</v>
      </c>
      <c r="H165" s="138">
        <v>1</v>
      </c>
      <c r="I165" s="139"/>
      <c r="J165" s="140">
        <f>ROUND(I165*H165,2)</f>
        <v>0</v>
      </c>
      <c r="K165" s="136" t="s">
        <v>29</v>
      </c>
      <c r="L165" s="34"/>
      <c r="M165" s="141" t="s">
        <v>29</v>
      </c>
      <c r="N165" s="142" t="s">
        <v>46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673</v>
      </c>
      <c r="AT165" s="145" t="s">
        <v>246</v>
      </c>
      <c r="AU165" s="145" t="s">
        <v>83</v>
      </c>
      <c r="AY165" s="18" t="s">
        <v>244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83</v>
      </c>
      <c r="BK165" s="146">
        <f>ROUND(I165*H165,2)</f>
        <v>0</v>
      </c>
      <c r="BL165" s="18" t="s">
        <v>673</v>
      </c>
      <c r="BM165" s="145" t="s">
        <v>6747</v>
      </c>
    </row>
    <row r="166" spans="2:65" s="1" customFormat="1">
      <c r="B166" s="34"/>
      <c r="D166" s="147" t="s">
        <v>253</v>
      </c>
      <c r="F166" s="148" t="s">
        <v>2530</v>
      </c>
      <c r="I166" s="149"/>
      <c r="L166" s="34"/>
      <c r="M166" s="150"/>
      <c r="T166" s="55"/>
      <c r="AT166" s="18" t="s">
        <v>253</v>
      </c>
      <c r="AU166" s="18" t="s">
        <v>83</v>
      </c>
    </row>
    <row r="167" spans="2:65" s="1" customFormat="1" ht="16.5" customHeight="1">
      <c r="B167" s="34"/>
      <c r="C167" s="134" t="s">
        <v>461</v>
      </c>
      <c r="D167" s="134" t="s">
        <v>246</v>
      </c>
      <c r="E167" s="135" t="s">
        <v>2533</v>
      </c>
      <c r="F167" s="136" t="s">
        <v>2534</v>
      </c>
      <c r="G167" s="137" t="s">
        <v>507</v>
      </c>
      <c r="H167" s="138">
        <v>1</v>
      </c>
      <c r="I167" s="139"/>
      <c r="J167" s="140">
        <f>ROUND(I167*H167,2)</f>
        <v>0</v>
      </c>
      <c r="K167" s="136" t="s">
        <v>29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673</v>
      </c>
      <c r="AT167" s="145" t="s">
        <v>246</v>
      </c>
      <c r="AU167" s="145" t="s">
        <v>83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673</v>
      </c>
      <c r="BM167" s="145" t="s">
        <v>6748</v>
      </c>
    </row>
    <row r="168" spans="2:65" s="1" customFormat="1">
      <c r="B168" s="34"/>
      <c r="D168" s="147" t="s">
        <v>253</v>
      </c>
      <c r="F168" s="148" t="s">
        <v>2536</v>
      </c>
      <c r="I168" s="149"/>
      <c r="L168" s="34"/>
      <c r="M168" s="150"/>
      <c r="T168" s="55"/>
      <c r="AT168" s="18" t="s">
        <v>253</v>
      </c>
      <c r="AU168" s="18" t="s">
        <v>83</v>
      </c>
    </row>
    <row r="169" spans="2:65" s="1" customFormat="1" ht="16.5" customHeight="1">
      <c r="B169" s="34"/>
      <c r="C169" s="134" t="s">
        <v>468</v>
      </c>
      <c r="D169" s="134" t="s">
        <v>246</v>
      </c>
      <c r="E169" s="135" t="s">
        <v>2537</v>
      </c>
      <c r="F169" s="136" t="s">
        <v>2534</v>
      </c>
      <c r="G169" s="137" t="s">
        <v>507</v>
      </c>
      <c r="H169" s="138">
        <v>2</v>
      </c>
      <c r="I169" s="139"/>
      <c r="J169" s="140">
        <f>ROUND(I169*H169,2)</f>
        <v>0</v>
      </c>
      <c r="K169" s="136" t="s">
        <v>29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673</v>
      </c>
      <c r="AT169" s="145" t="s">
        <v>246</v>
      </c>
      <c r="AU169" s="145" t="s">
        <v>83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673</v>
      </c>
      <c r="BM169" s="145" t="s">
        <v>6749</v>
      </c>
    </row>
    <row r="170" spans="2:65" s="1" customFormat="1">
      <c r="B170" s="34"/>
      <c r="D170" s="147" t="s">
        <v>253</v>
      </c>
      <c r="F170" s="148" t="s">
        <v>2536</v>
      </c>
      <c r="I170" s="149"/>
      <c r="L170" s="34"/>
      <c r="M170" s="150"/>
      <c r="T170" s="55"/>
      <c r="AT170" s="18" t="s">
        <v>253</v>
      </c>
      <c r="AU170" s="18" t="s">
        <v>83</v>
      </c>
    </row>
    <row r="171" spans="2:65" s="1" customFormat="1" ht="16.5" customHeight="1">
      <c r="B171" s="34"/>
      <c r="C171" s="175" t="s">
        <v>476</v>
      </c>
      <c r="D171" s="175" t="s">
        <v>373</v>
      </c>
      <c r="E171" s="176" t="s">
        <v>2539</v>
      </c>
      <c r="F171" s="177" t="s">
        <v>2540</v>
      </c>
      <c r="G171" s="178" t="s">
        <v>2531</v>
      </c>
      <c r="H171" s="179">
        <v>1</v>
      </c>
      <c r="I171" s="180"/>
      <c r="J171" s="181">
        <f>ROUND(I171*H171,2)</f>
        <v>0</v>
      </c>
      <c r="K171" s="177" t="s">
        <v>29</v>
      </c>
      <c r="L171" s="182"/>
      <c r="M171" s="183" t="s">
        <v>29</v>
      </c>
      <c r="N171" s="184" t="s">
        <v>46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2467</v>
      </c>
      <c r="AT171" s="145" t="s">
        <v>373</v>
      </c>
      <c r="AU171" s="145" t="s">
        <v>83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673</v>
      </c>
      <c r="BM171" s="145" t="s">
        <v>6750</v>
      </c>
    </row>
    <row r="172" spans="2:65" s="1" customFormat="1">
      <c r="B172" s="34"/>
      <c r="D172" s="147" t="s">
        <v>253</v>
      </c>
      <c r="F172" s="148" t="s">
        <v>2540</v>
      </c>
      <c r="I172" s="149"/>
      <c r="L172" s="34"/>
      <c r="M172" s="150"/>
      <c r="T172" s="55"/>
      <c r="AT172" s="18" t="s">
        <v>253</v>
      </c>
      <c r="AU172" s="18" t="s">
        <v>83</v>
      </c>
    </row>
    <row r="173" spans="2:65" s="1" customFormat="1" ht="16.5" customHeight="1">
      <c r="B173" s="34"/>
      <c r="C173" s="175" t="s">
        <v>483</v>
      </c>
      <c r="D173" s="175" t="s">
        <v>373</v>
      </c>
      <c r="E173" s="176" t="s">
        <v>3875</v>
      </c>
      <c r="F173" s="177" t="s">
        <v>2540</v>
      </c>
      <c r="G173" s="178" t="s">
        <v>507</v>
      </c>
      <c r="H173" s="179">
        <v>2</v>
      </c>
      <c r="I173" s="180"/>
      <c r="J173" s="181">
        <f>ROUND(I173*H173,2)</f>
        <v>0</v>
      </c>
      <c r="K173" s="177" t="s">
        <v>29</v>
      </c>
      <c r="L173" s="182"/>
      <c r="M173" s="183" t="s">
        <v>29</v>
      </c>
      <c r="N173" s="184" t="s">
        <v>46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2467</v>
      </c>
      <c r="AT173" s="145" t="s">
        <v>373</v>
      </c>
      <c r="AU173" s="145" t="s">
        <v>83</v>
      </c>
      <c r="AY173" s="18" t="s">
        <v>244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83</v>
      </c>
      <c r="BK173" s="146">
        <f>ROUND(I173*H173,2)</f>
        <v>0</v>
      </c>
      <c r="BL173" s="18" t="s">
        <v>673</v>
      </c>
      <c r="BM173" s="145" t="s">
        <v>6751</v>
      </c>
    </row>
    <row r="174" spans="2:65" s="1" customFormat="1">
      <c r="B174" s="34"/>
      <c r="D174" s="147" t="s">
        <v>253</v>
      </c>
      <c r="F174" s="148" t="s">
        <v>2540</v>
      </c>
      <c r="I174" s="149"/>
      <c r="L174" s="34"/>
      <c r="M174" s="150"/>
      <c r="T174" s="55"/>
      <c r="AT174" s="18" t="s">
        <v>253</v>
      </c>
      <c r="AU174" s="18" t="s">
        <v>83</v>
      </c>
    </row>
    <row r="175" spans="2:65" s="11" customFormat="1" ht="25.9" customHeight="1">
      <c r="B175" s="122"/>
      <c r="D175" s="123" t="s">
        <v>74</v>
      </c>
      <c r="E175" s="124" t="s">
        <v>2542</v>
      </c>
      <c r="F175" s="124" t="s">
        <v>2543</v>
      </c>
      <c r="I175" s="125"/>
      <c r="J175" s="126">
        <f>BK175</f>
        <v>0</v>
      </c>
      <c r="L175" s="122"/>
      <c r="M175" s="127"/>
      <c r="P175" s="128">
        <f>SUM(P176:P183)</f>
        <v>0</v>
      </c>
      <c r="R175" s="128">
        <f>SUM(R176:R183)</f>
        <v>2E-3</v>
      </c>
      <c r="T175" s="129">
        <f>SUM(T176:T183)</f>
        <v>0</v>
      </c>
      <c r="AR175" s="123" t="s">
        <v>264</v>
      </c>
      <c r="AT175" s="130" t="s">
        <v>74</v>
      </c>
      <c r="AU175" s="130" t="s">
        <v>75</v>
      </c>
      <c r="AY175" s="123" t="s">
        <v>244</v>
      </c>
      <c r="BK175" s="131">
        <f>SUM(BK176:BK183)</f>
        <v>0</v>
      </c>
    </row>
    <row r="176" spans="2:65" s="1" customFormat="1" ht="16.5" customHeight="1">
      <c r="B176" s="34"/>
      <c r="C176" s="134" t="s">
        <v>490</v>
      </c>
      <c r="D176" s="134" t="s">
        <v>246</v>
      </c>
      <c r="E176" s="135" t="s">
        <v>2544</v>
      </c>
      <c r="F176" s="136" t="s">
        <v>2545</v>
      </c>
      <c r="G176" s="137" t="s">
        <v>507</v>
      </c>
      <c r="H176" s="138">
        <v>2</v>
      </c>
      <c r="I176" s="139"/>
      <c r="J176" s="140">
        <f>ROUND(I176*H176,2)</f>
        <v>0</v>
      </c>
      <c r="K176" s="136" t="s">
        <v>250</v>
      </c>
      <c r="L176" s="34"/>
      <c r="M176" s="141" t="s">
        <v>29</v>
      </c>
      <c r="N176" s="142" t="s">
        <v>46</v>
      </c>
      <c r="P176" s="143">
        <f>O176*H176</f>
        <v>0</v>
      </c>
      <c r="Q176" s="143">
        <v>1E-3</v>
      </c>
      <c r="R176" s="143">
        <f>Q176*H176</f>
        <v>2E-3</v>
      </c>
      <c r="S176" s="143">
        <v>0</v>
      </c>
      <c r="T176" s="144">
        <f>S176*H176</f>
        <v>0</v>
      </c>
      <c r="AR176" s="145" t="s">
        <v>673</v>
      </c>
      <c r="AT176" s="145" t="s">
        <v>246</v>
      </c>
      <c r="AU176" s="145" t="s">
        <v>83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673</v>
      </c>
      <c r="BM176" s="145" t="s">
        <v>6752</v>
      </c>
    </row>
    <row r="177" spans="2:65" s="1" customFormat="1" ht="19.5">
      <c r="B177" s="34"/>
      <c r="D177" s="147" t="s">
        <v>253</v>
      </c>
      <c r="F177" s="148" t="s">
        <v>2547</v>
      </c>
      <c r="I177" s="149"/>
      <c r="L177" s="34"/>
      <c r="M177" s="150"/>
      <c r="T177" s="55"/>
      <c r="AT177" s="18" t="s">
        <v>253</v>
      </c>
      <c r="AU177" s="18" t="s">
        <v>83</v>
      </c>
    </row>
    <row r="178" spans="2:65" s="1" customFormat="1">
      <c r="B178" s="34"/>
      <c r="D178" s="151" t="s">
        <v>255</v>
      </c>
      <c r="F178" s="152" t="s">
        <v>2548</v>
      </c>
      <c r="I178" s="149"/>
      <c r="L178" s="34"/>
      <c r="M178" s="150"/>
      <c r="T178" s="55"/>
      <c r="AT178" s="18" t="s">
        <v>255</v>
      </c>
      <c r="AU178" s="18" t="s">
        <v>83</v>
      </c>
    </row>
    <row r="179" spans="2:65" s="1" customFormat="1" ht="37.9" customHeight="1">
      <c r="B179" s="34"/>
      <c r="C179" s="134" t="s">
        <v>497</v>
      </c>
      <c r="D179" s="134" t="s">
        <v>246</v>
      </c>
      <c r="E179" s="135" t="s">
        <v>2549</v>
      </c>
      <c r="F179" s="136" t="s">
        <v>2550</v>
      </c>
      <c r="G179" s="137" t="s">
        <v>591</v>
      </c>
      <c r="H179" s="138">
        <v>155</v>
      </c>
      <c r="I179" s="139"/>
      <c r="J179" s="140">
        <f>ROUND(I179*H179,2)</f>
        <v>0</v>
      </c>
      <c r="K179" s="136" t="s">
        <v>6724</v>
      </c>
      <c r="L179" s="34"/>
      <c r="M179" s="141" t="s">
        <v>29</v>
      </c>
      <c r="N179" s="142" t="s">
        <v>46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673</v>
      </c>
      <c r="AT179" s="145" t="s">
        <v>246</v>
      </c>
      <c r="AU179" s="145" t="s">
        <v>83</v>
      </c>
      <c r="AY179" s="18" t="s">
        <v>244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83</v>
      </c>
      <c r="BK179" s="146">
        <f>ROUND(I179*H179,2)</f>
        <v>0</v>
      </c>
      <c r="BL179" s="18" t="s">
        <v>673</v>
      </c>
      <c r="BM179" s="145" t="s">
        <v>6753</v>
      </c>
    </row>
    <row r="180" spans="2:65" s="1" customFormat="1" ht="39">
      <c r="B180" s="34"/>
      <c r="D180" s="147" t="s">
        <v>253</v>
      </c>
      <c r="F180" s="148" t="s">
        <v>2552</v>
      </c>
      <c r="I180" s="149"/>
      <c r="L180" s="34"/>
      <c r="M180" s="150"/>
      <c r="T180" s="55"/>
      <c r="AT180" s="18" t="s">
        <v>253</v>
      </c>
      <c r="AU180" s="18" t="s">
        <v>83</v>
      </c>
    </row>
    <row r="181" spans="2:65" s="1" customFormat="1" ht="16.5" customHeight="1">
      <c r="B181" s="34"/>
      <c r="C181" s="134" t="s">
        <v>504</v>
      </c>
      <c r="D181" s="134" t="s">
        <v>246</v>
      </c>
      <c r="E181" s="135" t="s">
        <v>2553</v>
      </c>
      <c r="F181" s="136" t="s">
        <v>2554</v>
      </c>
      <c r="G181" s="137" t="s">
        <v>591</v>
      </c>
      <c r="H181" s="138">
        <v>155</v>
      </c>
      <c r="I181" s="139"/>
      <c r="J181" s="140">
        <f>ROUND(I181*H181,2)</f>
        <v>0</v>
      </c>
      <c r="K181" s="136" t="s">
        <v>250</v>
      </c>
      <c r="L181" s="34"/>
      <c r="M181" s="141" t="s">
        <v>29</v>
      </c>
      <c r="N181" s="142" t="s">
        <v>46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673</v>
      </c>
      <c r="AT181" s="145" t="s">
        <v>246</v>
      </c>
      <c r="AU181" s="145" t="s">
        <v>83</v>
      </c>
      <c r="AY181" s="18" t="s">
        <v>244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83</v>
      </c>
      <c r="BK181" s="146">
        <f>ROUND(I181*H181,2)</f>
        <v>0</v>
      </c>
      <c r="BL181" s="18" t="s">
        <v>673</v>
      </c>
      <c r="BM181" s="145" t="s">
        <v>6754</v>
      </c>
    </row>
    <row r="182" spans="2:65" s="1" customFormat="1" ht="29.25">
      <c r="B182" s="34"/>
      <c r="D182" s="147" t="s">
        <v>253</v>
      </c>
      <c r="F182" s="148" t="s">
        <v>2556</v>
      </c>
      <c r="I182" s="149"/>
      <c r="L182" s="34"/>
      <c r="M182" s="150"/>
      <c r="T182" s="55"/>
      <c r="AT182" s="18" t="s">
        <v>253</v>
      </c>
      <c r="AU182" s="18" t="s">
        <v>83</v>
      </c>
    </row>
    <row r="183" spans="2:65" s="1" customFormat="1">
      <c r="B183" s="34"/>
      <c r="D183" s="151" t="s">
        <v>255</v>
      </c>
      <c r="F183" s="152" t="s">
        <v>2557</v>
      </c>
      <c r="I183" s="149"/>
      <c r="L183" s="34"/>
      <c r="M183" s="150"/>
      <c r="T183" s="55"/>
      <c r="AT183" s="18" t="s">
        <v>255</v>
      </c>
      <c r="AU183" s="18" t="s">
        <v>83</v>
      </c>
    </row>
    <row r="184" spans="2:65" s="11" customFormat="1" ht="25.9" customHeight="1">
      <c r="B184" s="122"/>
      <c r="D184" s="123" t="s">
        <v>74</v>
      </c>
      <c r="E184" s="124" t="s">
        <v>2558</v>
      </c>
      <c r="F184" s="124" t="s">
        <v>2559</v>
      </c>
      <c r="I184" s="125"/>
      <c r="J184" s="126">
        <f>BK184</f>
        <v>0</v>
      </c>
      <c r="L184" s="122"/>
      <c r="M184" s="127"/>
      <c r="P184" s="128">
        <f>SUM(P185:P239)</f>
        <v>0</v>
      </c>
      <c r="R184" s="128">
        <f>SUM(R185:R239)</f>
        <v>9.0768100000000018</v>
      </c>
      <c r="T184" s="129">
        <f>SUM(T185:T239)</f>
        <v>0</v>
      </c>
      <c r="AR184" s="123" t="s">
        <v>264</v>
      </c>
      <c r="AT184" s="130" t="s">
        <v>74</v>
      </c>
      <c r="AU184" s="130" t="s">
        <v>75</v>
      </c>
      <c r="AY184" s="123" t="s">
        <v>244</v>
      </c>
      <c r="BK184" s="131">
        <f>SUM(BK185:BK239)</f>
        <v>0</v>
      </c>
    </row>
    <row r="185" spans="2:65" s="1" customFormat="1" ht="16.5" customHeight="1">
      <c r="B185" s="34"/>
      <c r="C185" s="134" t="s">
        <v>511</v>
      </c>
      <c r="D185" s="134" t="s">
        <v>246</v>
      </c>
      <c r="E185" s="135" t="s">
        <v>2560</v>
      </c>
      <c r="F185" s="136" t="s">
        <v>2561</v>
      </c>
      <c r="G185" s="137" t="s">
        <v>274</v>
      </c>
      <c r="H185" s="138">
        <v>1.5</v>
      </c>
      <c r="I185" s="139"/>
      <c r="J185" s="140">
        <f>ROUND(I185*H185,2)</f>
        <v>0</v>
      </c>
      <c r="K185" s="136" t="s">
        <v>6727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2.2563399999999998</v>
      </c>
      <c r="R185" s="143">
        <f>Q185*H185</f>
        <v>3.3845099999999997</v>
      </c>
      <c r="S185" s="143">
        <v>0</v>
      </c>
      <c r="T185" s="144">
        <f>S185*H185</f>
        <v>0</v>
      </c>
      <c r="AR185" s="145" t="s">
        <v>673</v>
      </c>
      <c r="AT185" s="145" t="s">
        <v>246</v>
      </c>
      <c r="AU185" s="145" t="s">
        <v>83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673</v>
      </c>
      <c r="BM185" s="145" t="s">
        <v>6755</v>
      </c>
    </row>
    <row r="186" spans="2:65" s="1" customFormat="1">
      <c r="B186" s="34"/>
      <c r="D186" s="147" t="s">
        <v>253</v>
      </c>
      <c r="F186" s="148" t="s">
        <v>2561</v>
      </c>
      <c r="I186" s="149"/>
      <c r="L186" s="34"/>
      <c r="M186" s="150"/>
      <c r="T186" s="55"/>
      <c r="AT186" s="18" t="s">
        <v>253</v>
      </c>
      <c r="AU186" s="18" t="s">
        <v>83</v>
      </c>
    </row>
    <row r="187" spans="2:65" s="1" customFormat="1" ht="21.75" customHeight="1">
      <c r="B187" s="34"/>
      <c r="C187" s="134" t="s">
        <v>518</v>
      </c>
      <c r="D187" s="134" t="s">
        <v>246</v>
      </c>
      <c r="E187" s="135" t="s">
        <v>2563</v>
      </c>
      <c r="F187" s="136" t="s">
        <v>2564</v>
      </c>
      <c r="G187" s="137" t="s">
        <v>274</v>
      </c>
      <c r="H187" s="138">
        <v>1</v>
      </c>
      <c r="I187" s="139"/>
      <c r="J187" s="140">
        <f>ROUND(I187*H187,2)</f>
        <v>0</v>
      </c>
      <c r="K187" s="136" t="s">
        <v>6756</v>
      </c>
      <c r="L187" s="34"/>
      <c r="M187" s="141" t="s">
        <v>29</v>
      </c>
      <c r="N187" s="142" t="s">
        <v>46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673</v>
      </c>
      <c r="AT187" s="145" t="s">
        <v>246</v>
      </c>
      <c r="AU187" s="145" t="s">
        <v>83</v>
      </c>
      <c r="AY187" s="18" t="s">
        <v>244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83</v>
      </c>
      <c r="BK187" s="146">
        <f>ROUND(I187*H187,2)</f>
        <v>0</v>
      </c>
      <c r="BL187" s="18" t="s">
        <v>673</v>
      </c>
      <c r="BM187" s="145" t="s">
        <v>6757</v>
      </c>
    </row>
    <row r="188" spans="2:65" s="1" customFormat="1">
      <c r="B188" s="34"/>
      <c r="D188" s="147" t="s">
        <v>253</v>
      </c>
      <c r="F188" s="148" t="s">
        <v>2566</v>
      </c>
      <c r="I188" s="149"/>
      <c r="L188" s="34"/>
      <c r="M188" s="150"/>
      <c r="T188" s="55"/>
      <c r="AT188" s="18" t="s">
        <v>253</v>
      </c>
      <c r="AU188" s="18" t="s">
        <v>83</v>
      </c>
    </row>
    <row r="189" spans="2:65" s="1" customFormat="1" ht="16.5" customHeight="1">
      <c r="B189" s="34"/>
      <c r="C189" s="134" t="s">
        <v>522</v>
      </c>
      <c r="D189" s="134" t="s">
        <v>246</v>
      </c>
      <c r="E189" s="135" t="s">
        <v>6758</v>
      </c>
      <c r="F189" s="136" t="s">
        <v>6759</v>
      </c>
      <c r="G189" s="137" t="s">
        <v>591</v>
      </c>
      <c r="H189" s="138">
        <v>20</v>
      </c>
      <c r="I189" s="139"/>
      <c r="J189" s="140">
        <f>ROUND(I189*H189,2)</f>
        <v>0</v>
      </c>
      <c r="K189" s="136" t="s">
        <v>250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673</v>
      </c>
      <c r="AT189" s="145" t="s">
        <v>246</v>
      </c>
      <c r="AU189" s="145" t="s">
        <v>83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673</v>
      </c>
      <c r="BM189" s="145" t="s">
        <v>6760</v>
      </c>
    </row>
    <row r="190" spans="2:65" s="1" customFormat="1" ht="19.5">
      <c r="B190" s="34"/>
      <c r="D190" s="147" t="s">
        <v>253</v>
      </c>
      <c r="F190" s="148" t="s">
        <v>6761</v>
      </c>
      <c r="I190" s="149"/>
      <c r="L190" s="34"/>
      <c r="M190" s="150"/>
      <c r="T190" s="55"/>
      <c r="AT190" s="18" t="s">
        <v>253</v>
      </c>
      <c r="AU190" s="18" t="s">
        <v>83</v>
      </c>
    </row>
    <row r="191" spans="2:65" s="1" customFormat="1">
      <c r="B191" s="34"/>
      <c r="D191" s="151" t="s">
        <v>255</v>
      </c>
      <c r="F191" s="152" t="s">
        <v>6762</v>
      </c>
      <c r="I191" s="149"/>
      <c r="L191" s="34"/>
      <c r="M191" s="150"/>
      <c r="T191" s="55"/>
      <c r="AT191" s="18" t="s">
        <v>255</v>
      </c>
      <c r="AU191" s="18" t="s">
        <v>83</v>
      </c>
    </row>
    <row r="192" spans="2:65" s="1" customFormat="1" ht="16.5" customHeight="1">
      <c r="B192" s="34"/>
      <c r="C192" s="134" t="s">
        <v>531</v>
      </c>
      <c r="D192" s="134" t="s">
        <v>246</v>
      </c>
      <c r="E192" s="135" t="s">
        <v>6763</v>
      </c>
      <c r="F192" s="136" t="s">
        <v>6764</v>
      </c>
      <c r="G192" s="137" t="s">
        <v>591</v>
      </c>
      <c r="H192" s="138">
        <v>1</v>
      </c>
      <c r="I192" s="139"/>
      <c r="J192" s="140">
        <f>ROUND(I192*H192,2)</f>
        <v>0</v>
      </c>
      <c r="K192" s="136" t="s">
        <v>250</v>
      </c>
      <c r="L192" s="34"/>
      <c r="M192" s="141" t="s">
        <v>29</v>
      </c>
      <c r="N192" s="142" t="s">
        <v>46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673</v>
      </c>
      <c r="AT192" s="145" t="s">
        <v>246</v>
      </c>
      <c r="AU192" s="145" t="s">
        <v>83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673</v>
      </c>
      <c r="BM192" s="145" t="s">
        <v>6765</v>
      </c>
    </row>
    <row r="193" spans="2:65" s="1" customFormat="1" ht="19.5">
      <c r="B193" s="34"/>
      <c r="D193" s="147" t="s">
        <v>253</v>
      </c>
      <c r="F193" s="148" t="s">
        <v>6766</v>
      </c>
      <c r="I193" s="149"/>
      <c r="L193" s="34"/>
      <c r="M193" s="150"/>
      <c r="T193" s="55"/>
      <c r="AT193" s="18" t="s">
        <v>253</v>
      </c>
      <c r="AU193" s="18" t="s">
        <v>83</v>
      </c>
    </row>
    <row r="194" spans="2:65" s="1" customFormat="1">
      <c r="B194" s="34"/>
      <c r="D194" s="151" t="s">
        <v>255</v>
      </c>
      <c r="F194" s="152" t="s">
        <v>6767</v>
      </c>
      <c r="I194" s="149"/>
      <c r="L194" s="34"/>
      <c r="M194" s="150"/>
      <c r="T194" s="55"/>
      <c r="AT194" s="18" t="s">
        <v>255</v>
      </c>
      <c r="AU194" s="18" t="s">
        <v>83</v>
      </c>
    </row>
    <row r="195" spans="2:65" s="1" customFormat="1" ht="16.5" customHeight="1">
      <c r="B195" s="34"/>
      <c r="C195" s="134" t="s">
        <v>535</v>
      </c>
      <c r="D195" s="134" t="s">
        <v>246</v>
      </c>
      <c r="E195" s="135" t="s">
        <v>6768</v>
      </c>
      <c r="F195" s="136" t="s">
        <v>6769</v>
      </c>
      <c r="G195" s="137" t="s">
        <v>591</v>
      </c>
      <c r="H195" s="138">
        <v>20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673</v>
      </c>
      <c r="AT195" s="145" t="s">
        <v>246</v>
      </c>
      <c r="AU195" s="145" t="s">
        <v>83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673</v>
      </c>
      <c r="BM195" s="145" t="s">
        <v>6770</v>
      </c>
    </row>
    <row r="196" spans="2:65" s="1" customFormat="1">
      <c r="B196" s="34"/>
      <c r="D196" s="147" t="s">
        <v>253</v>
      </c>
      <c r="F196" s="148" t="s">
        <v>6771</v>
      </c>
      <c r="I196" s="149"/>
      <c r="L196" s="34"/>
      <c r="M196" s="150"/>
      <c r="T196" s="55"/>
      <c r="AT196" s="18" t="s">
        <v>253</v>
      </c>
      <c r="AU196" s="18" t="s">
        <v>83</v>
      </c>
    </row>
    <row r="197" spans="2:65" s="1" customFormat="1">
      <c r="B197" s="34"/>
      <c r="D197" s="151" t="s">
        <v>255</v>
      </c>
      <c r="F197" s="152" t="s">
        <v>6772</v>
      </c>
      <c r="I197" s="149"/>
      <c r="L197" s="34"/>
      <c r="M197" s="150"/>
      <c r="T197" s="55"/>
      <c r="AT197" s="18" t="s">
        <v>255</v>
      </c>
      <c r="AU197" s="18" t="s">
        <v>83</v>
      </c>
    </row>
    <row r="198" spans="2:65" s="1" customFormat="1" ht="24.2" customHeight="1">
      <c r="B198" s="34"/>
      <c r="C198" s="134" t="s">
        <v>539</v>
      </c>
      <c r="D198" s="134" t="s">
        <v>246</v>
      </c>
      <c r="E198" s="135" t="s">
        <v>2573</v>
      </c>
      <c r="F198" s="136" t="s">
        <v>2574</v>
      </c>
      <c r="G198" s="137" t="s">
        <v>507</v>
      </c>
      <c r="H198" s="138">
        <v>1</v>
      </c>
      <c r="I198" s="139"/>
      <c r="J198" s="140">
        <f>ROUND(I198*H198,2)</f>
        <v>0</v>
      </c>
      <c r="K198" s="136" t="s">
        <v>6727</v>
      </c>
      <c r="L198" s="34"/>
      <c r="M198" s="141" t="s">
        <v>29</v>
      </c>
      <c r="N198" s="142" t="s">
        <v>46</v>
      </c>
      <c r="P198" s="143">
        <f>O198*H198</f>
        <v>0</v>
      </c>
      <c r="Q198" s="143">
        <v>3.8E-3</v>
      </c>
      <c r="R198" s="143">
        <f>Q198*H198</f>
        <v>3.8E-3</v>
      </c>
      <c r="S198" s="143">
        <v>0</v>
      </c>
      <c r="T198" s="144">
        <f>S198*H198</f>
        <v>0</v>
      </c>
      <c r="AR198" s="145" t="s">
        <v>673</v>
      </c>
      <c r="AT198" s="145" t="s">
        <v>246</v>
      </c>
      <c r="AU198" s="145" t="s">
        <v>83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673</v>
      </c>
      <c r="BM198" s="145" t="s">
        <v>6773</v>
      </c>
    </row>
    <row r="199" spans="2:65" s="1" customFormat="1">
      <c r="B199" s="34"/>
      <c r="D199" s="147" t="s">
        <v>253</v>
      </c>
      <c r="F199" s="148" t="s">
        <v>2574</v>
      </c>
      <c r="I199" s="149"/>
      <c r="L199" s="34"/>
      <c r="M199" s="150"/>
      <c r="T199" s="55"/>
      <c r="AT199" s="18" t="s">
        <v>253</v>
      </c>
      <c r="AU199" s="18" t="s">
        <v>83</v>
      </c>
    </row>
    <row r="200" spans="2:65" s="1" customFormat="1" ht="24.2" customHeight="1">
      <c r="B200" s="34"/>
      <c r="C200" s="134" t="s">
        <v>543</v>
      </c>
      <c r="D200" s="134" t="s">
        <v>246</v>
      </c>
      <c r="E200" s="135" t="s">
        <v>2576</v>
      </c>
      <c r="F200" s="136" t="s">
        <v>2577</v>
      </c>
      <c r="G200" s="137" t="s">
        <v>507</v>
      </c>
      <c r="H200" s="138">
        <v>1</v>
      </c>
      <c r="I200" s="139"/>
      <c r="J200" s="140">
        <f>ROUND(I200*H200,2)</f>
        <v>0</v>
      </c>
      <c r="K200" s="136" t="s">
        <v>6727</v>
      </c>
      <c r="L200" s="34"/>
      <c r="M200" s="141" t="s">
        <v>29</v>
      </c>
      <c r="N200" s="142" t="s">
        <v>46</v>
      </c>
      <c r="P200" s="143">
        <f>O200*H200</f>
        <v>0</v>
      </c>
      <c r="Q200" s="143">
        <v>7.6E-3</v>
      </c>
      <c r="R200" s="143">
        <f>Q200*H200</f>
        <v>7.6E-3</v>
      </c>
      <c r="S200" s="143">
        <v>0</v>
      </c>
      <c r="T200" s="144">
        <f>S200*H200</f>
        <v>0</v>
      </c>
      <c r="AR200" s="145" t="s">
        <v>673</v>
      </c>
      <c r="AT200" s="145" t="s">
        <v>246</v>
      </c>
      <c r="AU200" s="145" t="s">
        <v>83</v>
      </c>
      <c r="AY200" s="18" t="s">
        <v>244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83</v>
      </c>
      <c r="BK200" s="146">
        <f>ROUND(I200*H200,2)</f>
        <v>0</v>
      </c>
      <c r="BL200" s="18" t="s">
        <v>673</v>
      </c>
      <c r="BM200" s="145" t="s">
        <v>6774</v>
      </c>
    </row>
    <row r="201" spans="2:65" s="1" customFormat="1">
      <c r="B201" s="34"/>
      <c r="D201" s="147" t="s">
        <v>253</v>
      </c>
      <c r="F201" s="148" t="s">
        <v>2577</v>
      </c>
      <c r="I201" s="149"/>
      <c r="L201" s="34"/>
      <c r="M201" s="150"/>
      <c r="T201" s="55"/>
      <c r="AT201" s="18" t="s">
        <v>253</v>
      </c>
      <c r="AU201" s="18" t="s">
        <v>83</v>
      </c>
    </row>
    <row r="202" spans="2:65" s="1" customFormat="1" ht="16.5" customHeight="1">
      <c r="B202" s="34"/>
      <c r="C202" s="134" t="s">
        <v>550</v>
      </c>
      <c r="D202" s="134" t="s">
        <v>246</v>
      </c>
      <c r="E202" s="135" t="s">
        <v>6775</v>
      </c>
      <c r="F202" s="136" t="s">
        <v>6776</v>
      </c>
      <c r="G202" s="137" t="s">
        <v>591</v>
      </c>
      <c r="H202" s="138">
        <v>21</v>
      </c>
      <c r="I202" s="139"/>
      <c r="J202" s="140">
        <f>ROUND(I202*H202,2)</f>
        <v>0</v>
      </c>
      <c r="K202" s="136" t="s">
        <v>250</v>
      </c>
      <c r="L202" s="34"/>
      <c r="M202" s="141" t="s">
        <v>29</v>
      </c>
      <c r="N202" s="142" t="s">
        <v>46</v>
      </c>
      <c r="P202" s="143">
        <f>O202*H202</f>
        <v>0</v>
      </c>
      <c r="Q202" s="143">
        <v>1.2E-4</v>
      </c>
      <c r="R202" s="143">
        <f>Q202*H202</f>
        <v>2.5200000000000001E-3</v>
      </c>
      <c r="S202" s="143">
        <v>0</v>
      </c>
      <c r="T202" s="144">
        <f>S202*H202</f>
        <v>0</v>
      </c>
      <c r="AR202" s="145" t="s">
        <v>673</v>
      </c>
      <c r="AT202" s="145" t="s">
        <v>246</v>
      </c>
      <c r="AU202" s="145" t="s">
        <v>83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673</v>
      </c>
      <c r="BM202" s="145" t="s">
        <v>6777</v>
      </c>
    </row>
    <row r="203" spans="2:65" s="1" customFormat="1">
      <c r="B203" s="34"/>
      <c r="D203" s="147" t="s">
        <v>253</v>
      </c>
      <c r="F203" s="148" t="s">
        <v>6778</v>
      </c>
      <c r="I203" s="149"/>
      <c r="L203" s="34"/>
      <c r="M203" s="150"/>
      <c r="T203" s="55"/>
      <c r="AT203" s="18" t="s">
        <v>253</v>
      </c>
      <c r="AU203" s="18" t="s">
        <v>83</v>
      </c>
    </row>
    <row r="204" spans="2:65" s="1" customFormat="1">
      <c r="B204" s="34"/>
      <c r="D204" s="151" t="s">
        <v>255</v>
      </c>
      <c r="F204" s="152" t="s">
        <v>6779</v>
      </c>
      <c r="I204" s="149"/>
      <c r="L204" s="34"/>
      <c r="M204" s="150"/>
      <c r="T204" s="55"/>
      <c r="AT204" s="18" t="s">
        <v>255</v>
      </c>
      <c r="AU204" s="18" t="s">
        <v>83</v>
      </c>
    </row>
    <row r="205" spans="2:65" s="1" customFormat="1" ht="16.5" customHeight="1">
      <c r="B205" s="34"/>
      <c r="C205" s="134" t="s">
        <v>557</v>
      </c>
      <c r="D205" s="134" t="s">
        <v>246</v>
      </c>
      <c r="E205" s="135" t="s">
        <v>6780</v>
      </c>
      <c r="F205" s="136" t="s">
        <v>6781</v>
      </c>
      <c r="G205" s="137" t="s">
        <v>591</v>
      </c>
      <c r="H205" s="138">
        <v>3</v>
      </c>
      <c r="I205" s="139"/>
      <c r="J205" s="140">
        <f>ROUND(I205*H205,2)</f>
        <v>0</v>
      </c>
      <c r="K205" s="136" t="s">
        <v>250</v>
      </c>
      <c r="L205" s="34"/>
      <c r="M205" s="141" t="s">
        <v>29</v>
      </c>
      <c r="N205" s="142" t="s">
        <v>46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673</v>
      </c>
      <c r="AT205" s="145" t="s">
        <v>246</v>
      </c>
      <c r="AU205" s="145" t="s">
        <v>83</v>
      </c>
      <c r="AY205" s="18" t="s">
        <v>244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83</v>
      </c>
      <c r="BK205" s="146">
        <f>ROUND(I205*H205,2)</f>
        <v>0</v>
      </c>
      <c r="BL205" s="18" t="s">
        <v>673</v>
      </c>
      <c r="BM205" s="145" t="s">
        <v>6782</v>
      </c>
    </row>
    <row r="206" spans="2:65" s="1" customFormat="1" ht="19.5">
      <c r="B206" s="34"/>
      <c r="D206" s="147" t="s">
        <v>253</v>
      </c>
      <c r="F206" s="148" t="s">
        <v>6783</v>
      </c>
      <c r="I206" s="149"/>
      <c r="L206" s="34"/>
      <c r="M206" s="150"/>
      <c r="T206" s="55"/>
      <c r="AT206" s="18" t="s">
        <v>253</v>
      </c>
      <c r="AU206" s="18" t="s">
        <v>83</v>
      </c>
    </row>
    <row r="207" spans="2:65" s="1" customFormat="1">
      <c r="B207" s="34"/>
      <c r="D207" s="151" t="s">
        <v>255</v>
      </c>
      <c r="F207" s="152" t="s">
        <v>6784</v>
      </c>
      <c r="I207" s="149"/>
      <c r="L207" s="34"/>
      <c r="M207" s="150"/>
      <c r="T207" s="55"/>
      <c r="AT207" s="18" t="s">
        <v>255</v>
      </c>
      <c r="AU207" s="18" t="s">
        <v>83</v>
      </c>
    </row>
    <row r="208" spans="2:65" s="1" customFormat="1" ht="16.5" customHeight="1">
      <c r="B208" s="34"/>
      <c r="C208" s="175" t="s">
        <v>563</v>
      </c>
      <c r="D208" s="175" t="s">
        <v>373</v>
      </c>
      <c r="E208" s="176" t="s">
        <v>2586</v>
      </c>
      <c r="F208" s="177" t="s">
        <v>2587</v>
      </c>
      <c r="G208" s="178" t="s">
        <v>507</v>
      </c>
      <c r="H208" s="179">
        <v>3</v>
      </c>
      <c r="I208" s="180"/>
      <c r="J208" s="181">
        <f>ROUND(I208*H208,2)</f>
        <v>0</v>
      </c>
      <c r="K208" s="177" t="s">
        <v>29</v>
      </c>
      <c r="L208" s="182"/>
      <c r="M208" s="183" t="s">
        <v>29</v>
      </c>
      <c r="N208" s="184" t="s">
        <v>46</v>
      </c>
      <c r="P208" s="143">
        <f>O208*H208</f>
        <v>0</v>
      </c>
      <c r="Q208" s="143">
        <v>3.1E-2</v>
      </c>
      <c r="R208" s="143">
        <f>Q208*H208</f>
        <v>9.2999999999999999E-2</v>
      </c>
      <c r="S208" s="143">
        <v>0</v>
      </c>
      <c r="T208" s="144">
        <f>S208*H208</f>
        <v>0</v>
      </c>
      <c r="AR208" s="145" t="s">
        <v>817</v>
      </c>
      <c r="AT208" s="145" t="s">
        <v>373</v>
      </c>
      <c r="AU208" s="145" t="s">
        <v>83</v>
      </c>
      <c r="AY208" s="18" t="s">
        <v>244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83</v>
      </c>
      <c r="BK208" s="146">
        <f>ROUND(I208*H208,2)</f>
        <v>0</v>
      </c>
      <c r="BL208" s="18" t="s">
        <v>817</v>
      </c>
      <c r="BM208" s="145" t="s">
        <v>6785</v>
      </c>
    </row>
    <row r="209" spans="2:65" s="1" customFormat="1">
      <c r="B209" s="34"/>
      <c r="D209" s="147" t="s">
        <v>253</v>
      </c>
      <c r="F209" s="148" t="s">
        <v>2587</v>
      </c>
      <c r="I209" s="149"/>
      <c r="L209" s="34"/>
      <c r="M209" s="150"/>
      <c r="T209" s="55"/>
      <c r="AT209" s="18" t="s">
        <v>253</v>
      </c>
      <c r="AU209" s="18" t="s">
        <v>83</v>
      </c>
    </row>
    <row r="210" spans="2:65" s="1" customFormat="1" ht="16.5" customHeight="1">
      <c r="B210" s="34"/>
      <c r="C210" s="175" t="s">
        <v>570</v>
      </c>
      <c r="D210" s="175" t="s">
        <v>373</v>
      </c>
      <c r="E210" s="176" t="s">
        <v>2589</v>
      </c>
      <c r="F210" s="177" t="s">
        <v>2590</v>
      </c>
      <c r="G210" s="178" t="s">
        <v>507</v>
      </c>
      <c r="H210" s="179">
        <v>3</v>
      </c>
      <c r="I210" s="180"/>
      <c r="J210" s="181">
        <f>ROUND(I210*H210,2)</f>
        <v>0</v>
      </c>
      <c r="K210" s="177" t="s">
        <v>29</v>
      </c>
      <c r="L210" s="182"/>
      <c r="M210" s="183" t="s">
        <v>29</v>
      </c>
      <c r="N210" s="184" t="s">
        <v>46</v>
      </c>
      <c r="P210" s="143">
        <f>O210*H210</f>
        <v>0</v>
      </c>
      <c r="Q210" s="143">
        <v>6.0000000000000001E-3</v>
      </c>
      <c r="R210" s="143">
        <f>Q210*H210</f>
        <v>1.8000000000000002E-2</v>
      </c>
      <c r="S210" s="143">
        <v>0</v>
      </c>
      <c r="T210" s="144">
        <f>S210*H210</f>
        <v>0</v>
      </c>
      <c r="AR210" s="145" t="s">
        <v>817</v>
      </c>
      <c r="AT210" s="145" t="s">
        <v>373</v>
      </c>
      <c r="AU210" s="145" t="s">
        <v>83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817</v>
      </c>
      <c r="BM210" s="145" t="s">
        <v>6786</v>
      </c>
    </row>
    <row r="211" spans="2:65" s="1" customFormat="1">
      <c r="B211" s="34"/>
      <c r="D211" s="147" t="s">
        <v>253</v>
      </c>
      <c r="F211" s="148" t="s">
        <v>2590</v>
      </c>
      <c r="I211" s="149"/>
      <c r="L211" s="34"/>
      <c r="M211" s="150"/>
      <c r="T211" s="55"/>
      <c r="AT211" s="18" t="s">
        <v>253</v>
      </c>
      <c r="AU211" s="18" t="s">
        <v>83</v>
      </c>
    </row>
    <row r="212" spans="2:65" s="1" customFormat="1" ht="16.5" customHeight="1">
      <c r="B212" s="34"/>
      <c r="C212" s="134" t="s">
        <v>577</v>
      </c>
      <c r="D212" s="134" t="s">
        <v>246</v>
      </c>
      <c r="E212" s="135" t="s">
        <v>6787</v>
      </c>
      <c r="F212" s="136" t="s">
        <v>6788</v>
      </c>
      <c r="G212" s="137" t="s">
        <v>591</v>
      </c>
      <c r="H212" s="138">
        <v>21</v>
      </c>
      <c r="I212" s="139"/>
      <c r="J212" s="140">
        <f>ROUND(I212*H212,2)</f>
        <v>0</v>
      </c>
      <c r="K212" s="136" t="s">
        <v>250</v>
      </c>
      <c r="L212" s="34"/>
      <c r="M212" s="141" t="s">
        <v>29</v>
      </c>
      <c r="N212" s="142" t="s">
        <v>46</v>
      </c>
      <c r="P212" s="143">
        <f>O212*H212</f>
        <v>0</v>
      </c>
      <c r="Q212" s="143">
        <v>0.22563</v>
      </c>
      <c r="R212" s="143">
        <f>Q212*H212</f>
        <v>4.7382299999999997</v>
      </c>
      <c r="S212" s="143">
        <v>0</v>
      </c>
      <c r="T212" s="144">
        <f>S212*H212</f>
        <v>0</v>
      </c>
      <c r="AR212" s="145" t="s">
        <v>673</v>
      </c>
      <c r="AT212" s="145" t="s">
        <v>246</v>
      </c>
      <c r="AU212" s="145" t="s">
        <v>83</v>
      </c>
      <c r="AY212" s="18" t="s">
        <v>244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83</v>
      </c>
      <c r="BK212" s="146">
        <f>ROUND(I212*H212,2)</f>
        <v>0</v>
      </c>
      <c r="BL212" s="18" t="s">
        <v>673</v>
      </c>
      <c r="BM212" s="145" t="s">
        <v>6789</v>
      </c>
    </row>
    <row r="213" spans="2:65" s="1" customFormat="1" ht="19.5">
      <c r="B213" s="34"/>
      <c r="D213" s="147" t="s">
        <v>253</v>
      </c>
      <c r="F213" s="148" t="s">
        <v>6790</v>
      </c>
      <c r="I213" s="149"/>
      <c r="L213" s="34"/>
      <c r="M213" s="150"/>
      <c r="T213" s="55"/>
      <c r="AT213" s="18" t="s">
        <v>253</v>
      </c>
      <c r="AU213" s="18" t="s">
        <v>83</v>
      </c>
    </row>
    <row r="214" spans="2:65" s="1" customFormat="1">
      <c r="B214" s="34"/>
      <c r="D214" s="151" t="s">
        <v>255</v>
      </c>
      <c r="F214" s="152" t="s">
        <v>6791</v>
      </c>
      <c r="I214" s="149"/>
      <c r="L214" s="34"/>
      <c r="M214" s="150"/>
      <c r="T214" s="55"/>
      <c r="AT214" s="18" t="s">
        <v>255</v>
      </c>
      <c r="AU214" s="18" t="s">
        <v>83</v>
      </c>
    </row>
    <row r="215" spans="2:65" s="1" customFormat="1" ht="33" customHeight="1">
      <c r="B215" s="34"/>
      <c r="C215" s="175" t="s">
        <v>582</v>
      </c>
      <c r="D215" s="175" t="s">
        <v>373</v>
      </c>
      <c r="E215" s="176" t="s">
        <v>2595</v>
      </c>
      <c r="F215" s="177" t="s">
        <v>2596</v>
      </c>
      <c r="G215" s="178" t="s">
        <v>591</v>
      </c>
      <c r="H215" s="179">
        <v>21</v>
      </c>
      <c r="I215" s="180"/>
      <c r="J215" s="181">
        <f>ROUND(I215*H215,2)</f>
        <v>0</v>
      </c>
      <c r="K215" s="177" t="s">
        <v>6727</v>
      </c>
      <c r="L215" s="182"/>
      <c r="M215" s="183" t="s">
        <v>29</v>
      </c>
      <c r="N215" s="184" t="s">
        <v>46</v>
      </c>
      <c r="P215" s="143">
        <f>O215*H215</f>
        <v>0</v>
      </c>
      <c r="Q215" s="143">
        <v>3.5E-4</v>
      </c>
      <c r="R215" s="143">
        <f>Q215*H215</f>
        <v>7.3499999999999998E-3</v>
      </c>
      <c r="S215" s="143">
        <v>0</v>
      </c>
      <c r="T215" s="144">
        <f>S215*H215</f>
        <v>0</v>
      </c>
      <c r="AR215" s="145" t="s">
        <v>817</v>
      </c>
      <c r="AT215" s="145" t="s">
        <v>373</v>
      </c>
      <c r="AU215" s="145" t="s">
        <v>83</v>
      </c>
      <c r="AY215" s="18" t="s">
        <v>244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83</v>
      </c>
      <c r="BK215" s="146">
        <f>ROUND(I215*H215,2)</f>
        <v>0</v>
      </c>
      <c r="BL215" s="18" t="s">
        <v>817</v>
      </c>
      <c r="BM215" s="145" t="s">
        <v>6792</v>
      </c>
    </row>
    <row r="216" spans="2:65" s="1" customFormat="1" ht="19.5">
      <c r="B216" s="34"/>
      <c r="D216" s="147" t="s">
        <v>253</v>
      </c>
      <c r="F216" s="148" t="s">
        <v>2596</v>
      </c>
      <c r="I216" s="149"/>
      <c r="L216" s="34"/>
      <c r="M216" s="150"/>
      <c r="T216" s="55"/>
      <c r="AT216" s="18" t="s">
        <v>253</v>
      </c>
      <c r="AU216" s="18" t="s">
        <v>83</v>
      </c>
    </row>
    <row r="217" spans="2:65" s="1" customFormat="1" ht="21.75" customHeight="1">
      <c r="B217" s="34"/>
      <c r="C217" s="134" t="s">
        <v>588</v>
      </c>
      <c r="D217" s="134" t="s">
        <v>246</v>
      </c>
      <c r="E217" s="135" t="s">
        <v>6793</v>
      </c>
      <c r="F217" s="136" t="s">
        <v>6794</v>
      </c>
      <c r="G217" s="137" t="s">
        <v>591</v>
      </c>
      <c r="H217" s="138">
        <v>3</v>
      </c>
      <c r="I217" s="139"/>
      <c r="J217" s="140">
        <f>ROUND(I217*H217,2)</f>
        <v>0</v>
      </c>
      <c r="K217" s="136" t="s">
        <v>250</v>
      </c>
      <c r="L217" s="34"/>
      <c r="M217" s="141" t="s">
        <v>29</v>
      </c>
      <c r="N217" s="142" t="s">
        <v>46</v>
      </c>
      <c r="P217" s="143">
        <f>O217*H217</f>
        <v>0</v>
      </c>
      <c r="Q217" s="143">
        <v>0.27030999999999999</v>
      </c>
      <c r="R217" s="143">
        <f>Q217*H217</f>
        <v>0.81092999999999993</v>
      </c>
      <c r="S217" s="143">
        <v>0</v>
      </c>
      <c r="T217" s="144">
        <f>S217*H217</f>
        <v>0</v>
      </c>
      <c r="AR217" s="145" t="s">
        <v>673</v>
      </c>
      <c r="AT217" s="145" t="s">
        <v>246</v>
      </c>
      <c r="AU217" s="145" t="s">
        <v>83</v>
      </c>
      <c r="AY217" s="18" t="s">
        <v>244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83</v>
      </c>
      <c r="BK217" s="146">
        <f>ROUND(I217*H217,2)</f>
        <v>0</v>
      </c>
      <c r="BL217" s="18" t="s">
        <v>673</v>
      </c>
      <c r="BM217" s="145" t="s">
        <v>6795</v>
      </c>
    </row>
    <row r="218" spans="2:65" s="1" customFormat="1" ht="19.5">
      <c r="B218" s="34"/>
      <c r="D218" s="147" t="s">
        <v>253</v>
      </c>
      <c r="F218" s="148" t="s">
        <v>6796</v>
      </c>
      <c r="I218" s="149"/>
      <c r="L218" s="34"/>
      <c r="M218" s="150"/>
      <c r="T218" s="55"/>
      <c r="AT218" s="18" t="s">
        <v>253</v>
      </c>
      <c r="AU218" s="18" t="s">
        <v>83</v>
      </c>
    </row>
    <row r="219" spans="2:65" s="1" customFormat="1">
      <c r="B219" s="34"/>
      <c r="D219" s="151" t="s">
        <v>255</v>
      </c>
      <c r="F219" s="152" t="s">
        <v>6797</v>
      </c>
      <c r="I219" s="149"/>
      <c r="L219" s="34"/>
      <c r="M219" s="150"/>
      <c r="T219" s="55"/>
      <c r="AT219" s="18" t="s">
        <v>255</v>
      </c>
      <c r="AU219" s="18" t="s">
        <v>83</v>
      </c>
    </row>
    <row r="220" spans="2:65" s="1" customFormat="1" ht="16.5" customHeight="1">
      <c r="B220" s="34"/>
      <c r="C220" s="175" t="s">
        <v>596</v>
      </c>
      <c r="D220" s="175" t="s">
        <v>373</v>
      </c>
      <c r="E220" s="176" t="s">
        <v>2602</v>
      </c>
      <c r="F220" s="177" t="s">
        <v>2603</v>
      </c>
      <c r="G220" s="178" t="s">
        <v>591</v>
      </c>
      <c r="H220" s="179">
        <v>3</v>
      </c>
      <c r="I220" s="180"/>
      <c r="J220" s="181">
        <f>ROUND(I220*H220,2)</f>
        <v>0</v>
      </c>
      <c r="K220" s="177" t="s">
        <v>250</v>
      </c>
      <c r="L220" s="182"/>
      <c r="M220" s="183" t="s">
        <v>29</v>
      </c>
      <c r="N220" s="184" t="s">
        <v>46</v>
      </c>
      <c r="P220" s="143">
        <f>O220*H220</f>
        <v>0</v>
      </c>
      <c r="Q220" s="143">
        <v>6.8999999999999997E-4</v>
      </c>
      <c r="R220" s="143">
        <f>Q220*H220</f>
        <v>2.0699999999999998E-3</v>
      </c>
      <c r="S220" s="143">
        <v>0</v>
      </c>
      <c r="T220" s="144">
        <f>S220*H220</f>
        <v>0</v>
      </c>
      <c r="AR220" s="145" t="s">
        <v>817</v>
      </c>
      <c r="AT220" s="145" t="s">
        <v>373</v>
      </c>
      <c r="AU220" s="145" t="s">
        <v>83</v>
      </c>
      <c r="AY220" s="18" t="s">
        <v>244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83</v>
      </c>
      <c r="BK220" s="146">
        <f>ROUND(I220*H220,2)</f>
        <v>0</v>
      </c>
      <c r="BL220" s="18" t="s">
        <v>817</v>
      </c>
      <c r="BM220" s="145" t="s">
        <v>6798</v>
      </c>
    </row>
    <row r="221" spans="2:65" s="1" customFormat="1">
      <c r="B221" s="34"/>
      <c r="D221" s="147" t="s">
        <v>253</v>
      </c>
      <c r="F221" s="148" t="s">
        <v>2603</v>
      </c>
      <c r="I221" s="149"/>
      <c r="L221" s="34"/>
      <c r="M221" s="150"/>
      <c r="T221" s="55"/>
      <c r="AT221" s="18" t="s">
        <v>253</v>
      </c>
      <c r="AU221" s="18" t="s">
        <v>83</v>
      </c>
    </row>
    <row r="222" spans="2:65" s="1" customFormat="1" ht="16.5" customHeight="1">
      <c r="B222" s="34"/>
      <c r="C222" s="134" t="s">
        <v>602</v>
      </c>
      <c r="D222" s="134" t="s">
        <v>246</v>
      </c>
      <c r="E222" s="135" t="s">
        <v>6799</v>
      </c>
      <c r="F222" s="136" t="s">
        <v>6800</v>
      </c>
      <c r="G222" s="137" t="s">
        <v>591</v>
      </c>
      <c r="H222" s="138">
        <v>20</v>
      </c>
      <c r="I222" s="139"/>
      <c r="J222" s="140">
        <f>ROUND(I222*H222,2)</f>
        <v>0</v>
      </c>
      <c r="K222" s="136" t="s">
        <v>250</v>
      </c>
      <c r="L222" s="34"/>
      <c r="M222" s="141" t="s">
        <v>29</v>
      </c>
      <c r="N222" s="142" t="s">
        <v>46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673</v>
      </c>
      <c r="AT222" s="145" t="s">
        <v>246</v>
      </c>
      <c r="AU222" s="145" t="s">
        <v>83</v>
      </c>
      <c r="AY222" s="18" t="s">
        <v>244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83</v>
      </c>
      <c r="BK222" s="146">
        <f>ROUND(I222*H222,2)</f>
        <v>0</v>
      </c>
      <c r="BL222" s="18" t="s">
        <v>673</v>
      </c>
      <c r="BM222" s="145" t="s">
        <v>6801</v>
      </c>
    </row>
    <row r="223" spans="2:65" s="1" customFormat="1" ht="19.5">
      <c r="B223" s="34"/>
      <c r="D223" s="147" t="s">
        <v>253</v>
      </c>
      <c r="F223" s="148" t="s">
        <v>6802</v>
      </c>
      <c r="I223" s="149"/>
      <c r="L223" s="34"/>
      <c r="M223" s="150"/>
      <c r="T223" s="55"/>
      <c r="AT223" s="18" t="s">
        <v>253</v>
      </c>
      <c r="AU223" s="18" t="s">
        <v>83</v>
      </c>
    </row>
    <row r="224" spans="2:65" s="1" customFormat="1">
      <c r="B224" s="34"/>
      <c r="D224" s="151" t="s">
        <v>255</v>
      </c>
      <c r="F224" s="152" t="s">
        <v>6803</v>
      </c>
      <c r="I224" s="149"/>
      <c r="L224" s="34"/>
      <c r="M224" s="150"/>
      <c r="T224" s="55"/>
      <c r="AT224" s="18" t="s">
        <v>255</v>
      </c>
      <c r="AU224" s="18" t="s">
        <v>83</v>
      </c>
    </row>
    <row r="225" spans="2:65" s="1" customFormat="1" ht="16.5" customHeight="1">
      <c r="B225" s="34"/>
      <c r="C225" s="134" t="s">
        <v>609</v>
      </c>
      <c r="D225" s="134" t="s">
        <v>246</v>
      </c>
      <c r="E225" s="135" t="s">
        <v>6804</v>
      </c>
      <c r="F225" s="136" t="s">
        <v>6805</v>
      </c>
      <c r="G225" s="137" t="s">
        <v>591</v>
      </c>
      <c r="H225" s="138">
        <v>1</v>
      </c>
      <c r="I225" s="139"/>
      <c r="J225" s="140">
        <f>ROUND(I225*H225,2)</f>
        <v>0</v>
      </c>
      <c r="K225" s="136" t="s">
        <v>250</v>
      </c>
      <c r="L225" s="34"/>
      <c r="M225" s="141" t="s">
        <v>29</v>
      </c>
      <c r="N225" s="142" t="s">
        <v>46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673</v>
      </c>
      <c r="AT225" s="145" t="s">
        <v>246</v>
      </c>
      <c r="AU225" s="145" t="s">
        <v>83</v>
      </c>
      <c r="AY225" s="18" t="s">
        <v>244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83</v>
      </c>
      <c r="BK225" s="146">
        <f>ROUND(I225*H225,2)</f>
        <v>0</v>
      </c>
      <c r="BL225" s="18" t="s">
        <v>673</v>
      </c>
      <c r="BM225" s="145" t="s">
        <v>6806</v>
      </c>
    </row>
    <row r="226" spans="2:65" s="1" customFormat="1" ht="19.5">
      <c r="B226" s="34"/>
      <c r="D226" s="147" t="s">
        <v>253</v>
      </c>
      <c r="F226" s="148" t="s">
        <v>6807</v>
      </c>
      <c r="I226" s="149"/>
      <c r="L226" s="34"/>
      <c r="M226" s="150"/>
      <c r="T226" s="55"/>
      <c r="AT226" s="18" t="s">
        <v>253</v>
      </c>
      <c r="AU226" s="18" t="s">
        <v>83</v>
      </c>
    </row>
    <row r="227" spans="2:65" s="1" customFormat="1">
      <c r="B227" s="34"/>
      <c r="D227" s="151" t="s">
        <v>255</v>
      </c>
      <c r="F227" s="152" t="s">
        <v>6808</v>
      </c>
      <c r="I227" s="149"/>
      <c r="L227" s="34"/>
      <c r="M227" s="150"/>
      <c r="T227" s="55"/>
      <c r="AT227" s="18" t="s">
        <v>255</v>
      </c>
      <c r="AU227" s="18" t="s">
        <v>83</v>
      </c>
    </row>
    <row r="228" spans="2:65" s="1" customFormat="1" ht="62.65" customHeight="1">
      <c r="B228" s="34"/>
      <c r="C228" s="134" t="s">
        <v>614</v>
      </c>
      <c r="D228" s="134" t="s">
        <v>246</v>
      </c>
      <c r="E228" s="135" t="s">
        <v>2608</v>
      </c>
      <c r="F228" s="136" t="s">
        <v>2609</v>
      </c>
      <c r="G228" s="137" t="s">
        <v>249</v>
      </c>
      <c r="H228" s="138">
        <v>21</v>
      </c>
      <c r="I228" s="139"/>
      <c r="J228" s="140">
        <f>ROUND(I228*H228,2)</f>
        <v>0</v>
      </c>
      <c r="K228" s="136" t="s">
        <v>6727</v>
      </c>
      <c r="L228" s="34"/>
      <c r="M228" s="141" t="s">
        <v>29</v>
      </c>
      <c r="N228" s="142" t="s">
        <v>46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673</v>
      </c>
      <c r="AT228" s="145" t="s">
        <v>246</v>
      </c>
      <c r="AU228" s="145" t="s">
        <v>83</v>
      </c>
      <c r="AY228" s="18" t="s">
        <v>244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83</v>
      </c>
      <c r="BK228" s="146">
        <f>ROUND(I228*H228,2)</f>
        <v>0</v>
      </c>
      <c r="BL228" s="18" t="s">
        <v>673</v>
      </c>
      <c r="BM228" s="145" t="s">
        <v>6809</v>
      </c>
    </row>
    <row r="229" spans="2:65" s="1" customFormat="1" ht="39">
      <c r="B229" s="34"/>
      <c r="D229" s="147" t="s">
        <v>253</v>
      </c>
      <c r="F229" s="148" t="s">
        <v>2611</v>
      </c>
      <c r="I229" s="149"/>
      <c r="L229" s="34"/>
      <c r="M229" s="150"/>
      <c r="T229" s="55"/>
      <c r="AT229" s="18" t="s">
        <v>253</v>
      </c>
      <c r="AU229" s="18" t="s">
        <v>83</v>
      </c>
    </row>
    <row r="230" spans="2:65" s="1" customFormat="1" ht="16.5" customHeight="1">
      <c r="B230" s="34"/>
      <c r="C230" s="134" t="s">
        <v>621</v>
      </c>
      <c r="D230" s="134" t="s">
        <v>246</v>
      </c>
      <c r="E230" s="135" t="s">
        <v>2612</v>
      </c>
      <c r="F230" s="136" t="s">
        <v>2613</v>
      </c>
      <c r="G230" s="137" t="s">
        <v>507</v>
      </c>
      <c r="H230" s="138">
        <v>1</v>
      </c>
      <c r="I230" s="139"/>
      <c r="J230" s="140">
        <f>ROUND(I230*H230,2)</f>
        <v>0</v>
      </c>
      <c r="K230" s="136" t="s">
        <v>29</v>
      </c>
      <c r="L230" s="34"/>
      <c r="M230" s="141" t="s">
        <v>29</v>
      </c>
      <c r="N230" s="142" t="s">
        <v>46</v>
      </c>
      <c r="P230" s="143">
        <f>O230*H230</f>
        <v>0</v>
      </c>
      <c r="Q230" s="143">
        <v>8.8000000000000005E-3</v>
      </c>
      <c r="R230" s="143">
        <f>Q230*H230</f>
        <v>8.8000000000000005E-3</v>
      </c>
      <c r="S230" s="143">
        <v>0</v>
      </c>
      <c r="T230" s="144">
        <f>S230*H230</f>
        <v>0</v>
      </c>
      <c r="AR230" s="145" t="s">
        <v>673</v>
      </c>
      <c r="AT230" s="145" t="s">
        <v>246</v>
      </c>
      <c r="AU230" s="145" t="s">
        <v>83</v>
      </c>
      <c r="AY230" s="18" t="s">
        <v>244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83</v>
      </c>
      <c r="BK230" s="146">
        <f>ROUND(I230*H230,2)</f>
        <v>0</v>
      </c>
      <c r="BL230" s="18" t="s">
        <v>673</v>
      </c>
      <c r="BM230" s="145" t="s">
        <v>6810</v>
      </c>
    </row>
    <row r="231" spans="2:65" s="1" customFormat="1">
      <c r="B231" s="34"/>
      <c r="D231" s="147" t="s">
        <v>253</v>
      </c>
      <c r="F231" s="148" t="s">
        <v>2613</v>
      </c>
      <c r="I231" s="149"/>
      <c r="L231" s="34"/>
      <c r="M231" s="150"/>
      <c r="T231" s="55"/>
      <c r="AT231" s="18" t="s">
        <v>253</v>
      </c>
      <c r="AU231" s="18" t="s">
        <v>83</v>
      </c>
    </row>
    <row r="232" spans="2:65" s="1" customFormat="1" ht="16.5" customHeight="1">
      <c r="B232" s="34"/>
      <c r="C232" s="134" t="s">
        <v>626</v>
      </c>
      <c r="D232" s="134" t="s">
        <v>246</v>
      </c>
      <c r="E232" s="135" t="s">
        <v>2615</v>
      </c>
      <c r="F232" s="136" t="s">
        <v>2616</v>
      </c>
      <c r="G232" s="137" t="s">
        <v>507</v>
      </c>
      <c r="H232" s="138">
        <v>1</v>
      </c>
      <c r="I232" s="139"/>
      <c r="J232" s="140">
        <f>ROUND(I232*H232,2)</f>
        <v>0</v>
      </c>
      <c r="K232" s="136" t="s">
        <v>29</v>
      </c>
      <c r="L232" s="34"/>
      <c r="M232" s="141" t="s">
        <v>29</v>
      </c>
      <c r="N232" s="142" t="s">
        <v>46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673</v>
      </c>
      <c r="AT232" s="145" t="s">
        <v>246</v>
      </c>
      <c r="AU232" s="145" t="s">
        <v>83</v>
      </c>
      <c r="AY232" s="18" t="s">
        <v>244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83</v>
      </c>
      <c r="BK232" s="146">
        <f>ROUND(I232*H232,2)</f>
        <v>0</v>
      </c>
      <c r="BL232" s="18" t="s">
        <v>673</v>
      </c>
      <c r="BM232" s="145" t="s">
        <v>6811</v>
      </c>
    </row>
    <row r="233" spans="2:65" s="1" customFormat="1">
      <c r="B233" s="34"/>
      <c r="D233" s="147" t="s">
        <v>253</v>
      </c>
      <c r="F233" s="148" t="s">
        <v>2618</v>
      </c>
      <c r="I233" s="149"/>
      <c r="L233" s="34"/>
      <c r="M233" s="150"/>
      <c r="T233" s="55"/>
      <c r="AT233" s="18" t="s">
        <v>253</v>
      </c>
      <c r="AU233" s="18" t="s">
        <v>83</v>
      </c>
    </row>
    <row r="234" spans="2:65" s="1" customFormat="1" ht="16.5" customHeight="1">
      <c r="B234" s="34"/>
      <c r="C234" s="134" t="s">
        <v>632</v>
      </c>
      <c r="D234" s="134" t="s">
        <v>246</v>
      </c>
      <c r="E234" s="135" t="s">
        <v>2619</v>
      </c>
      <c r="F234" s="136" t="s">
        <v>2620</v>
      </c>
      <c r="G234" s="137" t="s">
        <v>507</v>
      </c>
      <c r="H234" s="138">
        <v>5</v>
      </c>
      <c r="I234" s="139"/>
      <c r="J234" s="140">
        <f>ROUND(I234*H234,2)</f>
        <v>0</v>
      </c>
      <c r="K234" s="136" t="s">
        <v>29</v>
      </c>
      <c r="L234" s="34"/>
      <c r="M234" s="141" t="s">
        <v>29</v>
      </c>
      <c r="N234" s="142" t="s">
        <v>46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673</v>
      </c>
      <c r="AT234" s="145" t="s">
        <v>246</v>
      </c>
      <c r="AU234" s="145" t="s">
        <v>83</v>
      </c>
      <c r="AY234" s="18" t="s">
        <v>244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83</v>
      </c>
      <c r="BK234" s="146">
        <f>ROUND(I234*H234,2)</f>
        <v>0</v>
      </c>
      <c r="BL234" s="18" t="s">
        <v>673</v>
      </c>
      <c r="BM234" s="145" t="s">
        <v>6812</v>
      </c>
    </row>
    <row r="235" spans="2:65" s="1" customFormat="1">
      <c r="B235" s="34"/>
      <c r="D235" s="147" t="s">
        <v>253</v>
      </c>
      <c r="F235" s="148" t="s">
        <v>2622</v>
      </c>
      <c r="I235" s="149"/>
      <c r="L235" s="34"/>
      <c r="M235" s="150"/>
      <c r="T235" s="55"/>
      <c r="AT235" s="18" t="s">
        <v>253</v>
      </c>
      <c r="AU235" s="18" t="s">
        <v>83</v>
      </c>
    </row>
    <row r="236" spans="2:65" s="1" customFormat="1" ht="16.5" customHeight="1">
      <c r="B236" s="34"/>
      <c r="C236" s="134" t="s">
        <v>640</v>
      </c>
      <c r="D236" s="134" t="s">
        <v>246</v>
      </c>
      <c r="E236" s="135" t="s">
        <v>2623</v>
      </c>
      <c r="F236" s="136" t="s">
        <v>2624</v>
      </c>
      <c r="G236" s="137" t="s">
        <v>507</v>
      </c>
      <c r="H236" s="138">
        <v>6</v>
      </c>
      <c r="I236" s="139"/>
      <c r="J236" s="140">
        <f>ROUND(I236*H236,2)</f>
        <v>0</v>
      </c>
      <c r="K236" s="136" t="s">
        <v>29</v>
      </c>
      <c r="L236" s="34"/>
      <c r="M236" s="141" t="s">
        <v>29</v>
      </c>
      <c r="N236" s="142" t="s">
        <v>46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673</v>
      </c>
      <c r="AT236" s="145" t="s">
        <v>246</v>
      </c>
      <c r="AU236" s="145" t="s">
        <v>83</v>
      </c>
      <c r="AY236" s="18" t="s">
        <v>244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83</v>
      </c>
      <c r="BK236" s="146">
        <f>ROUND(I236*H236,2)</f>
        <v>0</v>
      </c>
      <c r="BL236" s="18" t="s">
        <v>673</v>
      </c>
      <c r="BM236" s="145" t="s">
        <v>6813</v>
      </c>
    </row>
    <row r="237" spans="2:65" s="1" customFormat="1">
      <c r="B237" s="34"/>
      <c r="D237" s="147" t="s">
        <v>253</v>
      </c>
      <c r="F237" s="148" t="s">
        <v>2626</v>
      </c>
      <c r="I237" s="149"/>
      <c r="L237" s="34"/>
      <c r="M237" s="150"/>
      <c r="T237" s="55"/>
      <c r="AT237" s="18" t="s">
        <v>253</v>
      </c>
      <c r="AU237" s="18" t="s">
        <v>83</v>
      </c>
    </row>
    <row r="238" spans="2:65" s="1" customFormat="1" ht="16.5" customHeight="1">
      <c r="B238" s="34"/>
      <c r="C238" s="175" t="s">
        <v>647</v>
      </c>
      <c r="D238" s="175" t="s">
        <v>373</v>
      </c>
      <c r="E238" s="176" t="s">
        <v>2627</v>
      </c>
      <c r="F238" s="177" t="s">
        <v>2628</v>
      </c>
      <c r="G238" s="178" t="s">
        <v>507</v>
      </c>
      <c r="H238" s="179">
        <v>6</v>
      </c>
      <c r="I238" s="180"/>
      <c r="J238" s="181">
        <f>ROUND(I238*H238,2)</f>
        <v>0</v>
      </c>
      <c r="K238" s="177" t="s">
        <v>29</v>
      </c>
      <c r="L238" s="182"/>
      <c r="M238" s="183" t="s">
        <v>29</v>
      </c>
      <c r="N238" s="184" t="s">
        <v>46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2467</v>
      </c>
      <c r="AT238" s="145" t="s">
        <v>373</v>
      </c>
      <c r="AU238" s="145" t="s">
        <v>83</v>
      </c>
      <c r="AY238" s="18" t="s">
        <v>244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83</v>
      </c>
      <c r="BK238" s="146">
        <f>ROUND(I238*H238,2)</f>
        <v>0</v>
      </c>
      <c r="BL238" s="18" t="s">
        <v>673</v>
      </c>
      <c r="BM238" s="145" t="s">
        <v>6814</v>
      </c>
    </row>
    <row r="239" spans="2:65" s="1" customFormat="1">
      <c r="B239" s="34"/>
      <c r="D239" s="147" t="s">
        <v>253</v>
      </c>
      <c r="F239" s="148" t="s">
        <v>2628</v>
      </c>
      <c r="I239" s="149"/>
      <c r="L239" s="34"/>
      <c r="M239" s="150"/>
      <c r="T239" s="55"/>
      <c r="AT239" s="18" t="s">
        <v>253</v>
      </c>
      <c r="AU239" s="18" t="s">
        <v>83</v>
      </c>
    </row>
    <row r="240" spans="2:65" s="11" customFormat="1" ht="25.9" customHeight="1">
      <c r="B240" s="122"/>
      <c r="D240" s="123" t="s">
        <v>74</v>
      </c>
      <c r="E240" s="124" t="s">
        <v>2630</v>
      </c>
      <c r="F240" s="124" t="s">
        <v>2631</v>
      </c>
      <c r="I240" s="125"/>
      <c r="J240" s="126">
        <f>BK240</f>
        <v>0</v>
      </c>
      <c r="L240" s="122"/>
      <c r="M240" s="127"/>
      <c r="P240" s="128">
        <f>SUM(P241:P251)</f>
        <v>0</v>
      </c>
      <c r="R240" s="128">
        <f>SUM(R241:R251)</f>
        <v>0</v>
      </c>
      <c r="T240" s="129">
        <f>SUM(T241:T251)</f>
        <v>0</v>
      </c>
      <c r="AR240" s="123" t="s">
        <v>264</v>
      </c>
      <c r="AT240" s="130" t="s">
        <v>74</v>
      </c>
      <c r="AU240" s="130" t="s">
        <v>75</v>
      </c>
      <c r="AY240" s="123" t="s">
        <v>244</v>
      </c>
      <c r="BK240" s="131">
        <f>SUM(BK241:BK251)</f>
        <v>0</v>
      </c>
    </row>
    <row r="241" spans="2:65" s="1" customFormat="1" ht="16.5" customHeight="1">
      <c r="B241" s="34"/>
      <c r="C241" s="134" t="s">
        <v>653</v>
      </c>
      <c r="D241" s="134" t="s">
        <v>246</v>
      </c>
      <c r="E241" s="135" t="s">
        <v>2632</v>
      </c>
      <c r="F241" s="136" t="s">
        <v>2633</v>
      </c>
      <c r="G241" s="137" t="s">
        <v>507</v>
      </c>
      <c r="H241" s="138">
        <v>1</v>
      </c>
      <c r="I241" s="139"/>
      <c r="J241" s="140">
        <f>ROUND(I241*H241,2)</f>
        <v>0</v>
      </c>
      <c r="K241" s="136" t="s">
        <v>250</v>
      </c>
      <c r="L241" s="34"/>
      <c r="M241" s="141" t="s">
        <v>29</v>
      </c>
      <c r="N241" s="142" t="s">
        <v>46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673</v>
      </c>
      <c r="AT241" s="145" t="s">
        <v>246</v>
      </c>
      <c r="AU241" s="145" t="s">
        <v>83</v>
      </c>
      <c r="AY241" s="18" t="s">
        <v>244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83</v>
      </c>
      <c r="BK241" s="146">
        <f>ROUND(I241*H241,2)</f>
        <v>0</v>
      </c>
      <c r="BL241" s="18" t="s">
        <v>673</v>
      </c>
      <c r="BM241" s="145" t="s">
        <v>6815</v>
      </c>
    </row>
    <row r="242" spans="2:65" s="1" customFormat="1">
      <c r="B242" s="34"/>
      <c r="D242" s="147" t="s">
        <v>253</v>
      </c>
      <c r="F242" s="148" t="s">
        <v>2635</v>
      </c>
      <c r="I242" s="149"/>
      <c r="L242" s="34"/>
      <c r="M242" s="150"/>
      <c r="T242" s="55"/>
      <c r="AT242" s="18" t="s">
        <v>253</v>
      </c>
      <c r="AU242" s="18" t="s">
        <v>83</v>
      </c>
    </row>
    <row r="243" spans="2:65" s="1" customFormat="1">
      <c r="B243" s="34"/>
      <c r="D243" s="151" t="s">
        <v>255</v>
      </c>
      <c r="F243" s="152" t="s">
        <v>2636</v>
      </c>
      <c r="I243" s="149"/>
      <c r="L243" s="34"/>
      <c r="M243" s="150"/>
      <c r="T243" s="55"/>
      <c r="AT243" s="18" t="s">
        <v>255</v>
      </c>
      <c r="AU243" s="18" t="s">
        <v>83</v>
      </c>
    </row>
    <row r="244" spans="2:65" s="1" customFormat="1" ht="16.5" customHeight="1">
      <c r="B244" s="34"/>
      <c r="C244" s="134" t="s">
        <v>658</v>
      </c>
      <c r="D244" s="134" t="s">
        <v>246</v>
      </c>
      <c r="E244" s="135" t="s">
        <v>2637</v>
      </c>
      <c r="F244" s="136" t="s">
        <v>2638</v>
      </c>
      <c r="G244" s="137" t="s">
        <v>2639</v>
      </c>
      <c r="H244" s="138">
        <v>1</v>
      </c>
      <c r="I244" s="139"/>
      <c r="J244" s="140">
        <f>ROUND(I244*H244,2)</f>
        <v>0</v>
      </c>
      <c r="K244" s="136" t="s">
        <v>250</v>
      </c>
      <c r="L244" s="34"/>
      <c r="M244" s="141" t="s">
        <v>29</v>
      </c>
      <c r="N244" s="142" t="s">
        <v>46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673</v>
      </c>
      <c r="AT244" s="145" t="s">
        <v>246</v>
      </c>
      <c r="AU244" s="145" t="s">
        <v>83</v>
      </c>
      <c r="AY244" s="18" t="s">
        <v>244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83</v>
      </c>
      <c r="BK244" s="146">
        <f>ROUND(I244*H244,2)</f>
        <v>0</v>
      </c>
      <c r="BL244" s="18" t="s">
        <v>673</v>
      </c>
      <c r="BM244" s="145" t="s">
        <v>6816</v>
      </c>
    </row>
    <row r="245" spans="2:65" s="1" customFormat="1">
      <c r="B245" s="34"/>
      <c r="D245" s="147" t="s">
        <v>253</v>
      </c>
      <c r="F245" s="148" t="s">
        <v>2641</v>
      </c>
      <c r="I245" s="149"/>
      <c r="L245" s="34"/>
      <c r="M245" s="150"/>
      <c r="T245" s="55"/>
      <c r="AT245" s="18" t="s">
        <v>253</v>
      </c>
      <c r="AU245" s="18" t="s">
        <v>83</v>
      </c>
    </row>
    <row r="246" spans="2:65" s="1" customFormat="1">
      <c r="B246" s="34"/>
      <c r="D246" s="151" t="s">
        <v>255</v>
      </c>
      <c r="F246" s="152" t="s">
        <v>2642</v>
      </c>
      <c r="I246" s="149"/>
      <c r="L246" s="34"/>
      <c r="M246" s="150"/>
      <c r="T246" s="55"/>
      <c r="AT246" s="18" t="s">
        <v>255</v>
      </c>
      <c r="AU246" s="18" t="s">
        <v>83</v>
      </c>
    </row>
    <row r="247" spans="2:65" s="1" customFormat="1" ht="24.2" customHeight="1">
      <c r="B247" s="34"/>
      <c r="C247" s="134" t="s">
        <v>665</v>
      </c>
      <c r="D247" s="134" t="s">
        <v>246</v>
      </c>
      <c r="E247" s="135" t="s">
        <v>2643</v>
      </c>
      <c r="F247" s="136" t="s">
        <v>2644</v>
      </c>
      <c r="G247" s="137" t="s">
        <v>2645</v>
      </c>
      <c r="H247" s="138">
        <v>1</v>
      </c>
      <c r="I247" s="139"/>
      <c r="J247" s="140">
        <f>ROUND(I247*H247,2)</f>
        <v>0</v>
      </c>
      <c r="K247" s="136" t="s">
        <v>250</v>
      </c>
      <c r="L247" s="34"/>
      <c r="M247" s="141" t="s">
        <v>29</v>
      </c>
      <c r="N247" s="142" t="s">
        <v>46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673</v>
      </c>
      <c r="AT247" s="145" t="s">
        <v>246</v>
      </c>
      <c r="AU247" s="145" t="s">
        <v>83</v>
      </c>
      <c r="AY247" s="18" t="s">
        <v>244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83</v>
      </c>
      <c r="BK247" s="146">
        <f>ROUND(I247*H247,2)</f>
        <v>0</v>
      </c>
      <c r="BL247" s="18" t="s">
        <v>673</v>
      </c>
      <c r="BM247" s="145" t="s">
        <v>6817</v>
      </c>
    </row>
    <row r="248" spans="2:65" s="1" customFormat="1">
      <c r="B248" s="34"/>
      <c r="D248" s="147" t="s">
        <v>253</v>
      </c>
      <c r="F248" s="148" t="s">
        <v>2647</v>
      </c>
      <c r="I248" s="149"/>
      <c r="L248" s="34"/>
      <c r="M248" s="150"/>
      <c r="T248" s="55"/>
      <c r="AT248" s="18" t="s">
        <v>253</v>
      </c>
      <c r="AU248" s="18" t="s">
        <v>83</v>
      </c>
    </row>
    <row r="249" spans="2:65" s="1" customFormat="1">
      <c r="B249" s="34"/>
      <c r="D249" s="151" t="s">
        <v>255</v>
      </c>
      <c r="F249" s="152" t="s">
        <v>2648</v>
      </c>
      <c r="I249" s="149"/>
      <c r="L249" s="34"/>
      <c r="M249" s="150"/>
      <c r="T249" s="55"/>
      <c r="AT249" s="18" t="s">
        <v>255</v>
      </c>
      <c r="AU249" s="18" t="s">
        <v>83</v>
      </c>
    </row>
    <row r="250" spans="2:65" s="1" customFormat="1" ht="16.5" customHeight="1">
      <c r="B250" s="34"/>
      <c r="C250" s="134" t="s">
        <v>673</v>
      </c>
      <c r="D250" s="134" t="s">
        <v>246</v>
      </c>
      <c r="E250" s="135" t="s">
        <v>2649</v>
      </c>
      <c r="F250" s="136" t="s">
        <v>2650</v>
      </c>
      <c r="G250" s="137" t="s">
        <v>507</v>
      </c>
      <c r="H250" s="138">
        <v>1</v>
      </c>
      <c r="I250" s="139"/>
      <c r="J250" s="140">
        <f>ROUND(I250*H250,2)</f>
        <v>0</v>
      </c>
      <c r="K250" s="136" t="s">
        <v>29</v>
      </c>
      <c r="L250" s="34"/>
      <c r="M250" s="141" t="s">
        <v>29</v>
      </c>
      <c r="N250" s="142" t="s">
        <v>46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673</v>
      </c>
      <c r="AT250" s="145" t="s">
        <v>246</v>
      </c>
      <c r="AU250" s="145" t="s">
        <v>83</v>
      </c>
      <c r="AY250" s="18" t="s">
        <v>244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83</v>
      </c>
      <c r="BK250" s="146">
        <f>ROUND(I250*H250,2)</f>
        <v>0</v>
      </c>
      <c r="BL250" s="18" t="s">
        <v>673</v>
      </c>
      <c r="BM250" s="145" t="s">
        <v>6818</v>
      </c>
    </row>
    <row r="251" spans="2:65" s="1" customFormat="1">
      <c r="B251" s="34"/>
      <c r="D251" s="147" t="s">
        <v>253</v>
      </c>
      <c r="F251" s="148" t="s">
        <v>2650</v>
      </c>
      <c r="I251" s="149"/>
      <c r="L251" s="34"/>
      <c r="M251" s="150"/>
      <c r="T251" s="55"/>
      <c r="AT251" s="18" t="s">
        <v>253</v>
      </c>
      <c r="AU251" s="18" t="s">
        <v>83</v>
      </c>
    </row>
    <row r="252" spans="2:65" s="11" customFormat="1" ht="25.9" customHeight="1">
      <c r="B252" s="122"/>
      <c r="D252" s="123" t="s">
        <v>74</v>
      </c>
      <c r="E252" s="124" t="s">
        <v>2663</v>
      </c>
      <c r="F252" s="124" t="s">
        <v>2664</v>
      </c>
      <c r="I252" s="125"/>
      <c r="J252" s="126">
        <f>BK252</f>
        <v>0</v>
      </c>
      <c r="L252" s="122"/>
      <c r="M252" s="127"/>
      <c r="P252" s="128">
        <f>SUM(P253:P254)</f>
        <v>0</v>
      </c>
      <c r="R252" s="128">
        <f>SUM(R253:R254)</f>
        <v>0</v>
      </c>
      <c r="T252" s="129">
        <f>SUM(T253:T254)</f>
        <v>0</v>
      </c>
      <c r="AR252" s="123" t="s">
        <v>251</v>
      </c>
      <c r="AT252" s="130" t="s">
        <v>74</v>
      </c>
      <c r="AU252" s="130" t="s">
        <v>75</v>
      </c>
      <c r="AY252" s="123" t="s">
        <v>244</v>
      </c>
      <c r="BK252" s="131">
        <f>SUM(BK253:BK254)</f>
        <v>0</v>
      </c>
    </row>
    <row r="253" spans="2:65" s="1" customFormat="1" ht="16.5" customHeight="1">
      <c r="B253" s="34"/>
      <c r="C253" s="175" t="s">
        <v>680</v>
      </c>
      <c r="D253" s="175" t="s">
        <v>373</v>
      </c>
      <c r="E253" s="176" t="s">
        <v>2665</v>
      </c>
      <c r="F253" s="177" t="s">
        <v>2666</v>
      </c>
      <c r="G253" s="178" t="s">
        <v>2531</v>
      </c>
      <c r="H253" s="179">
        <v>1</v>
      </c>
      <c r="I253" s="180"/>
      <c r="J253" s="181">
        <f>ROUND(I253*H253,2)</f>
        <v>0</v>
      </c>
      <c r="K253" s="177" t="s">
        <v>29</v>
      </c>
      <c r="L253" s="182"/>
      <c r="M253" s="183" t="s">
        <v>29</v>
      </c>
      <c r="N253" s="184" t="s">
        <v>46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2390</v>
      </c>
      <c r="AT253" s="145" t="s">
        <v>373</v>
      </c>
      <c r="AU253" s="145" t="s">
        <v>83</v>
      </c>
      <c r="AY253" s="18" t="s">
        <v>244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83</v>
      </c>
      <c r="BK253" s="146">
        <f>ROUND(I253*H253,2)</f>
        <v>0</v>
      </c>
      <c r="BL253" s="18" t="s">
        <v>2390</v>
      </c>
      <c r="BM253" s="145" t="s">
        <v>6819</v>
      </c>
    </row>
    <row r="254" spans="2:65" s="1" customFormat="1">
      <c r="B254" s="34"/>
      <c r="D254" s="147" t="s">
        <v>253</v>
      </c>
      <c r="F254" s="148" t="s">
        <v>2666</v>
      </c>
      <c r="I254" s="149"/>
      <c r="L254" s="34"/>
      <c r="M254" s="185"/>
      <c r="N254" s="186"/>
      <c r="O254" s="186"/>
      <c r="P254" s="186"/>
      <c r="Q254" s="186"/>
      <c r="R254" s="186"/>
      <c r="S254" s="186"/>
      <c r="T254" s="187"/>
      <c r="AT254" s="18" t="s">
        <v>253</v>
      </c>
      <c r="AU254" s="18" t="s">
        <v>83</v>
      </c>
    </row>
    <row r="255" spans="2:65" s="1" customFormat="1" ht="6.95" customHeight="1">
      <c r="B255" s="43"/>
      <c r="C255" s="44"/>
      <c r="D255" s="44"/>
      <c r="E255" s="44"/>
      <c r="F255" s="44"/>
      <c r="G255" s="44"/>
      <c r="H255" s="44"/>
      <c r="I255" s="44"/>
      <c r="J255" s="44"/>
      <c r="K255" s="44"/>
      <c r="L255" s="34"/>
    </row>
  </sheetData>
  <sheetProtection algorithmName="SHA-512" hashValue="Z4cSjAYCo5b312cgQSU5g3rcFqpn2rA1/qLlNEmRjDY9A8unts/HkBoq0jlaqipLCQ8bJEi8hyiAdD49SdXuWQ==" saltValue="rPhCeOjQs9ZlwmY47E0/1ZyDCNWlgvvZZgdr7/CF1rJzGsdQgvFjBkV3ld8T2+H9quzeAqLINCGU682OmWUQgQ==" spinCount="100000" sheet="1" objects="1" scenarios="1" formatColumns="0" formatRows="0" autoFilter="0"/>
  <autoFilter ref="C85:K254" xr:uid="{00000000-0009-0000-0000-00002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2100-000000000000}"/>
    <hyperlink ref="F93" r:id="rId2" xr:uid="{00000000-0004-0000-2100-000001000000}"/>
    <hyperlink ref="F96" r:id="rId3" xr:uid="{00000000-0004-0000-2100-000002000000}"/>
    <hyperlink ref="F99" r:id="rId4" xr:uid="{00000000-0004-0000-2100-000003000000}"/>
    <hyperlink ref="F102" r:id="rId5" xr:uid="{00000000-0004-0000-2100-000004000000}"/>
    <hyperlink ref="F105" r:id="rId6" xr:uid="{00000000-0004-0000-2100-000005000000}"/>
    <hyperlink ref="F114" r:id="rId7" xr:uid="{00000000-0004-0000-2100-000006000000}"/>
    <hyperlink ref="F117" r:id="rId8" xr:uid="{00000000-0004-0000-2100-000007000000}"/>
    <hyperlink ref="F120" r:id="rId9" xr:uid="{00000000-0004-0000-2100-000008000000}"/>
    <hyperlink ref="F127" r:id="rId10" xr:uid="{00000000-0004-0000-2100-000009000000}"/>
    <hyperlink ref="F132" r:id="rId11" xr:uid="{00000000-0004-0000-2100-00000A000000}"/>
    <hyperlink ref="F139" r:id="rId12" xr:uid="{00000000-0004-0000-2100-00000B000000}"/>
    <hyperlink ref="F142" r:id="rId13" xr:uid="{00000000-0004-0000-2100-00000C000000}"/>
    <hyperlink ref="F147" r:id="rId14" xr:uid="{00000000-0004-0000-2100-00000D000000}"/>
    <hyperlink ref="F158" r:id="rId15" xr:uid="{00000000-0004-0000-2100-00000E000000}"/>
    <hyperlink ref="F178" r:id="rId16" xr:uid="{00000000-0004-0000-2100-00000F000000}"/>
    <hyperlink ref="F183" r:id="rId17" xr:uid="{00000000-0004-0000-2100-000010000000}"/>
    <hyperlink ref="F191" r:id="rId18" xr:uid="{00000000-0004-0000-2100-000011000000}"/>
    <hyperlink ref="F194" r:id="rId19" xr:uid="{00000000-0004-0000-2100-000012000000}"/>
    <hyperlink ref="F197" r:id="rId20" xr:uid="{00000000-0004-0000-2100-000013000000}"/>
    <hyperlink ref="F204" r:id="rId21" xr:uid="{00000000-0004-0000-2100-000014000000}"/>
    <hyperlink ref="F207" r:id="rId22" xr:uid="{00000000-0004-0000-2100-000015000000}"/>
    <hyperlink ref="F214" r:id="rId23" xr:uid="{00000000-0004-0000-2100-000016000000}"/>
    <hyperlink ref="F219" r:id="rId24" xr:uid="{00000000-0004-0000-2100-000017000000}"/>
    <hyperlink ref="F224" r:id="rId25" xr:uid="{00000000-0004-0000-2100-000018000000}"/>
    <hyperlink ref="F227" r:id="rId26" xr:uid="{00000000-0004-0000-2100-000019000000}"/>
    <hyperlink ref="F243" r:id="rId27" xr:uid="{00000000-0004-0000-2100-00001A000000}"/>
    <hyperlink ref="F246" r:id="rId28" xr:uid="{00000000-0004-0000-2100-00001B000000}"/>
    <hyperlink ref="F249" r:id="rId29" xr:uid="{00000000-0004-0000-2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36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187</v>
      </c>
      <c r="AZ2" s="92" t="s">
        <v>6820</v>
      </c>
      <c r="BA2" s="92" t="s">
        <v>29</v>
      </c>
      <c r="BB2" s="92" t="s">
        <v>29</v>
      </c>
      <c r="BC2" s="92" t="s">
        <v>6821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56" s="1" customFormat="1" ht="12" customHeight="1">
      <c r="B8" s="34"/>
      <c r="D8" s="28" t="s">
        <v>210</v>
      </c>
      <c r="L8" s="34"/>
    </row>
    <row r="9" spans="2:56" s="1" customFormat="1" ht="16.5" customHeight="1">
      <c r="B9" s="34"/>
      <c r="E9" s="310" t="s">
        <v>6822</v>
      </c>
      <c r="F9" s="335"/>
      <c r="G9" s="335"/>
      <c r="H9" s="335"/>
      <c r="L9" s="34"/>
    </row>
    <row r="10" spans="2:56" s="1" customFormat="1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ROUND(J90,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ROUND((SUM(BE90:BE367)),  2)</f>
        <v>0</v>
      </c>
      <c r="I33" s="96">
        <v>0.21</v>
      </c>
      <c r="J33" s="85">
        <f>ROUND(((SUM(BE90:BE367))*I33),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ROUND((SUM(BF90:BF367)),  2)</f>
        <v>0</v>
      </c>
      <c r="I34" s="96">
        <v>0.15</v>
      </c>
      <c r="J34" s="85">
        <f>ROUND(((SUM(BF90:BF367))*I34),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ROUND((SUM(BG90:BG367)),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ROUND((SUM(BH90:BH367)),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ROUND((SUM(BI90:BI367)),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040.59.2 - Objekt pro likvidaci odpadních vod–domovní ČOV na parcele č.761/1, km 0,388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J90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J91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J92</f>
        <v>0</v>
      </c>
      <c r="L61" s="110"/>
    </row>
    <row r="62" spans="2:47" s="9" customFormat="1" ht="19.899999999999999" customHeight="1">
      <c r="B62" s="110"/>
      <c r="D62" s="111" t="s">
        <v>218</v>
      </c>
      <c r="E62" s="112"/>
      <c r="F62" s="112"/>
      <c r="G62" s="112"/>
      <c r="H62" s="112"/>
      <c r="I62" s="112"/>
      <c r="J62" s="113">
        <f>J198</f>
        <v>0</v>
      </c>
      <c r="L62" s="110"/>
    </row>
    <row r="63" spans="2:47" s="9" customFormat="1" ht="19.899999999999999" customHeight="1">
      <c r="B63" s="110"/>
      <c r="D63" s="111" t="s">
        <v>219</v>
      </c>
      <c r="E63" s="112"/>
      <c r="F63" s="112"/>
      <c r="G63" s="112"/>
      <c r="H63" s="112"/>
      <c r="I63" s="112"/>
      <c r="J63" s="113">
        <f>J204</f>
        <v>0</v>
      </c>
      <c r="L63" s="110"/>
    </row>
    <row r="64" spans="2:47" s="9" customFormat="1" ht="19.899999999999999" customHeight="1">
      <c r="B64" s="110"/>
      <c r="D64" s="111" t="s">
        <v>220</v>
      </c>
      <c r="E64" s="112"/>
      <c r="F64" s="112"/>
      <c r="G64" s="112"/>
      <c r="H64" s="112"/>
      <c r="I64" s="112"/>
      <c r="J64" s="113">
        <f>J233</f>
        <v>0</v>
      </c>
      <c r="L64" s="110"/>
    </row>
    <row r="65" spans="2:12" s="9" customFormat="1" ht="19.899999999999999" customHeight="1">
      <c r="B65" s="110"/>
      <c r="D65" s="111" t="s">
        <v>1345</v>
      </c>
      <c r="E65" s="112"/>
      <c r="F65" s="112"/>
      <c r="G65" s="112"/>
      <c r="H65" s="112"/>
      <c r="I65" s="112"/>
      <c r="J65" s="113">
        <f>J242</f>
        <v>0</v>
      </c>
      <c r="L65" s="110"/>
    </row>
    <row r="66" spans="2:12" s="9" customFormat="1" ht="19.899999999999999" customHeight="1">
      <c r="B66" s="110"/>
      <c r="D66" s="111" t="s">
        <v>222</v>
      </c>
      <c r="E66" s="112"/>
      <c r="F66" s="112"/>
      <c r="G66" s="112"/>
      <c r="H66" s="112"/>
      <c r="I66" s="112"/>
      <c r="J66" s="113">
        <f>J301</f>
        <v>0</v>
      </c>
      <c r="L66" s="110"/>
    </row>
    <row r="67" spans="2:12" s="9" customFormat="1" ht="19.899999999999999" customHeight="1">
      <c r="B67" s="110"/>
      <c r="D67" s="111" t="s">
        <v>224</v>
      </c>
      <c r="E67" s="112"/>
      <c r="F67" s="112"/>
      <c r="G67" s="112"/>
      <c r="H67" s="112"/>
      <c r="I67" s="112"/>
      <c r="J67" s="113">
        <f>J321</f>
        <v>0</v>
      </c>
      <c r="L67" s="110"/>
    </row>
    <row r="68" spans="2:12" s="8" customFormat="1" ht="24.95" customHeight="1">
      <c r="B68" s="106"/>
      <c r="D68" s="107" t="s">
        <v>227</v>
      </c>
      <c r="E68" s="108"/>
      <c r="F68" s="108"/>
      <c r="G68" s="108"/>
      <c r="H68" s="108"/>
      <c r="I68" s="108"/>
      <c r="J68" s="109">
        <f>J325</f>
        <v>0</v>
      </c>
      <c r="L68" s="106"/>
    </row>
    <row r="69" spans="2:12" s="9" customFormat="1" ht="19.899999999999999" customHeight="1">
      <c r="B69" s="110"/>
      <c r="D69" s="111" t="s">
        <v>228</v>
      </c>
      <c r="E69" s="112"/>
      <c r="F69" s="112"/>
      <c r="G69" s="112"/>
      <c r="H69" s="112"/>
      <c r="I69" s="112"/>
      <c r="J69" s="113">
        <f>J326</f>
        <v>0</v>
      </c>
      <c r="L69" s="110"/>
    </row>
    <row r="70" spans="2:12" s="9" customFormat="1" ht="19.899999999999999" customHeight="1">
      <c r="B70" s="110"/>
      <c r="D70" s="111" t="s">
        <v>2416</v>
      </c>
      <c r="E70" s="112"/>
      <c r="F70" s="112"/>
      <c r="G70" s="112"/>
      <c r="H70" s="112"/>
      <c r="I70" s="112"/>
      <c r="J70" s="113">
        <f>J342</f>
        <v>0</v>
      </c>
      <c r="L70" s="110"/>
    </row>
    <row r="71" spans="2:12" s="1" customFormat="1" ht="21.75" customHeight="1">
      <c r="B71" s="34"/>
      <c r="L71" s="34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4"/>
    </row>
    <row r="76" spans="2:12" s="1" customFormat="1" ht="6.9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4"/>
    </row>
    <row r="77" spans="2:12" s="1" customFormat="1" ht="24.95" customHeight="1">
      <c r="B77" s="34"/>
      <c r="C77" s="22" t="s">
        <v>229</v>
      </c>
      <c r="L77" s="34"/>
    </row>
    <row r="78" spans="2:12" s="1" customFormat="1" ht="6.95" customHeight="1">
      <c r="B78" s="34"/>
      <c r="L78" s="34"/>
    </row>
    <row r="79" spans="2:12" s="1" customFormat="1" ht="12" customHeight="1">
      <c r="B79" s="34"/>
      <c r="C79" s="28" t="s">
        <v>16</v>
      </c>
      <c r="L79" s="34"/>
    </row>
    <row r="80" spans="2:12" s="1" customFormat="1" ht="16.5" customHeight="1">
      <c r="B80" s="34"/>
      <c r="E80" s="336" t="str">
        <f>E7</f>
        <v>Opatření Zátor-Loučky, OHO, Dílčí stavba 02.040 Opatření v úseku Zátor - Loučky</v>
      </c>
      <c r="F80" s="337"/>
      <c r="G80" s="337"/>
      <c r="H80" s="337"/>
      <c r="L80" s="34"/>
    </row>
    <row r="81" spans="2:65" s="1" customFormat="1" ht="12" customHeight="1">
      <c r="B81" s="34"/>
      <c r="C81" s="28" t="s">
        <v>210</v>
      </c>
      <c r="L81" s="34"/>
    </row>
    <row r="82" spans="2:65" s="1" customFormat="1" ht="16.5" customHeight="1">
      <c r="B82" s="34"/>
      <c r="E82" s="310" t="str">
        <f>E9</f>
        <v>040.59.2 - Objekt pro likvidaci odpadních vod–domovní ČOV na parcele č.761/1, km 0,388</v>
      </c>
      <c r="F82" s="335"/>
      <c r="G82" s="335"/>
      <c r="H82" s="335"/>
      <c r="L82" s="34"/>
    </row>
    <row r="83" spans="2:65" s="1" customFormat="1" ht="6.95" customHeight="1">
      <c r="B83" s="34"/>
      <c r="L83" s="34"/>
    </row>
    <row r="84" spans="2:65" s="1" customFormat="1" ht="12" customHeight="1">
      <c r="B84" s="34"/>
      <c r="C84" s="28" t="s">
        <v>22</v>
      </c>
      <c r="F84" s="26" t="str">
        <f>F12</f>
        <v>Zátor</v>
      </c>
      <c r="I84" s="28" t="s">
        <v>24</v>
      </c>
      <c r="J84" s="51">
        <f>IF(J12="","",J12)</f>
        <v>45897</v>
      </c>
      <c r="L84" s="34"/>
    </row>
    <row r="85" spans="2:65" s="1" customFormat="1" ht="6.95" customHeight="1">
      <c r="B85" s="34"/>
      <c r="L85" s="34"/>
    </row>
    <row r="86" spans="2:65" s="1" customFormat="1" ht="15.2" customHeight="1">
      <c r="B86" s="34"/>
      <c r="C86" s="28" t="s">
        <v>27</v>
      </c>
      <c r="F86" s="26" t="str">
        <f>E15</f>
        <v>Povodí Odry, státní podnik</v>
      </c>
      <c r="I86" s="28" t="s">
        <v>34</v>
      </c>
      <c r="J86" s="32" t="str">
        <f>E21</f>
        <v>AQUATIS, a.s.</v>
      </c>
      <c r="L86" s="34"/>
    </row>
    <row r="87" spans="2:65" s="1" customFormat="1" ht="25.7" customHeight="1">
      <c r="B87" s="34"/>
      <c r="C87" s="28" t="s">
        <v>32</v>
      </c>
      <c r="F87" s="26" t="str">
        <f>IF(E18="","",E18)</f>
        <v>Vyplň údaj</v>
      </c>
      <c r="I87" s="28" t="s">
        <v>37</v>
      </c>
      <c r="J87" s="32" t="str">
        <f>E24</f>
        <v>Ing. Michal Jendruščák</v>
      </c>
      <c r="L87" s="34"/>
    </row>
    <row r="88" spans="2:65" s="1" customFormat="1" ht="10.35" customHeight="1">
      <c r="B88" s="34"/>
      <c r="L88" s="34"/>
    </row>
    <row r="89" spans="2:65" s="10" customFormat="1" ht="29.25" customHeight="1">
      <c r="B89" s="114"/>
      <c r="C89" s="115" t="s">
        <v>230</v>
      </c>
      <c r="D89" s="116" t="s">
        <v>60</v>
      </c>
      <c r="E89" s="116" t="s">
        <v>56</v>
      </c>
      <c r="F89" s="116" t="s">
        <v>57</v>
      </c>
      <c r="G89" s="116" t="s">
        <v>231</v>
      </c>
      <c r="H89" s="116" t="s">
        <v>232</v>
      </c>
      <c r="I89" s="116" t="s">
        <v>233</v>
      </c>
      <c r="J89" s="116" t="s">
        <v>214</v>
      </c>
      <c r="K89" s="117" t="s">
        <v>234</v>
      </c>
      <c r="L89" s="114"/>
      <c r="M89" s="58" t="s">
        <v>29</v>
      </c>
      <c r="N89" s="59" t="s">
        <v>45</v>
      </c>
      <c r="O89" s="59" t="s">
        <v>235</v>
      </c>
      <c r="P89" s="59" t="s">
        <v>236</v>
      </c>
      <c r="Q89" s="59" t="s">
        <v>237</v>
      </c>
      <c r="R89" s="59" t="s">
        <v>238</v>
      </c>
      <c r="S89" s="59" t="s">
        <v>239</v>
      </c>
      <c r="T89" s="60" t="s">
        <v>240</v>
      </c>
    </row>
    <row r="90" spans="2:65" s="1" customFormat="1" ht="22.9" customHeight="1">
      <c r="B90" s="34"/>
      <c r="C90" s="63" t="s">
        <v>241</v>
      </c>
      <c r="J90" s="118">
        <f>BK90</f>
        <v>0</v>
      </c>
      <c r="L90" s="34"/>
      <c r="M90" s="61"/>
      <c r="N90" s="52"/>
      <c r="O90" s="52"/>
      <c r="P90" s="119">
        <f>P91+P325</f>
        <v>0</v>
      </c>
      <c r="Q90" s="52"/>
      <c r="R90" s="119">
        <f>R91+R325</f>
        <v>42.54601190999999</v>
      </c>
      <c r="S90" s="52"/>
      <c r="T90" s="120">
        <f>T91+T325</f>
        <v>6.0074999999999994</v>
      </c>
      <c r="AT90" s="18" t="s">
        <v>74</v>
      </c>
      <c r="AU90" s="18" t="s">
        <v>215</v>
      </c>
      <c r="BK90" s="121">
        <f>BK91+BK325</f>
        <v>0</v>
      </c>
    </row>
    <row r="91" spans="2:65" s="11" customFormat="1" ht="25.9" customHeight="1">
      <c r="B91" s="122"/>
      <c r="D91" s="123" t="s">
        <v>74</v>
      </c>
      <c r="E91" s="124" t="s">
        <v>242</v>
      </c>
      <c r="F91" s="124" t="s">
        <v>243</v>
      </c>
      <c r="I91" s="125"/>
      <c r="J91" s="126">
        <f>BK91</f>
        <v>0</v>
      </c>
      <c r="L91" s="122"/>
      <c r="M91" s="127"/>
      <c r="P91" s="128">
        <f>P92+P198+P204+P233+P242+P301+P321</f>
        <v>0</v>
      </c>
      <c r="R91" s="128">
        <f>R92+R198+R204+R233+R242+R301+R321</f>
        <v>42.534104409999991</v>
      </c>
      <c r="T91" s="129">
        <f>T92+T198+T204+T233+T242+T301+T321</f>
        <v>6.0074999999999994</v>
      </c>
      <c r="AR91" s="123" t="s">
        <v>83</v>
      </c>
      <c r="AT91" s="130" t="s">
        <v>74</v>
      </c>
      <c r="AU91" s="130" t="s">
        <v>75</v>
      </c>
      <c r="AY91" s="123" t="s">
        <v>244</v>
      </c>
      <c r="BK91" s="131">
        <f>BK92+BK198+BK204+BK233+BK242+BK301+BK321</f>
        <v>0</v>
      </c>
    </row>
    <row r="92" spans="2:65" s="11" customFormat="1" ht="22.9" customHeight="1">
      <c r="B92" s="122"/>
      <c r="D92" s="123" t="s">
        <v>74</v>
      </c>
      <c r="E92" s="132" t="s">
        <v>83</v>
      </c>
      <c r="F92" s="132" t="s">
        <v>245</v>
      </c>
      <c r="I92" s="125"/>
      <c r="J92" s="133">
        <f>BK92</f>
        <v>0</v>
      </c>
      <c r="L92" s="122"/>
      <c r="M92" s="127"/>
      <c r="P92" s="128">
        <f>SUM(P93:P197)</f>
        <v>0</v>
      </c>
      <c r="R92" s="128">
        <f>SUM(R93:R197)</f>
        <v>23.669542</v>
      </c>
      <c r="T92" s="129">
        <f>SUM(T93:T197)</f>
        <v>0</v>
      </c>
      <c r="AR92" s="123" t="s">
        <v>83</v>
      </c>
      <c r="AT92" s="130" t="s">
        <v>74</v>
      </c>
      <c r="AU92" s="130" t="s">
        <v>83</v>
      </c>
      <c r="AY92" s="123" t="s">
        <v>244</v>
      </c>
      <c r="BK92" s="131">
        <f>SUM(BK93:BK197)</f>
        <v>0</v>
      </c>
    </row>
    <row r="93" spans="2:65" s="1" customFormat="1" ht="16.5" customHeight="1">
      <c r="B93" s="34"/>
      <c r="C93" s="134" t="s">
        <v>83</v>
      </c>
      <c r="D93" s="134" t="s">
        <v>246</v>
      </c>
      <c r="E93" s="135" t="s">
        <v>4044</v>
      </c>
      <c r="F93" s="136" t="s">
        <v>4045</v>
      </c>
      <c r="G93" s="137" t="s">
        <v>249</v>
      </c>
      <c r="H93" s="138">
        <v>115.6</v>
      </c>
      <c r="I93" s="139"/>
      <c r="J93" s="140">
        <f>ROUND(I93*H93,2)</f>
        <v>0</v>
      </c>
      <c r="K93" s="136" t="s">
        <v>250</v>
      </c>
      <c r="L93" s="34"/>
      <c r="M93" s="141" t="s">
        <v>29</v>
      </c>
      <c r="N93" s="142" t="s">
        <v>46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251</v>
      </c>
      <c r="AT93" s="145" t="s">
        <v>246</v>
      </c>
      <c r="AU93" s="145" t="s">
        <v>21</v>
      </c>
      <c r="AY93" s="18" t="s">
        <v>244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83</v>
      </c>
      <c r="BK93" s="146">
        <f>ROUND(I93*H93,2)</f>
        <v>0</v>
      </c>
      <c r="BL93" s="18" t="s">
        <v>251</v>
      </c>
      <c r="BM93" s="145" t="s">
        <v>6823</v>
      </c>
    </row>
    <row r="94" spans="2:65" s="1" customFormat="1">
      <c r="B94" s="34"/>
      <c r="D94" s="147" t="s">
        <v>253</v>
      </c>
      <c r="F94" s="148" t="s">
        <v>4047</v>
      </c>
      <c r="I94" s="149"/>
      <c r="L94" s="34"/>
      <c r="M94" s="150"/>
      <c r="T94" s="55"/>
      <c r="AT94" s="18" t="s">
        <v>253</v>
      </c>
      <c r="AU94" s="18" t="s">
        <v>21</v>
      </c>
    </row>
    <row r="95" spans="2:65" s="1" customFormat="1">
      <c r="B95" s="34"/>
      <c r="D95" s="151" t="s">
        <v>255</v>
      </c>
      <c r="F95" s="152" t="s">
        <v>4048</v>
      </c>
      <c r="I95" s="149"/>
      <c r="L95" s="34"/>
      <c r="M95" s="150"/>
      <c r="T95" s="55"/>
      <c r="AT95" s="18" t="s">
        <v>255</v>
      </c>
      <c r="AU95" s="18" t="s">
        <v>21</v>
      </c>
    </row>
    <row r="96" spans="2:65" s="12" customFormat="1">
      <c r="B96" s="153"/>
      <c r="D96" s="147" t="s">
        <v>262</v>
      </c>
      <c r="E96" s="154" t="s">
        <v>29</v>
      </c>
      <c r="F96" s="155" t="s">
        <v>6824</v>
      </c>
      <c r="H96" s="156">
        <v>77.5</v>
      </c>
      <c r="I96" s="157"/>
      <c r="L96" s="153"/>
      <c r="M96" s="158"/>
      <c r="T96" s="159"/>
      <c r="AT96" s="154" t="s">
        <v>262</v>
      </c>
      <c r="AU96" s="154" t="s">
        <v>21</v>
      </c>
      <c r="AV96" s="12" t="s">
        <v>21</v>
      </c>
      <c r="AW96" s="12" t="s">
        <v>36</v>
      </c>
      <c r="AX96" s="12" t="s">
        <v>75</v>
      </c>
      <c r="AY96" s="154" t="s">
        <v>244</v>
      </c>
    </row>
    <row r="97" spans="2:65" s="12" customFormat="1">
      <c r="B97" s="153"/>
      <c r="D97" s="147" t="s">
        <v>262</v>
      </c>
      <c r="E97" s="154" t="s">
        <v>29</v>
      </c>
      <c r="F97" s="155" t="s">
        <v>6825</v>
      </c>
      <c r="H97" s="156">
        <v>38.1</v>
      </c>
      <c r="I97" s="157"/>
      <c r="L97" s="153"/>
      <c r="M97" s="158"/>
      <c r="T97" s="159"/>
      <c r="AT97" s="154" t="s">
        <v>262</v>
      </c>
      <c r="AU97" s="154" t="s">
        <v>21</v>
      </c>
      <c r="AV97" s="12" t="s">
        <v>21</v>
      </c>
      <c r="AW97" s="12" t="s">
        <v>36</v>
      </c>
      <c r="AX97" s="12" t="s">
        <v>75</v>
      </c>
      <c r="AY97" s="154" t="s">
        <v>244</v>
      </c>
    </row>
    <row r="98" spans="2:65" s="13" customFormat="1">
      <c r="B98" s="160"/>
      <c r="D98" s="147" t="s">
        <v>262</v>
      </c>
      <c r="E98" s="161" t="s">
        <v>29</v>
      </c>
      <c r="F98" s="162" t="s">
        <v>271</v>
      </c>
      <c r="H98" s="163">
        <v>115.6</v>
      </c>
      <c r="I98" s="164"/>
      <c r="L98" s="160"/>
      <c r="M98" s="165"/>
      <c r="T98" s="166"/>
      <c r="AT98" s="161" t="s">
        <v>262</v>
      </c>
      <c r="AU98" s="161" t="s">
        <v>21</v>
      </c>
      <c r="AV98" s="13" t="s">
        <v>251</v>
      </c>
      <c r="AW98" s="13" t="s">
        <v>36</v>
      </c>
      <c r="AX98" s="13" t="s">
        <v>83</v>
      </c>
      <c r="AY98" s="161" t="s">
        <v>244</v>
      </c>
    </row>
    <row r="99" spans="2:65" s="1" customFormat="1" ht="16.5" customHeight="1">
      <c r="B99" s="34"/>
      <c r="C99" s="134" t="s">
        <v>21</v>
      </c>
      <c r="D99" s="134" t="s">
        <v>246</v>
      </c>
      <c r="E99" s="135" t="s">
        <v>6826</v>
      </c>
      <c r="F99" s="136" t="s">
        <v>6827</v>
      </c>
      <c r="G99" s="137" t="s">
        <v>274</v>
      </c>
      <c r="H99" s="138">
        <v>42.7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6828</v>
      </c>
    </row>
    <row r="100" spans="2:65" s="1" customFormat="1" ht="19.5">
      <c r="B100" s="34"/>
      <c r="D100" s="147" t="s">
        <v>253</v>
      </c>
      <c r="F100" s="148" t="s">
        <v>6829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6830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2" customFormat="1">
      <c r="B102" s="153"/>
      <c r="D102" s="147" t="s">
        <v>262</v>
      </c>
      <c r="E102" s="154" t="s">
        <v>29</v>
      </c>
      <c r="F102" s="155" t="s">
        <v>6831</v>
      </c>
      <c r="H102" s="156">
        <v>27.8</v>
      </c>
      <c r="I102" s="157"/>
      <c r="L102" s="153"/>
      <c r="M102" s="158"/>
      <c r="T102" s="159"/>
      <c r="AT102" s="154" t="s">
        <v>262</v>
      </c>
      <c r="AU102" s="154" t="s">
        <v>21</v>
      </c>
      <c r="AV102" s="12" t="s">
        <v>21</v>
      </c>
      <c r="AW102" s="12" t="s">
        <v>36</v>
      </c>
      <c r="AX102" s="12" t="s">
        <v>75</v>
      </c>
      <c r="AY102" s="154" t="s">
        <v>244</v>
      </c>
    </row>
    <row r="103" spans="2:65" s="12" customFormat="1">
      <c r="B103" s="153"/>
      <c r="D103" s="147" t="s">
        <v>262</v>
      </c>
      <c r="E103" s="154" t="s">
        <v>29</v>
      </c>
      <c r="F103" s="155" t="s">
        <v>6832</v>
      </c>
      <c r="H103" s="156">
        <v>14.9</v>
      </c>
      <c r="I103" s="157"/>
      <c r="L103" s="153"/>
      <c r="M103" s="158"/>
      <c r="T103" s="159"/>
      <c r="AT103" s="154" t="s">
        <v>262</v>
      </c>
      <c r="AU103" s="154" t="s">
        <v>21</v>
      </c>
      <c r="AV103" s="12" t="s">
        <v>21</v>
      </c>
      <c r="AW103" s="12" t="s">
        <v>36</v>
      </c>
      <c r="AX103" s="12" t="s">
        <v>75</v>
      </c>
      <c r="AY103" s="154" t="s">
        <v>244</v>
      </c>
    </row>
    <row r="104" spans="2:65" s="13" customFormat="1">
      <c r="B104" s="160"/>
      <c r="D104" s="147" t="s">
        <v>262</v>
      </c>
      <c r="E104" s="161" t="s">
        <v>29</v>
      </c>
      <c r="F104" s="162" t="s">
        <v>271</v>
      </c>
      <c r="H104" s="163">
        <v>42.7</v>
      </c>
      <c r="I104" s="164"/>
      <c r="L104" s="160"/>
      <c r="M104" s="165"/>
      <c r="T104" s="166"/>
      <c r="AT104" s="161" t="s">
        <v>262</v>
      </c>
      <c r="AU104" s="161" t="s">
        <v>21</v>
      </c>
      <c r="AV104" s="13" t="s">
        <v>251</v>
      </c>
      <c r="AW104" s="13" t="s">
        <v>36</v>
      </c>
      <c r="AX104" s="13" t="s">
        <v>83</v>
      </c>
      <c r="AY104" s="161" t="s">
        <v>244</v>
      </c>
    </row>
    <row r="105" spans="2:65" s="1" customFormat="1" ht="21.75" customHeight="1">
      <c r="B105" s="34"/>
      <c r="C105" s="134" t="s">
        <v>264</v>
      </c>
      <c r="D105" s="134" t="s">
        <v>246</v>
      </c>
      <c r="E105" s="135" t="s">
        <v>4247</v>
      </c>
      <c r="F105" s="136" t="s">
        <v>4248</v>
      </c>
      <c r="G105" s="137" t="s">
        <v>274</v>
      </c>
      <c r="H105" s="138">
        <v>39.700000000000003</v>
      </c>
      <c r="I105" s="139"/>
      <c r="J105" s="140">
        <f>ROUND(I105*H105,2)</f>
        <v>0</v>
      </c>
      <c r="K105" s="136" t="s">
        <v>250</v>
      </c>
      <c r="L105" s="34"/>
      <c r="M105" s="141" t="s">
        <v>29</v>
      </c>
      <c r="N105" s="142" t="s">
        <v>46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251</v>
      </c>
      <c r="AT105" s="145" t="s">
        <v>246</v>
      </c>
      <c r="AU105" s="145" t="s">
        <v>21</v>
      </c>
      <c r="AY105" s="18" t="s">
        <v>244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83</v>
      </c>
      <c r="BK105" s="146">
        <f>ROUND(I105*H105,2)</f>
        <v>0</v>
      </c>
      <c r="BL105" s="18" t="s">
        <v>251</v>
      </c>
      <c r="BM105" s="145" t="s">
        <v>6833</v>
      </c>
    </row>
    <row r="106" spans="2:65" s="1" customFormat="1" ht="19.5">
      <c r="B106" s="34"/>
      <c r="D106" s="147" t="s">
        <v>253</v>
      </c>
      <c r="F106" s="148" t="s">
        <v>4250</v>
      </c>
      <c r="I106" s="149"/>
      <c r="L106" s="34"/>
      <c r="M106" s="150"/>
      <c r="T106" s="55"/>
      <c r="AT106" s="18" t="s">
        <v>253</v>
      </c>
      <c r="AU106" s="18" t="s">
        <v>21</v>
      </c>
    </row>
    <row r="107" spans="2:65" s="1" customFormat="1">
      <c r="B107" s="34"/>
      <c r="D107" s="151" t="s">
        <v>255</v>
      </c>
      <c r="F107" s="152" t="s">
        <v>4251</v>
      </c>
      <c r="I107" s="149"/>
      <c r="L107" s="34"/>
      <c r="M107" s="150"/>
      <c r="T107" s="55"/>
      <c r="AT107" s="18" t="s">
        <v>255</v>
      </c>
      <c r="AU107" s="18" t="s">
        <v>21</v>
      </c>
    </row>
    <row r="108" spans="2:65" s="12" customFormat="1">
      <c r="B108" s="153"/>
      <c r="D108" s="147" t="s">
        <v>262</v>
      </c>
      <c r="E108" s="154" t="s">
        <v>29</v>
      </c>
      <c r="F108" s="155" t="s">
        <v>6834</v>
      </c>
      <c r="H108" s="156">
        <v>17.3</v>
      </c>
      <c r="I108" s="157"/>
      <c r="L108" s="153"/>
      <c r="M108" s="158"/>
      <c r="T108" s="159"/>
      <c r="AT108" s="154" t="s">
        <v>262</v>
      </c>
      <c r="AU108" s="154" t="s">
        <v>21</v>
      </c>
      <c r="AV108" s="12" t="s">
        <v>21</v>
      </c>
      <c r="AW108" s="12" t="s">
        <v>36</v>
      </c>
      <c r="AX108" s="12" t="s">
        <v>75</v>
      </c>
      <c r="AY108" s="154" t="s">
        <v>244</v>
      </c>
    </row>
    <row r="109" spans="2:65" s="12" customFormat="1">
      <c r="B109" s="153"/>
      <c r="D109" s="147" t="s">
        <v>262</v>
      </c>
      <c r="E109" s="154" t="s">
        <v>29</v>
      </c>
      <c r="F109" s="155" t="s">
        <v>6835</v>
      </c>
      <c r="H109" s="156">
        <v>22.4</v>
      </c>
      <c r="I109" s="157"/>
      <c r="L109" s="153"/>
      <c r="M109" s="158"/>
      <c r="T109" s="159"/>
      <c r="AT109" s="154" t="s">
        <v>262</v>
      </c>
      <c r="AU109" s="154" t="s">
        <v>21</v>
      </c>
      <c r="AV109" s="12" t="s">
        <v>21</v>
      </c>
      <c r="AW109" s="12" t="s">
        <v>36</v>
      </c>
      <c r="AX109" s="12" t="s">
        <v>75</v>
      </c>
      <c r="AY109" s="154" t="s">
        <v>244</v>
      </c>
    </row>
    <row r="110" spans="2:65" s="13" customFormat="1">
      <c r="B110" s="160"/>
      <c r="D110" s="147" t="s">
        <v>262</v>
      </c>
      <c r="E110" s="161" t="s">
        <v>29</v>
      </c>
      <c r="F110" s="162" t="s">
        <v>271</v>
      </c>
      <c r="H110" s="163">
        <v>39.700000000000003</v>
      </c>
      <c r="I110" s="164"/>
      <c r="L110" s="160"/>
      <c r="M110" s="165"/>
      <c r="T110" s="166"/>
      <c r="AT110" s="161" t="s">
        <v>262</v>
      </c>
      <c r="AU110" s="161" t="s">
        <v>21</v>
      </c>
      <c r="AV110" s="13" t="s">
        <v>251</v>
      </c>
      <c r="AW110" s="13" t="s">
        <v>36</v>
      </c>
      <c r="AX110" s="13" t="s">
        <v>83</v>
      </c>
      <c r="AY110" s="161" t="s">
        <v>244</v>
      </c>
    </row>
    <row r="111" spans="2:65" s="1" customFormat="1" ht="16.5" customHeight="1">
      <c r="B111" s="34"/>
      <c r="C111" s="134" t="s">
        <v>251</v>
      </c>
      <c r="D111" s="134" t="s">
        <v>246</v>
      </c>
      <c r="E111" s="135" t="s">
        <v>4807</v>
      </c>
      <c r="F111" s="136" t="s">
        <v>4808</v>
      </c>
      <c r="G111" s="137" t="s">
        <v>249</v>
      </c>
      <c r="H111" s="138">
        <v>96</v>
      </c>
      <c r="I111" s="139"/>
      <c r="J111" s="140">
        <f>ROUND(I111*H111,2)</f>
        <v>0</v>
      </c>
      <c r="K111" s="136" t="s">
        <v>250</v>
      </c>
      <c r="L111" s="34"/>
      <c r="M111" s="141" t="s">
        <v>29</v>
      </c>
      <c r="N111" s="142" t="s">
        <v>46</v>
      </c>
      <c r="P111" s="143">
        <f>O111*H111</f>
        <v>0</v>
      </c>
      <c r="Q111" s="143">
        <v>6.9999999999999999E-4</v>
      </c>
      <c r="R111" s="143">
        <f>Q111*H111</f>
        <v>6.7199999999999996E-2</v>
      </c>
      <c r="S111" s="143">
        <v>0</v>
      </c>
      <c r="T111" s="144">
        <f>S111*H111</f>
        <v>0</v>
      </c>
      <c r="AR111" s="145" t="s">
        <v>251</v>
      </c>
      <c r="AT111" s="145" t="s">
        <v>246</v>
      </c>
      <c r="AU111" s="145" t="s">
        <v>21</v>
      </c>
      <c r="AY111" s="18" t="s">
        <v>244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83</v>
      </c>
      <c r="BK111" s="146">
        <f>ROUND(I111*H111,2)</f>
        <v>0</v>
      </c>
      <c r="BL111" s="18" t="s">
        <v>251</v>
      </c>
      <c r="BM111" s="145" t="s">
        <v>6836</v>
      </c>
    </row>
    <row r="112" spans="2:65" s="1" customFormat="1">
      <c r="B112" s="34"/>
      <c r="D112" s="147" t="s">
        <v>253</v>
      </c>
      <c r="F112" s="148" t="s">
        <v>4810</v>
      </c>
      <c r="I112" s="149"/>
      <c r="L112" s="34"/>
      <c r="M112" s="150"/>
      <c r="T112" s="55"/>
      <c r="AT112" s="18" t="s">
        <v>253</v>
      </c>
      <c r="AU112" s="18" t="s">
        <v>21</v>
      </c>
    </row>
    <row r="113" spans="2:65" s="1" customFormat="1">
      <c r="B113" s="34"/>
      <c r="D113" s="151" t="s">
        <v>255</v>
      </c>
      <c r="F113" s="152" t="s">
        <v>4811</v>
      </c>
      <c r="I113" s="149"/>
      <c r="L113" s="34"/>
      <c r="M113" s="150"/>
      <c r="T113" s="55"/>
      <c r="AT113" s="18" t="s">
        <v>255</v>
      </c>
      <c r="AU113" s="18" t="s">
        <v>21</v>
      </c>
    </row>
    <row r="114" spans="2:65" s="12" customFormat="1">
      <c r="B114" s="153"/>
      <c r="D114" s="147" t="s">
        <v>262</v>
      </c>
      <c r="E114" s="154" t="s">
        <v>29</v>
      </c>
      <c r="F114" s="155" t="s">
        <v>6837</v>
      </c>
      <c r="H114" s="156">
        <v>30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75</v>
      </c>
      <c r="AY114" s="154" t="s">
        <v>244</v>
      </c>
    </row>
    <row r="115" spans="2:65" s="12" customFormat="1">
      <c r="B115" s="153"/>
      <c r="D115" s="147" t="s">
        <v>262</v>
      </c>
      <c r="E115" s="154" t="s">
        <v>29</v>
      </c>
      <c r="F115" s="155" t="s">
        <v>6838</v>
      </c>
      <c r="H115" s="156">
        <v>66</v>
      </c>
      <c r="I115" s="157"/>
      <c r="L115" s="153"/>
      <c r="M115" s="158"/>
      <c r="T115" s="159"/>
      <c r="AT115" s="154" t="s">
        <v>262</v>
      </c>
      <c r="AU115" s="154" t="s">
        <v>21</v>
      </c>
      <c r="AV115" s="12" t="s">
        <v>21</v>
      </c>
      <c r="AW115" s="12" t="s">
        <v>36</v>
      </c>
      <c r="AX115" s="12" t="s">
        <v>75</v>
      </c>
      <c r="AY115" s="154" t="s">
        <v>244</v>
      </c>
    </row>
    <row r="116" spans="2:65" s="13" customFormat="1">
      <c r="B116" s="160"/>
      <c r="D116" s="147" t="s">
        <v>262</v>
      </c>
      <c r="E116" s="161" t="s">
        <v>29</v>
      </c>
      <c r="F116" s="162" t="s">
        <v>271</v>
      </c>
      <c r="H116" s="163">
        <v>96</v>
      </c>
      <c r="I116" s="164"/>
      <c r="L116" s="160"/>
      <c r="M116" s="165"/>
      <c r="T116" s="166"/>
      <c r="AT116" s="161" t="s">
        <v>262</v>
      </c>
      <c r="AU116" s="161" t="s">
        <v>21</v>
      </c>
      <c r="AV116" s="13" t="s">
        <v>251</v>
      </c>
      <c r="AW116" s="13" t="s">
        <v>36</v>
      </c>
      <c r="AX116" s="13" t="s">
        <v>83</v>
      </c>
      <c r="AY116" s="161" t="s">
        <v>244</v>
      </c>
    </row>
    <row r="117" spans="2:65" s="1" customFormat="1" ht="16.5" customHeight="1">
      <c r="B117" s="34"/>
      <c r="C117" s="134" t="s">
        <v>279</v>
      </c>
      <c r="D117" s="134" t="s">
        <v>246</v>
      </c>
      <c r="E117" s="135" t="s">
        <v>4813</v>
      </c>
      <c r="F117" s="136" t="s">
        <v>4814</v>
      </c>
      <c r="G117" s="137" t="s">
        <v>249</v>
      </c>
      <c r="H117" s="138">
        <v>96</v>
      </c>
      <c r="I117" s="139"/>
      <c r="J117" s="140">
        <f>ROUND(I117*H117,2)</f>
        <v>0</v>
      </c>
      <c r="K117" s="136" t="s">
        <v>250</v>
      </c>
      <c r="L117" s="34"/>
      <c r="M117" s="141" t="s">
        <v>29</v>
      </c>
      <c r="N117" s="142" t="s">
        <v>46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251</v>
      </c>
      <c r="AT117" s="145" t="s">
        <v>246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6839</v>
      </c>
    </row>
    <row r="118" spans="2:65" s="1" customFormat="1" ht="19.5">
      <c r="B118" s="34"/>
      <c r="D118" s="147" t="s">
        <v>253</v>
      </c>
      <c r="F118" s="148" t="s">
        <v>4816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>
      <c r="B119" s="34"/>
      <c r="D119" s="151" t="s">
        <v>255</v>
      </c>
      <c r="F119" s="152" t="s">
        <v>4817</v>
      </c>
      <c r="I119" s="149"/>
      <c r="L119" s="34"/>
      <c r="M119" s="150"/>
      <c r="T119" s="55"/>
      <c r="AT119" s="18" t="s">
        <v>255</v>
      </c>
      <c r="AU119" s="18" t="s">
        <v>21</v>
      </c>
    </row>
    <row r="120" spans="2:65" s="1" customFormat="1" ht="21.75" customHeight="1">
      <c r="B120" s="34"/>
      <c r="C120" s="134" t="s">
        <v>286</v>
      </c>
      <c r="D120" s="134" t="s">
        <v>246</v>
      </c>
      <c r="E120" s="135" t="s">
        <v>4830</v>
      </c>
      <c r="F120" s="136" t="s">
        <v>4831</v>
      </c>
      <c r="G120" s="137" t="s">
        <v>274</v>
      </c>
      <c r="H120" s="138">
        <v>120.11</v>
      </c>
      <c r="I120" s="139"/>
      <c r="J120" s="140">
        <f>ROUND(I120*H120,2)</f>
        <v>0</v>
      </c>
      <c r="K120" s="136" t="s">
        <v>250</v>
      </c>
      <c r="L120" s="34"/>
      <c r="M120" s="141" t="s">
        <v>29</v>
      </c>
      <c r="N120" s="142" t="s">
        <v>46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251</v>
      </c>
      <c r="AT120" s="145" t="s">
        <v>246</v>
      </c>
      <c r="AU120" s="145" t="s">
        <v>21</v>
      </c>
      <c r="AY120" s="18" t="s">
        <v>244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83</v>
      </c>
      <c r="BK120" s="146">
        <f>ROUND(I120*H120,2)</f>
        <v>0</v>
      </c>
      <c r="BL120" s="18" t="s">
        <v>251</v>
      </c>
      <c r="BM120" s="145" t="s">
        <v>6840</v>
      </c>
    </row>
    <row r="121" spans="2:65" s="1" customFormat="1" ht="19.5">
      <c r="B121" s="34"/>
      <c r="D121" s="147" t="s">
        <v>253</v>
      </c>
      <c r="F121" s="148" t="s">
        <v>4833</v>
      </c>
      <c r="I121" s="149"/>
      <c r="L121" s="34"/>
      <c r="M121" s="150"/>
      <c r="T121" s="55"/>
      <c r="AT121" s="18" t="s">
        <v>253</v>
      </c>
      <c r="AU121" s="18" t="s">
        <v>21</v>
      </c>
    </row>
    <row r="122" spans="2:65" s="1" customFormat="1">
      <c r="B122" s="34"/>
      <c r="D122" s="151" t="s">
        <v>255</v>
      </c>
      <c r="F122" s="152" t="s">
        <v>4834</v>
      </c>
      <c r="I122" s="149"/>
      <c r="L122" s="34"/>
      <c r="M122" s="150"/>
      <c r="T122" s="55"/>
      <c r="AT122" s="18" t="s">
        <v>255</v>
      </c>
      <c r="AU122" s="18" t="s">
        <v>21</v>
      </c>
    </row>
    <row r="123" spans="2:65" s="12" customFormat="1">
      <c r="B123" s="153"/>
      <c r="D123" s="147" t="s">
        <v>262</v>
      </c>
      <c r="E123" s="154" t="s">
        <v>29</v>
      </c>
      <c r="F123" s="155" t="s">
        <v>6841</v>
      </c>
      <c r="H123" s="156">
        <v>11.625</v>
      </c>
      <c r="I123" s="157"/>
      <c r="L123" s="153"/>
      <c r="M123" s="158"/>
      <c r="T123" s="159"/>
      <c r="AT123" s="154" t="s">
        <v>262</v>
      </c>
      <c r="AU123" s="154" t="s">
        <v>21</v>
      </c>
      <c r="AV123" s="12" t="s">
        <v>21</v>
      </c>
      <c r="AW123" s="12" t="s">
        <v>36</v>
      </c>
      <c r="AX123" s="12" t="s">
        <v>75</v>
      </c>
      <c r="AY123" s="154" t="s">
        <v>244</v>
      </c>
    </row>
    <row r="124" spans="2:65" s="12" customFormat="1">
      <c r="B124" s="153"/>
      <c r="D124" s="147" t="s">
        <v>262</v>
      </c>
      <c r="E124" s="154" t="s">
        <v>29</v>
      </c>
      <c r="F124" s="155" t="s">
        <v>6842</v>
      </c>
      <c r="H124" s="156">
        <v>23</v>
      </c>
      <c r="I124" s="157"/>
      <c r="L124" s="153"/>
      <c r="M124" s="158"/>
      <c r="T124" s="159"/>
      <c r="AT124" s="154" t="s">
        <v>262</v>
      </c>
      <c r="AU124" s="154" t="s">
        <v>21</v>
      </c>
      <c r="AV124" s="12" t="s">
        <v>21</v>
      </c>
      <c r="AW124" s="12" t="s">
        <v>36</v>
      </c>
      <c r="AX124" s="12" t="s">
        <v>75</v>
      </c>
      <c r="AY124" s="154" t="s">
        <v>244</v>
      </c>
    </row>
    <row r="125" spans="2:65" s="12" customFormat="1">
      <c r="B125" s="153"/>
      <c r="D125" s="147" t="s">
        <v>262</v>
      </c>
      <c r="E125" s="154" t="s">
        <v>29</v>
      </c>
      <c r="F125" s="155" t="s">
        <v>6843</v>
      </c>
      <c r="H125" s="156">
        <v>7.62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75</v>
      </c>
      <c r="AY125" s="154" t="s">
        <v>244</v>
      </c>
    </row>
    <row r="126" spans="2:65" s="12" customFormat="1">
      <c r="B126" s="153"/>
      <c r="D126" s="147" t="s">
        <v>262</v>
      </c>
      <c r="E126" s="154" t="s">
        <v>29</v>
      </c>
      <c r="F126" s="155" t="s">
        <v>6844</v>
      </c>
      <c r="H126" s="156">
        <v>37.299999999999997</v>
      </c>
      <c r="I126" s="157"/>
      <c r="L126" s="153"/>
      <c r="M126" s="158"/>
      <c r="T126" s="159"/>
      <c r="AT126" s="154" t="s">
        <v>262</v>
      </c>
      <c r="AU126" s="154" t="s">
        <v>21</v>
      </c>
      <c r="AV126" s="12" t="s">
        <v>21</v>
      </c>
      <c r="AW126" s="12" t="s">
        <v>36</v>
      </c>
      <c r="AX126" s="12" t="s">
        <v>75</v>
      </c>
      <c r="AY126" s="154" t="s">
        <v>244</v>
      </c>
    </row>
    <row r="127" spans="2:65" s="14" customFormat="1">
      <c r="B127" s="168"/>
      <c r="D127" s="147" t="s">
        <v>262</v>
      </c>
      <c r="E127" s="169" t="s">
        <v>29</v>
      </c>
      <c r="F127" s="170" t="s">
        <v>321</v>
      </c>
      <c r="H127" s="171">
        <v>79.545000000000002</v>
      </c>
      <c r="I127" s="172"/>
      <c r="L127" s="168"/>
      <c r="M127" s="173"/>
      <c r="T127" s="174"/>
      <c r="AT127" s="169" t="s">
        <v>262</v>
      </c>
      <c r="AU127" s="169" t="s">
        <v>21</v>
      </c>
      <c r="AV127" s="14" t="s">
        <v>264</v>
      </c>
      <c r="AW127" s="14" t="s">
        <v>36</v>
      </c>
      <c r="AX127" s="14" t="s">
        <v>75</v>
      </c>
      <c r="AY127" s="169" t="s">
        <v>244</v>
      </c>
    </row>
    <row r="128" spans="2:65" s="12" customFormat="1">
      <c r="B128" s="153"/>
      <c r="D128" s="147" t="s">
        <v>262</v>
      </c>
      <c r="E128" s="154" t="s">
        <v>29</v>
      </c>
      <c r="F128" s="155" t="s">
        <v>6842</v>
      </c>
      <c r="H128" s="156">
        <v>23</v>
      </c>
      <c r="I128" s="157"/>
      <c r="L128" s="153"/>
      <c r="M128" s="158"/>
      <c r="T128" s="159"/>
      <c r="AT128" s="154" t="s">
        <v>262</v>
      </c>
      <c r="AU128" s="154" t="s">
        <v>21</v>
      </c>
      <c r="AV128" s="12" t="s">
        <v>21</v>
      </c>
      <c r="AW128" s="12" t="s">
        <v>36</v>
      </c>
      <c r="AX128" s="12" t="s">
        <v>75</v>
      </c>
      <c r="AY128" s="154" t="s">
        <v>244</v>
      </c>
    </row>
    <row r="129" spans="2:65" s="12" customFormat="1">
      <c r="B129" s="153"/>
      <c r="D129" s="147" t="s">
        <v>262</v>
      </c>
      <c r="E129" s="154" t="s">
        <v>29</v>
      </c>
      <c r="F129" s="155" t="s">
        <v>6845</v>
      </c>
      <c r="H129" s="156">
        <v>11.625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75</v>
      </c>
      <c r="AY129" s="154" t="s">
        <v>244</v>
      </c>
    </row>
    <row r="130" spans="2:65" s="12" customFormat="1">
      <c r="B130" s="153"/>
      <c r="D130" s="147" t="s">
        <v>262</v>
      </c>
      <c r="E130" s="154" t="s">
        <v>29</v>
      </c>
      <c r="F130" s="155" t="s">
        <v>6846</v>
      </c>
      <c r="H130" s="156">
        <v>5.94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75</v>
      </c>
      <c r="AY130" s="154" t="s">
        <v>244</v>
      </c>
    </row>
    <row r="131" spans="2:65" s="14" customFormat="1">
      <c r="B131" s="168"/>
      <c r="D131" s="147" t="s">
        <v>262</v>
      </c>
      <c r="E131" s="169" t="s">
        <v>6820</v>
      </c>
      <c r="F131" s="170" t="s">
        <v>321</v>
      </c>
      <c r="H131" s="171">
        <v>40.564999999999998</v>
      </c>
      <c r="I131" s="172"/>
      <c r="L131" s="168"/>
      <c r="M131" s="173"/>
      <c r="T131" s="174"/>
      <c r="AT131" s="169" t="s">
        <v>262</v>
      </c>
      <c r="AU131" s="169" t="s">
        <v>21</v>
      </c>
      <c r="AV131" s="14" t="s">
        <v>264</v>
      </c>
      <c r="AW131" s="14" t="s">
        <v>36</v>
      </c>
      <c r="AX131" s="14" t="s">
        <v>75</v>
      </c>
      <c r="AY131" s="169" t="s">
        <v>244</v>
      </c>
    </row>
    <row r="132" spans="2:65" s="13" customFormat="1">
      <c r="B132" s="160"/>
      <c r="D132" s="147" t="s">
        <v>262</v>
      </c>
      <c r="E132" s="161" t="s">
        <v>29</v>
      </c>
      <c r="F132" s="162" t="s">
        <v>271</v>
      </c>
      <c r="H132" s="163">
        <v>120.11</v>
      </c>
      <c r="I132" s="164"/>
      <c r="L132" s="160"/>
      <c r="M132" s="165"/>
      <c r="T132" s="166"/>
      <c r="AT132" s="161" t="s">
        <v>262</v>
      </c>
      <c r="AU132" s="161" t="s">
        <v>21</v>
      </c>
      <c r="AV132" s="13" t="s">
        <v>251</v>
      </c>
      <c r="AW132" s="13" t="s">
        <v>36</v>
      </c>
      <c r="AX132" s="13" t="s">
        <v>83</v>
      </c>
      <c r="AY132" s="161" t="s">
        <v>244</v>
      </c>
    </row>
    <row r="133" spans="2:65" s="1" customFormat="1" ht="21.75" customHeight="1">
      <c r="B133" s="34"/>
      <c r="C133" s="134" t="s">
        <v>293</v>
      </c>
      <c r="D133" s="134" t="s">
        <v>246</v>
      </c>
      <c r="E133" s="135" t="s">
        <v>315</v>
      </c>
      <c r="F133" s="136" t="s">
        <v>316</v>
      </c>
      <c r="G133" s="137" t="s">
        <v>274</v>
      </c>
      <c r="H133" s="138">
        <v>29.4</v>
      </c>
      <c r="I133" s="139"/>
      <c r="J133" s="140">
        <f>ROUND(I133*H133,2)</f>
        <v>0</v>
      </c>
      <c r="K133" s="136" t="s">
        <v>250</v>
      </c>
      <c r="L133" s="34"/>
      <c r="M133" s="141" t="s">
        <v>29</v>
      </c>
      <c r="N133" s="142" t="s">
        <v>46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251</v>
      </c>
      <c r="AT133" s="145" t="s">
        <v>246</v>
      </c>
      <c r="AU133" s="145" t="s">
        <v>21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251</v>
      </c>
      <c r="BM133" s="145" t="s">
        <v>6847</v>
      </c>
    </row>
    <row r="134" spans="2:65" s="1" customFormat="1" ht="19.5">
      <c r="B134" s="34"/>
      <c r="D134" s="147" t="s">
        <v>253</v>
      </c>
      <c r="F134" s="148" t="s">
        <v>318</v>
      </c>
      <c r="I134" s="149"/>
      <c r="L134" s="34"/>
      <c r="M134" s="150"/>
      <c r="T134" s="55"/>
      <c r="AT134" s="18" t="s">
        <v>253</v>
      </c>
      <c r="AU134" s="18" t="s">
        <v>21</v>
      </c>
    </row>
    <row r="135" spans="2:65" s="1" customFormat="1">
      <c r="B135" s="34"/>
      <c r="D135" s="151" t="s">
        <v>255</v>
      </c>
      <c r="F135" s="152" t="s">
        <v>319</v>
      </c>
      <c r="I135" s="149"/>
      <c r="L135" s="34"/>
      <c r="M135" s="150"/>
      <c r="T135" s="55"/>
      <c r="AT135" s="18" t="s">
        <v>255</v>
      </c>
      <c r="AU135" s="18" t="s">
        <v>21</v>
      </c>
    </row>
    <row r="136" spans="2:65" s="12" customFormat="1">
      <c r="B136" s="153"/>
      <c r="D136" s="147" t="s">
        <v>262</v>
      </c>
      <c r="E136" s="154" t="s">
        <v>29</v>
      </c>
      <c r="F136" s="155" t="s">
        <v>6848</v>
      </c>
      <c r="H136" s="156">
        <v>22.1</v>
      </c>
      <c r="I136" s="157"/>
      <c r="L136" s="153"/>
      <c r="M136" s="158"/>
      <c r="T136" s="159"/>
      <c r="AT136" s="154" t="s">
        <v>262</v>
      </c>
      <c r="AU136" s="154" t="s">
        <v>21</v>
      </c>
      <c r="AV136" s="12" t="s">
        <v>21</v>
      </c>
      <c r="AW136" s="12" t="s">
        <v>36</v>
      </c>
      <c r="AX136" s="12" t="s">
        <v>75</v>
      </c>
      <c r="AY136" s="154" t="s">
        <v>244</v>
      </c>
    </row>
    <row r="137" spans="2:65" s="12" customFormat="1">
      <c r="B137" s="153"/>
      <c r="D137" s="147" t="s">
        <v>262</v>
      </c>
      <c r="E137" s="154" t="s">
        <v>29</v>
      </c>
      <c r="F137" s="155" t="s">
        <v>6849</v>
      </c>
      <c r="H137" s="156">
        <v>7.3</v>
      </c>
      <c r="I137" s="157"/>
      <c r="L137" s="153"/>
      <c r="M137" s="158"/>
      <c r="T137" s="159"/>
      <c r="AT137" s="154" t="s">
        <v>262</v>
      </c>
      <c r="AU137" s="154" t="s">
        <v>21</v>
      </c>
      <c r="AV137" s="12" t="s">
        <v>21</v>
      </c>
      <c r="AW137" s="12" t="s">
        <v>36</v>
      </c>
      <c r="AX137" s="12" t="s">
        <v>75</v>
      </c>
      <c r="AY137" s="154" t="s">
        <v>244</v>
      </c>
    </row>
    <row r="138" spans="2:65" s="13" customFormat="1">
      <c r="B138" s="160"/>
      <c r="D138" s="147" t="s">
        <v>262</v>
      </c>
      <c r="E138" s="161" t="s">
        <v>29</v>
      </c>
      <c r="F138" s="162" t="s">
        <v>271</v>
      </c>
      <c r="H138" s="163">
        <v>29.4</v>
      </c>
      <c r="I138" s="164"/>
      <c r="L138" s="160"/>
      <c r="M138" s="165"/>
      <c r="T138" s="166"/>
      <c r="AT138" s="161" t="s">
        <v>262</v>
      </c>
      <c r="AU138" s="161" t="s">
        <v>21</v>
      </c>
      <c r="AV138" s="13" t="s">
        <v>251</v>
      </c>
      <c r="AW138" s="13" t="s">
        <v>36</v>
      </c>
      <c r="AX138" s="13" t="s">
        <v>83</v>
      </c>
      <c r="AY138" s="161" t="s">
        <v>244</v>
      </c>
    </row>
    <row r="139" spans="2:65" s="1" customFormat="1" ht="21.75" customHeight="1">
      <c r="B139" s="34"/>
      <c r="C139" s="134" t="s">
        <v>300</v>
      </c>
      <c r="D139" s="134" t="s">
        <v>246</v>
      </c>
      <c r="E139" s="135" t="s">
        <v>392</v>
      </c>
      <c r="F139" s="136" t="s">
        <v>393</v>
      </c>
      <c r="G139" s="137" t="s">
        <v>274</v>
      </c>
      <c r="H139" s="138">
        <v>14.8</v>
      </c>
      <c r="I139" s="139"/>
      <c r="J139" s="140">
        <f>ROUND(I139*H139,2)</f>
        <v>0</v>
      </c>
      <c r="K139" s="136" t="s">
        <v>2724</v>
      </c>
      <c r="L139" s="34"/>
      <c r="M139" s="141" t="s">
        <v>29</v>
      </c>
      <c r="N139" s="142" t="s">
        <v>46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251</v>
      </c>
      <c r="AT139" s="145" t="s">
        <v>246</v>
      </c>
      <c r="AU139" s="145" t="s">
        <v>21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251</v>
      </c>
      <c r="BM139" s="145" t="s">
        <v>6850</v>
      </c>
    </row>
    <row r="140" spans="2:65" s="1" customFormat="1" ht="19.5">
      <c r="B140" s="34"/>
      <c r="D140" s="147" t="s">
        <v>253</v>
      </c>
      <c r="F140" s="148" t="s">
        <v>395</v>
      </c>
      <c r="I140" s="149"/>
      <c r="L140" s="34"/>
      <c r="M140" s="150"/>
      <c r="T140" s="55"/>
      <c r="AT140" s="18" t="s">
        <v>253</v>
      </c>
      <c r="AU140" s="18" t="s">
        <v>21</v>
      </c>
    </row>
    <row r="141" spans="2:65" s="1" customFormat="1">
      <c r="B141" s="34"/>
      <c r="D141" s="151" t="s">
        <v>255</v>
      </c>
      <c r="F141" s="152" t="s">
        <v>2726</v>
      </c>
      <c r="I141" s="149"/>
      <c r="L141" s="34"/>
      <c r="M141" s="150"/>
      <c r="T141" s="55"/>
      <c r="AT141" s="18" t="s">
        <v>255</v>
      </c>
      <c r="AU141" s="18" t="s">
        <v>21</v>
      </c>
    </row>
    <row r="142" spans="2:65" s="12" customFormat="1">
      <c r="B142" s="153"/>
      <c r="D142" s="147" t="s">
        <v>262</v>
      </c>
      <c r="E142" s="154" t="s">
        <v>29</v>
      </c>
      <c r="F142" s="155" t="s">
        <v>6851</v>
      </c>
      <c r="H142" s="156">
        <v>14.8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83</v>
      </c>
      <c r="AY142" s="154" t="s">
        <v>244</v>
      </c>
    </row>
    <row r="143" spans="2:65" s="1" customFormat="1" ht="24.2" customHeight="1">
      <c r="B143" s="34"/>
      <c r="C143" s="134" t="s">
        <v>307</v>
      </c>
      <c r="D143" s="134" t="s">
        <v>246</v>
      </c>
      <c r="E143" s="135" t="s">
        <v>400</v>
      </c>
      <c r="F143" s="136" t="s">
        <v>401</v>
      </c>
      <c r="G143" s="137" t="s">
        <v>274</v>
      </c>
      <c r="H143" s="138">
        <v>148</v>
      </c>
      <c r="I143" s="139"/>
      <c r="J143" s="140">
        <f>ROUND(I143*H143,2)</f>
        <v>0</v>
      </c>
      <c r="K143" s="136" t="s">
        <v>2724</v>
      </c>
      <c r="L143" s="34"/>
      <c r="M143" s="141" t="s">
        <v>29</v>
      </c>
      <c r="N143" s="142" t="s">
        <v>46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251</v>
      </c>
      <c r="AT143" s="145" t="s">
        <v>246</v>
      </c>
      <c r="AU143" s="145" t="s">
        <v>21</v>
      </c>
      <c r="AY143" s="18" t="s">
        <v>244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83</v>
      </c>
      <c r="BK143" s="146">
        <f>ROUND(I143*H143,2)</f>
        <v>0</v>
      </c>
      <c r="BL143" s="18" t="s">
        <v>251</v>
      </c>
      <c r="BM143" s="145" t="s">
        <v>6852</v>
      </c>
    </row>
    <row r="144" spans="2:65" s="1" customFormat="1" ht="19.5">
      <c r="B144" s="34"/>
      <c r="D144" s="147" t="s">
        <v>253</v>
      </c>
      <c r="F144" s="148" t="s">
        <v>403</v>
      </c>
      <c r="I144" s="149"/>
      <c r="L144" s="34"/>
      <c r="M144" s="150"/>
      <c r="T144" s="55"/>
      <c r="AT144" s="18" t="s">
        <v>253</v>
      </c>
      <c r="AU144" s="18" t="s">
        <v>21</v>
      </c>
    </row>
    <row r="145" spans="2:65" s="1" customFormat="1">
      <c r="B145" s="34"/>
      <c r="D145" s="151" t="s">
        <v>255</v>
      </c>
      <c r="F145" s="152" t="s">
        <v>2729</v>
      </c>
      <c r="I145" s="149"/>
      <c r="L145" s="34"/>
      <c r="M145" s="150"/>
      <c r="T145" s="55"/>
      <c r="AT145" s="18" t="s">
        <v>255</v>
      </c>
      <c r="AU145" s="18" t="s">
        <v>21</v>
      </c>
    </row>
    <row r="146" spans="2:65" s="12" customFormat="1">
      <c r="B146" s="153"/>
      <c r="D146" s="147" t="s">
        <v>262</v>
      </c>
      <c r="E146" s="154" t="s">
        <v>29</v>
      </c>
      <c r="F146" s="155" t="s">
        <v>6853</v>
      </c>
      <c r="H146" s="156">
        <v>148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83</v>
      </c>
      <c r="AY146" s="154" t="s">
        <v>244</v>
      </c>
    </row>
    <row r="147" spans="2:65" s="1" customFormat="1" ht="16.5" customHeight="1">
      <c r="B147" s="34"/>
      <c r="C147" s="134" t="s">
        <v>314</v>
      </c>
      <c r="D147" s="134" t="s">
        <v>246</v>
      </c>
      <c r="E147" s="135" t="s">
        <v>5599</v>
      </c>
      <c r="F147" s="136" t="s">
        <v>5600</v>
      </c>
      <c r="G147" s="137" t="s">
        <v>274</v>
      </c>
      <c r="H147" s="138">
        <v>47.865000000000002</v>
      </c>
      <c r="I147" s="139"/>
      <c r="J147" s="140">
        <f>ROUND(I147*H147,2)</f>
        <v>0</v>
      </c>
      <c r="K147" s="136" t="s">
        <v>250</v>
      </c>
      <c r="L147" s="34"/>
      <c r="M147" s="141" t="s">
        <v>29</v>
      </c>
      <c r="N147" s="142" t="s">
        <v>46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251</v>
      </c>
      <c r="AT147" s="145" t="s">
        <v>246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251</v>
      </c>
      <c r="BM147" s="145" t="s">
        <v>6854</v>
      </c>
    </row>
    <row r="148" spans="2:65" s="1" customFormat="1" ht="19.5">
      <c r="B148" s="34"/>
      <c r="D148" s="147" t="s">
        <v>253</v>
      </c>
      <c r="F148" s="148" t="s">
        <v>5602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" customFormat="1">
      <c r="B149" s="34"/>
      <c r="D149" s="151" t="s">
        <v>255</v>
      </c>
      <c r="F149" s="152" t="s">
        <v>5603</v>
      </c>
      <c r="I149" s="149"/>
      <c r="L149" s="34"/>
      <c r="M149" s="150"/>
      <c r="T149" s="55"/>
      <c r="AT149" s="18" t="s">
        <v>255</v>
      </c>
      <c r="AU149" s="18" t="s">
        <v>21</v>
      </c>
    </row>
    <row r="150" spans="2:65" s="12" customFormat="1">
      <c r="B150" s="153"/>
      <c r="D150" s="147" t="s">
        <v>262</v>
      </c>
      <c r="E150" s="154" t="s">
        <v>29</v>
      </c>
      <c r="F150" s="155" t="s">
        <v>6820</v>
      </c>
      <c r="H150" s="156">
        <v>40.564999999999998</v>
      </c>
      <c r="I150" s="157"/>
      <c r="L150" s="153"/>
      <c r="M150" s="158"/>
      <c r="T150" s="159"/>
      <c r="AT150" s="154" t="s">
        <v>262</v>
      </c>
      <c r="AU150" s="154" t="s">
        <v>21</v>
      </c>
      <c r="AV150" s="12" t="s">
        <v>21</v>
      </c>
      <c r="AW150" s="12" t="s">
        <v>36</v>
      </c>
      <c r="AX150" s="12" t="s">
        <v>75</v>
      </c>
      <c r="AY150" s="154" t="s">
        <v>244</v>
      </c>
    </row>
    <row r="151" spans="2:65" s="12" customFormat="1">
      <c r="B151" s="153"/>
      <c r="D151" s="147" t="s">
        <v>262</v>
      </c>
      <c r="E151" s="154" t="s">
        <v>29</v>
      </c>
      <c r="F151" s="155" t="s">
        <v>6849</v>
      </c>
      <c r="H151" s="156">
        <v>7.3</v>
      </c>
      <c r="I151" s="157"/>
      <c r="L151" s="153"/>
      <c r="M151" s="158"/>
      <c r="T151" s="159"/>
      <c r="AT151" s="154" t="s">
        <v>262</v>
      </c>
      <c r="AU151" s="154" t="s">
        <v>21</v>
      </c>
      <c r="AV151" s="12" t="s">
        <v>21</v>
      </c>
      <c r="AW151" s="12" t="s">
        <v>36</v>
      </c>
      <c r="AX151" s="12" t="s">
        <v>75</v>
      </c>
      <c r="AY151" s="154" t="s">
        <v>244</v>
      </c>
    </row>
    <row r="152" spans="2:65" s="13" customFormat="1">
      <c r="B152" s="160"/>
      <c r="D152" s="147" t="s">
        <v>262</v>
      </c>
      <c r="E152" s="161" t="s">
        <v>29</v>
      </c>
      <c r="F152" s="162" t="s">
        <v>271</v>
      </c>
      <c r="H152" s="163">
        <v>47.865000000000002</v>
      </c>
      <c r="I152" s="164"/>
      <c r="L152" s="160"/>
      <c r="M152" s="165"/>
      <c r="T152" s="166"/>
      <c r="AT152" s="161" t="s">
        <v>262</v>
      </c>
      <c r="AU152" s="161" t="s">
        <v>21</v>
      </c>
      <c r="AV152" s="13" t="s">
        <v>251</v>
      </c>
      <c r="AW152" s="13" t="s">
        <v>36</v>
      </c>
      <c r="AX152" s="13" t="s">
        <v>83</v>
      </c>
      <c r="AY152" s="161" t="s">
        <v>244</v>
      </c>
    </row>
    <row r="153" spans="2:65" s="1" customFormat="1" ht="16.5" customHeight="1">
      <c r="B153" s="34"/>
      <c r="C153" s="134" t="s">
        <v>324</v>
      </c>
      <c r="D153" s="134" t="s">
        <v>246</v>
      </c>
      <c r="E153" s="135" t="s">
        <v>414</v>
      </c>
      <c r="F153" s="136" t="s">
        <v>415</v>
      </c>
      <c r="G153" s="137" t="s">
        <v>416</v>
      </c>
      <c r="H153" s="138">
        <v>29.6</v>
      </c>
      <c r="I153" s="139"/>
      <c r="J153" s="140">
        <f>ROUND(I153*H153,2)</f>
        <v>0</v>
      </c>
      <c r="K153" s="136" t="s">
        <v>2724</v>
      </c>
      <c r="L153" s="34"/>
      <c r="M153" s="141" t="s">
        <v>29</v>
      </c>
      <c r="N153" s="142" t="s">
        <v>46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251</v>
      </c>
      <c r="AT153" s="145" t="s">
        <v>246</v>
      </c>
      <c r="AU153" s="145" t="s">
        <v>21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251</v>
      </c>
      <c r="BM153" s="145" t="s">
        <v>6855</v>
      </c>
    </row>
    <row r="154" spans="2:65" s="1" customFormat="1" ht="19.5">
      <c r="B154" s="34"/>
      <c r="D154" s="147" t="s">
        <v>253</v>
      </c>
      <c r="F154" s="148" t="s">
        <v>418</v>
      </c>
      <c r="I154" s="149"/>
      <c r="L154" s="34"/>
      <c r="M154" s="150"/>
      <c r="T154" s="55"/>
      <c r="AT154" s="18" t="s">
        <v>253</v>
      </c>
      <c r="AU154" s="18" t="s">
        <v>21</v>
      </c>
    </row>
    <row r="155" spans="2:65" s="1" customFormat="1">
      <c r="B155" s="34"/>
      <c r="D155" s="151" t="s">
        <v>255</v>
      </c>
      <c r="F155" s="152" t="s">
        <v>6856</v>
      </c>
      <c r="I155" s="149"/>
      <c r="L155" s="34"/>
      <c r="M155" s="150"/>
      <c r="T155" s="55"/>
      <c r="AT155" s="18" t="s">
        <v>255</v>
      </c>
      <c r="AU155" s="18" t="s">
        <v>21</v>
      </c>
    </row>
    <row r="156" spans="2:65" s="12" customFormat="1">
      <c r="B156" s="153"/>
      <c r="D156" s="147" t="s">
        <v>262</v>
      </c>
      <c r="E156" s="154" t="s">
        <v>29</v>
      </c>
      <c r="F156" s="155" t="s">
        <v>6857</v>
      </c>
      <c r="H156" s="156">
        <v>29.6</v>
      </c>
      <c r="I156" s="157"/>
      <c r="L156" s="153"/>
      <c r="M156" s="158"/>
      <c r="T156" s="159"/>
      <c r="AT156" s="154" t="s">
        <v>262</v>
      </c>
      <c r="AU156" s="154" t="s">
        <v>21</v>
      </c>
      <c r="AV156" s="12" t="s">
        <v>21</v>
      </c>
      <c r="AW156" s="12" t="s">
        <v>36</v>
      </c>
      <c r="AX156" s="12" t="s">
        <v>83</v>
      </c>
      <c r="AY156" s="154" t="s">
        <v>244</v>
      </c>
    </row>
    <row r="157" spans="2:65" s="1" customFormat="1" ht="16.5" customHeight="1">
      <c r="B157" s="34"/>
      <c r="C157" s="134" t="s">
        <v>336</v>
      </c>
      <c r="D157" s="134" t="s">
        <v>246</v>
      </c>
      <c r="E157" s="135" t="s">
        <v>428</v>
      </c>
      <c r="F157" s="136" t="s">
        <v>429</v>
      </c>
      <c r="G157" s="137" t="s">
        <v>274</v>
      </c>
      <c r="H157" s="138">
        <v>22.1</v>
      </c>
      <c r="I157" s="139"/>
      <c r="J157" s="140">
        <f>ROUND(I157*H157,2)</f>
        <v>0</v>
      </c>
      <c r="K157" s="136" t="s">
        <v>250</v>
      </c>
      <c r="L157" s="34"/>
      <c r="M157" s="141" t="s">
        <v>29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251</v>
      </c>
      <c r="AT157" s="145" t="s">
        <v>246</v>
      </c>
      <c r="AU157" s="145" t="s">
        <v>21</v>
      </c>
      <c r="AY157" s="18" t="s">
        <v>244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83</v>
      </c>
      <c r="BK157" s="146">
        <f>ROUND(I157*H157,2)</f>
        <v>0</v>
      </c>
      <c r="BL157" s="18" t="s">
        <v>251</v>
      </c>
      <c r="BM157" s="145" t="s">
        <v>6858</v>
      </c>
    </row>
    <row r="158" spans="2:65" s="1" customFormat="1">
      <c r="B158" s="34"/>
      <c r="D158" s="147" t="s">
        <v>253</v>
      </c>
      <c r="F158" s="148" t="s">
        <v>431</v>
      </c>
      <c r="I158" s="149"/>
      <c r="L158" s="34"/>
      <c r="M158" s="150"/>
      <c r="T158" s="55"/>
      <c r="AT158" s="18" t="s">
        <v>253</v>
      </c>
      <c r="AU158" s="18" t="s">
        <v>21</v>
      </c>
    </row>
    <row r="159" spans="2:65" s="1" customFormat="1">
      <c r="B159" s="34"/>
      <c r="D159" s="151" t="s">
        <v>255</v>
      </c>
      <c r="F159" s="152" t="s">
        <v>432</v>
      </c>
      <c r="I159" s="149"/>
      <c r="L159" s="34"/>
      <c r="M159" s="150"/>
      <c r="T159" s="55"/>
      <c r="AT159" s="18" t="s">
        <v>255</v>
      </c>
      <c r="AU159" s="18" t="s">
        <v>21</v>
      </c>
    </row>
    <row r="160" spans="2:65" s="12" customFormat="1">
      <c r="B160" s="153"/>
      <c r="D160" s="147" t="s">
        <v>262</v>
      </c>
      <c r="E160" s="154" t="s">
        <v>29</v>
      </c>
      <c r="F160" s="155" t="s">
        <v>6848</v>
      </c>
      <c r="H160" s="156">
        <v>22.1</v>
      </c>
      <c r="I160" s="157"/>
      <c r="L160" s="153"/>
      <c r="M160" s="158"/>
      <c r="T160" s="159"/>
      <c r="AT160" s="154" t="s">
        <v>262</v>
      </c>
      <c r="AU160" s="154" t="s">
        <v>21</v>
      </c>
      <c r="AV160" s="12" t="s">
        <v>21</v>
      </c>
      <c r="AW160" s="12" t="s">
        <v>36</v>
      </c>
      <c r="AX160" s="12" t="s">
        <v>83</v>
      </c>
      <c r="AY160" s="154" t="s">
        <v>244</v>
      </c>
    </row>
    <row r="161" spans="2:65" s="1" customFormat="1" ht="16.5" customHeight="1">
      <c r="B161" s="34"/>
      <c r="C161" s="134" t="s">
        <v>340</v>
      </c>
      <c r="D161" s="134" t="s">
        <v>246</v>
      </c>
      <c r="E161" s="135" t="s">
        <v>353</v>
      </c>
      <c r="F161" s="136" t="s">
        <v>354</v>
      </c>
      <c r="G161" s="137" t="s">
        <v>274</v>
      </c>
      <c r="H161" s="138">
        <v>67.599999999999994</v>
      </c>
      <c r="I161" s="139"/>
      <c r="J161" s="140">
        <f>ROUND(I161*H161,2)</f>
        <v>0</v>
      </c>
      <c r="K161" s="136" t="s">
        <v>250</v>
      </c>
      <c r="L161" s="34"/>
      <c r="M161" s="141" t="s">
        <v>29</v>
      </c>
      <c r="N161" s="142" t="s">
        <v>46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251</v>
      </c>
      <c r="AT161" s="145" t="s">
        <v>246</v>
      </c>
      <c r="AU161" s="145" t="s">
        <v>21</v>
      </c>
      <c r="AY161" s="18" t="s">
        <v>244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83</v>
      </c>
      <c r="BK161" s="146">
        <f>ROUND(I161*H161,2)</f>
        <v>0</v>
      </c>
      <c r="BL161" s="18" t="s">
        <v>251</v>
      </c>
      <c r="BM161" s="145" t="s">
        <v>6859</v>
      </c>
    </row>
    <row r="162" spans="2:65" s="1" customFormat="1" ht="19.5">
      <c r="B162" s="34"/>
      <c r="D162" s="147" t="s">
        <v>253</v>
      </c>
      <c r="F162" s="148" t="s">
        <v>356</v>
      </c>
      <c r="I162" s="149"/>
      <c r="L162" s="34"/>
      <c r="M162" s="150"/>
      <c r="T162" s="55"/>
      <c r="AT162" s="18" t="s">
        <v>253</v>
      </c>
      <c r="AU162" s="18" t="s">
        <v>21</v>
      </c>
    </row>
    <row r="163" spans="2:65" s="1" customFormat="1">
      <c r="B163" s="34"/>
      <c r="D163" s="151" t="s">
        <v>255</v>
      </c>
      <c r="F163" s="152" t="s">
        <v>357</v>
      </c>
      <c r="I163" s="149"/>
      <c r="L163" s="34"/>
      <c r="M163" s="150"/>
      <c r="T163" s="55"/>
      <c r="AT163" s="18" t="s">
        <v>255</v>
      </c>
      <c r="AU163" s="18" t="s">
        <v>21</v>
      </c>
    </row>
    <row r="164" spans="2:65" s="1" customFormat="1" ht="19.5">
      <c r="B164" s="34"/>
      <c r="D164" s="147" t="s">
        <v>284</v>
      </c>
      <c r="F164" s="167" t="s">
        <v>4848</v>
      </c>
      <c r="I164" s="149"/>
      <c r="L164" s="34"/>
      <c r="M164" s="150"/>
      <c r="T164" s="55"/>
      <c r="AT164" s="18" t="s">
        <v>284</v>
      </c>
      <c r="AU164" s="18" t="s">
        <v>21</v>
      </c>
    </row>
    <row r="165" spans="2:65" s="12" customFormat="1">
      <c r="B165" s="153"/>
      <c r="D165" s="147" t="s">
        <v>262</v>
      </c>
      <c r="E165" s="154" t="s">
        <v>29</v>
      </c>
      <c r="F165" s="155" t="s">
        <v>6842</v>
      </c>
      <c r="H165" s="156">
        <v>23</v>
      </c>
      <c r="I165" s="157"/>
      <c r="L165" s="153"/>
      <c r="M165" s="158"/>
      <c r="T165" s="159"/>
      <c r="AT165" s="154" t="s">
        <v>262</v>
      </c>
      <c r="AU165" s="154" t="s">
        <v>21</v>
      </c>
      <c r="AV165" s="12" t="s">
        <v>21</v>
      </c>
      <c r="AW165" s="12" t="s">
        <v>36</v>
      </c>
      <c r="AX165" s="12" t="s">
        <v>75</v>
      </c>
      <c r="AY165" s="154" t="s">
        <v>244</v>
      </c>
    </row>
    <row r="166" spans="2:65" s="12" customFormat="1">
      <c r="B166" s="153"/>
      <c r="D166" s="147" t="s">
        <v>262</v>
      </c>
      <c r="E166" s="154" t="s">
        <v>29</v>
      </c>
      <c r="F166" s="155" t="s">
        <v>6860</v>
      </c>
      <c r="H166" s="156">
        <v>44.6</v>
      </c>
      <c r="I166" s="157"/>
      <c r="L166" s="153"/>
      <c r="M166" s="158"/>
      <c r="T166" s="159"/>
      <c r="AT166" s="154" t="s">
        <v>262</v>
      </c>
      <c r="AU166" s="154" t="s">
        <v>21</v>
      </c>
      <c r="AV166" s="12" t="s">
        <v>21</v>
      </c>
      <c r="AW166" s="12" t="s">
        <v>36</v>
      </c>
      <c r="AX166" s="12" t="s">
        <v>75</v>
      </c>
      <c r="AY166" s="154" t="s">
        <v>244</v>
      </c>
    </row>
    <row r="167" spans="2:65" s="13" customFormat="1">
      <c r="B167" s="160"/>
      <c r="D167" s="147" t="s">
        <v>262</v>
      </c>
      <c r="E167" s="161" t="s">
        <v>29</v>
      </c>
      <c r="F167" s="162" t="s">
        <v>271</v>
      </c>
      <c r="H167" s="163">
        <v>67.599999999999994</v>
      </c>
      <c r="I167" s="164"/>
      <c r="L167" s="160"/>
      <c r="M167" s="165"/>
      <c r="T167" s="166"/>
      <c r="AT167" s="161" t="s">
        <v>262</v>
      </c>
      <c r="AU167" s="161" t="s">
        <v>21</v>
      </c>
      <c r="AV167" s="13" t="s">
        <v>251</v>
      </c>
      <c r="AW167" s="13" t="s">
        <v>36</v>
      </c>
      <c r="AX167" s="13" t="s">
        <v>83</v>
      </c>
      <c r="AY167" s="161" t="s">
        <v>244</v>
      </c>
    </row>
    <row r="168" spans="2:65" s="1" customFormat="1" ht="16.5" customHeight="1">
      <c r="B168" s="34"/>
      <c r="C168" s="134" t="s">
        <v>346</v>
      </c>
      <c r="D168" s="134" t="s">
        <v>246</v>
      </c>
      <c r="E168" s="135" t="s">
        <v>1518</v>
      </c>
      <c r="F168" s="136" t="s">
        <v>1519</v>
      </c>
      <c r="G168" s="137" t="s">
        <v>274</v>
      </c>
      <c r="H168" s="138">
        <v>11.8</v>
      </c>
      <c r="I168" s="139"/>
      <c r="J168" s="140">
        <f>ROUND(I168*H168,2)</f>
        <v>0</v>
      </c>
      <c r="K168" s="136" t="s">
        <v>250</v>
      </c>
      <c r="L168" s="34"/>
      <c r="M168" s="141" t="s">
        <v>29</v>
      </c>
      <c r="N168" s="142" t="s">
        <v>46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251</v>
      </c>
      <c r="AT168" s="145" t="s">
        <v>246</v>
      </c>
      <c r="AU168" s="145" t="s">
        <v>21</v>
      </c>
      <c r="AY168" s="18" t="s">
        <v>244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83</v>
      </c>
      <c r="BK168" s="146">
        <f>ROUND(I168*H168,2)</f>
        <v>0</v>
      </c>
      <c r="BL168" s="18" t="s">
        <v>251</v>
      </c>
      <c r="BM168" s="145" t="s">
        <v>6861</v>
      </c>
    </row>
    <row r="169" spans="2:65" s="1" customFormat="1" ht="19.5">
      <c r="B169" s="34"/>
      <c r="D169" s="147" t="s">
        <v>253</v>
      </c>
      <c r="F169" s="148" t="s">
        <v>1521</v>
      </c>
      <c r="I169" s="149"/>
      <c r="L169" s="34"/>
      <c r="M169" s="150"/>
      <c r="T169" s="55"/>
      <c r="AT169" s="18" t="s">
        <v>253</v>
      </c>
      <c r="AU169" s="18" t="s">
        <v>21</v>
      </c>
    </row>
    <row r="170" spans="2:65" s="1" customFormat="1">
      <c r="B170" s="34"/>
      <c r="D170" s="151" t="s">
        <v>255</v>
      </c>
      <c r="F170" s="152" t="s">
        <v>1522</v>
      </c>
      <c r="I170" s="149"/>
      <c r="L170" s="34"/>
      <c r="M170" s="150"/>
      <c r="T170" s="55"/>
      <c r="AT170" s="18" t="s">
        <v>255</v>
      </c>
      <c r="AU170" s="18" t="s">
        <v>21</v>
      </c>
    </row>
    <row r="171" spans="2:65" s="12" customFormat="1">
      <c r="B171" s="153"/>
      <c r="D171" s="147" t="s">
        <v>262</v>
      </c>
      <c r="E171" s="154" t="s">
        <v>29</v>
      </c>
      <c r="F171" s="155" t="s">
        <v>6862</v>
      </c>
      <c r="H171" s="156">
        <v>11.5</v>
      </c>
      <c r="I171" s="157"/>
      <c r="L171" s="153"/>
      <c r="M171" s="158"/>
      <c r="T171" s="159"/>
      <c r="AT171" s="154" t="s">
        <v>262</v>
      </c>
      <c r="AU171" s="154" t="s">
        <v>21</v>
      </c>
      <c r="AV171" s="12" t="s">
        <v>21</v>
      </c>
      <c r="AW171" s="12" t="s">
        <v>36</v>
      </c>
      <c r="AX171" s="12" t="s">
        <v>75</v>
      </c>
      <c r="AY171" s="154" t="s">
        <v>244</v>
      </c>
    </row>
    <row r="172" spans="2:65" s="12" customFormat="1">
      <c r="B172" s="153"/>
      <c r="D172" s="147" t="s">
        <v>262</v>
      </c>
      <c r="E172" s="154" t="s">
        <v>29</v>
      </c>
      <c r="F172" s="155" t="s">
        <v>6863</v>
      </c>
      <c r="H172" s="156">
        <v>0.3</v>
      </c>
      <c r="I172" s="157"/>
      <c r="L172" s="153"/>
      <c r="M172" s="158"/>
      <c r="T172" s="159"/>
      <c r="AT172" s="154" t="s">
        <v>262</v>
      </c>
      <c r="AU172" s="154" t="s">
        <v>21</v>
      </c>
      <c r="AV172" s="12" t="s">
        <v>21</v>
      </c>
      <c r="AW172" s="12" t="s">
        <v>36</v>
      </c>
      <c r="AX172" s="12" t="s">
        <v>75</v>
      </c>
      <c r="AY172" s="154" t="s">
        <v>244</v>
      </c>
    </row>
    <row r="173" spans="2:65" s="13" customFormat="1">
      <c r="B173" s="160"/>
      <c r="D173" s="147" t="s">
        <v>262</v>
      </c>
      <c r="E173" s="161" t="s">
        <v>29</v>
      </c>
      <c r="F173" s="162" t="s">
        <v>271</v>
      </c>
      <c r="H173" s="163">
        <v>11.8</v>
      </c>
      <c r="I173" s="164"/>
      <c r="L173" s="160"/>
      <c r="M173" s="165"/>
      <c r="T173" s="166"/>
      <c r="AT173" s="161" t="s">
        <v>262</v>
      </c>
      <c r="AU173" s="161" t="s">
        <v>21</v>
      </c>
      <c r="AV173" s="13" t="s">
        <v>251</v>
      </c>
      <c r="AW173" s="13" t="s">
        <v>36</v>
      </c>
      <c r="AX173" s="13" t="s">
        <v>83</v>
      </c>
      <c r="AY173" s="161" t="s">
        <v>244</v>
      </c>
    </row>
    <row r="174" spans="2:65" s="1" customFormat="1" ht="16.5" customHeight="1">
      <c r="B174" s="34"/>
      <c r="C174" s="175" t="s">
        <v>8</v>
      </c>
      <c r="D174" s="175" t="s">
        <v>373</v>
      </c>
      <c r="E174" s="176" t="s">
        <v>6864</v>
      </c>
      <c r="F174" s="177" t="s">
        <v>6865</v>
      </c>
      <c r="G174" s="178" t="s">
        <v>416</v>
      </c>
      <c r="H174" s="179">
        <v>23.6</v>
      </c>
      <c r="I174" s="180"/>
      <c r="J174" s="181">
        <f>ROUND(I174*H174,2)</f>
        <v>0</v>
      </c>
      <c r="K174" s="177" t="s">
        <v>250</v>
      </c>
      <c r="L174" s="182"/>
      <c r="M174" s="183" t="s">
        <v>29</v>
      </c>
      <c r="N174" s="184" t="s">
        <v>46</v>
      </c>
      <c r="P174" s="143">
        <f>O174*H174</f>
        <v>0</v>
      </c>
      <c r="Q174" s="143">
        <v>1</v>
      </c>
      <c r="R174" s="143">
        <f>Q174*H174</f>
        <v>23.6</v>
      </c>
      <c r="S174" s="143">
        <v>0</v>
      </c>
      <c r="T174" s="144">
        <f>S174*H174</f>
        <v>0</v>
      </c>
      <c r="AR174" s="145" t="s">
        <v>300</v>
      </c>
      <c r="AT174" s="145" t="s">
        <v>373</v>
      </c>
      <c r="AU174" s="145" t="s">
        <v>21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251</v>
      </c>
      <c r="BM174" s="145" t="s">
        <v>6866</v>
      </c>
    </row>
    <row r="175" spans="2:65" s="1" customFormat="1">
      <c r="B175" s="34"/>
      <c r="D175" s="147" t="s">
        <v>253</v>
      </c>
      <c r="F175" s="148" t="s">
        <v>6865</v>
      </c>
      <c r="I175" s="149"/>
      <c r="L175" s="34"/>
      <c r="M175" s="150"/>
      <c r="T175" s="55"/>
      <c r="AT175" s="18" t="s">
        <v>253</v>
      </c>
      <c r="AU175" s="18" t="s">
        <v>21</v>
      </c>
    </row>
    <row r="176" spans="2:65" s="12" customFormat="1">
      <c r="B176" s="153"/>
      <c r="D176" s="147" t="s">
        <v>262</v>
      </c>
      <c r="F176" s="155" t="s">
        <v>6867</v>
      </c>
      <c r="H176" s="156">
        <v>23.6</v>
      </c>
      <c r="I176" s="157"/>
      <c r="L176" s="153"/>
      <c r="M176" s="158"/>
      <c r="T176" s="159"/>
      <c r="AT176" s="154" t="s">
        <v>262</v>
      </c>
      <c r="AU176" s="154" t="s">
        <v>21</v>
      </c>
      <c r="AV176" s="12" t="s">
        <v>21</v>
      </c>
      <c r="AW176" s="12" t="s">
        <v>4</v>
      </c>
      <c r="AX176" s="12" t="s">
        <v>83</v>
      </c>
      <c r="AY176" s="154" t="s">
        <v>244</v>
      </c>
    </row>
    <row r="177" spans="2:65" s="1" customFormat="1" ht="21.75" customHeight="1">
      <c r="B177" s="34"/>
      <c r="C177" s="134" t="s">
        <v>359</v>
      </c>
      <c r="D177" s="134" t="s">
        <v>246</v>
      </c>
      <c r="E177" s="135" t="s">
        <v>4957</v>
      </c>
      <c r="F177" s="136" t="s">
        <v>4958</v>
      </c>
      <c r="G177" s="137" t="s">
        <v>249</v>
      </c>
      <c r="H177" s="138">
        <v>117.1</v>
      </c>
      <c r="I177" s="139"/>
      <c r="J177" s="140">
        <f>ROUND(I177*H177,2)</f>
        <v>0</v>
      </c>
      <c r="K177" s="136" t="s">
        <v>250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6868</v>
      </c>
    </row>
    <row r="178" spans="2:65" s="1" customFormat="1" ht="19.5">
      <c r="B178" s="34"/>
      <c r="D178" s="147" t="s">
        <v>253</v>
      </c>
      <c r="F178" s="148" t="s">
        <v>4960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>
      <c r="B179" s="34"/>
      <c r="D179" s="151" t="s">
        <v>255</v>
      </c>
      <c r="F179" s="152" t="s">
        <v>4961</v>
      </c>
      <c r="I179" s="149"/>
      <c r="L179" s="34"/>
      <c r="M179" s="150"/>
      <c r="T179" s="55"/>
      <c r="AT179" s="18" t="s">
        <v>255</v>
      </c>
      <c r="AU179" s="18" t="s">
        <v>21</v>
      </c>
    </row>
    <row r="180" spans="2:65" s="12" customFormat="1">
      <c r="B180" s="153"/>
      <c r="D180" s="147" t="s">
        <v>262</v>
      </c>
      <c r="E180" s="154" t="s">
        <v>29</v>
      </c>
      <c r="F180" s="155" t="s">
        <v>6869</v>
      </c>
      <c r="H180" s="156">
        <v>77.5</v>
      </c>
      <c r="I180" s="157"/>
      <c r="L180" s="153"/>
      <c r="M180" s="158"/>
      <c r="T180" s="159"/>
      <c r="AT180" s="154" t="s">
        <v>262</v>
      </c>
      <c r="AU180" s="154" t="s">
        <v>21</v>
      </c>
      <c r="AV180" s="12" t="s">
        <v>21</v>
      </c>
      <c r="AW180" s="12" t="s">
        <v>36</v>
      </c>
      <c r="AX180" s="12" t="s">
        <v>75</v>
      </c>
      <c r="AY180" s="154" t="s">
        <v>244</v>
      </c>
    </row>
    <row r="181" spans="2:65" s="12" customFormat="1">
      <c r="B181" s="153"/>
      <c r="D181" s="147" t="s">
        <v>262</v>
      </c>
      <c r="E181" s="154" t="s">
        <v>29</v>
      </c>
      <c r="F181" s="155" t="s">
        <v>6870</v>
      </c>
      <c r="H181" s="156">
        <v>39.6</v>
      </c>
      <c r="I181" s="157"/>
      <c r="L181" s="153"/>
      <c r="M181" s="158"/>
      <c r="T181" s="159"/>
      <c r="AT181" s="154" t="s">
        <v>262</v>
      </c>
      <c r="AU181" s="154" t="s">
        <v>21</v>
      </c>
      <c r="AV181" s="12" t="s">
        <v>21</v>
      </c>
      <c r="AW181" s="12" t="s">
        <v>36</v>
      </c>
      <c r="AX181" s="12" t="s">
        <v>75</v>
      </c>
      <c r="AY181" s="154" t="s">
        <v>244</v>
      </c>
    </row>
    <row r="182" spans="2:65" s="13" customFormat="1">
      <c r="B182" s="160"/>
      <c r="D182" s="147" t="s">
        <v>262</v>
      </c>
      <c r="E182" s="161" t="s">
        <v>29</v>
      </c>
      <c r="F182" s="162" t="s">
        <v>271</v>
      </c>
      <c r="H182" s="163">
        <v>117.1</v>
      </c>
      <c r="I182" s="164"/>
      <c r="L182" s="160"/>
      <c r="M182" s="165"/>
      <c r="T182" s="166"/>
      <c r="AT182" s="161" t="s">
        <v>262</v>
      </c>
      <c r="AU182" s="161" t="s">
        <v>21</v>
      </c>
      <c r="AV182" s="13" t="s">
        <v>251</v>
      </c>
      <c r="AW182" s="13" t="s">
        <v>36</v>
      </c>
      <c r="AX182" s="13" t="s">
        <v>83</v>
      </c>
      <c r="AY182" s="161" t="s">
        <v>244</v>
      </c>
    </row>
    <row r="183" spans="2:65" s="1" customFormat="1" ht="16.5" customHeight="1">
      <c r="B183" s="34"/>
      <c r="C183" s="134" t="s">
        <v>366</v>
      </c>
      <c r="D183" s="134" t="s">
        <v>246</v>
      </c>
      <c r="E183" s="135" t="s">
        <v>4688</v>
      </c>
      <c r="F183" s="136" t="s">
        <v>4689</v>
      </c>
      <c r="G183" s="137" t="s">
        <v>249</v>
      </c>
      <c r="H183" s="138">
        <v>117.1</v>
      </c>
      <c r="I183" s="139"/>
      <c r="J183" s="140">
        <f>ROUND(I183*H183,2)</f>
        <v>0</v>
      </c>
      <c r="K183" s="136" t="s">
        <v>250</v>
      </c>
      <c r="L183" s="34"/>
      <c r="M183" s="141" t="s">
        <v>29</v>
      </c>
      <c r="N183" s="142" t="s">
        <v>46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251</v>
      </c>
      <c r="AT183" s="145" t="s">
        <v>246</v>
      </c>
      <c r="AU183" s="145" t="s">
        <v>21</v>
      </c>
      <c r="AY183" s="18" t="s">
        <v>244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83</v>
      </c>
      <c r="BK183" s="146">
        <f>ROUND(I183*H183,2)</f>
        <v>0</v>
      </c>
      <c r="BL183" s="18" t="s">
        <v>251</v>
      </c>
      <c r="BM183" s="145" t="s">
        <v>6871</v>
      </c>
    </row>
    <row r="184" spans="2:65" s="1" customFormat="1">
      <c r="B184" s="34"/>
      <c r="D184" s="147" t="s">
        <v>253</v>
      </c>
      <c r="F184" s="148" t="s">
        <v>4691</v>
      </c>
      <c r="I184" s="149"/>
      <c r="L184" s="34"/>
      <c r="M184" s="150"/>
      <c r="T184" s="55"/>
      <c r="AT184" s="18" t="s">
        <v>253</v>
      </c>
      <c r="AU184" s="18" t="s">
        <v>21</v>
      </c>
    </row>
    <row r="185" spans="2:65" s="1" customFormat="1">
      <c r="B185" s="34"/>
      <c r="D185" s="151" t="s">
        <v>255</v>
      </c>
      <c r="F185" s="152" t="s">
        <v>4692</v>
      </c>
      <c r="I185" s="149"/>
      <c r="L185" s="34"/>
      <c r="M185" s="150"/>
      <c r="T185" s="55"/>
      <c r="AT185" s="18" t="s">
        <v>255</v>
      </c>
      <c r="AU185" s="18" t="s">
        <v>21</v>
      </c>
    </row>
    <row r="186" spans="2:65" s="12" customFormat="1">
      <c r="B186" s="153"/>
      <c r="D186" s="147" t="s">
        <v>262</v>
      </c>
      <c r="E186" s="154" t="s">
        <v>29</v>
      </c>
      <c r="F186" s="155" t="s">
        <v>6869</v>
      </c>
      <c r="H186" s="156">
        <v>77.5</v>
      </c>
      <c r="I186" s="157"/>
      <c r="L186" s="153"/>
      <c r="M186" s="158"/>
      <c r="T186" s="159"/>
      <c r="AT186" s="154" t="s">
        <v>262</v>
      </c>
      <c r="AU186" s="154" t="s">
        <v>21</v>
      </c>
      <c r="AV186" s="12" t="s">
        <v>21</v>
      </c>
      <c r="AW186" s="12" t="s">
        <v>36</v>
      </c>
      <c r="AX186" s="12" t="s">
        <v>75</v>
      </c>
      <c r="AY186" s="154" t="s">
        <v>244</v>
      </c>
    </row>
    <row r="187" spans="2:65" s="12" customFormat="1">
      <c r="B187" s="153"/>
      <c r="D187" s="147" t="s">
        <v>262</v>
      </c>
      <c r="E187" s="154" t="s">
        <v>29</v>
      </c>
      <c r="F187" s="155" t="s">
        <v>6870</v>
      </c>
      <c r="H187" s="156">
        <v>39.6</v>
      </c>
      <c r="I187" s="157"/>
      <c r="L187" s="153"/>
      <c r="M187" s="158"/>
      <c r="T187" s="159"/>
      <c r="AT187" s="154" t="s">
        <v>262</v>
      </c>
      <c r="AU187" s="154" t="s">
        <v>21</v>
      </c>
      <c r="AV187" s="12" t="s">
        <v>21</v>
      </c>
      <c r="AW187" s="12" t="s">
        <v>36</v>
      </c>
      <c r="AX187" s="12" t="s">
        <v>75</v>
      </c>
      <c r="AY187" s="154" t="s">
        <v>244</v>
      </c>
    </row>
    <row r="188" spans="2:65" s="13" customFormat="1">
      <c r="B188" s="160"/>
      <c r="D188" s="147" t="s">
        <v>262</v>
      </c>
      <c r="E188" s="161" t="s">
        <v>29</v>
      </c>
      <c r="F188" s="162" t="s">
        <v>271</v>
      </c>
      <c r="H188" s="163">
        <v>117.1</v>
      </c>
      <c r="I188" s="164"/>
      <c r="L188" s="160"/>
      <c r="M188" s="165"/>
      <c r="T188" s="166"/>
      <c r="AT188" s="161" t="s">
        <v>262</v>
      </c>
      <c r="AU188" s="161" t="s">
        <v>21</v>
      </c>
      <c r="AV188" s="13" t="s">
        <v>251</v>
      </c>
      <c r="AW188" s="13" t="s">
        <v>36</v>
      </c>
      <c r="AX188" s="13" t="s">
        <v>83</v>
      </c>
      <c r="AY188" s="161" t="s">
        <v>244</v>
      </c>
    </row>
    <row r="189" spans="2:65" s="1" customFormat="1" ht="16.5" customHeight="1">
      <c r="B189" s="34"/>
      <c r="C189" s="175" t="s">
        <v>372</v>
      </c>
      <c r="D189" s="175" t="s">
        <v>373</v>
      </c>
      <c r="E189" s="176" t="s">
        <v>462</v>
      </c>
      <c r="F189" s="177" t="s">
        <v>463</v>
      </c>
      <c r="G189" s="178" t="s">
        <v>464</v>
      </c>
      <c r="H189" s="179">
        <v>2.3420000000000001</v>
      </c>
      <c r="I189" s="180"/>
      <c r="J189" s="181">
        <f>ROUND(I189*H189,2)</f>
        <v>0</v>
      </c>
      <c r="K189" s="177" t="s">
        <v>250</v>
      </c>
      <c r="L189" s="182"/>
      <c r="M189" s="183" t="s">
        <v>29</v>
      </c>
      <c r="N189" s="184" t="s">
        <v>46</v>
      </c>
      <c r="P189" s="143">
        <f>O189*H189</f>
        <v>0</v>
      </c>
      <c r="Q189" s="143">
        <v>1E-3</v>
      </c>
      <c r="R189" s="143">
        <f>Q189*H189</f>
        <v>2.3420000000000003E-3</v>
      </c>
      <c r="S189" s="143">
        <v>0</v>
      </c>
      <c r="T189" s="144">
        <f>S189*H189</f>
        <v>0</v>
      </c>
      <c r="AR189" s="145" t="s">
        <v>300</v>
      </c>
      <c r="AT189" s="145" t="s">
        <v>373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251</v>
      </c>
      <c r="BM189" s="145" t="s">
        <v>6872</v>
      </c>
    </row>
    <row r="190" spans="2:65" s="1" customFormat="1">
      <c r="B190" s="34"/>
      <c r="D190" s="147" t="s">
        <v>253</v>
      </c>
      <c r="F190" s="148" t="s">
        <v>463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2" customFormat="1">
      <c r="B191" s="153"/>
      <c r="D191" s="147" t="s">
        <v>262</v>
      </c>
      <c r="F191" s="155" t="s">
        <v>6873</v>
      </c>
      <c r="H191" s="156">
        <v>2.3420000000000001</v>
      </c>
      <c r="I191" s="157"/>
      <c r="L191" s="153"/>
      <c r="M191" s="158"/>
      <c r="T191" s="159"/>
      <c r="AT191" s="154" t="s">
        <v>262</v>
      </c>
      <c r="AU191" s="154" t="s">
        <v>21</v>
      </c>
      <c r="AV191" s="12" t="s">
        <v>21</v>
      </c>
      <c r="AW191" s="12" t="s">
        <v>4</v>
      </c>
      <c r="AX191" s="12" t="s">
        <v>83</v>
      </c>
      <c r="AY191" s="154" t="s">
        <v>244</v>
      </c>
    </row>
    <row r="192" spans="2:65" s="1" customFormat="1" ht="16.5" customHeight="1">
      <c r="B192" s="34"/>
      <c r="C192" s="134" t="s">
        <v>378</v>
      </c>
      <c r="D192" s="134" t="s">
        <v>246</v>
      </c>
      <c r="E192" s="135" t="s">
        <v>469</v>
      </c>
      <c r="F192" s="136" t="s">
        <v>470</v>
      </c>
      <c r="G192" s="137" t="s">
        <v>249</v>
      </c>
      <c r="H192" s="138">
        <v>117.1</v>
      </c>
      <c r="I192" s="139"/>
      <c r="J192" s="140">
        <f>ROUND(I192*H192,2)</f>
        <v>0</v>
      </c>
      <c r="K192" s="136" t="s">
        <v>250</v>
      </c>
      <c r="L192" s="34"/>
      <c r="M192" s="141" t="s">
        <v>29</v>
      </c>
      <c r="N192" s="142" t="s">
        <v>46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251</v>
      </c>
      <c r="AT192" s="145" t="s">
        <v>246</v>
      </c>
      <c r="AU192" s="145" t="s">
        <v>21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251</v>
      </c>
      <c r="BM192" s="145" t="s">
        <v>6874</v>
      </c>
    </row>
    <row r="193" spans="2:65" s="1" customFormat="1">
      <c r="B193" s="34"/>
      <c r="D193" s="147" t="s">
        <v>253</v>
      </c>
      <c r="F193" s="148" t="s">
        <v>472</v>
      </c>
      <c r="I193" s="149"/>
      <c r="L193" s="34"/>
      <c r="M193" s="150"/>
      <c r="T193" s="55"/>
      <c r="AT193" s="18" t="s">
        <v>253</v>
      </c>
      <c r="AU193" s="18" t="s">
        <v>21</v>
      </c>
    </row>
    <row r="194" spans="2:65" s="1" customFormat="1">
      <c r="B194" s="34"/>
      <c r="D194" s="151" t="s">
        <v>255</v>
      </c>
      <c r="F194" s="152" t="s">
        <v>473</v>
      </c>
      <c r="I194" s="149"/>
      <c r="L194" s="34"/>
      <c r="M194" s="150"/>
      <c r="T194" s="55"/>
      <c r="AT194" s="18" t="s">
        <v>255</v>
      </c>
      <c r="AU194" s="18" t="s">
        <v>21</v>
      </c>
    </row>
    <row r="195" spans="2:65" s="1" customFormat="1" ht="16.5" customHeight="1">
      <c r="B195" s="34"/>
      <c r="C195" s="134" t="s">
        <v>385</v>
      </c>
      <c r="D195" s="134" t="s">
        <v>246</v>
      </c>
      <c r="E195" s="135" t="s">
        <v>477</v>
      </c>
      <c r="F195" s="136" t="s">
        <v>478</v>
      </c>
      <c r="G195" s="137" t="s">
        <v>274</v>
      </c>
      <c r="H195" s="138">
        <v>2.3420000000000001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6875</v>
      </c>
    </row>
    <row r="196" spans="2:65" s="1" customFormat="1">
      <c r="B196" s="34"/>
      <c r="D196" s="147" t="s">
        <v>253</v>
      </c>
      <c r="F196" s="148" t="s">
        <v>480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481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1" customFormat="1" ht="22.9" customHeight="1">
      <c r="B198" s="122"/>
      <c r="D198" s="123" t="s">
        <v>74</v>
      </c>
      <c r="E198" s="132" t="s">
        <v>21</v>
      </c>
      <c r="F198" s="132" t="s">
        <v>482</v>
      </c>
      <c r="I198" s="125"/>
      <c r="J198" s="133">
        <f>BK198</f>
        <v>0</v>
      </c>
      <c r="L198" s="122"/>
      <c r="M198" s="127"/>
      <c r="P198" s="128">
        <f>SUM(P199:P203)</f>
        <v>0</v>
      </c>
      <c r="R198" s="128">
        <f>SUM(R199:R203)</f>
        <v>16.842560000000002</v>
      </c>
      <c r="T198" s="129">
        <f>SUM(T199:T203)</f>
        <v>0</v>
      </c>
      <c r="AR198" s="123" t="s">
        <v>83</v>
      </c>
      <c r="AT198" s="130" t="s">
        <v>74</v>
      </c>
      <c r="AU198" s="130" t="s">
        <v>83</v>
      </c>
      <c r="AY198" s="123" t="s">
        <v>244</v>
      </c>
      <c r="BK198" s="131">
        <f>SUM(BK199:BK203)</f>
        <v>0</v>
      </c>
    </row>
    <row r="199" spans="2:65" s="1" customFormat="1" ht="24.2" customHeight="1">
      <c r="B199" s="34"/>
      <c r="C199" s="134" t="s">
        <v>7</v>
      </c>
      <c r="D199" s="134" t="s">
        <v>246</v>
      </c>
      <c r="E199" s="135" t="s">
        <v>6876</v>
      </c>
      <c r="F199" s="136" t="s">
        <v>6877</v>
      </c>
      <c r="G199" s="137" t="s">
        <v>591</v>
      </c>
      <c r="H199" s="138">
        <v>82.4</v>
      </c>
      <c r="I199" s="139"/>
      <c r="J199" s="140">
        <f>ROUND(I199*H199,2)</f>
        <v>0</v>
      </c>
      <c r="K199" s="136" t="s">
        <v>250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0.2044</v>
      </c>
      <c r="R199" s="143">
        <f>Q199*H199</f>
        <v>16.842560000000002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6878</v>
      </c>
    </row>
    <row r="200" spans="2:65" s="1" customFormat="1" ht="19.5">
      <c r="B200" s="34"/>
      <c r="D200" s="147" t="s">
        <v>253</v>
      </c>
      <c r="F200" s="148" t="s">
        <v>6879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>
      <c r="B201" s="34"/>
      <c r="D201" s="151" t="s">
        <v>255</v>
      </c>
      <c r="F201" s="152" t="s">
        <v>6880</v>
      </c>
      <c r="I201" s="149"/>
      <c r="L201" s="34"/>
      <c r="M201" s="150"/>
      <c r="T201" s="55"/>
      <c r="AT201" s="18" t="s">
        <v>255</v>
      </c>
      <c r="AU201" s="18" t="s">
        <v>21</v>
      </c>
    </row>
    <row r="202" spans="2:65" s="1" customFormat="1" ht="19.5">
      <c r="B202" s="34"/>
      <c r="D202" s="147" t="s">
        <v>284</v>
      </c>
      <c r="F202" s="167" t="s">
        <v>6881</v>
      </c>
      <c r="I202" s="149"/>
      <c r="L202" s="34"/>
      <c r="M202" s="150"/>
      <c r="T202" s="55"/>
      <c r="AT202" s="18" t="s">
        <v>284</v>
      </c>
      <c r="AU202" s="18" t="s">
        <v>21</v>
      </c>
    </row>
    <row r="203" spans="2:65" s="12" customFormat="1">
      <c r="B203" s="153"/>
      <c r="D203" s="147" t="s">
        <v>262</v>
      </c>
      <c r="E203" s="154" t="s">
        <v>29</v>
      </c>
      <c r="F203" s="155" t="s">
        <v>6882</v>
      </c>
      <c r="H203" s="156">
        <v>82.4</v>
      </c>
      <c r="I203" s="157"/>
      <c r="L203" s="153"/>
      <c r="M203" s="158"/>
      <c r="T203" s="159"/>
      <c r="AT203" s="154" t="s">
        <v>262</v>
      </c>
      <c r="AU203" s="154" t="s">
        <v>21</v>
      </c>
      <c r="AV203" s="12" t="s">
        <v>21</v>
      </c>
      <c r="AW203" s="12" t="s">
        <v>36</v>
      </c>
      <c r="AX203" s="12" t="s">
        <v>83</v>
      </c>
      <c r="AY203" s="154" t="s">
        <v>244</v>
      </c>
    </row>
    <row r="204" spans="2:65" s="11" customFormat="1" ht="22.9" customHeight="1">
      <c r="B204" s="122"/>
      <c r="D204" s="123" t="s">
        <v>74</v>
      </c>
      <c r="E204" s="132" t="s">
        <v>264</v>
      </c>
      <c r="F204" s="132" t="s">
        <v>510</v>
      </c>
      <c r="I204" s="125"/>
      <c r="J204" s="133">
        <f>BK204</f>
        <v>0</v>
      </c>
      <c r="L204" s="122"/>
      <c r="M204" s="127"/>
      <c r="P204" s="128">
        <f>SUM(P205:P232)</f>
        <v>0</v>
      </c>
      <c r="R204" s="128">
        <f>SUM(R205:R232)</f>
        <v>0.81912241000000008</v>
      </c>
      <c r="T204" s="129">
        <f>SUM(T205:T232)</f>
        <v>0</v>
      </c>
      <c r="AR204" s="123" t="s">
        <v>83</v>
      </c>
      <c r="AT204" s="130" t="s">
        <v>74</v>
      </c>
      <c r="AU204" s="130" t="s">
        <v>83</v>
      </c>
      <c r="AY204" s="123" t="s">
        <v>244</v>
      </c>
      <c r="BK204" s="131">
        <f>SUM(BK205:BK232)</f>
        <v>0</v>
      </c>
    </row>
    <row r="205" spans="2:65" s="1" customFormat="1" ht="16.5" customHeight="1">
      <c r="B205" s="34"/>
      <c r="C205" s="134" t="s">
        <v>399</v>
      </c>
      <c r="D205" s="134" t="s">
        <v>246</v>
      </c>
      <c r="E205" s="135" t="s">
        <v>544</v>
      </c>
      <c r="F205" s="136" t="s">
        <v>545</v>
      </c>
      <c r="G205" s="137" t="s">
        <v>274</v>
      </c>
      <c r="H205" s="138">
        <v>1.1000000000000001</v>
      </c>
      <c r="I205" s="139"/>
      <c r="J205" s="140">
        <f>ROUND(I205*H205,2)</f>
        <v>0</v>
      </c>
      <c r="K205" s="136" t="s">
        <v>250</v>
      </c>
      <c r="L205" s="34"/>
      <c r="M205" s="141" t="s">
        <v>29</v>
      </c>
      <c r="N205" s="142" t="s">
        <v>46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251</v>
      </c>
      <c r="AT205" s="145" t="s">
        <v>246</v>
      </c>
      <c r="AU205" s="145" t="s">
        <v>21</v>
      </c>
      <c r="AY205" s="18" t="s">
        <v>244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83</v>
      </c>
      <c r="BK205" s="146">
        <f>ROUND(I205*H205,2)</f>
        <v>0</v>
      </c>
      <c r="BL205" s="18" t="s">
        <v>251</v>
      </c>
      <c r="BM205" s="145" t="s">
        <v>6883</v>
      </c>
    </row>
    <row r="206" spans="2:65" s="1" customFormat="1" ht="19.5">
      <c r="B206" s="34"/>
      <c r="D206" s="147" t="s">
        <v>253</v>
      </c>
      <c r="F206" s="148" t="s">
        <v>547</v>
      </c>
      <c r="I206" s="149"/>
      <c r="L206" s="34"/>
      <c r="M206" s="150"/>
      <c r="T206" s="55"/>
      <c r="AT206" s="18" t="s">
        <v>253</v>
      </c>
      <c r="AU206" s="18" t="s">
        <v>21</v>
      </c>
    </row>
    <row r="207" spans="2:65" s="1" customFormat="1">
      <c r="B207" s="34"/>
      <c r="D207" s="151" t="s">
        <v>255</v>
      </c>
      <c r="F207" s="152" t="s">
        <v>548</v>
      </c>
      <c r="I207" s="149"/>
      <c r="L207" s="34"/>
      <c r="M207" s="150"/>
      <c r="T207" s="55"/>
      <c r="AT207" s="18" t="s">
        <v>255</v>
      </c>
      <c r="AU207" s="18" t="s">
        <v>21</v>
      </c>
    </row>
    <row r="208" spans="2:65" s="1" customFormat="1" ht="19.5">
      <c r="B208" s="34"/>
      <c r="D208" s="147" t="s">
        <v>284</v>
      </c>
      <c r="F208" s="167" t="s">
        <v>4864</v>
      </c>
      <c r="I208" s="149"/>
      <c r="L208" s="34"/>
      <c r="M208" s="150"/>
      <c r="T208" s="55"/>
      <c r="AT208" s="18" t="s">
        <v>284</v>
      </c>
      <c r="AU208" s="18" t="s">
        <v>21</v>
      </c>
    </row>
    <row r="209" spans="2:65" s="12" customFormat="1">
      <c r="B209" s="153"/>
      <c r="D209" s="147" t="s">
        <v>262</v>
      </c>
      <c r="E209" s="154" t="s">
        <v>29</v>
      </c>
      <c r="F209" s="155" t="s">
        <v>6884</v>
      </c>
      <c r="H209" s="156">
        <v>1.1000000000000001</v>
      </c>
      <c r="I209" s="157"/>
      <c r="L209" s="153"/>
      <c r="M209" s="158"/>
      <c r="T209" s="159"/>
      <c r="AT209" s="154" t="s">
        <v>262</v>
      </c>
      <c r="AU209" s="154" t="s">
        <v>21</v>
      </c>
      <c r="AV209" s="12" t="s">
        <v>21</v>
      </c>
      <c r="AW209" s="12" t="s">
        <v>36</v>
      </c>
      <c r="AX209" s="12" t="s">
        <v>83</v>
      </c>
      <c r="AY209" s="154" t="s">
        <v>244</v>
      </c>
    </row>
    <row r="210" spans="2:65" s="1" customFormat="1" ht="16.5" customHeight="1">
      <c r="B210" s="34"/>
      <c r="C210" s="134" t="s">
        <v>406</v>
      </c>
      <c r="D210" s="134" t="s">
        <v>246</v>
      </c>
      <c r="E210" s="135" t="s">
        <v>551</v>
      </c>
      <c r="F210" s="136" t="s">
        <v>552</v>
      </c>
      <c r="G210" s="137" t="s">
        <v>249</v>
      </c>
      <c r="H210" s="138">
        <v>4</v>
      </c>
      <c r="I210" s="139"/>
      <c r="J210" s="140">
        <f>ROUND(I210*H210,2)</f>
        <v>0</v>
      </c>
      <c r="K210" s="136" t="s">
        <v>250</v>
      </c>
      <c r="L210" s="34"/>
      <c r="M210" s="141" t="s">
        <v>29</v>
      </c>
      <c r="N210" s="142" t="s">
        <v>46</v>
      </c>
      <c r="P210" s="143">
        <f>O210*H210</f>
        <v>0</v>
      </c>
      <c r="Q210" s="143">
        <v>8.6499999999999997E-3</v>
      </c>
      <c r="R210" s="143">
        <f>Q210*H210</f>
        <v>3.4599999999999999E-2</v>
      </c>
      <c r="S210" s="143">
        <v>0</v>
      </c>
      <c r="T210" s="144">
        <f>S210*H210</f>
        <v>0</v>
      </c>
      <c r="AR210" s="145" t="s">
        <v>251</v>
      </c>
      <c r="AT210" s="145" t="s">
        <v>246</v>
      </c>
      <c r="AU210" s="145" t="s">
        <v>21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251</v>
      </c>
      <c r="BM210" s="145" t="s">
        <v>6885</v>
      </c>
    </row>
    <row r="211" spans="2:65" s="1" customFormat="1" ht="29.25">
      <c r="B211" s="34"/>
      <c r="D211" s="147" t="s">
        <v>253</v>
      </c>
      <c r="F211" s="148" t="s">
        <v>554</v>
      </c>
      <c r="I211" s="149"/>
      <c r="L211" s="34"/>
      <c r="M211" s="150"/>
      <c r="T211" s="55"/>
      <c r="AT211" s="18" t="s">
        <v>253</v>
      </c>
      <c r="AU211" s="18" t="s">
        <v>21</v>
      </c>
    </row>
    <row r="212" spans="2:65" s="1" customFormat="1">
      <c r="B212" s="34"/>
      <c r="D212" s="151" t="s">
        <v>255</v>
      </c>
      <c r="F212" s="152" t="s">
        <v>555</v>
      </c>
      <c r="I212" s="149"/>
      <c r="L212" s="34"/>
      <c r="M212" s="150"/>
      <c r="T212" s="55"/>
      <c r="AT212" s="18" t="s">
        <v>255</v>
      </c>
      <c r="AU212" s="18" t="s">
        <v>21</v>
      </c>
    </row>
    <row r="213" spans="2:65" s="1" customFormat="1" ht="19.5">
      <c r="B213" s="34"/>
      <c r="D213" s="147" t="s">
        <v>284</v>
      </c>
      <c r="F213" s="167" t="s">
        <v>6886</v>
      </c>
      <c r="I213" s="149"/>
      <c r="L213" s="34"/>
      <c r="M213" s="150"/>
      <c r="T213" s="55"/>
      <c r="AT213" s="18" t="s">
        <v>284</v>
      </c>
      <c r="AU213" s="18" t="s">
        <v>21</v>
      </c>
    </row>
    <row r="214" spans="2:65" s="12" customFormat="1">
      <c r="B214" s="153"/>
      <c r="D214" s="147" t="s">
        <v>262</v>
      </c>
      <c r="E214" s="154" t="s">
        <v>29</v>
      </c>
      <c r="F214" s="155" t="s">
        <v>6887</v>
      </c>
      <c r="H214" s="156">
        <v>4</v>
      </c>
      <c r="I214" s="157"/>
      <c r="L214" s="153"/>
      <c r="M214" s="158"/>
      <c r="T214" s="159"/>
      <c r="AT214" s="154" t="s">
        <v>262</v>
      </c>
      <c r="AU214" s="154" t="s">
        <v>21</v>
      </c>
      <c r="AV214" s="12" t="s">
        <v>21</v>
      </c>
      <c r="AW214" s="12" t="s">
        <v>36</v>
      </c>
      <c r="AX214" s="12" t="s">
        <v>83</v>
      </c>
      <c r="AY214" s="154" t="s">
        <v>244</v>
      </c>
    </row>
    <row r="215" spans="2:65" s="1" customFormat="1" ht="16.5" customHeight="1">
      <c r="B215" s="34"/>
      <c r="C215" s="134" t="s">
        <v>413</v>
      </c>
      <c r="D215" s="134" t="s">
        <v>246</v>
      </c>
      <c r="E215" s="135" t="s">
        <v>558</v>
      </c>
      <c r="F215" s="136" t="s">
        <v>559</v>
      </c>
      <c r="G215" s="137" t="s">
        <v>249</v>
      </c>
      <c r="H215" s="138">
        <v>4</v>
      </c>
      <c r="I215" s="139"/>
      <c r="J215" s="140">
        <f>ROUND(I215*H215,2)</f>
        <v>0</v>
      </c>
      <c r="K215" s="136" t="s">
        <v>250</v>
      </c>
      <c r="L215" s="34"/>
      <c r="M215" s="141" t="s">
        <v>29</v>
      </c>
      <c r="N215" s="142" t="s">
        <v>46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251</v>
      </c>
      <c r="AT215" s="145" t="s">
        <v>246</v>
      </c>
      <c r="AU215" s="145" t="s">
        <v>21</v>
      </c>
      <c r="AY215" s="18" t="s">
        <v>244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83</v>
      </c>
      <c r="BK215" s="146">
        <f>ROUND(I215*H215,2)</f>
        <v>0</v>
      </c>
      <c r="BL215" s="18" t="s">
        <v>251</v>
      </c>
      <c r="BM215" s="145" t="s">
        <v>6888</v>
      </c>
    </row>
    <row r="216" spans="2:65" s="1" customFormat="1" ht="29.25">
      <c r="B216" s="34"/>
      <c r="D216" s="147" t="s">
        <v>253</v>
      </c>
      <c r="F216" s="148" t="s">
        <v>561</v>
      </c>
      <c r="I216" s="149"/>
      <c r="L216" s="34"/>
      <c r="M216" s="150"/>
      <c r="T216" s="55"/>
      <c r="AT216" s="18" t="s">
        <v>253</v>
      </c>
      <c r="AU216" s="18" t="s">
        <v>21</v>
      </c>
    </row>
    <row r="217" spans="2:65" s="1" customFormat="1">
      <c r="B217" s="34"/>
      <c r="D217" s="151" t="s">
        <v>255</v>
      </c>
      <c r="F217" s="152" t="s">
        <v>562</v>
      </c>
      <c r="I217" s="149"/>
      <c r="L217" s="34"/>
      <c r="M217" s="150"/>
      <c r="T217" s="55"/>
      <c r="AT217" s="18" t="s">
        <v>255</v>
      </c>
      <c r="AU217" s="18" t="s">
        <v>21</v>
      </c>
    </row>
    <row r="218" spans="2:65" s="1" customFormat="1" ht="16.5" customHeight="1">
      <c r="B218" s="34"/>
      <c r="C218" s="134" t="s">
        <v>421</v>
      </c>
      <c r="D218" s="134" t="s">
        <v>246</v>
      </c>
      <c r="E218" s="135" t="s">
        <v>564</v>
      </c>
      <c r="F218" s="136" t="s">
        <v>565</v>
      </c>
      <c r="G218" s="137" t="s">
        <v>416</v>
      </c>
      <c r="H218" s="138">
        <v>5.1999999999999998E-2</v>
      </c>
      <c r="I218" s="139"/>
      <c r="J218" s="140">
        <f>ROUND(I218*H218,2)</f>
        <v>0</v>
      </c>
      <c r="K218" s="136" t="s">
        <v>250</v>
      </c>
      <c r="L218" s="34"/>
      <c r="M218" s="141" t="s">
        <v>29</v>
      </c>
      <c r="N218" s="142" t="s">
        <v>46</v>
      </c>
      <c r="P218" s="143">
        <f>O218*H218</f>
        <v>0</v>
      </c>
      <c r="Q218" s="143">
        <v>1.09528</v>
      </c>
      <c r="R218" s="143">
        <f>Q218*H218</f>
        <v>5.6954560000000001E-2</v>
      </c>
      <c r="S218" s="143">
        <v>0</v>
      </c>
      <c r="T218" s="144">
        <f>S218*H218</f>
        <v>0</v>
      </c>
      <c r="AR218" s="145" t="s">
        <v>251</v>
      </c>
      <c r="AT218" s="145" t="s">
        <v>246</v>
      </c>
      <c r="AU218" s="145" t="s">
        <v>21</v>
      </c>
      <c r="AY218" s="18" t="s">
        <v>244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83</v>
      </c>
      <c r="BK218" s="146">
        <f>ROUND(I218*H218,2)</f>
        <v>0</v>
      </c>
      <c r="BL218" s="18" t="s">
        <v>251</v>
      </c>
      <c r="BM218" s="145" t="s">
        <v>6889</v>
      </c>
    </row>
    <row r="219" spans="2:65" s="1" customFormat="1" ht="29.25">
      <c r="B219" s="34"/>
      <c r="D219" s="147" t="s">
        <v>253</v>
      </c>
      <c r="F219" s="148" t="s">
        <v>567</v>
      </c>
      <c r="I219" s="149"/>
      <c r="L219" s="34"/>
      <c r="M219" s="150"/>
      <c r="T219" s="55"/>
      <c r="AT219" s="18" t="s">
        <v>253</v>
      </c>
      <c r="AU219" s="18" t="s">
        <v>21</v>
      </c>
    </row>
    <row r="220" spans="2:65" s="1" customFormat="1">
      <c r="B220" s="34"/>
      <c r="D220" s="151" t="s">
        <v>255</v>
      </c>
      <c r="F220" s="152" t="s">
        <v>568</v>
      </c>
      <c r="I220" s="149"/>
      <c r="L220" s="34"/>
      <c r="M220" s="150"/>
      <c r="T220" s="55"/>
      <c r="AT220" s="18" t="s">
        <v>255</v>
      </c>
      <c r="AU220" s="18" t="s">
        <v>21</v>
      </c>
    </row>
    <row r="221" spans="2:65" s="12" customFormat="1">
      <c r="B221" s="153"/>
      <c r="D221" s="147" t="s">
        <v>262</v>
      </c>
      <c r="E221" s="154" t="s">
        <v>29</v>
      </c>
      <c r="F221" s="155" t="s">
        <v>6890</v>
      </c>
      <c r="H221" s="156">
        <v>5.1999999999999998E-2</v>
      </c>
      <c r="I221" s="157"/>
      <c r="L221" s="153"/>
      <c r="M221" s="158"/>
      <c r="T221" s="159"/>
      <c r="AT221" s="154" t="s">
        <v>262</v>
      </c>
      <c r="AU221" s="154" t="s">
        <v>21</v>
      </c>
      <c r="AV221" s="12" t="s">
        <v>21</v>
      </c>
      <c r="AW221" s="12" t="s">
        <v>36</v>
      </c>
      <c r="AX221" s="12" t="s">
        <v>83</v>
      </c>
      <c r="AY221" s="154" t="s">
        <v>244</v>
      </c>
    </row>
    <row r="222" spans="2:65" s="1" customFormat="1" ht="16.5" customHeight="1">
      <c r="B222" s="34"/>
      <c r="C222" s="134" t="s">
        <v>427</v>
      </c>
      <c r="D222" s="134" t="s">
        <v>246</v>
      </c>
      <c r="E222" s="135" t="s">
        <v>571</v>
      </c>
      <c r="F222" s="136" t="s">
        <v>572</v>
      </c>
      <c r="G222" s="137" t="s">
        <v>416</v>
      </c>
      <c r="H222" s="138">
        <v>2.7E-2</v>
      </c>
      <c r="I222" s="139"/>
      <c r="J222" s="140">
        <f>ROUND(I222*H222,2)</f>
        <v>0</v>
      </c>
      <c r="K222" s="136" t="s">
        <v>250</v>
      </c>
      <c r="L222" s="34"/>
      <c r="M222" s="141" t="s">
        <v>29</v>
      </c>
      <c r="N222" s="142" t="s">
        <v>46</v>
      </c>
      <c r="P222" s="143">
        <f>O222*H222</f>
        <v>0</v>
      </c>
      <c r="Q222" s="143">
        <v>1.03955</v>
      </c>
      <c r="R222" s="143">
        <f>Q222*H222</f>
        <v>2.8067849999999998E-2</v>
      </c>
      <c r="S222" s="143">
        <v>0</v>
      </c>
      <c r="T222" s="144">
        <f>S222*H222</f>
        <v>0</v>
      </c>
      <c r="AR222" s="145" t="s">
        <v>251</v>
      </c>
      <c r="AT222" s="145" t="s">
        <v>246</v>
      </c>
      <c r="AU222" s="145" t="s">
        <v>21</v>
      </c>
      <c r="AY222" s="18" t="s">
        <v>244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83</v>
      </c>
      <c r="BK222" s="146">
        <f>ROUND(I222*H222,2)</f>
        <v>0</v>
      </c>
      <c r="BL222" s="18" t="s">
        <v>251</v>
      </c>
      <c r="BM222" s="145" t="s">
        <v>6891</v>
      </c>
    </row>
    <row r="223" spans="2:65" s="1" customFormat="1" ht="29.25">
      <c r="B223" s="34"/>
      <c r="D223" s="147" t="s">
        <v>253</v>
      </c>
      <c r="F223" s="148" t="s">
        <v>574</v>
      </c>
      <c r="I223" s="149"/>
      <c r="L223" s="34"/>
      <c r="M223" s="150"/>
      <c r="T223" s="55"/>
      <c r="AT223" s="18" t="s">
        <v>253</v>
      </c>
      <c r="AU223" s="18" t="s">
        <v>21</v>
      </c>
    </row>
    <row r="224" spans="2:65" s="1" customFormat="1">
      <c r="B224" s="34"/>
      <c r="D224" s="151" t="s">
        <v>255</v>
      </c>
      <c r="F224" s="152" t="s">
        <v>575</v>
      </c>
      <c r="I224" s="149"/>
      <c r="L224" s="34"/>
      <c r="M224" s="150"/>
      <c r="T224" s="55"/>
      <c r="AT224" s="18" t="s">
        <v>255</v>
      </c>
      <c r="AU224" s="18" t="s">
        <v>21</v>
      </c>
    </row>
    <row r="225" spans="2:65" s="12" customFormat="1">
      <c r="B225" s="153"/>
      <c r="D225" s="147" t="s">
        <v>262</v>
      </c>
      <c r="E225" s="154" t="s">
        <v>29</v>
      </c>
      <c r="F225" s="155" t="s">
        <v>6892</v>
      </c>
      <c r="H225" s="156">
        <v>2.7E-2</v>
      </c>
      <c r="I225" s="157"/>
      <c r="L225" s="153"/>
      <c r="M225" s="158"/>
      <c r="T225" s="159"/>
      <c r="AT225" s="154" t="s">
        <v>262</v>
      </c>
      <c r="AU225" s="154" t="s">
        <v>21</v>
      </c>
      <c r="AV225" s="12" t="s">
        <v>21</v>
      </c>
      <c r="AW225" s="12" t="s">
        <v>36</v>
      </c>
      <c r="AX225" s="12" t="s">
        <v>83</v>
      </c>
      <c r="AY225" s="154" t="s">
        <v>244</v>
      </c>
    </row>
    <row r="226" spans="2:65" s="1" customFormat="1" ht="16.5" customHeight="1">
      <c r="B226" s="34"/>
      <c r="C226" s="134" t="s">
        <v>434</v>
      </c>
      <c r="D226" s="134" t="s">
        <v>246</v>
      </c>
      <c r="E226" s="135" t="s">
        <v>6893</v>
      </c>
      <c r="F226" s="136" t="s">
        <v>6894</v>
      </c>
      <c r="G226" s="137" t="s">
        <v>507</v>
      </c>
      <c r="H226" s="138">
        <v>1</v>
      </c>
      <c r="I226" s="139"/>
      <c r="J226" s="140">
        <f>ROUND(I226*H226,2)</f>
        <v>0</v>
      </c>
      <c r="K226" s="136" t="s">
        <v>250</v>
      </c>
      <c r="L226" s="34"/>
      <c r="M226" s="141" t="s">
        <v>29</v>
      </c>
      <c r="N226" s="142" t="s">
        <v>46</v>
      </c>
      <c r="P226" s="143">
        <f>O226*H226</f>
        <v>0</v>
      </c>
      <c r="Q226" s="143">
        <v>0.69950000000000001</v>
      </c>
      <c r="R226" s="143">
        <f>Q226*H226</f>
        <v>0.69950000000000001</v>
      </c>
      <c r="S226" s="143">
        <v>0</v>
      </c>
      <c r="T226" s="144">
        <f>S226*H226</f>
        <v>0</v>
      </c>
      <c r="AR226" s="145" t="s">
        <v>251</v>
      </c>
      <c r="AT226" s="145" t="s">
        <v>246</v>
      </c>
      <c r="AU226" s="145" t="s">
        <v>21</v>
      </c>
      <c r="AY226" s="18" t="s">
        <v>244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83</v>
      </c>
      <c r="BK226" s="146">
        <f>ROUND(I226*H226,2)</f>
        <v>0</v>
      </c>
      <c r="BL226" s="18" t="s">
        <v>251</v>
      </c>
      <c r="BM226" s="145" t="s">
        <v>6895</v>
      </c>
    </row>
    <row r="227" spans="2:65" s="1" customFormat="1">
      <c r="B227" s="34"/>
      <c r="D227" s="147" t="s">
        <v>253</v>
      </c>
      <c r="F227" s="148" t="s">
        <v>6896</v>
      </c>
      <c r="I227" s="149"/>
      <c r="L227" s="34"/>
      <c r="M227" s="150"/>
      <c r="T227" s="55"/>
      <c r="AT227" s="18" t="s">
        <v>253</v>
      </c>
      <c r="AU227" s="18" t="s">
        <v>21</v>
      </c>
    </row>
    <row r="228" spans="2:65" s="1" customFormat="1">
      <c r="B228" s="34"/>
      <c r="D228" s="151" t="s">
        <v>255</v>
      </c>
      <c r="F228" s="152" t="s">
        <v>6897</v>
      </c>
      <c r="I228" s="149"/>
      <c r="L228" s="34"/>
      <c r="M228" s="150"/>
      <c r="T228" s="55"/>
      <c r="AT228" s="18" t="s">
        <v>255</v>
      </c>
      <c r="AU228" s="18" t="s">
        <v>21</v>
      </c>
    </row>
    <row r="229" spans="2:65" s="1" customFormat="1" ht="19.5">
      <c r="B229" s="34"/>
      <c r="D229" s="147" t="s">
        <v>284</v>
      </c>
      <c r="F229" s="167" t="s">
        <v>6898</v>
      </c>
      <c r="I229" s="149"/>
      <c r="L229" s="34"/>
      <c r="M229" s="150"/>
      <c r="T229" s="55"/>
      <c r="AT229" s="18" t="s">
        <v>284</v>
      </c>
      <c r="AU229" s="18" t="s">
        <v>21</v>
      </c>
    </row>
    <row r="230" spans="2:65" s="1" customFormat="1" ht="16.5" customHeight="1">
      <c r="B230" s="34"/>
      <c r="C230" s="134" t="s">
        <v>441</v>
      </c>
      <c r="D230" s="134" t="s">
        <v>246</v>
      </c>
      <c r="E230" s="135" t="s">
        <v>6899</v>
      </c>
      <c r="F230" s="136" t="s">
        <v>6900</v>
      </c>
      <c r="G230" s="137" t="s">
        <v>282</v>
      </c>
      <c r="H230" s="138">
        <v>1</v>
      </c>
      <c r="I230" s="139"/>
      <c r="J230" s="140">
        <f>ROUND(I230*H230,2)</f>
        <v>0</v>
      </c>
      <c r="K230" s="136" t="s">
        <v>29</v>
      </c>
      <c r="L230" s="34"/>
      <c r="M230" s="141" t="s">
        <v>29</v>
      </c>
      <c r="N230" s="142" t="s">
        <v>46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251</v>
      </c>
      <c r="AT230" s="145" t="s">
        <v>246</v>
      </c>
      <c r="AU230" s="145" t="s">
        <v>21</v>
      </c>
      <c r="AY230" s="18" t="s">
        <v>244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83</v>
      </c>
      <c r="BK230" s="146">
        <f>ROUND(I230*H230,2)</f>
        <v>0</v>
      </c>
      <c r="BL230" s="18" t="s">
        <v>251</v>
      </c>
      <c r="BM230" s="145" t="s">
        <v>6901</v>
      </c>
    </row>
    <row r="231" spans="2:65" s="1" customFormat="1">
      <c r="B231" s="34"/>
      <c r="D231" s="147" t="s">
        <v>253</v>
      </c>
      <c r="F231" s="148" t="s">
        <v>6900</v>
      </c>
      <c r="I231" s="149"/>
      <c r="L231" s="34"/>
      <c r="M231" s="150"/>
      <c r="T231" s="55"/>
      <c r="AT231" s="18" t="s">
        <v>253</v>
      </c>
      <c r="AU231" s="18" t="s">
        <v>21</v>
      </c>
    </row>
    <row r="232" spans="2:65" s="1" customFormat="1" ht="19.5">
      <c r="B232" s="34"/>
      <c r="D232" s="147" t="s">
        <v>284</v>
      </c>
      <c r="F232" s="167" t="s">
        <v>6902</v>
      </c>
      <c r="I232" s="149"/>
      <c r="L232" s="34"/>
      <c r="M232" s="150"/>
      <c r="T232" s="55"/>
      <c r="AT232" s="18" t="s">
        <v>284</v>
      </c>
      <c r="AU232" s="18" t="s">
        <v>21</v>
      </c>
    </row>
    <row r="233" spans="2:65" s="11" customFormat="1" ht="22.9" customHeight="1">
      <c r="B233" s="122"/>
      <c r="D233" s="123" t="s">
        <v>74</v>
      </c>
      <c r="E233" s="132" t="s">
        <v>251</v>
      </c>
      <c r="F233" s="132" t="s">
        <v>587</v>
      </c>
      <c r="I233" s="125"/>
      <c r="J233" s="133">
        <f>BK233</f>
        <v>0</v>
      </c>
      <c r="L233" s="122"/>
      <c r="M233" s="127"/>
      <c r="P233" s="128">
        <f>SUM(P234:P241)</f>
        <v>0</v>
      </c>
      <c r="R233" s="128">
        <f>SUM(R234:R241)</f>
        <v>0.99839999999999995</v>
      </c>
      <c r="T233" s="129">
        <f>SUM(T234:T241)</f>
        <v>0</v>
      </c>
      <c r="AR233" s="123" t="s">
        <v>83</v>
      </c>
      <c r="AT233" s="130" t="s">
        <v>74</v>
      </c>
      <c r="AU233" s="130" t="s">
        <v>83</v>
      </c>
      <c r="AY233" s="123" t="s">
        <v>244</v>
      </c>
      <c r="BK233" s="131">
        <f>SUM(BK234:BK241)</f>
        <v>0</v>
      </c>
    </row>
    <row r="234" spans="2:65" s="1" customFormat="1" ht="16.5" customHeight="1">
      <c r="B234" s="34"/>
      <c r="C234" s="134" t="s">
        <v>448</v>
      </c>
      <c r="D234" s="134" t="s">
        <v>246</v>
      </c>
      <c r="E234" s="135" t="s">
        <v>6903</v>
      </c>
      <c r="F234" s="136" t="s">
        <v>6904</v>
      </c>
      <c r="G234" s="137" t="s">
        <v>274</v>
      </c>
      <c r="H234" s="138">
        <v>0.5</v>
      </c>
      <c r="I234" s="139"/>
      <c r="J234" s="140">
        <f>ROUND(I234*H234,2)</f>
        <v>0</v>
      </c>
      <c r="K234" s="136" t="s">
        <v>250</v>
      </c>
      <c r="L234" s="34"/>
      <c r="M234" s="141" t="s">
        <v>29</v>
      </c>
      <c r="N234" s="142" t="s">
        <v>46</v>
      </c>
      <c r="P234" s="143">
        <f>O234*H234</f>
        <v>0</v>
      </c>
      <c r="Q234" s="143">
        <v>1.9967999999999999</v>
      </c>
      <c r="R234" s="143">
        <f>Q234*H234</f>
        <v>0.99839999999999995</v>
      </c>
      <c r="S234" s="143">
        <v>0</v>
      </c>
      <c r="T234" s="144">
        <f>S234*H234</f>
        <v>0</v>
      </c>
      <c r="AR234" s="145" t="s">
        <v>251</v>
      </c>
      <c r="AT234" s="145" t="s">
        <v>246</v>
      </c>
      <c r="AU234" s="145" t="s">
        <v>21</v>
      </c>
      <c r="AY234" s="18" t="s">
        <v>244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83</v>
      </c>
      <c r="BK234" s="146">
        <f>ROUND(I234*H234,2)</f>
        <v>0</v>
      </c>
      <c r="BL234" s="18" t="s">
        <v>251</v>
      </c>
      <c r="BM234" s="145" t="s">
        <v>6905</v>
      </c>
    </row>
    <row r="235" spans="2:65" s="1" customFormat="1">
      <c r="B235" s="34"/>
      <c r="D235" s="147" t="s">
        <v>253</v>
      </c>
      <c r="F235" s="148" t="s">
        <v>6906</v>
      </c>
      <c r="I235" s="149"/>
      <c r="L235" s="34"/>
      <c r="M235" s="150"/>
      <c r="T235" s="55"/>
      <c r="AT235" s="18" t="s">
        <v>253</v>
      </c>
      <c r="AU235" s="18" t="s">
        <v>21</v>
      </c>
    </row>
    <row r="236" spans="2:65" s="1" customFormat="1">
      <c r="B236" s="34"/>
      <c r="D236" s="151" t="s">
        <v>255</v>
      </c>
      <c r="F236" s="152" t="s">
        <v>6907</v>
      </c>
      <c r="I236" s="149"/>
      <c r="L236" s="34"/>
      <c r="M236" s="150"/>
      <c r="T236" s="55"/>
      <c r="AT236" s="18" t="s">
        <v>255</v>
      </c>
      <c r="AU236" s="18" t="s">
        <v>21</v>
      </c>
    </row>
    <row r="237" spans="2:65" s="12" customFormat="1">
      <c r="B237" s="153"/>
      <c r="D237" s="147" t="s">
        <v>262</v>
      </c>
      <c r="E237" s="154" t="s">
        <v>29</v>
      </c>
      <c r="F237" s="155" t="s">
        <v>6908</v>
      </c>
      <c r="H237" s="156">
        <v>0.5</v>
      </c>
      <c r="I237" s="157"/>
      <c r="L237" s="153"/>
      <c r="M237" s="158"/>
      <c r="T237" s="159"/>
      <c r="AT237" s="154" t="s">
        <v>262</v>
      </c>
      <c r="AU237" s="154" t="s">
        <v>21</v>
      </c>
      <c r="AV237" s="12" t="s">
        <v>21</v>
      </c>
      <c r="AW237" s="12" t="s">
        <v>36</v>
      </c>
      <c r="AX237" s="12" t="s">
        <v>83</v>
      </c>
      <c r="AY237" s="154" t="s">
        <v>244</v>
      </c>
    </row>
    <row r="238" spans="2:65" s="1" customFormat="1" ht="16.5" customHeight="1">
      <c r="B238" s="34"/>
      <c r="C238" s="134" t="s">
        <v>455</v>
      </c>
      <c r="D238" s="134" t="s">
        <v>246</v>
      </c>
      <c r="E238" s="135" t="s">
        <v>648</v>
      </c>
      <c r="F238" s="136" t="s">
        <v>649</v>
      </c>
      <c r="G238" s="137" t="s">
        <v>249</v>
      </c>
      <c r="H238" s="138">
        <v>2.1</v>
      </c>
      <c r="I238" s="139"/>
      <c r="J238" s="140">
        <f>ROUND(I238*H238,2)</f>
        <v>0</v>
      </c>
      <c r="K238" s="136" t="s">
        <v>250</v>
      </c>
      <c r="L238" s="34"/>
      <c r="M238" s="141" t="s">
        <v>29</v>
      </c>
      <c r="N238" s="142" t="s">
        <v>46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251</v>
      </c>
      <c r="AT238" s="145" t="s">
        <v>246</v>
      </c>
      <c r="AU238" s="145" t="s">
        <v>21</v>
      </c>
      <c r="AY238" s="18" t="s">
        <v>244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83</v>
      </c>
      <c r="BK238" s="146">
        <f>ROUND(I238*H238,2)</f>
        <v>0</v>
      </c>
      <c r="BL238" s="18" t="s">
        <v>251</v>
      </c>
      <c r="BM238" s="145" t="s">
        <v>6909</v>
      </c>
    </row>
    <row r="239" spans="2:65" s="1" customFormat="1">
      <c r="B239" s="34"/>
      <c r="D239" s="147" t="s">
        <v>253</v>
      </c>
      <c r="F239" s="148" t="s">
        <v>651</v>
      </c>
      <c r="I239" s="149"/>
      <c r="L239" s="34"/>
      <c r="M239" s="150"/>
      <c r="T239" s="55"/>
      <c r="AT239" s="18" t="s">
        <v>253</v>
      </c>
      <c r="AU239" s="18" t="s">
        <v>21</v>
      </c>
    </row>
    <row r="240" spans="2:65" s="1" customFormat="1">
      <c r="B240" s="34"/>
      <c r="D240" s="151" t="s">
        <v>255</v>
      </c>
      <c r="F240" s="152" t="s">
        <v>652</v>
      </c>
      <c r="I240" s="149"/>
      <c r="L240" s="34"/>
      <c r="M240" s="150"/>
      <c r="T240" s="55"/>
      <c r="AT240" s="18" t="s">
        <v>255</v>
      </c>
      <c r="AU240" s="18" t="s">
        <v>21</v>
      </c>
    </row>
    <row r="241" spans="2:65" s="12" customFormat="1">
      <c r="B241" s="153"/>
      <c r="D241" s="147" t="s">
        <v>262</v>
      </c>
      <c r="E241" s="154" t="s">
        <v>29</v>
      </c>
      <c r="F241" s="155" t="s">
        <v>6910</v>
      </c>
      <c r="H241" s="156">
        <v>2.1</v>
      </c>
      <c r="I241" s="157"/>
      <c r="L241" s="153"/>
      <c r="M241" s="158"/>
      <c r="T241" s="159"/>
      <c r="AT241" s="154" t="s">
        <v>262</v>
      </c>
      <c r="AU241" s="154" t="s">
        <v>21</v>
      </c>
      <c r="AV241" s="12" t="s">
        <v>21</v>
      </c>
      <c r="AW241" s="12" t="s">
        <v>36</v>
      </c>
      <c r="AX241" s="12" t="s">
        <v>83</v>
      </c>
      <c r="AY241" s="154" t="s">
        <v>244</v>
      </c>
    </row>
    <row r="242" spans="2:65" s="11" customFormat="1" ht="22.9" customHeight="1">
      <c r="B242" s="122"/>
      <c r="D242" s="123" t="s">
        <v>74</v>
      </c>
      <c r="E242" s="132" t="s">
        <v>300</v>
      </c>
      <c r="F242" s="132" t="s">
        <v>1672</v>
      </c>
      <c r="I242" s="125"/>
      <c r="J242" s="133">
        <f>BK242</f>
        <v>0</v>
      </c>
      <c r="L242" s="122"/>
      <c r="M242" s="127"/>
      <c r="P242" s="128">
        <f>SUM(P243:P300)</f>
        <v>0</v>
      </c>
      <c r="R242" s="128">
        <f>SUM(R243:R300)</f>
        <v>0.20448</v>
      </c>
      <c r="T242" s="129">
        <f>SUM(T243:T300)</f>
        <v>0.40750000000000003</v>
      </c>
      <c r="AR242" s="123" t="s">
        <v>83</v>
      </c>
      <c r="AT242" s="130" t="s">
        <v>74</v>
      </c>
      <c r="AU242" s="130" t="s">
        <v>83</v>
      </c>
      <c r="AY242" s="123" t="s">
        <v>244</v>
      </c>
      <c r="BK242" s="131">
        <f>SUM(BK243:BK300)</f>
        <v>0</v>
      </c>
    </row>
    <row r="243" spans="2:65" s="1" customFormat="1" ht="16.5" customHeight="1">
      <c r="B243" s="34"/>
      <c r="C243" s="134" t="s">
        <v>461</v>
      </c>
      <c r="D243" s="134" t="s">
        <v>246</v>
      </c>
      <c r="E243" s="135" t="s">
        <v>6911</v>
      </c>
      <c r="F243" s="136" t="s">
        <v>6912</v>
      </c>
      <c r="G243" s="137" t="s">
        <v>591</v>
      </c>
      <c r="H243" s="138">
        <v>27.5</v>
      </c>
      <c r="I243" s="139"/>
      <c r="J243" s="140">
        <f>ROUND(I243*H243,2)</f>
        <v>0</v>
      </c>
      <c r="K243" s="136" t="s">
        <v>250</v>
      </c>
      <c r="L243" s="34"/>
      <c r="M243" s="141" t="s">
        <v>29</v>
      </c>
      <c r="N243" s="142" t="s">
        <v>46</v>
      </c>
      <c r="P243" s="143">
        <f>O243*H243</f>
        <v>0</v>
      </c>
      <c r="Q243" s="143">
        <v>0</v>
      </c>
      <c r="R243" s="143">
        <f>Q243*H243</f>
        <v>0</v>
      </c>
      <c r="S243" s="143">
        <v>5.0000000000000001E-3</v>
      </c>
      <c r="T243" s="144">
        <f>S243*H243</f>
        <v>0.13750000000000001</v>
      </c>
      <c r="AR243" s="145" t="s">
        <v>251</v>
      </c>
      <c r="AT243" s="145" t="s">
        <v>246</v>
      </c>
      <c r="AU243" s="145" t="s">
        <v>21</v>
      </c>
      <c r="AY243" s="18" t="s">
        <v>244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83</v>
      </c>
      <c r="BK243" s="146">
        <f>ROUND(I243*H243,2)</f>
        <v>0</v>
      </c>
      <c r="BL243" s="18" t="s">
        <v>251</v>
      </c>
      <c r="BM243" s="145" t="s">
        <v>6913</v>
      </c>
    </row>
    <row r="244" spans="2:65" s="1" customFormat="1">
      <c r="B244" s="34"/>
      <c r="D244" s="147" t="s">
        <v>253</v>
      </c>
      <c r="F244" s="148" t="s">
        <v>6914</v>
      </c>
      <c r="I244" s="149"/>
      <c r="L244" s="34"/>
      <c r="M244" s="150"/>
      <c r="T244" s="55"/>
      <c r="AT244" s="18" t="s">
        <v>253</v>
      </c>
      <c r="AU244" s="18" t="s">
        <v>21</v>
      </c>
    </row>
    <row r="245" spans="2:65" s="1" customFormat="1">
      <c r="B245" s="34"/>
      <c r="D245" s="151" t="s">
        <v>255</v>
      </c>
      <c r="F245" s="152" t="s">
        <v>6915</v>
      </c>
      <c r="I245" s="149"/>
      <c r="L245" s="34"/>
      <c r="M245" s="150"/>
      <c r="T245" s="55"/>
      <c r="AT245" s="18" t="s">
        <v>255</v>
      </c>
      <c r="AU245" s="18" t="s">
        <v>21</v>
      </c>
    </row>
    <row r="246" spans="2:65" s="12" customFormat="1">
      <c r="B246" s="153"/>
      <c r="D246" s="147" t="s">
        <v>262</v>
      </c>
      <c r="E246" s="154" t="s">
        <v>29</v>
      </c>
      <c r="F246" s="155" t="s">
        <v>6916</v>
      </c>
      <c r="H246" s="156">
        <v>27.5</v>
      </c>
      <c r="I246" s="157"/>
      <c r="L246" s="153"/>
      <c r="M246" s="158"/>
      <c r="T246" s="159"/>
      <c r="AT246" s="154" t="s">
        <v>262</v>
      </c>
      <c r="AU246" s="154" t="s">
        <v>21</v>
      </c>
      <c r="AV246" s="12" t="s">
        <v>21</v>
      </c>
      <c r="AW246" s="12" t="s">
        <v>36</v>
      </c>
      <c r="AX246" s="12" t="s">
        <v>83</v>
      </c>
      <c r="AY246" s="154" t="s">
        <v>244</v>
      </c>
    </row>
    <row r="247" spans="2:65" s="1" customFormat="1" ht="16.5" customHeight="1">
      <c r="B247" s="34"/>
      <c r="C247" s="134" t="s">
        <v>468</v>
      </c>
      <c r="D247" s="134" t="s">
        <v>246</v>
      </c>
      <c r="E247" s="135" t="s">
        <v>6917</v>
      </c>
      <c r="F247" s="136" t="s">
        <v>6918</v>
      </c>
      <c r="G247" s="137" t="s">
        <v>591</v>
      </c>
      <c r="H247" s="138">
        <v>32</v>
      </c>
      <c r="I247" s="139"/>
      <c r="J247" s="140">
        <f>ROUND(I247*H247,2)</f>
        <v>0</v>
      </c>
      <c r="K247" s="136" t="s">
        <v>4890</v>
      </c>
      <c r="L247" s="34"/>
      <c r="M247" s="141" t="s">
        <v>29</v>
      </c>
      <c r="N247" s="142" t="s">
        <v>46</v>
      </c>
      <c r="P247" s="143">
        <f>O247*H247</f>
        <v>0</v>
      </c>
      <c r="Q247" s="143">
        <v>2.7599999999999999E-3</v>
      </c>
      <c r="R247" s="143">
        <f>Q247*H247</f>
        <v>8.8319999999999996E-2</v>
      </c>
      <c r="S247" s="143">
        <v>0</v>
      </c>
      <c r="T247" s="144">
        <f>S247*H247</f>
        <v>0</v>
      </c>
      <c r="AR247" s="145" t="s">
        <v>251</v>
      </c>
      <c r="AT247" s="145" t="s">
        <v>246</v>
      </c>
      <c r="AU247" s="145" t="s">
        <v>21</v>
      </c>
      <c r="AY247" s="18" t="s">
        <v>244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83</v>
      </c>
      <c r="BK247" s="146">
        <f>ROUND(I247*H247,2)</f>
        <v>0</v>
      </c>
      <c r="BL247" s="18" t="s">
        <v>251</v>
      </c>
      <c r="BM247" s="145" t="s">
        <v>6919</v>
      </c>
    </row>
    <row r="248" spans="2:65" s="1" customFormat="1" ht="19.5">
      <c r="B248" s="34"/>
      <c r="D248" s="147" t="s">
        <v>253</v>
      </c>
      <c r="F248" s="148" t="s">
        <v>6920</v>
      </c>
      <c r="I248" s="149"/>
      <c r="L248" s="34"/>
      <c r="M248" s="150"/>
      <c r="T248" s="55"/>
      <c r="AT248" s="18" t="s">
        <v>253</v>
      </c>
      <c r="AU248" s="18" t="s">
        <v>21</v>
      </c>
    </row>
    <row r="249" spans="2:65" s="1" customFormat="1">
      <c r="B249" s="34"/>
      <c r="D249" s="151" t="s">
        <v>255</v>
      </c>
      <c r="F249" s="152" t="s">
        <v>6921</v>
      </c>
      <c r="I249" s="149"/>
      <c r="L249" s="34"/>
      <c r="M249" s="150"/>
      <c r="T249" s="55"/>
      <c r="AT249" s="18" t="s">
        <v>255</v>
      </c>
      <c r="AU249" s="18" t="s">
        <v>21</v>
      </c>
    </row>
    <row r="250" spans="2:65" s="1" customFormat="1" ht="19.5">
      <c r="B250" s="34"/>
      <c r="D250" s="147" t="s">
        <v>284</v>
      </c>
      <c r="F250" s="167" t="s">
        <v>6922</v>
      </c>
      <c r="I250" s="149"/>
      <c r="L250" s="34"/>
      <c r="M250" s="150"/>
      <c r="T250" s="55"/>
      <c r="AT250" s="18" t="s">
        <v>284</v>
      </c>
      <c r="AU250" s="18" t="s">
        <v>21</v>
      </c>
    </row>
    <row r="251" spans="2:65" s="1" customFormat="1" ht="21.75" customHeight="1">
      <c r="B251" s="34"/>
      <c r="C251" s="134" t="s">
        <v>476</v>
      </c>
      <c r="D251" s="134" t="s">
        <v>246</v>
      </c>
      <c r="E251" s="135" t="s">
        <v>6923</v>
      </c>
      <c r="F251" s="136" t="s">
        <v>6924</v>
      </c>
      <c r="G251" s="137" t="s">
        <v>507</v>
      </c>
      <c r="H251" s="138">
        <v>4</v>
      </c>
      <c r="I251" s="139"/>
      <c r="J251" s="140">
        <f>ROUND(I251*H251,2)</f>
        <v>0</v>
      </c>
      <c r="K251" s="136" t="s">
        <v>250</v>
      </c>
      <c r="L251" s="34"/>
      <c r="M251" s="141" t="s">
        <v>29</v>
      </c>
      <c r="N251" s="142" t="s">
        <v>46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251</v>
      </c>
      <c r="AT251" s="145" t="s">
        <v>246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251</v>
      </c>
      <c r="BM251" s="145" t="s">
        <v>6925</v>
      </c>
    </row>
    <row r="252" spans="2:65" s="1" customFormat="1">
      <c r="B252" s="34"/>
      <c r="D252" s="147" t="s">
        <v>253</v>
      </c>
      <c r="F252" s="148" t="s">
        <v>6926</v>
      </c>
      <c r="I252" s="149"/>
      <c r="L252" s="34"/>
      <c r="M252" s="150"/>
      <c r="T252" s="55"/>
      <c r="AT252" s="18" t="s">
        <v>253</v>
      </c>
      <c r="AU252" s="18" t="s">
        <v>21</v>
      </c>
    </row>
    <row r="253" spans="2:65" s="1" customFormat="1">
      <c r="B253" s="34"/>
      <c r="D253" s="151" t="s">
        <v>255</v>
      </c>
      <c r="F253" s="152" t="s">
        <v>6927</v>
      </c>
      <c r="I253" s="149"/>
      <c r="L253" s="34"/>
      <c r="M253" s="150"/>
      <c r="T253" s="55"/>
      <c r="AT253" s="18" t="s">
        <v>255</v>
      </c>
      <c r="AU253" s="18" t="s">
        <v>21</v>
      </c>
    </row>
    <row r="254" spans="2:65" s="1" customFormat="1" ht="19.5">
      <c r="B254" s="34"/>
      <c r="D254" s="147" t="s">
        <v>284</v>
      </c>
      <c r="F254" s="167" t="s">
        <v>6922</v>
      </c>
      <c r="I254" s="149"/>
      <c r="L254" s="34"/>
      <c r="M254" s="150"/>
      <c r="T254" s="55"/>
      <c r="AT254" s="18" t="s">
        <v>284</v>
      </c>
      <c r="AU254" s="18" t="s">
        <v>21</v>
      </c>
    </row>
    <row r="255" spans="2:65" s="1" customFormat="1" ht="16.5" customHeight="1">
      <c r="B255" s="34"/>
      <c r="C255" s="175" t="s">
        <v>483</v>
      </c>
      <c r="D255" s="175" t="s">
        <v>373</v>
      </c>
      <c r="E255" s="176" t="s">
        <v>6928</v>
      </c>
      <c r="F255" s="177" t="s">
        <v>6929</v>
      </c>
      <c r="G255" s="178" t="s">
        <v>507</v>
      </c>
      <c r="H255" s="179">
        <v>4</v>
      </c>
      <c r="I255" s="180"/>
      <c r="J255" s="181">
        <f>ROUND(I255*H255,2)</f>
        <v>0</v>
      </c>
      <c r="K255" s="177" t="s">
        <v>250</v>
      </c>
      <c r="L255" s="182"/>
      <c r="M255" s="183" t="s">
        <v>29</v>
      </c>
      <c r="N255" s="184" t="s">
        <v>46</v>
      </c>
      <c r="P255" s="143">
        <f>O255*H255</f>
        <v>0</v>
      </c>
      <c r="Q255" s="143">
        <v>8.0000000000000004E-4</v>
      </c>
      <c r="R255" s="143">
        <f>Q255*H255</f>
        <v>3.2000000000000002E-3</v>
      </c>
      <c r="S255" s="143">
        <v>0</v>
      </c>
      <c r="T255" s="144">
        <f>S255*H255</f>
        <v>0</v>
      </c>
      <c r="AR255" s="145" t="s">
        <v>300</v>
      </c>
      <c r="AT255" s="145" t="s">
        <v>373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6930</v>
      </c>
    </row>
    <row r="256" spans="2:65" s="1" customFormat="1">
      <c r="B256" s="34"/>
      <c r="D256" s="147" t="s">
        <v>253</v>
      </c>
      <c r="F256" s="148" t="s">
        <v>6929</v>
      </c>
      <c r="I256" s="149"/>
      <c r="L256" s="34"/>
      <c r="M256" s="150"/>
      <c r="T256" s="55"/>
      <c r="AT256" s="18" t="s">
        <v>253</v>
      </c>
      <c r="AU256" s="18" t="s">
        <v>21</v>
      </c>
    </row>
    <row r="257" spans="2:65" s="1" customFormat="1" ht="16.5" customHeight="1">
      <c r="B257" s="34"/>
      <c r="C257" s="134" t="s">
        <v>490</v>
      </c>
      <c r="D257" s="134" t="s">
        <v>246</v>
      </c>
      <c r="E257" s="135" t="s">
        <v>6931</v>
      </c>
      <c r="F257" s="136" t="s">
        <v>6932</v>
      </c>
      <c r="G257" s="137" t="s">
        <v>507</v>
      </c>
      <c r="H257" s="138">
        <v>1</v>
      </c>
      <c r="I257" s="139"/>
      <c r="J257" s="140">
        <f>ROUND(I257*H257,2)</f>
        <v>0</v>
      </c>
      <c r="K257" s="136" t="s">
        <v>250</v>
      </c>
      <c r="L257" s="34"/>
      <c r="M257" s="141" t="s">
        <v>29</v>
      </c>
      <c r="N257" s="142" t="s">
        <v>46</v>
      </c>
      <c r="P257" s="143">
        <f>O257*H257</f>
        <v>0</v>
      </c>
      <c r="Q257" s="143">
        <v>8.0000000000000007E-5</v>
      </c>
      <c r="R257" s="143">
        <f>Q257*H257</f>
        <v>8.0000000000000007E-5</v>
      </c>
      <c r="S257" s="143">
        <v>0</v>
      </c>
      <c r="T257" s="144">
        <f>S257*H257</f>
        <v>0</v>
      </c>
      <c r="AR257" s="145" t="s">
        <v>251</v>
      </c>
      <c r="AT257" s="145" t="s">
        <v>246</v>
      </c>
      <c r="AU257" s="145" t="s">
        <v>21</v>
      </c>
      <c r="AY257" s="18" t="s">
        <v>244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83</v>
      </c>
      <c r="BK257" s="146">
        <f>ROUND(I257*H257,2)</f>
        <v>0</v>
      </c>
      <c r="BL257" s="18" t="s">
        <v>251</v>
      </c>
      <c r="BM257" s="145" t="s">
        <v>6933</v>
      </c>
    </row>
    <row r="258" spans="2:65" s="1" customFormat="1">
      <c r="B258" s="34"/>
      <c r="D258" s="147" t="s">
        <v>253</v>
      </c>
      <c r="F258" s="148" t="s">
        <v>6934</v>
      </c>
      <c r="I258" s="149"/>
      <c r="L258" s="34"/>
      <c r="M258" s="150"/>
      <c r="T258" s="55"/>
      <c r="AT258" s="18" t="s">
        <v>253</v>
      </c>
      <c r="AU258" s="18" t="s">
        <v>21</v>
      </c>
    </row>
    <row r="259" spans="2:65" s="1" customFormat="1">
      <c r="B259" s="34"/>
      <c r="D259" s="151" t="s">
        <v>255</v>
      </c>
      <c r="F259" s="152" t="s">
        <v>6935</v>
      </c>
      <c r="I259" s="149"/>
      <c r="L259" s="34"/>
      <c r="M259" s="150"/>
      <c r="T259" s="55"/>
      <c r="AT259" s="18" t="s">
        <v>255</v>
      </c>
      <c r="AU259" s="18" t="s">
        <v>21</v>
      </c>
    </row>
    <row r="260" spans="2:65" s="1" customFormat="1" ht="19.5">
      <c r="B260" s="34"/>
      <c r="D260" s="147" t="s">
        <v>284</v>
      </c>
      <c r="F260" s="167" t="s">
        <v>6936</v>
      </c>
      <c r="I260" s="149"/>
      <c r="L260" s="34"/>
      <c r="M260" s="150"/>
      <c r="T260" s="55"/>
      <c r="AT260" s="18" t="s">
        <v>284</v>
      </c>
      <c r="AU260" s="18" t="s">
        <v>21</v>
      </c>
    </row>
    <row r="261" spans="2:65" s="1" customFormat="1" ht="16.5" customHeight="1">
      <c r="B261" s="34"/>
      <c r="C261" s="175" t="s">
        <v>497</v>
      </c>
      <c r="D261" s="175" t="s">
        <v>373</v>
      </c>
      <c r="E261" s="176" t="s">
        <v>6937</v>
      </c>
      <c r="F261" s="177" t="s">
        <v>6938</v>
      </c>
      <c r="G261" s="178" t="s">
        <v>507</v>
      </c>
      <c r="H261" s="179">
        <v>1</v>
      </c>
      <c r="I261" s="180"/>
      <c r="J261" s="181">
        <f>ROUND(I261*H261,2)</f>
        <v>0</v>
      </c>
      <c r="K261" s="177" t="s">
        <v>250</v>
      </c>
      <c r="L261" s="182"/>
      <c r="M261" s="183" t="s">
        <v>29</v>
      </c>
      <c r="N261" s="184" t="s">
        <v>46</v>
      </c>
      <c r="P261" s="143">
        <f>O261*H261</f>
        <v>0</v>
      </c>
      <c r="Q261" s="143">
        <v>8.9999999999999998E-4</v>
      </c>
      <c r="R261" s="143">
        <f>Q261*H261</f>
        <v>8.9999999999999998E-4</v>
      </c>
      <c r="S261" s="143">
        <v>0</v>
      </c>
      <c r="T261" s="144">
        <f>S261*H261</f>
        <v>0</v>
      </c>
      <c r="AR261" s="145" t="s">
        <v>300</v>
      </c>
      <c r="AT261" s="145" t="s">
        <v>373</v>
      </c>
      <c r="AU261" s="145" t="s">
        <v>21</v>
      </c>
      <c r="AY261" s="18" t="s">
        <v>244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83</v>
      </c>
      <c r="BK261" s="146">
        <f>ROUND(I261*H261,2)</f>
        <v>0</v>
      </c>
      <c r="BL261" s="18" t="s">
        <v>251</v>
      </c>
      <c r="BM261" s="145" t="s">
        <v>6939</v>
      </c>
    </row>
    <row r="262" spans="2:65" s="1" customFormat="1">
      <c r="B262" s="34"/>
      <c r="D262" s="147" t="s">
        <v>253</v>
      </c>
      <c r="F262" s="148" t="s">
        <v>6938</v>
      </c>
      <c r="I262" s="149"/>
      <c r="L262" s="34"/>
      <c r="M262" s="150"/>
      <c r="T262" s="55"/>
      <c r="AT262" s="18" t="s">
        <v>253</v>
      </c>
      <c r="AU262" s="18" t="s">
        <v>21</v>
      </c>
    </row>
    <row r="263" spans="2:65" s="1" customFormat="1" ht="16.5" customHeight="1">
      <c r="B263" s="34"/>
      <c r="C263" s="134" t="s">
        <v>504</v>
      </c>
      <c r="D263" s="134" t="s">
        <v>246</v>
      </c>
      <c r="E263" s="135" t="s">
        <v>6940</v>
      </c>
      <c r="F263" s="136" t="s">
        <v>6941</v>
      </c>
      <c r="G263" s="137" t="s">
        <v>274</v>
      </c>
      <c r="H263" s="138">
        <v>2.5</v>
      </c>
      <c r="I263" s="139"/>
      <c r="J263" s="140">
        <f>ROUND(I263*H263,2)</f>
        <v>0</v>
      </c>
      <c r="K263" s="136" t="s">
        <v>250</v>
      </c>
      <c r="L263" s="34"/>
      <c r="M263" s="141" t="s">
        <v>29</v>
      </c>
      <c r="N263" s="142" t="s">
        <v>46</v>
      </c>
      <c r="P263" s="143">
        <f>O263*H263</f>
        <v>0</v>
      </c>
      <c r="Q263" s="143">
        <v>0</v>
      </c>
      <c r="R263" s="143">
        <f>Q263*H263</f>
        <v>0</v>
      </c>
      <c r="S263" s="143">
        <v>0.1</v>
      </c>
      <c r="T263" s="144">
        <f>S263*H263</f>
        <v>0.25</v>
      </c>
      <c r="AR263" s="145" t="s">
        <v>251</v>
      </c>
      <c r="AT263" s="145" t="s">
        <v>246</v>
      </c>
      <c r="AU263" s="145" t="s">
        <v>21</v>
      </c>
      <c r="AY263" s="18" t="s">
        <v>244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83</v>
      </c>
      <c r="BK263" s="146">
        <f>ROUND(I263*H263,2)</f>
        <v>0</v>
      </c>
      <c r="BL263" s="18" t="s">
        <v>251</v>
      </c>
      <c r="BM263" s="145" t="s">
        <v>6942</v>
      </c>
    </row>
    <row r="264" spans="2:65" s="1" customFormat="1">
      <c r="B264" s="34"/>
      <c r="D264" s="147" t="s">
        <v>253</v>
      </c>
      <c r="F264" s="148" t="s">
        <v>6943</v>
      </c>
      <c r="I264" s="149"/>
      <c r="L264" s="34"/>
      <c r="M264" s="150"/>
      <c r="T264" s="55"/>
      <c r="AT264" s="18" t="s">
        <v>253</v>
      </c>
      <c r="AU264" s="18" t="s">
        <v>21</v>
      </c>
    </row>
    <row r="265" spans="2:65" s="1" customFormat="1">
      <c r="B265" s="34"/>
      <c r="D265" s="151" t="s">
        <v>255</v>
      </c>
      <c r="F265" s="152" t="s">
        <v>6944</v>
      </c>
      <c r="I265" s="149"/>
      <c r="L265" s="34"/>
      <c r="M265" s="150"/>
      <c r="T265" s="55"/>
      <c r="AT265" s="18" t="s">
        <v>255</v>
      </c>
      <c r="AU265" s="18" t="s">
        <v>21</v>
      </c>
    </row>
    <row r="266" spans="2:65" s="1" customFormat="1" ht="19.5">
      <c r="B266" s="34"/>
      <c r="D266" s="147" t="s">
        <v>284</v>
      </c>
      <c r="F266" s="167" t="s">
        <v>4384</v>
      </c>
      <c r="I266" s="149"/>
      <c r="L266" s="34"/>
      <c r="M266" s="150"/>
      <c r="T266" s="55"/>
      <c r="AT266" s="18" t="s">
        <v>284</v>
      </c>
      <c r="AU266" s="18" t="s">
        <v>21</v>
      </c>
    </row>
    <row r="267" spans="2:65" s="1" customFormat="1" ht="16.5" customHeight="1">
      <c r="B267" s="34"/>
      <c r="C267" s="134" t="s">
        <v>511</v>
      </c>
      <c r="D267" s="134" t="s">
        <v>246</v>
      </c>
      <c r="E267" s="135" t="s">
        <v>6945</v>
      </c>
      <c r="F267" s="136" t="s">
        <v>6946</v>
      </c>
      <c r="G267" s="137" t="s">
        <v>507</v>
      </c>
      <c r="H267" s="138">
        <v>1</v>
      </c>
      <c r="I267" s="139"/>
      <c r="J267" s="140">
        <f>ROUND(I267*H267,2)</f>
        <v>0</v>
      </c>
      <c r="K267" s="136" t="s">
        <v>250</v>
      </c>
      <c r="L267" s="34"/>
      <c r="M267" s="141" t="s">
        <v>29</v>
      </c>
      <c r="N267" s="142" t="s">
        <v>46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251</v>
      </c>
      <c r="AT267" s="145" t="s">
        <v>246</v>
      </c>
      <c r="AU267" s="145" t="s">
        <v>21</v>
      </c>
      <c r="AY267" s="18" t="s">
        <v>244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83</v>
      </c>
      <c r="BK267" s="146">
        <f>ROUND(I267*H267,2)</f>
        <v>0</v>
      </c>
      <c r="BL267" s="18" t="s">
        <v>251</v>
      </c>
      <c r="BM267" s="145" t="s">
        <v>6947</v>
      </c>
    </row>
    <row r="268" spans="2:65" s="1" customFormat="1">
      <c r="B268" s="34"/>
      <c r="D268" s="147" t="s">
        <v>253</v>
      </c>
      <c r="F268" s="148" t="s">
        <v>6948</v>
      </c>
      <c r="I268" s="149"/>
      <c r="L268" s="34"/>
      <c r="M268" s="150"/>
      <c r="T268" s="55"/>
      <c r="AT268" s="18" t="s">
        <v>253</v>
      </c>
      <c r="AU268" s="18" t="s">
        <v>21</v>
      </c>
    </row>
    <row r="269" spans="2:65" s="1" customFormat="1">
      <c r="B269" s="34"/>
      <c r="D269" s="151" t="s">
        <v>255</v>
      </c>
      <c r="F269" s="152" t="s">
        <v>6949</v>
      </c>
      <c r="I269" s="149"/>
      <c r="L269" s="34"/>
      <c r="M269" s="150"/>
      <c r="T269" s="55"/>
      <c r="AT269" s="18" t="s">
        <v>255</v>
      </c>
      <c r="AU269" s="18" t="s">
        <v>21</v>
      </c>
    </row>
    <row r="270" spans="2:65" s="1" customFormat="1" ht="19.5">
      <c r="B270" s="34"/>
      <c r="D270" s="147" t="s">
        <v>284</v>
      </c>
      <c r="F270" s="167" t="s">
        <v>6950</v>
      </c>
      <c r="I270" s="149"/>
      <c r="L270" s="34"/>
      <c r="M270" s="150"/>
      <c r="T270" s="55"/>
      <c r="AT270" s="18" t="s">
        <v>284</v>
      </c>
      <c r="AU270" s="18" t="s">
        <v>21</v>
      </c>
    </row>
    <row r="271" spans="2:65" s="1" customFormat="1" ht="16.5" customHeight="1">
      <c r="B271" s="34"/>
      <c r="C271" s="175" t="s">
        <v>518</v>
      </c>
      <c r="D271" s="175" t="s">
        <v>373</v>
      </c>
      <c r="E271" s="176" t="s">
        <v>6951</v>
      </c>
      <c r="F271" s="177" t="s">
        <v>6952</v>
      </c>
      <c r="G271" s="178" t="s">
        <v>507</v>
      </c>
      <c r="H271" s="179">
        <v>1</v>
      </c>
      <c r="I271" s="180"/>
      <c r="J271" s="181">
        <f>ROUND(I271*H271,2)</f>
        <v>0</v>
      </c>
      <c r="K271" s="177" t="s">
        <v>250</v>
      </c>
      <c r="L271" s="182"/>
      <c r="M271" s="183" t="s">
        <v>29</v>
      </c>
      <c r="N271" s="184" t="s">
        <v>46</v>
      </c>
      <c r="P271" s="143">
        <f>O271*H271</f>
        <v>0</v>
      </c>
      <c r="Q271" s="143">
        <v>4.0000000000000001E-3</v>
      </c>
      <c r="R271" s="143">
        <f>Q271*H271</f>
        <v>4.0000000000000001E-3</v>
      </c>
      <c r="S271" s="143">
        <v>0</v>
      </c>
      <c r="T271" s="144">
        <f>S271*H271</f>
        <v>0</v>
      </c>
      <c r="AR271" s="145" t="s">
        <v>300</v>
      </c>
      <c r="AT271" s="145" t="s">
        <v>373</v>
      </c>
      <c r="AU271" s="145" t="s">
        <v>21</v>
      </c>
      <c r="AY271" s="18" t="s">
        <v>244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83</v>
      </c>
      <c r="BK271" s="146">
        <f>ROUND(I271*H271,2)</f>
        <v>0</v>
      </c>
      <c r="BL271" s="18" t="s">
        <v>251</v>
      </c>
      <c r="BM271" s="145" t="s">
        <v>6953</v>
      </c>
    </row>
    <row r="272" spans="2:65" s="1" customFormat="1">
      <c r="B272" s="34"/>
      <c r="D272" s="147" t="s">
        <v>253</v>
      </c>
      <c r="F272" s="148" t="s">
        <v>6952</v>
      </c>
      <c r="I272" s="149"/>
      <c r="L272" s="34"/>
      <c r="M272" s="150"/>
      <c r="T272" s="55"/>
      <c r="AT272" s="18" t="s">
        <v>253</v>
      </c>
      <c r="AU272" s="18" t="s">
        <v>21</v>
      </c>
    </row>
    <row r="273" spans="2:65" s="1" customFormat="1" ht="16.5" customHeight="1">
      <c r="B273" s="34"/>
      <c r="C273" s="134" t="s">
        <v>522</v>
      </c>
      <c r="D273" s="134" t="s">
        <v>246</v>
      </c>
      <c r="E273" s="135" t="s">
        <v>6954</v>
      </c>
      <c r="F273" s="136" t="s">
        <v>6955</v>
      </c>
      <c r="G273" s="137" t="s">
        <v>507</v>
      </c>
      <c r="H273" s="138">
        <v>1</v>
      </c>
      <c r="I273" s="139"/>
      <c r="J273" s="140">
        <f>ROUND(I273*H273,2)</f>
        <v>0</v>
      </c>
      <c r="K273" s="136" t="s">
        <v>250</v>
      </c>
      <c r="L273" s="34"/>
      <c r="M273" s="141" t="s">
        <v>29</v>
      </c>
      <c r="N273" s="142" t="s">
        <v>46</v>
      </c>
      <c r="P273" s="143">
        <f>O273*H273</f>
        <v>0</v>
      </c>
      <c r="Q273" s="143">
        <v>6.8959999999999994E-2</v>
      </c>
      <c r="R273" s="143">
        <f>Q273*H273</f>
        <v>6.8959999999999994E-2</v>
      </c>
      <c r="S273" s="143">
        <v>0</v>
      </c>
      <c r="T273" s="144">
        <f>S273*H273</f>
        <v>0</v>
      </c>
      <c r="AR273" s="145" t="s">
        <v>251</v>
      </c>
      <c r="AT273" s="145" t="s">
        <v>246</v>
      </c>
      <c r="AU273" s="145" t="s">
        <v>21</v>
      </c>
      <c r="AY273" s="18" t="s">
        <v>244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83</v>
      </c>
      <c r="BK273" s="146">
        <f>ROUND(I273*H273,2)</f>
        <v>0</v>
      </c>
      <c r="BL273" s="18" t="s">
        <v>251</v>
      </c>
      <c r="BM273" s="145" t="s">
        <v>6956</v>
      </c>
    </row>
    <row r="274" spans="2:65" s="1" customFormat="1" ht="19.5">
      <c r="B274" s="34"/>
      <c r="D274" s="147" t="s">
        <v>253</v>
      </c>
      <c r="F274" s="148" t="s">
        <v>6957</v>
      </c>
      <c r="I274" s="149"/>
      <c r="L274" s="34"/>
      <c r="M274" s="150"/>
      <c r="T274" s="55"/>
      <c r="AT274" s="18" t="s">
        <v>253</v>
      </c>
      <c r="AU274" s="18" t="s">
        <v>21</v>
      </c>
    </row>
    <row r="275" spans="2:65" s="1" customFormat="1">
      <c r="B275" s="34"/>
      <c r="D275" s="151" t="s">
        <v>255</v>
      </c>
      <c r="F275" s="152" t="s">
        <v>6958</v>
      </c>
      <c r="I275" s="149"/>
      <c r="L275" s="34"/>
      <c r="M275" s="150"/>
      <c r="T275" s="55"/>
      <c r="AT275" s="18" t="s">
        <v>255</v>
      </c>
      <c r="AU275" s="18" t="s">
        <v>21</v>
      </c>
    </row>
    <row r="276" spans="2:65" s="1" customFormat="1" ht="19.5">
      <c r="B276" s="34"/>
      <c r="D276" s="147" t="s">
        <v>284</v>
      </c>
      <c r="F276" s="167" t="s">
        <v>6959</v>
      </c>
      <c r="I276" s="149"/>
      <c r="L276" s="34"/>
      <c r="M276" s="150"/>
      <c r="T276" s="55"/>
      <c r="AT276" s="18" t="s">
        <v>284</v>
      </c>
      <c r="AU276" s="18" t="s">
        <v>21</v>
      </c>
    </row>
    <row r="277" spans="2:65" s="1" customFormat="1" ht="21.75" customHeight="1">
      <c r="B277" s="34"/>
      <c r="C277" s="134" t="s">
        <v>531</v>
      </c>
      <c r="D277" s="134" t="s">
        <v>246</v>
      </c>
      <c r="E277" s="135" t="s">
        <v>6960</v>
      </c>
      <c r="F277" s="136" t="s">
        <v>6961</v>
      </c>
      <c r="G277" s="137" t="s">
        <v>507</v>
      </c>
      <c r="H277" s="138">
        <v>1</v>
      </c>
      <c r="I277" s="139"/>
      <c r="J277" s="140">
        <f>ROUND(I277*H277,2)</f>
        <v>0</v>
      </c>
      <c r="K277" s="136" t="s">
        <v>250</v>
      </c>
      <c r="L277" s="34"/>
      <c r="M277" s="141" t="s">
        <v>29</v>
      </c>
      <c r="N277" s="142" t="s">
        <v>46</v>
      </c>
      <c r="P277" s="143">
        <f>O277*H277</f>
        <v>0</v>
      </c>
      <c r="Q277" s="143">
        <v>1.136E-2</v>
      </c>
      <c r="R277" s="143">
        <f>Q277*H277</f>
        <v>1.136E-2</v>
      </c>
      <c r="S277" s="143">
        <v>0</v>
      </c>
      <c r="T277" s="144">
        <f>S277*H277</f>
        <v>0</v>
      </c>
      <c r="AR277" s="145" t="s">
        <v>251</v>
      </c>
      <c r="AT277" s="145" t="s">
        <v>246</v>
      </c>
      <c r="AU277" s="145" t="s">
        <v>21</v>
      </c>
      <c r="AY277" s="18" t="s">
        <v>244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83</v>
      </c>
      <c r="BK277" s="146">
        <f>ROUND(I277*H277,2)</f>
        <v>0</v>
      </c>
      <c r="BL277" s="18" t="s">
        <v>251</v>
      </c>
      <c r="BM277" s="145" t="s">
        <v>6962</v>
      </c>
    </row>
    <row r="278" spans="2:65" s="1" customFormat="1">
      <c r="B278" s="34"/>
      <c r="D278" s="147" t="s">
        <v>253</v>
      </c>
      <c r="F278" s="148" t="s">
        <v>6963</v>
      </c>
      <c r="I278" s="149"/>
      <c r="L278" s="34"/>
      <c r="M278" s="150"/>
      <c r="T278" s="55"/>
      <c r="AT278" s="18" t="s">
        <v>253</v>
      </c>
      <c r="AU278" s="18" t="s">
        <v>21</v>
      </c>
    </row>
    <row r="279" spans="2:65" s="1" customFormat="1">
      <c r="B279" s="34"/>
      <c r="D279" s="151" t="s">
        <v>255</v>
      </c>
      <c r="F279" s="152" t="s">
        <v>6964</v>
      </c>
      <c r="I279" s="149"/>
      <c r="L279" s="34"/>
      <c r="M279" s="150"/>
      <c r="T279" s="55"/>
      <c r="AT279" s="18" t="s">
        <v>255</v>
      </c>
      <c r="AU279" s="18" t="s">
        <v>21</v>
      </c>
    </row>
    <row r="280" spans="2:65" s="1" customFormat="1" ht="19.5">
      <c r="B280" s="34"/>
      <c r="D280" s="147" t="s">
        <v>284</v>
      </c>
      <c r="F280" s="167" t="s">
        <v>6959</v>
      </c>
      <c r="I280" s="149"/>
      <c r="L280" s="34"/>
      <c r="M280" s="150"/>
      <c r="T280" s="55"/>
      <c r="AT280" s="18" t="s">
        <v>284</v>
      </c>
      <c r="AU280" s="18" t="s">
        <v>21</v>
      </c>
    </row>
    <row r="281" spans="2:65" s="1" customFormat="1" ht="16.5" customHeight="1">
      <c r="B281" s="34"/>
      <c r="C281" s="134" t="s">
        <v>535</v>
      </c>
      <c r="D281" s="134" t="s">
        <v>246</v>
      </c>
      <c r="E281" s="135" t="s">
        <v>6965</v>
      </c>
      <c r="F281" s="136" t="s">
        <v>6966</v>
      </c>
      <c r="G281" s="137" t="s">
        <v>507</v>
      </c>
      <c r="H281" s="138">
        <v>1</v>
      </c>
      <c r="I281" s="139"/>
      <c r="J281" s="140">
        <f>ROUND(I281*H281,2)</f>
        <v>0</v>
      </c>
      <c r="K281" s="136" t="s">
        <v>250</v>
      </c>
      <c r="L281" s="34"/>
      <c r="M281" s="141" t="s">
        <v>29</v>
      </c>
      <c r="N281" s="142" t="s">
        <v>46</v>
      </c>
      <c r="P281" s="143">
        <f>O281*H281</f>
        <v>0</v>
      </c>
      <c r="Q281" s="143">
        <v>6.2199999999999998E-3</v>
      </c>
      <c r="R281" s="143">
        <f>Q281*H281</f>
        <v>6.2199999999999998E-3</v>
      </c>
      <c r="S281" s="143">
        <v>0</v>
      </c>
      <c r="T281" s="144">
        <f>S281*H281</f>
        <v>0</v>
      </c>
      <c r="AR281" s="145" t="s">
        <v>251</v>
      </c>
      <c r="AT281" s="145" t="s">
        <v>246</v>
      </c>
      <c r="AU281" s="145" t="s">
        <v>21</v>
      </c>
      <c r="AY281" s="18" t="s">
        <v>244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83</v>
      </c>
      <c r="BK281" s="146">
        <f>ROUND(I281*H281,2)</f>
        <v>0</v>
      </c>
      <c r="BL281" s="18" t="s">
        <v>251</v>
      </c>
      <c r="BM281" s="145" t="s">
        <v>6967</v>
      </c>
    </row>
    <row r="282" spans="2:65" s="1" customFormat="1" ht="19.5">
      <c r="B282" s="34"/>
      <c r="D282" s="147" t="s">
        <v>253</v>
      </c>
      <c r="F282" s="148" t="s">
        <v>6968</v>
      </c>
      <c r="I282" s="149"/>
      <c r="L282" s="34"/>
      <c r="M282" s="150"/>
      <c r="T282" s="55"/>
      <c r="AT282" s="18" t="s">
        <v>253</v>
      </c>
      <c r="AU282" s="18" t="s">
        <v>21</v>
      </c>
    </row>
    <row r="283" spans="2:65" s="1" customFormat="1">
      <c r="B283" s="34"/>
      <c r="D283" s="151" t="s">
        <v>255</v>
      </c>
      <c r="F283" s="152" t="s">
        <v>6969</v>
      </c>
      <c r="I283" s="149"/>
      <c r="L283" s="34"/>
      <c r="M283" s="150"/>
      <c r="T283" s="55"/>
      <c r="AT283" s="18" t="s">
        <v>255</v>
      </c>
      <c r="AU283" s="18" t="s">
        <v>21</v>
      </c>
    </row>
    <row r="284" spans="2:65" s="1" customFormat="1" ht="19.5">
      <c r="B284" s="34"/>
      <c r="D284" s="147" t="s">
        <v>284</v>
      </c>
      <c r="F284" s="167" t="s">
        <v>6959</v>
      </c>
      <c r="I284" s="149"/>
      <c r="L284" s="34"/>
      <c r="M284" s="150"/>
      <c r="T284" s="55"/>
      <c r="AT284" s="18" t="s">
        <v>284</v>
      </c>
      <c r="AU284" s="18" t="s">
        <v>21</v>
      </c>
    </row>
    <row r="285" spans="2:65" s="1" customFormat="1" ht="16.5" customHeight="1">
      <c r="B285" s="34"/>
      <c r="C285" s="134" t="s">
        <v>539</v>
      </c>
      <c r="D285" s="134" t="s">
        <v>246</v>
      </c>
      <c r="E285" s="135" t="s">
        <v>6970</v>
      </c>
      <c r="F285" s="136" t="s">
        <v>6971</v>
      </c>
      <c r="G285" s="137" t="s">
        <v>507</v>
      </c>
      <c r="H285" s="138">
        <v>1</v>
      </c>
      <c r="I285" s="139"/>
      <c r="J285" s="140">
        <f>ROUND(I285*H285,2)</f>
        <v>0</v>
      </c>
      <c r="K285" s="136" t="s">
        <v>250</v>
      </c>
      <c r="L285" s="34"/>
      <c r="M285" s="141" t="s">
        <v>29</v>
      </c>
      <c r="N285" s="142" t="s">
        <v>46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251</v>
      </c>
      <c r="AT285" s="145" t="s">
        <v>246</v>
      </c>
      <c r="AU285" s="145" t="s">
        <v>21</v>
      </c>
      <c r="AY285" s="18" t="s">
        <v>244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83</v>
      </c>
      <c r="BK285" s="146">
        <f>ROUND(I285*H285,2)</f>
        <v>0</v>
      </c>
      <c r="BL285" s="18" t="s">
        <v>251</v>
      </c>
      <c r="BM285" s="145" t="s">
        <v>6972</v>
      </c>
    </row>
    <row r="286" spans="2:65" s="1" customFormat="1" ht="19.5">
      <c r="B286" s="34"/>
      <c r="D286" s="147" t="s">
        <v>253</v>
      </c>
      <c r="F286" s="148" t="s">
        <v>6973</v>
      </c>
      <c r="I286" s="149"/>
      <c r="L286" s="34"/>
      <c r="M286" s="150"/>
      <c r="T286" s="55"/>
      <c r="AT286" s="18" t="s">
        <v>253</v>
      </c>
      <c r="AU286" s="18" t="s">
        <v>21</v>
      </c>
    </row>
    <row r="287" spans="2:65" s="1" customFormat="1">
      <c r="B287" s="34"/>
      <c r="D287" s="151" t="s">
        <v>255</v>
      </c>
      <c r="F287" s="152" t="s">
        <v>6974</v>
      </c>
      <c r="I287" s="149"/>
      <c r="L287" s="34"/>
      <c r="M287" s="150"/>
      <c r="T287" s="55"/>
      <c r="AT287" s="18" t="s">
        <v>255</v>
      </c>
      <c r="AU287" s="18" t="s">
        <v>21</v>
      </c>
    </row>
    <row r="288" spans="2:65" s="1" customFormat="1" ht="19.5">
      <c r="B288" s="34"/>
      <c r="D288" s="147" t="s">
        <v>284</v>
      </c>
      <c r="F288" s="167" t="s">
        <v>6959</v>
      </c>
      <c r="I288" s="149"/>
      <c r="L288" s="34"/>
      <c r="M288" s="150"/>
      <c r="T288" s="55"/>
      <c r="AT288" s="18" t="s">
        <v>284</v>
      </c>
      <c r="AU288" s="18" t="s">
        <v>21</v>
      </c>
    </row>
    <row r="289" spans="2:65" s="1" customFormat="1" ht="16.5" customHeight="1">
      <c r="B289" s="34"/>
      <c r="C289" s="134" t="s">
        <v>543</v>
      </c>
      <c r="D289" s="134" t="s">
        <v>246</v>
      </c>
      <c r="E289" s="135" t="s">
        <v>6975</v>
      </c>
      <c r="F289" s="136" t="s">
        <v>6976</v>
      </c>
      <c r="G289" s="137" t="s">
        <v>507</v>
      </c>
      <c r="H289" s="138">
        <v>1</v>
      </c>
      <c r="I289" s="139"/>
      <c r="J289" s="140">
        <f>ROUND(I289*H289,2)</f>
        <v>0</v>
      </c>
      <c r="K289" s="136" t="s">
        <v>250</v>
      </c>
      <c r="L289" s="34"/>
      <c r="M289" s="141" t="s">
        <v>29</v>
      </c>
      <c r="N289" s="142" t="s">
        <v>46</v>
      </c>
      <c r="P289" s="143">
        <f>O289*H289</f>
        <v>0</v>
      </c>
      <c r="Q289" s="143">
        <v>2.1440000000000001E-2</v>
      </c>
      <c r="R289" s="143">
        <f>Q289*H289</f>
        <v>2.1440000000000001E-2</v>
      </c>
      <c r="S289" s="143">
        <v>0</v>
      </c>
      <c r="T289" s="144">
        <f>S289*H289</f>
        <v>0</v>
      </c>
      <c r="AR289" s="145" t="s">
        <v>251</v>
      </c>
      <c r="AT289" s="145" t="s">
        <v>246</v>
      </c>
      <c r="AU289" s="145" t="s">
        <v>21</v>
      </c>
      <c r="AY289" s="18" t="s">
        <v>244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83</v>
      </c>
      <c r="BK289" s="146">
        <f>ROUND(I289*H289,2)</f>
        <v>0</v>
      </c>
      <c r="BL289" s="18" t="s">
        <v>251</v>
      </c>
      <c r="BM289" s="145" t="s">
        <v>6977</v>
      </c>
    </row>
    <row r="290" spans="2:65" s="1" customFormat="1">
      <c r="B290" s="34"/>
      <c r="D290" s="147" t="s">
        <v>253</v>
      </c>
      <c r="F290" s="148" t="s">
        <v>6978</v>
      </c>
      <c r="I290" s="149"/>
      <c r="L290" s="34"/>
      <c r="M290" s="150"/>
      <c r="T290" s="55"/>
      <c r="AT290" s="18" t="s">
        <v>253</v>
      </c>
      <c r="AU290" s="18" t="s">
        <v>21</v>
      </c>
    </row>
    <row r="291" spans="2:65" s="1" customFormat="1">
      <c r="B291" s="34"/>
      <c r="D291" s="151" t="s">
        <v>255</v>
      </c>
      <c r="F291" s="152" t="s">
        <v>6979</v>
      </c>
      <c r="I291" s="149"/>
      <c r="L291" s="34"/>
      <c r="M291" s="150"/>
      <c r="T291" s="55"/>
      <c r="AT291" s="18" t="s">
        <v>255</v>
      </c>
      <c r="AU291" s="18" t="s">
        <v>21</v>
      </c>
    </row>
    <row r="292" spans="2:65" s="1" customFormat="1" ht="19.5">
      <c r="B292" s="34"/>
      <c r="D292" s="147" t="s">
        <v>284</v>
      </c>
      <c r="F292" s="167" t="s">
        <v>6959</v>
      </c>
      <c r="I292" s="149"/>
      <c r="L292" s="34"/>
      <c r="M292" s="150"/>
      <c r="T292" s="55"/>
      <c r="AT292" s="18" t="s">
        <v>284</v>
      </c>
      <c r="AU292" s="18" t="s">
        <v>21</v>
      </c>
    </row>
    <row r="293" spans="2:65" s="1" customFormat="1" ht="16.5" customHeight="1">
      <c r="B293" s="34"/>
      <c r="C293" s="134" t="s">
        <v>550</v>
      </c>
      <c r="D293" s="134" t="s">
        <v>246</v>
      </c>
      <c r="E293" s="135" t="s">
        <v>6980</v>
      </c>
      <c r="F293" s="136" t="s">
        <v>6981</v>
      </c>
      <c r="G293" s="137" t="s">
        <v>507</v>
      </c>
      <c r="H293" s="138">
        <v>1</v>
      </c>
      <c r="I293" s="139"/>
      <c r="J293" s="140">
        <f>ROUND(I293*H293,2)</f>
        <v>0</v>
      </c>
      <c r="K293" s="136" t="s">
        <v>250</v>
      </c>
      <c r="L293" s="34"/>
      <c r="M293" s="141" t="s">
        <v>29</v>
      </c>
      <c r="N293" s="142" t="s">
        <v>46</v>
      </c>
      <c r="P293" s="143">
        <f>O293*H293</f>
        <v>0</v>
      </c>
      <c r="Q293" s="143">
        <v>0</v>
      </c>
      <c r="R293" s="143">
        <f>Q293*H293</f>
        <v>0</v>
      </c>
      <c r="S293" s="143">
        <v>0.02</v>
      </c>
      <c r="T293" s="144">
        <f>S293*H293</f>
        <v>0.02</v>
      </c>
      <c r="AR293" s="145" t="s">
        <v>251</v>
      </c>
      <c r="AT293" s="145" t="s">
        <v>246</v>
      </c>
      <c r="AU293" s="145" t="s">
        <v>21</v>
      </c>
      <c r="AY293" s="18" t="s">
        <v>244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83</v>
      </c>
      <c r="BK293" s="146">
        <f>ROUND(I293*H293,2)</f>
        <v>0</v>
      </c>
      <c r="BL293" s="18" t="s">
        <v>251</v>
      </c>
      <c r="BM293" s="145" t="s">
        <v>6982</v>
      </c>
    </row>
    <row r="294" spans="2:65" s="1" customFormat="1">
      <c r="B294" s="34"/>
      <c r="D294" s="147" t="s">
        <v>253</v>
      </c>
      <c r="F294" s="148" t="s">
        <v>6983</v>
      </c>
      <c r="I294" s="149"/>
      <c r="L294" s="34"/>
      <c r="M294" s="150"/>
      <c r="T294" s="55"/>
      <c r="AT294" s="18" t="s">
        <v>253</v>
      </c>
      <c r="AU294" s="18" t="s">
        <v>21</v>
      </c>
    </row>
    <row r="295" spans="2:65" s="1" customFormat="1">
      <c r="B295" s="34"/>
      <c r="D295" s="151" t="s">
        <v>255</v>
      </c>
      <c r="F295" s="152" t="s">
        <v>6984</v>
      </c>
      <c r="I295" s="149"/>
      <c r="L295" s="34"/>
      <c r="M295" s="150"/>
      <c r="T295" s="55"/>
      <c r="AT295" s="18" t="s">
        <v>255</v>
      </c>
      <c r="AU295" s="18" t="s">
        <v>21</v>
      </c>
    </row>
    <row r="296" spans="2:65" s="12" customFormat="1">
      <c r="B296" s="153"/>
      <c r="D296" s="147" t="s">
        <v>262</v>
      </c>
      <c r="E296" s="154" t="s">
        <v>29</v>
      </c>
      <c r="F296" s="155" t="s">
        <v>6985</v>
      </c>
      <c r="H296" s="156">
        <v>1</v>
      </c>
      <c r="I296" s="157"/>
      <c r="L296" s="153"/>
      <c r="M296" s="158"/>
      <c r="T296" s="159"/>
      <c r="AT296" s="154" t="s">
        <v>262</v>
      </c>
      <c r="AU296" s="154" t="s">
        <v>21</v>
      </c>
      <c r="AV296" s="12" t="s">
        <v>21</v>
      </c>
      <c r="AW296" s="12" t="s">
        <v>36</v>
      </c>
      <c r="AX296" s="12" t="s">
        <v>83</v>
      </c>
      <c r="AY296" s="154" t="s">
        <v>244</v>
      </c>
    </row>
    <row r="297" spans="2:65" s="1" customFormat="1" ht="16.5" customHeight="1">
      <c r="B297" s="34"/>
      <c r="C297" s="134" t="s">
        <v>557</v>
      </c>
      <c r="D297" s="134" t="s">
        <v>246</v>
      </c>
      <c r="E297" s="135" t="s">
        <v>4914</v>
      </c>
      <c r="F297" s="136" t="s">
        <v>4915</v>
      </c>
      <c r="G297" s="137" t="s">
        <v>274</v>
      </c>
      <c r="H297" s="138">
        <v>3.4</v>
      </c>
      <c r="I297" s="139"/>
      <c r="J297" s="140">
        <f>ROUND(I297*H297,2)</f>
        <v>0</v>
      </c>
      <c r="K297" s="136" t="s">
        <v>250</v>
      </c>
      <c r="L297" s="34"/>
      <c r="M297" s="141" t="s">
        <v>29</v>
      </c>
      <c r="N297" s="142" t="s">
        <v>46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251</v>
      </c>
      <c r="AT297" s="145" t="s">
        <v>246</v>
      </c>
      <c r="AU297" s="145" t="s">
        <v>21</v>
      </c>
      <c r="AY297" s="18" t="s">
        <v>244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83</v>
      </c>
      <c r="BK297" s="146">
        <f>ROUND(I297*H297,2)</f>
        <v>0</v>
      </c>
      <c r="BL297" s="18" t="s">
        <v>251</v>
      </c>
      <c r="BM297" s="145" t="s">
        <v>6986</v>
      </c>
    </row>
    <row r="298" spans="2:65" s="1" customFormat="1">
      <c r="B298" s="34"/>
      <c r="D298" s="147" t="s">
        <v>253</v>
      </c>
      <c r="F298" s="148" t="s">
        <v>4917</v>
      </c>
      <c r="I298" s="149"/>
      <c r="L298" s="34"/>
      <c r="M298" s="150"/>
      <c r="T298" s="55"/>
      <c r="AT298" s="18" t="s">
        <v>253</v>
      </c>
      <c r="AU298" s="18" t="s">
        <v>21</v>
      </c>
    </row>
    <row r="299" spans="2:65" s="1" customFormat="1">
      <c r="B299" s="34"/>
      <c r="D299" s="151" t="s">
        <v>255</v>
      </c>
      <c r="F299" s="152" t="s">
        <v>4918</v>
      </c>
      <c r="I299" s="149"/>
      <c r="L299" s="34"/>
      <c r="M299" s="150"/>
      <c r="T299" s="55"/>
      <c r="AT299" s="18" t="s">
        <v>255</v>
      </c>
      <c r="AU299" s="18" t="s">
        <v>21</v>
      </c>
    </row>
    <row r="300" spans="2:65" s="12" customFormat="1">
      <c r="B300" s="153"/>
      <c r="D300" s="147" t="s">
        <v>262</v>
      </c>
      <c r="E300" s="154" t="s">
        <v>29</v>
      </c>
      <c r="F300" s="155" t="s">
        <v>6987</v>
      </c>
      <c r="H300" s="156">
        <v>3.4</v>
      </c>
      <c r="I300" s="157"/>
      <c r="L300" s="153"/>
      <c r="M300" s="158"/>
      <c r="T300" s="159"/>
      <c r="AT300" s="154" t="s">
        <v>262</v>
      </c>
      <c r="AU300" s="154" t="s">
        <v>21</v>
      </c>
      <c r="AV300" s="12" t="s">
        <v>21</v>
      </c>
      <c r="AW300" s="12" t="s">
        <v>36</v>
      </c>
      <c r="AX300" s="12" t="s">
        <v>83</v>
      </c>
      <c r="AY300" s="154" t="s">
        <v>244</v>
      </c>
    </row>
    <row r="301" spans="2:65" s="11" customFormat="1" ht="22.9" customHeight="1">
      <c r="B301" s="122"/>
      <c r="D301" s="123" t="s">
        <v>74</v>
      </c>
      <c r="E301" s="132" t="s">
        <v>307</v>
      </c>
      <c r="F301" s="132" t="s">
        <v>672</v>
      </c>
      <c r="I301" s="125"/>
      <c r="J301" s="133">
        <f>BK301</f>
        <v>0</v>
      </c>
      <c r="L301" s="122"/>
      <c r="M301" s="127"/>
      <c r="P301" s="128">
        <f>SUM(P302:P320)</f>
        <v>0</v>
      </c>
      <c r="R301" s="128">
        <f>SUM(R302:R320)</f>
        <v>0</v>
      </c>
      <c r="T301" s="129">
        <f>SUM(T302:T320)</f>
        <v>5.6</v>
      </c>
      <c r="AR301" s="123" t="s">
        <v>83</v>
      </c>
      <c r="AT301" s="130" t="s">
        <v>74</v>
      </c>
      <c r="AU301" s="130" t="s">
        <v>83</v>
      </c>
      <c r="AY301" s="123" t="s">
        <v>244</v>
      </c>
      <c r="BK301" s="131">
        <f>SUM(BK302:BK320)</f>
        <v>0</v>
      </c>
    </row>
    <row r="302" spans="2:65" s="1" customFormat="1" ht="16.5" customHeight="1">
      <c r="B302" s="34"/>
      <c r="C302" s="134" t="s">
        <v>563</v>
      </c>
      <c r="D302" s="134" t="s">
        <v>246</v>
      </c>
      <c r="E302" s="135" t="s">
        <v>4745</v>
      </c>
      <c r="F302" s="136" t="s">
        <v>4746</v>
      </c>
      <c r="G302" s="137" t="s">
        <v>274</v>
      </c>
      <c r="H302" s="138">
        <v>2.8</v>
      </c>
      <c r="I302" s="139"/>
      <c r="J302" s="140">
        <f>ROUND(I302*H302,2)</f>
        <v>0</v>
      </c>
      <c r="K302" s="136" t="s">
        <v>250</v>
      </c>
      <c r="L302" s="34"/>
      <c r="M302" s="141" t="s">
        <v>29</v>
      </c>
      <c r="N302" s="142" t="s">
        <v>46</v>
      </c>
      <c r="P302" s="143">
        <f>O302*H302</f>
        <v>0</v>
      </c>
      <c r="Q302" s="143">
        <v>0</v>
      </c>
      <c r="R302" s="143">
        <f>Q302*H302</f>
        <v>0</v>
      </c>
      <c r="S302" s="143">
        <v>2</v>
      </c>
      <c r="T302" s="144">
        <f>S302*H302</f>
        <v>5.6</v>
      </c>
      <c r="AR302" s="145" t="s">
        <v>251</v>
      </c>
      <c r="AT302" s="145" t="s">
        <v>246</v>
      </c>
      <c r="AU302" s="145" t="s">
        <v>21</v>
      </c>
      <c r="AY302" s="18" t="s">
        <v>244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83</v>
      </c>
      <c r="BK302" s="146">
        <f>ROUND(I302*H302,2)</f>
        <v>0</v>
      </c>
      <c r="BL302" s="18" t="s">
        <v>251</v>
      </c>
      <c r="BM302" s="145" t="s">
        <v>6988</v>
      </c>
    </row>
    <row r="303" spans="2:65" s="1" customFormat="1">
      <c r="B303" s="34"/>
      <c r="D303" s="147" t="s">
        <v>253</v>
      </c>
      <c r="F303" s="148" t="s">
        <v>4746</v>
      </c>
      <c r="I303" s="149"/>
      <c r="L303" s="34"/>
      <c r="M303" s="150"/>
      <c r="T303" s="55"/>
      <c r="AT303" s="18" t="s">
        <v>253</v>
      </c>
      <c r="AU303" s="18" t="s">
        <v>21</v>
      </c>
    </row>
    <row r="304" spans="2:65" s="1" customFormat="1">
      <c r="B304" s="34"/>
      <c r="D304" s="151" t="s">
        <v>255</v>
      </c>
      <c r="F304" s="152" t="s">
        <v>4748</v>
      </c>
      <c r="I304" s="149"/>
      <c r="L304" s="34"/>
      <c r="M304" s="150"/>
      <c r="T304" s="55"/>
      <c r="AT304" s="18" t="s">
        <v>255</v>
      </c>
      <c r="AU304" s="18" t="s">
        <v>21</v>
      </c>
    </row>
    <row r="305" spans="2:65" s="12" customFormat="1">
      <c r="B305" s="153"/>
      <c r="D305" s="147" t="s">
        <v>262</v>
      </c>
      <c r="E305" s="154" t="s">
        <v>29</v>
      </c>
      <c r="F305" s="155" t="s">
        <v>6989</v>
      </c>
      <c r="H305" s="156">
        <v>2.2999999999999998</v>
      </c>
      <c r="I305" s="157"/>
      <c r="L305" s="153"/>
      <c r="M305" s="158"/>
      <c r="T305" s="159"/>
      <c r="AT305" s="154" t="s">
        <v>262</v>
      </c>
      <c r="AU305" s="154" t="s">
        <v>21</v>
      </c>
      <c r="AV305" s="12" t="s">
        <v>21</v>
      </c>
      <c r="AW305" s="12" t="s">
        <v>36</v>
      </c>
      <c r="AX305" s="12" t="s">
        <v>75</v>
      </c>
      <c r="AY305" s="154" t="s">
        <v>244</v>
      </c>
    </row>
    <row r="306" spans="2:65" s="12" customFormat="1">
      <c r="B306" s="153"/>
      <c r="D306" s="147" t="s">
        <v>262</v>
      </c>
      <c r="E306" s="154" t="s">
        <v>29</v>
      </c>
      <c r="F306" s="155" t="s">
        <v>6990</v>
      </c>
      <c r="H306" s="156">
        <v>0.4</v>
      </c>
      <c r="I306" s="157"/>
      <c r="L306" s="153"/>
      <c r="M306" s="158"/>
      <c r="T306" s="159"/>
      <c r="AT306" s="154" t="s">
        <v>262</v>
      </c>
      <c r="AU306" s="154" t="s">
        <v>21</v>
      </c>
      <c r="AV306" s="12" t="s">
        <v>21</v>
      </c>
      <c r="AW306" s="12" t="s">
        <v>36</v>
      </c>
      <c r="AX306" s="12" t="s">
        <v>75</v>
      </c>
      <c r="AY306" s="154" t="s">
        <v>244</v>
      </c>
    </row>
    <row r="307" spans="2:65" s="12" customFormat="1">
      <c r="B307" s="153"/>
      <c r="D307" s="147" t="s">
        <v>262</v>
      </c>
      <c r="E307" s="154" t="s">
        <v>29</v>
      </c>
      <c r="F307" s="155" t="s">
        <v>6991</v>
      </c>
      <c r="H307" s="156">
        <v>0.1</v>
      </c>
      <c r="I307" s="157"/>
      <c r="L307" s="153"/>
      <c r="M307" s="158"/>
      <c r="T307" s="159"/>
      <c r="AT307" s="154" t="s">
        <v>262</v>
      </c>
      <c r="AU307" s="154" t="s">
        <v>21</v>
      </c>
      <c r="AV307" s="12" t="s">
        <v>21</v>
      </c>
      <c r="AW307" s="12" t="s">
        <v>36</v>
      </c>
      <c r="AX307" s="12" t="s">
        <v>75</v>
      </c>
      <c r="AY307" s="154" t="s">
        <v>244</v>
      </c>
    </row>
    <row r="308" spans="2:65" s="13" customFormat="1">
      <c r="B308" s="160"/>
      <c r="D308" s="147" t="s">
        <v>262</v>
      </c>
      <c r="E308" s="161" t="s">
        <v>29</v>
      </c>
      <c r="F308" s="162" t="s">
        <v>271</v>
      </c>
      <c r="H308" s="163">
        <v>2.8</v>
      </c>
      <c r="I308" s="164"/>
      <c r="L308" s="160"/>
      <c r="M308" s="165"/>
      <c r="T308" s="166"/>
      <c r="AT308" s="161" t="s">
        <v>262</v>
      </c>
      <c r="AU308" s="161" t="s">
        <v>21</v>
      </c>
      <c r="AV308" s="13" t="s">
        <v>251</v>
      </c>
      <c r="AW308" s="13" t="s">
        <v>36</v>
      </c>
      <c r="AX308" s="13" t="s">
        <v>83</v>
      </c>
      <c r="AY308" s="161" t="s">
        <v>244</v>
      </c>
    </row>
    <row r="309" spans="2:65" s="1" customFormat="1" ht="16.5" customHeight="1">
      <c r="B309" s="34"/>
      <c r="C309" s="134" t="s">
        <v>570</v>
      </c>
      <c r="D309" s="134" t="s">
        <v>246</v>
      </c>
      <c r="E309" s="135" t="s">
        <v>6992</v>
      </c>
      <c r="F309" s="136" t="s">
        <v>6993</v>
      </c>
      <c r="G309" s="137" t="s">
        <v>282</v>
      </c>
      <c r="H309" s="138">
        <v>1</v>
      </c>
      <c r="I309" s="139"/>
      <c r="J309" s="140">
        <f>ROUND(I309*H309,2)</f>
        <v>0</v>
      </c>
      <c r="K309" s="136" t="s">
        <v>29</v>
      </c>
      <c r="L309" s="34"/>
      <c r="M309" s="141" t="s">
        <v>29</v>
      </c>
      <c r="N309" s="142" t="s">
        <v>46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251</v>
      </c>
      <c r="AT309" s="145" t="s">
        <v>246</v>
      </c>
      <c r="AU309" s="145" t="s">
        <v>21</v>
      </c>
      <c r="AY309" s="18" t="s">
        <v>244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83</v>
      </c>
      <c r="BK309" s="146">
        <f>ROUND(I309*H309,2)</f>
        <v>0</v>
      </c>
      <c r="BL309" s="18" t="s">
        <v>251</v>
      </c>
      <c r="BM309" s="145" t="s">
        <v>6994</v>
      </c>
    </row>
    <row r="310" spans="2:65" s="1" customFormat="1">
      <c r="B310" s="34"/>
      <c r="D310" s="147" t="s">
        <v>253</v>
      </c>
      <c r="F310" s="148" t="s">
        <v>6993</v>
      </c>
      <c r="I310" s="149"/>
      <c r="L310" s="34"/>
      <c r="M310" s="150"/>
      <c r="T310" s="55"/>
      <c r="AT310" s="18" t="s">
        <v>253</v>
      </c>
      <c r="AU310" s="18" t="s">
        <v>21</v>
      </c>
    </row>
    <row r="311" spans="2:65" s="1" customFormat="1" ht="19.5">
      <c r="B311" s="34"/>
      <c r="D311" s="147" t="s">
        <v>284</v>
      </c>
      <c r="F311" s="167" t="s">
        <v>4292</v>
      </c>
      <c r="I311" s="149"/>
      <c r="L311" s="34"/>
      <c r="M311" s="150"/>
      <c r="T311" s="55"/>
      <c r="AT311" s="18" t="s">
        <v>284</v>
      </c>
      <c r="AU311" s="18" t="s">
        <v>21</v>
      </c>
    </row>
    <row r="312" spans="2:65" s="1" customFormat="1" ht="16.5" customHeight="1">
      <c r="B312" s="34"/>
      <c r="C312" s="134" t="s">
        <v>577</v>
      </c>
      <c r="D312" s="134" t="s">
        <v>246</v>
      </c>
      <c r="E312" s="135" t="s">
        <v>6995</v>
      </c>
      <c r="F312" s="136" t="s">
        <v>6996</v>
      </c>
      <c r="G312" s="137" t="s">
        <v>282</v>
      </c>
      <c r="H312" s="138">
        <v>1</v>
      </c>
      <c r="I312" s="139"/>
      <c r="J312" s="140">
        <f>ROUND(I312*H312,2)</f>
        <v>0</v>
      </c>
      <c r="K312" s="136" t="s">
        <v>29</v>
      </c>
      <c r="L312" s="34"/>
      <c r="M312" s="141" t="s">
        <v>29</v>
      </c>
      <c r="N312" s="142" t="s">
        <v>46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251</v>
      </c>
      <c r="AT312" s="145" t="s">
        <v>246</v>
      </c>
      <c r="AU312" s="145" t="s">
        <v>21</v>
      </c>
      <c r="AY312" s="18" t="s">
        <v>244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83</v>
      </c>
      <c r="BK312" s="146">
        <f>ROUND(I312*H312,2)</f>
        <v>0</v>
      </c>
      <c r="BL312" s="18" t="s">
        <v>251</v>
      </c>
      <c r="BM312" s="145" t="s">
        <v>6997</v>
      </c>
    </row>
    <row r="313" spans="2:65" s="1" customFormat="1">
      <c r="B313" s="34"/>
      <c r="D313" s="147" t="s">
        <v>253</v>
      </c>
      <c r="F313" s="148" t="s">
        <v>6996</v>
      </c>
      <c r="I313" s="149"/>
      <c r="L313" s="34"/>
      <c r="M313" s="150"/>
      <c r="T313" s="55"/>
      <c r="AT313" s="18" t="s">
        <v>253</v>
      </c>
      <c r="AU313" s="18" t="s">
        <v>21</v>
      </c>
    </row>
    <row r="314" spans="2:65" s="1" customFormat="1" ht="19.5">
      <c r="B314" s="34"/>
      <c r="D314" s="147" t="s">
        <v>284</v>
      </c>
      <c r="F314" s="167" t="s">
        <v>6998</v>
      </c>
      <c r="I314" s="149"/>
      <c r="L314" s="34"/>
      <c r="M314" s="150"/>
      <c r="T314" s="55"/>
      <c r="AT314" s="18" t="s">
        <v>284</v>
      </c>
      <c r="AU314" s="18" t="s">
        <v>21</v>
      </c>
    </row>
    <row r="315" spans="2:65" s="1" customFormat="1" ht="16.5" customHeight="1">
      <c r="B315" s="34"/>
      <c r="C315" s="134" t="s">
        <v>582</v>
      </c>
      <c r="D315" s="134" t="s">
        <v>246</v>
      </c>
      <c r="E315" s="135" t="s">
        <v>6999</v>
      </c>
      <c r="F315" s="136" t="s">
        <v>7000</v>
      </c>
      <c r="G315" s="137" t="s">
        <v>507</v>
      </c>
      <c r="H315" s="138">
        <v>1</v>
      </c>
      <c r="I315" s="139"/>
      <c r="J315" s="140">
        <f>ROUND(I315*H315,2)</f>
        <v>0</v>
      </c>
      <c r="K315" s="136" t="s">
        <v>29</v>
      </c>
      <c r="L315" s="34"/>
      <c r="M315" s="141" t="s">
        <v>29</v>
      </c>
      <c r="N315" s="142" t="s">
        <v>46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251</v>
      </c>
      <c r="AT315" s="145" t="s">
        <v>246</v>
      </c>
      <c r="AU315" s="145" t="s">
        <v>21</v>
      </c>
      <c r="AY315" s="18" t="s">
        <v>244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83</v>
      </c>
      <c r="BK315" s="146">
        <f>ROUND(I315*H315,2)</f>
        <v>0</v>
      </c>
      <c r="BL315" s="18" t="s">
        <v>251</v>
      </c>
      <c r="BM315" s="145" t="s">
        <v>7001</v>
      </c>
    </row>
    <row r="316" spans="2:65" s="1" customFormat="1">
      <c r="B316" s="34"/>
      <c r="D316" s="147" t="s">
        <v>253</v>
      </c>
      <c r="F316" s="148" t="s">
        <v>7000</v>
      </c>
      <c r="I316" s="149"/>
      <c r="L316" s="34"/>
      <c r="M316" s="150"/>
      <c r="T316" s="55"/>
      <c r="AT316" s="18" t="s">
        <v>253</v>
      </c>
      <c r="AU316" s="18" t="s">
        <v>21</v>
      </c>
    </row>
    <row r="317" spans="2:65" s="1" customFormat="1" ht="19.5">
      <c r="B317" s="34"/>
      <c r="D317" s="147" t="s">
        <v>284</v>
      </c>
      <c r="F317" s="167" t="s">
        <v>4513</v>
      </c>
      <c r="I317" s="149"/>
      <c r="L317" s="34"/>
      <c r="M317" s="150"/>
      <c r="T317" s="55"/>
      <c r="AT317" s="18" t="s">
        <v>284</v>
      </c>
      <c r="AU317" s="18" t="s">
        <v>21</v>
      </c>
    </row>
    <row r="318" spans="2:65" s="1" customFormat="1" ht="16.5" customHeight="1">
      <c r="B318" s="34"/>
      <c r="C318" s="134" t="s">
        <v>588</v>
      </c>
      <c r="D318" s="134" t="s">
        <v>246</v>
      </c>
      <c r="E318" s="135" t="s">
        <v>7002</v>
      </c>
      <c r="F318" s="136" t="s">
        <v>7003</v>
      </c>
      <c r="G318" s="137" t="s">
        <v>507</v>
      </c>
      <c r="H318" s="138">
        <v>1</v>
      </c>
      <c r="I318" s="139"/>
      <c r="J318" s="140">
        <f>ROUND(I318*H318,2)</f>
        <v>0</v>
      </c>
      <c r="K318" s="136" t="s">
        <v>29</v>
      </c>
      <c r="L318" s="34"/>
      <c r="M318" s="141" t="s">
        <v>29</v>
      </c>
      <c r="N318" s="142" t="s">
        <v>46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251</v>
      </c>
      <c r="AT318" s="145" t="s">
        <v>246</v>
      </c>
      <c r="AU318" s="145" t="s">
        <v>21</v>
      </c>
      <c r="AY318" s="18" t="s">
        <v>244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83</v>
      </c>
      <c r="BK318" s="146">
        <f>ROUND(I318*H318,2)</f>
        <v>0</v>
      </c>
      <c r="BL318" s="18" t="s">
        <v>251</v>
      </c>
      <c r="BM318" s="145" t="s">
        <v>7004</v>
      </c>
    </row>
    <row r="319" spans="2:65" s="1" customFormat="1">
      <c r="B319" s="34"/>
      <c r="D319" s="147" t="s">
        <v>253</v>
      </c>
      <c r="F319" s="148" t="s">
        <v>7003</v>
      </c>
      <c r="I319" s="149"/>
      <c r="L319" s="34"/>
      <c r="M319" s="150"/>
      <c r="T319" s="55"/>
      <c r="AT319" s="18" t="s">
        <v>253</v>
      </c>
      <c r="AU319" s="18" t="s">
        <v>21</v>
      </c>
    </row>
    <row r="320" spans="2:65" s="1" customFormat="1" ht="19.5">
      <c r="B320" s="34"/>
      <c r="D320" s="147" t="s">
        <v>284</v>
      </c>
      <c r="F320" s="167" t="s">
        <v>4396</v>
      </c>
      <c r="I320" s="149"/>
      <c r="L320" s="34"/>
      <c r="M320" s="150"/>
      <c r="T320" s="55"/>
      <c r="AT320" s="18" t="s">
        <v>284</v>
      </c>
      <c r="AU320" s="18" t="s">
        <v>21</v>
      </c>
    </row>
    <row r="321" spans="2:65" s="11" customFormat="1" ht="22.9" customHeight="1">
      <c r="B321" s="122"/>
      <c r="D321" s="123" t="s">
        <v>74</v>
      </c>
      <c r="E321" s="132" t="s">
        <v>775</v>
      </c>
      <c r="F321" s="132" t="s">
        <v>776</v>
      </c>
      <c r="I321" s="125"/>
      <c r="J321" s="133">
        <f>BK321</f>
        <v>0</v>
      </c>
      <c r="L321" s="122"/>
      <c r="M321" s="127"/>
      <c r="P321" s="128">
        <f>SUM(P322:P324)</f>
        <v>0</v>
      </c>
      <c r="R321" s="128">
        <f>SUM(R322:R324)</f>
        <v>0</v>
      </c>
      <c r="T321" s="129">
        <f>SUM(T322:T324)</f>
        <v>0</v>
      </c>
      <c r="AR321" s="123" t="s">
        <v>83</v>
      </c>
      <c r="AT321" s="130" t="s">
        <v>74</v>
      </c>
      <c r="AU321" s="130" t="s">
        <v>83</v>
      </c>
      <c r="AY321" s="123" t="s">
        <v>244</v>
      </c>
      <c r="BK321" s="131">
        <f>SUM(BK322:BK324)</f>
        <v>0</v>
      </c>
    </row>
    <row r="322" spans="2:65" s="1" customFormat="1" ht="16.5" customHeight="1">
      <c r="B322" s="34"/>
      <c r="C322" s="134" t="s">
        <v>596</v>
      </c>
      <c r="D322" s="134" t="s">
        <v>246</v>
      </c>
      <c r="E322" s="135" t="s">
        <v>5822</v>
      </c>
      <c r="F322" s="136" t="s">
        <v>5823</v>
      </c>
      <c r="G322" s="137" t="s">
        <v>416</v>
      </c>
      <c r="H322" s="138">
        <v>42.533999999999999</v>
      </c>
      <c r="I322" s="139"/>
      <c r="J322" s="140">
        <f>ROUND(I322*H322,2)</f>
        <v>0</v>
      </c>
      <c r="K322" s="136" t="s">
        <v>250</v>
      </c>
      <c r="L322" s="34"/>
      <c r="M322" s="141" t="s">
        <v>29</v>
      </c>
      <c r="N322" s="142" t="s">
        <v>46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251</v>
      </c>
      <c r="AT322" s="145" t="s">
        <v>246</v>
      </c>
      <c r="AU322" s="145" t="s">
        <v>21</v>
      </c>
      <c r="AY322" s="18" t="s">
        <v>244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83</v>
      </c>
      <c r="BK322" s="146">
        <f>ROUND(I322*H322,2)</f>
        <v>0</v>
      </c>
      <c r="BL322" s="18" t="s">
        <v>251</v>
      </c>
      <c r="BM322" s="145" t="s">
        <v>7005</v>
      </c>
    </row>
    <row r="323" spans="2:65" s="1" customFormat="1" ht="19.5">
      <c r="B323" s="34"/>
      <c r="D323" s="147" t="s">
        <v>253</v>
      </c>
      <c r="F323" s="148" t="s">
        <v>5825</v>
      </c>
      <c r="I323" s="149"/>
      <c r="L323" s="34"/>
      <c r="M323" s="150"/>
      <c r="T323" s="55"/>
      <c r="AT323" s="18" t="s">
        <v>253</v>
      </c>
      <c r="AU323" s="18" t="s">
        <v>21</v>
      </c>
    </row>
    <row r="324" spans="2:65" s="1" customFormat="1">
      <c r="B324" s="34"/>
      <c r="D324" s="151" t="s">
        <v>255</v>
      </c>
      <c r="F324" s="152" t="s">
        <v>5826</v>
      </c>
      <c r="I324" s="149"/>
      <c r="L324" s="34"/>
      <c r="M324" s="150"/>
      <c r="T324" s="55"/>
      <c r="AT324" s="18" t="s">
        <v>255</v>
      </c>
      <c r="AU324" s="18" t="s">
        <v>21</v>
      </c>
    </row>
    <row r="325" spans="2:65" s="11" customFormat="1" ht="25.9" customHeight="1">
      <c r="B325" s="122"/>
      <c r="D325" s="123" t="s">
        <v>74</v>
      </c>
      <c r="E325" s="124" t="s">
        <v>373</v>
      </c>
      <c r="F325" s="124" t="s">
        <v>804</v>
      </c>
      <c r="I325" s="125"/>
      <c r="J325" s="126">
        <f>BK325</f>
        <v>0</v>
      </c>
      <c r="L325" s="122"/>
      <c r="M325" s="127"/>
      <c r="P325" s="128">
        <f>P326+P342</f>
        <v>0</v>
      </c>
      <c r="R325" s="128">
        <f>R326+R342</f>
        <v>1.19075E-2</v>
      </c>
      <c r="T325" s="129">
        <f>T326+T342</f>
        <v>0</v>
      </c>
      <c r="AR325" s="123" t="s">
        <v>264</v>
      </c>
      <c r="AT325" s="130" t="s">
        <v>74</v>
      </c>
      <c r="AU325" s="130" t="s">
        <v>75</v>
      </c>
      <c r="AY325" s="123" t="s">
        <v>244</v>
      </c>
      <c r="BK325" s="131">
        <f>BK326+BK342</f>
        <v>0</v>
      </c>
    </row>
    <row r="326" spans="2:65" s="11" customFormat="1" ht="22.9" customHeight="1">
      <c r="B326" s="122"/>
      <c r="D326" s="123" t="s">
        <v>74</v>
      </c>
      <c r="E326" s="132" t="s">
        <v>805</v>
      </c>
      <c r="F326" s="132" t="s">
        <v>806</v>
      </c>
      <c r="I326" s="125"/>
      <c r="J326" s="133">
        <f>BK326</f>
        <v>0</v>
      </c>
      <c r="L326" s="122"/>
      <c r="M326" s="127"/>
      <c r="P326" s="128">
        <f>SUM(P327:P341)</f>
        <v>0</v>
      </c>
      <c r="R326" s="128">
        <f>SUM(R327:R341)</f>
        <v>0</v>
      </c>
      <c r="T326" s="129">
        <f>SUM(T327:T341)</f>
        <v>0</v>
      </c>
      <c r="AR326" s="123" t="s">
        <v>264</v>
      </c>
      <c r="AT326" s="130" t="s">
        <v>74</v>
      </c>
      <c r="AU326" s="130" t="s">
        <v>83</v>
      </c>
      <c r="AY326" s="123" t="s">
        <v>244</v>
      </c>
      <c r="BK326" s="131">
        <f>SUM(BK327:BK341)</f>
        <v>0</v>
      </c>
    </row>
    <row r="327" spans="2:65" s="1" customFormat="1" ht="16.5" customHeight="1">
      <c r="B327" s="34"/>
      <c r="C327" s="134" t="s">
        <v>602</v>
      </c>
      <c r="D327" s="134" t="s">
        <v>246</v>
      </c>
      <c r="E327" s="135" t="s">
        <v>7006</v>
      </c>
      <c r="F327" s="136" t="s">
        <v>7007</v>
      </c>
      <c r="G327" s="137" t="s">
        <v>7008</v>
      </c>
      <c r="H327" s="138">
        <v>1</v>
      </c>
      <c r="I327" s="139"/>
      <c r="J327" s="140">
        <f>ROUND(I327*H327,2)</f>
        <v>0</v>
      </c>
      <c r="K327" s="136" t="s">
        <v>29</v>
      </c>
      <c r="L327" s="34"/>
      <c r="M327" s="141" t="s">
        <v>29</v>
      </c>
      <c r="N327" s="142" t="s">
        <v>46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673</v>
      </c>
      <c r="AT327" s="145" t="s">
        <v>246</v>
      </c>
      <c r="AU327" s="145" t="s">
        <v>21</v>
      </c>
      <c r="AY327" s="18" t="s">
        <v>244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83</v>
      </c>
      <c r="BK327" s="146">
        <f>ROUND(I327*H327,2)</f>
        <v>0</v>
      </c>
      <c r="BL327" s="18" t="s">
        <v>673</v>
      </c>
      <c r="BM327" s="145" t="s">
        <v>7009</v>
      </c>
    </row>
    <row r="328" spans="2:65" s="1" customFormat="1">
      <c r="B328" s="34"/>
      <c r="D328" s="147" t="s">
        <v>253</v>
      </c>
      <c r="F328" s="148" t="s">
        <v>7007</v>
      </c>
      <c r="I328" s="149"/>
      <c r="L328" s="34"/>
      <c r="M328" s="150"/>
      <c r="T328" s="55"/>
      <c r="AT328" s="18" t="s">
        <v>253</v>
      </c>
      <c r="AU328" s="18" t="s">
        <v>21</v>
      </c>
    </row>
    <row r="329" spans="2:65" s="1" customFormat="1" ht="48.75">
      <c r="B329" s="34"/>
      <c r="D329" s="147" t="s">
        <v>284</v>
      </c>
      <c r="F329" s="167" t="s">
        <v>7010</v>
      </c>
      <c r="I329" s="149"/>
      <c r="L329" s="34"/>
      <c r="M329" s="150"/>
      <c r="T329" s="55"/>
      <c r="AT329" s="18" t="s">
        <v>284</v>
      </c>
      <c r="AU329" s="18" t="s">
        <v>21</v>
      </c>
    </row>
    <row r="330" spans="2:65" s="1" customFormat="1" ht="16.5" customHeight="1">
      <c r="B330" s="34"/>
      <c r="C330" s="134" t="s">
        <v>609</v>
      </c>
      <c r="D330" s="134" t="s">
        <v>246</v>
      </c>
      <c r="E330" s="135" t="s">
        <v>7011</v>
      </c>
      <c r="F330" s="136" t="s">
        <v>7012</v>
      </c>
      <c r="G330" s="137" t="s">
        <v>7008</v>
      </c>
      <c r="H330" s="138">
        <v>1</v>
      </c>
      <c r="I330" s="139"/>
      <c r="J330" s="140">
        <f>ROUND(I330*H330,2)</f>
        <v>0</v>
      </c>
      <c r="K330" s="136" t="s">
        <v>29</v>
      </c>
      <c r="L330" s="34"/>
      <c r="M330" s="141" t="s">
        <v>29</v>
      </c>
      <c r="N330" s="142" t="s">
        <v>46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673</v>
      </c>
      <c r="AT330" s="145" t="s">
        <v>246</v>
      </c>
      <c r="AU330" s="145" t="s">
        <v>21</v>
      </c>
      <c r="AY330" s="18" t="s">
        <v>244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83</v>
      </c>
      <c r="BK330" s="146">
        <f>ROUND(I330*H330,2)</f>
        <v>0</v>
      </c>
      <c r="BL330" s="18" t="s">
        <v>673</v>
      </c>
      <c r="BM330" s="145" t="s">
        <v>7013</v>
      </c>
    </row>
    <row r="331" spans="2:65" s="1" customFormat="1">
      <c r="B331" s="34"/>
      <c r="D331" s="147" t="s">
        <v>253</v>
      </c>
      <c r="F331" s="148" t="s">
        <v>7014</v>
      </c>
      <c r="I331" s="149"/>
      <c r="L331" s="34"/>
      <c r="M331" s="150"/>
      <c r="T331" s="55"/>
      <c r="AT331" s="18" t="s">
        <v>253</v>
      </c>
      <c r="AU331" s="18" t="s">
        <v>21</v>
      </c>
    </row>
    <row r="332" spans="2:65" s="1" customFormat="1" ht="19.5">
      <c r="B332" s="34"/>
      <c r="D332" s="147" t="s">
        <v>284</v>
      </c>
      <c r="F332" s="167" t="s">
        <v>7015</v>
      </c>
      <c r="I332" s="149"/>
      <c r="L332" s="34"/>
      <c r="M332" s="150"/>
      <c r="T332" s="55"/>
      <c r="AT332" s="18" t="s">
        <v>284</v>
      </c>
      <c r="AU332" s="18" t="s">
        <v>21</v>
      </c>
    </row>
    <row r="333" spans="2:65" s="1" customFormat="1" ht="24.2" customHeight="1">
      <c r="B333" s="34"/>
      <c r="C333" s="134" t="s">
        <v>614</v>
      </c>
      <c r="D333" s="134" t="s">
        <v>246</v>
      </c>
      <c r="E333" s="135" t="s">
        <v>7016</v>
      </c>
      <c r="F333" s="136" t="s">
        <v>7017</v>
      </c>
      <c r="G333" s="137" t="s">
        <v>591</v>
      </c>
      <c r="H333" s="138">
        <v>30</v>
      </c>
      <c r="I333" s="139"/>
      <c r="J333" s="140">
        <f>ROUND(I333*H333,2)</f>
        <v>0</v>
      </c>
      <c r="K333" s="136" t="s">
        <v>29</v>
      </c>
      <c r="L333" s="34"/>
      <c r="M333" s="141" t="s">
        <v>29</v>
      </c>
      <c r="N333" s="142" t="s">
        <v>46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673</v>
      </c>
      <c r="AT333" s="145" t="s">
        <v>246</v>
      </c>
      <c r="AU333" s="145" t="s">
        <v>21</v>
      </c>
      <c r="AY333" s="18" t="s">
        <v>244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83</v>
      </c>
      <c r="BK333" s="146">
        <f>ROUND(I333*H333,2)</f>
        <v>0</v>
      </c>
      <c r="BL333" s="18" t="s">
        <v>673</v>
      </c>
      <c r="BM333" s="145" t="s">
        <v>7018</v>
      </c>
    </row>
    <row r="334" spans="2:65" s="1" customFormat="1">
      <c r="B334" s="34"/>
      <c r="D334" s="147" t="s">
        <v>253</v>
      </c>
      <c r="F334" s="148" t="s">
        <v>7017</v>
      </c>
      <c r="I334" s="149"/>
      <c r="L334" s="34"/>
      <c r="M334" s="150"/>
      <c r="T334" s="55"/>
      <c r="AT334" s="18" t="s">
        <v>253</v>
      </c>
      <c r="AU334" s="18" t="s">
        <v>21</v>
      </c>
    </row>
    <row r="335" spans="2:65" s="1" customFormat="1" ht="19.5">
      <c r="B335" s="34"/>
      <c r="D335" s="147" t="s">
        <v>284</v>
      </c>
      <c r="F335" s="167" t="s">
        <v>7015</v>
      </c>
      <c r="I335" s="149"/>
      <c r="L335" s="34"/>
      <c r="M335" s="150"/>
      <c r="T335" s="55"/>
      <c r="AT335" s="18" t="s">
        <v>284</v>
      </c>
      <c r="AU335" s="18" t="s">
        <v>21</v>
      </c>
    </row>
    <row r="336" spans="2:65" s="1" customFormat="1" ht="16.5" customHeight="1">
      <c r="B336" s="34"/>
      <c r="C336" s="134" t="s">
        <v>621</v>
      </c>
      <c r="D336" s="134" t="s">
        <v>246</v>
      </c>
      <c r="E336" s="135" t="s">
        <v>7019</v>
      </c>
      <c r="F336" s="136" t="s">
        <v>7020</v>
      </c>
      <c r="G336" s="137" t="s">
        <v>591</v>
      </c>
      <c r="H336" s="138">
        <v>2</v>
      </c>
      <c r="I336" s="139"/>
      <c r="J336" s="140">
        <f>ROUND(I336*H336,2)</f>
        <v>0</v>
      </c>
      <c r="K336" s="136" t="s">
        <v>29</v>
      </c>
      <c r="L336" s="34"/>
      <c r="M336" s="141" t="s">
        <v>29</v>
      </c>
      <c r="N336" s="142" t="s">
        <v>46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673</v>
      </c>
      <c r="AT336" s="145" t="s">
        <v>246</v>
      </c>
      <c r="AU336" s="145" t="s">
        <v>21</v>
      </c>
      <c r="AY336" s="18" t="s">
        <v>244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83</v>
      </c>
      <c r="BK336" s="146">
        <f>ROUND(I336*H336,2)</f>
        <v>0</v>
      </c>
      <c r="BL336" s="18" t="s">
        <v>673</v>
      </c>
      <c r="BM336" s="145" t="s">
        <v>7021</v>
      </c>
    </row>
    <row r="337" spans="2:65" s="1" customFormat="1">
      <c r="B337" s="34"/>
      <c r="D337" s="147" t="s">
        <v>253</v>
      </c>
      <c r="F337" s="148" t="s">
        <v>7020</v>
      </c>
      <c r="I337" s="149"/>
      <c r="L337" s="34"/>
      <c r="M337" s="150"/>
      <c r="T337" s="55"/>
      <c r="AT337" s="18" t="s">
        <v>253</v>
      </c>
      <c r="AU337" s="18" t="s">
        <v>21</v>
      </c>
    </row>
    <row r="338" spans="2:65" s="1" customFormat="1" ht="39">
      <c r="B338" s="34"/>
      <c r="D338" s="147" t="s">
        <v>284</v>
      </c>
      <c r="F338" s="167" t="s">
        <v>7022</v>
      </c>
      <c r="I338" s="149"/>
      <c r="L338" s="34"/>
      <c r="M338" s="150"/>
      <c r="T338" s="55"/>
      <c r="AT338" s="18" t="s">
        <v>284</v>
      </c>
      <c r="AU338" s="18" t="s">
        <v>21</v>
      </c>
    </row>
    <row r="339" spans="2:65" s="1" customFormat="1" ht="16.5" customHeight="1">
      <c r="B339" s="34"/>
      <c r="C339" s="134" t="s">
        <v>626</v>
      </c>
      <c r="D339" s="134" t="s">
        <v>246</v>
      </c>
      <c r="E339" s="135" t="s">
        <v>7023</v>
      </c>
      <c r="F339" s="136" t="s">
        <v>7024</v>
      </c>
      <c r="G339" s="137" t="s">
        <v>2531</v>
      </c>
      <c r="H339" s="138">
        <v>1</v>
      </c>
      <c r="I339" s="139"/>
      <c r="J339" s="140">
        <f>ROUND(I339*H339,2)</f>
        <v>0</v>
      </c>
      <c r="K339" s="136" t="s">
        <v>29</v>
      </c>
      <c r="L339" s="34"/>
      <c r="M339" s="141" t="s">
        <v>29</v>
      </c>
      <c r="N339" s="142" t="s">
        <v>46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673</v>
      </c>
      <c r="AT339" s="145" t="s">
        <v>246</v>
      </c>
      <c r="AU339" s="145" t="s">
        <v>21</v>
      </c>
      <c r="AY339" s="18" t="s">
        <v>244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83</v>
      </c>
      <c r="BK339" s="146">
        <f>ROUND(I339*H339,2)</f>
        <v>0</v>
      </c>
      <c r="BL339" s="18" t="s">
        <v>673</v>
      </c>
      <c r="BM339" s="145" t="s">
        <v>7025</v>
      </c>
    </row>
    <row r="340" spans="2:65" s="1" customFormat="1">
      <c r="B340" s="34"/>
      <c r="D340" s="147" t="s">
        <v>253</v>
      </c>
      <c r="F340" s="148" t="s">
        <v>7024</v>
      </c>
      <c r="I340" s="149"/>
      <c r="L340" s="34"/>
      <c r="M340" s="150"/>
      <c r="T340" s="55"/>
      <c r="AT340" s="18" t="s">
        <v>253</v>
      </c>
      <c r="AU340" s="18" t="s">
        <v>21</v>
      </c>
    </row>
    <row r="341" spans="2:65" s="1" customFormat="1" ht="19.5">
      <c r="B341" s="34"/>
      <c r="D341" s="147" t="s">
        <v>284</v>
      </c>
      <c r="F341" s="167" t="s">
        <v>7026</v>
      </c>
      <c r="I341" s="149"/>
      <c r="L341" s="34"/>
      <c r="M341" s="150"/>
      <c r="T341" s="55"/>
      <c r="AT341" s="18" t="s">
        <v>284</v>
      </c>
      <c r="AU341" s="18" t="s">
        <v>21</v>
      </c>
    </row>
    <row r="342" spans="2:65" s="11" customFormat="1" ht="22.9" customHeight="1">
      <c r="B342" s="122"/>
      <c r="D342" s="123" t="s">
        <v>74</v>
      </c>
      <c r="E342" s="132" t="s">
        <v>2558</v>
      </c>
      <c r="F342" s="132" t="s">
        <v>2559</v>
      </c>
      <c r="I342" s="125"/>
      <c r="J342" s="133">
        <f>BK342</f>
        <v>0</v>
      </c>
      <c r="L342" s="122"/>
      <c r="M342" s="127"/>
      <c r="P342" s="128">
        <f>SUM(P343:P367)</f>
        <v>0</v>
      </c>
      <c r="R342" s="128">
        <f>SUM(R343:R367)</f>
        <v>1.19075E-2</v>
      </c>
      <c r="T342" s="129">
        <f>SUM(T343:T367)</f>
        <v>0</v>
      </c>
      <c r="AR342" s="123" t="s">
        <v>264</v>
      </c>
      <c r="AT342" s="130" t="s">
        <v>74</v>
      </c>
      <c r="AU342" s="130" t="s">
        <v>83</v>
      </c>
      <c r="AY342" s="123" t="s">
        <v>244</v>
      </c>
      <c r="BK342" s="131">
        <f>SUM(BK343:BK367)</f>
        <v>0</v>
      </c>
    </row>
    <row r="343" spans="2:65" s="1" customFormat="1" ht="16.5" customHeight="1">
      <c r="B343" s="34"/>
      <c r="C343" s="134" t="s">
        <v>632</v>
      </c>
      <c r="D343" s="134" t="s">
        <v>246</v>
      </c>
      <c r="E343" s="135" t="s">
        <v>7027</v>
      </c>
      <c r="F343" s="136" t="s">
        <v>7028</v>
      </c>
      <c r="G343" s="137" t="s">
        <v>2501</v>
      </c>
      <c r="H343" s="138">
        <v>2.5000000000000001E-2</v>
      </c>
      <c r="I343" s="139"/>
      <c r="J343" s="140">
        <f>ROUND(I343*H343,2)</f>
        <v>0</v>
      </c>
      <c r="K343" s="136" t="s">
        <v>250</v>
      </c>
      <c r="L343" s="34"/>
      <c r="M343" s="141" t="s">
        <v>29</v>
      </c>
      <c r="N343" s="142" t="s">
        <v>46</v>
      </c>
      <c r="P343" s="143">
        <f>O343*H343</f>
        <v>0</v>
      </c>
      <c r="Q343" s="143">
        <v>8.8000000000000005E-3</v>
      </c>
      <c r="R343" s="143">
        <f>Q343*H343</f>
        <v>2.2000000000000003E-4</v>
      </c>
      <c r="S343" s="143">
        <v>0</v>
      </c>
      <c r="T343" s="144">
        <f>S343*H343</f>
        <v>0</v>
      </c>
      <c r="AR343" s="145" t="s">
        <v>673</v>
      </c>
      <c r="AT343" s="145" t="s">
        <v>246</v>
      </c>
      <c r="AU343" s="145" t="s">
        <v>21</v>
      </c>
      <c r="AY343" s="18" t="s">
        <v>244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83</v>
      </c>
      <c r="BK343" s="146">
        <f>ROUND(I343*H343,2)</f>
        <v>0</v>
      </c>
      <c r="BL343" s="18" t="s">
        <v>673</v>
      </c>
      <c r="BM343" s="145" t="s">
        <v>7029</v>
      </c>
    </row>
    <row r="344" spans="2:65" s="1" customFormat="1">
      <c r="B344" s="34"/>
      <c r="D344" s="147" t="s">
        <v>253</v>
      </c>
      <c r="F344" s="148" t="s">
        <v>7030</v>
      </c>
      <c r="I344" s="149"/>
      <c r="L344" s="34"/>
      <c r="M344" s="150"/>
      <c r="T344" s="55"/>
      <c r="AT344" s="18" t="s">
        <v>253</v>
      </c>
      <c r="AU344" s="18" t="s">
        <v>21</v>
      </c>
    </row>
    <row r="345" spans="2:65" s="1" customFormat="1">
      <c r="B345" s="34"/>
      <c r="D345" s="151" t="s">
        <v>255</v>
      </c>
      <c r="F345" s="152" t="s">
        <v>7031</v>
      </c>
      <c r="I345" s="149"/>
      <c r="L345" s="34"/>
      <c r="M345" s="150"/>
      <c r="T345" s="55"/>
      <c r="AT345" s="18" t="s">
        <v>255</v>
      </c>
      <c r="AU345" s="18" t="s">
        <v>21</v>
      </c>
    </row>
    <row r="346" spans="2:65" s="12" customFormat="1">
      <c r="B346" s="153"/>
      <c r="D346" s="147" t="s">
        <v>262</v>
      </c>
      <c r="E346" s="154" t="s">
        <v>29</v>
      </c>
      <c r="F346" s="155" t="s">
        <v>7032</v>
      </c>
      <c r="H346" s="156">
        <v>2.5000000000000001E-2</v>
      </c>
      <c r="I346" s="157"/>
      <c r="L346" s="153"/>
      <c r="M346" s="158"/>
      <c r="T346" s="159"/>
      <c r="AT346" s="154" t="s">
        <v>262</v>
      </c>
      <c r="AU346" s="154" t="s">
        <v>21</v>
      </c>
      <c r="AV346" s="12" t="s">
        <v>21</v>
      </c>
      <c r="AW346" s="12" t="s">
        <v>36</v>
      </c>
      <c r="AX346" s="12" t="s">
        <v>83</v>
      </c>
      <c r="AY346" s="154" t="s">
        <v>244</v>
      </c>
    </row>
    <row r="347" spans="2:65" s="1" customFormat="1" ht="16.5" customHeight="1">
      <c r="B347" s="34"/>
      <c r="C347" s="134" t="s">
        <v>640</v>
      </c>
      <c r="D347" s="134" t="s">
        <v>246</v>
      </c>
      <c r="E347" s="135" t="s">
        <v>7033</v>
      </c>
      <c r="F347" s="136" t="s">
        <v>7034</v>
      </c>
      <c r="G347" s="137" t="s">
        <v>591</v>
      </c>
      <c r="H347" s="138">
        <v>25</v>
      </c>
      <c r="I347" s="139"/>
      <c r="J347" s="140">
        <f>ROUND(I347*H347,2)</f>
        <v>0</v>
      </c>
      <c r="K347" s="136" t="s">
        <v>250</v>
      </c>
      <c r="L347" s="34"/>
      <c r="M347" s="141" t="s">
        <v>29</v>
      </c>
      <c r="N347" s="142" t="s">
        <v>46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673</v>
      </c>
      <c r="AT347" s="145" t="s">
        <v>246</v>
      </c>
      <c r="AU347" s="145" t="s">
        <v>21</v>
      </c>
      <c r="AY347" s="18" t="s">
        <v>244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83</v>
      </c>
      <c r="BK347" s="146">
        <f>ROUND(I347*H347,2)</f>
        <v>0</v>
      </c>
      <c r="BL347" s="18" t="s">
        <v>673</v>
      </c>
      <c r="BM347" s="145" t="s">
        <v>7035</v>
      </c>
    </row>
    <row r="348" spans="2:65" s="1" customFormat="1" ht="19.5">
      <c r="B348" s="34"/>
      <c r="D348" s="147" t="s">
        <v>253</v>
      </c>
      <c r="F348" s="148" t="s">
        <v>7036</v>
      </c>
      <c r="I348" s="149"/>
      <c r="L348" s="34"/>
      <c r="M348" s="150"/>
      <c r="T348" s="55"/>
      <c r="AT348" s="18" t="s">
        <v>253</v>
      </c>
      <c r="AU348" s="18" t="s">
        <v>21</v>
      </c>
    </row>
    <row r="349" spans="2:65" s="1" customFormat="1">
      <c r="B349" s="34"/>
      <c r="D349" s="151" t="s">
        <v>255</v>
      </c>
      <c r="F349" s="152" t="s">
        <v>7037</v>
      </c>
      <c r="I349" s="149"/>
      <c r="L349" s="34"/>
      <c r="M349" s="150"/>
      <c r="T349" s="55"/>
      <c r="AT349" s="18" t="s">
        <v>255</v>
      </c>
      <c r="AU349" s="18" t="s">
        <v>21</v>
      </c>
    </row>
    <row r="350" spans="2:65" s="1" customFormat="1" ht="16.5" customHeight="1">
      <c r="B350" s="34"/>
      <c r="C350" s="134" t="s">
        <v>647</v>
      </c>
      <c r="D350" s="134" t="s">
        <v>246</v>
      </c>
      <c r="E350" s="135" t="s">
        <v>7038</v>
      </c>
      <c r="F350" s="136" t="s">
        <v>7039</v>
      </c>
      <c r="G350" s="137" t="s">
        <v>591</v>
      </c>
      <c r="H350" s="138">
        <v>25</v>
      </c>
      <c r="I350" s="139"/>
      <c r="J350" s="140">
        <f>ROUND(I350*H350,2)</f>
        <v>0</v>
      </c>
      <c r="K350" s="136" t="s">
        <v>250</v>
      </c>
      <c r="L350" s="34"/>
      <c r="M350" s="141" t="s">
        <v>29</v>
      </c>
      <c r="N350" s="142" t="s">
        <v>46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673</v>
      </c>
      <c r="AT350" s="145" t="s">
        <v>246</v>
      </c>
      <c r="AU350" s="145" t="s">
        <v>21</v>
      </c>
      <c r="AY350" s="18" t="s">
        <v>244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83</v>
      </c>
      <c r="BK350" s="146">
        <f>ROUND(I350*H350,2)</f>
        <v>0</v>
      </c>
      <c r="BL350" s="18" t="s">
        <v>673</v>
      </c>
      <c r="BM350" s="145" t="s">
        <v>7040</v>
      </c>
    </row>
    <row r="351" spans="2:65" s="1" customFormat="1" ht="19.5">
      <c r="B351" s="34"/>
      <c r="D351" s="147" t="s">
        <v>253</v>
      </c>
      <c r="F351" s="148" t="s">
        <v>7041</v>
      </c>
      <c r="I351" s="149"/>
      <c r="L351" s="34"/>
      <c r="M351" s="150"/>
      <c r="T351" s="55"/>
      <c r="AT351" s="18" t="s">
        <v>253</v>
      </c>
      <c r="AU351" s="18" t="s">
        <v>21</v>
      </c>
    </row>
    <row r="352" spans="2:65" s="1" customFormat="1">
      <c r="B352" s="34"/>
      <c r="D352" s="151" t="s">
        <v>255</v>
      </c>
      <c r="F352" s="152" t="s">
        <v>7042</v>
      </c>
      <c r="I352" s="149"/>
      <c r="L352" s="34"/>
      <c r="M352" s="150"/>
      <c r="T352" s="55"/>
      <c r="AT352" s="18" t="s">
        <v>255</v>
      </c>
      <c r="AU352" s="18" t="s">
        <v>21</v>
      </c>
    </row>
    <row r="353" spans="2:65" s="1" customFormat="1" ht="16.5" customHeight="1">
      <c r="B353" s="34"/>
      <c r="C353" s="134" t="s">
        <v>653</v>
      </c>
      <c r="D353" s="134" t="s">
        <v>246</v>
      </c>
      <c r="E353" s="135" t="s">
        <v>7043</v>
      </c>
      <c r="F353" s="136" t="s">
        <v>7044</v>
      </c>
      <c r="G353" s="137" t="s">
        <v>249</v>
      </c>
      <c r="H353" s="138">
        <v>25</v>
      </c>
      <c r="I353" s="139"/>
      <c r="J353" s="140">
        <f>ROUND(I353*H353,2)</f>
        <v>0</v>
      </c>
      <c r="K353" s="136" t="s">
        <v>250</v>
      </c>
      <c r="L353" s="34"/>
      <c r="M353" s="141" t="s">
        <v>29</v>
      </c>
      <c r="N353" s="142" t="s">
        <v>46</v>
      </c>
      <c r="P353" s="143">
        <f>O353*H353</f>
        <v>0</v>
      </c>
      <c r="Q353" s="143">
        <v>3.0000000000000001E-5</v>
      </c>
      <c r="R353" s="143">
        <f>Q353*H353</f>
        <v>7.5000000000000002E-4</v>
      </c>
      <c r="S353" s="143">
        <v>0</v>
      </c>
      <c r="T353" s="144">
        <f>S353*H353</f>
        <v>0</v>
      </c>
      <c r="AR353" s="145" t="s">
        <v>673</v>
      </c>
      <c r="AT353" s="145" t="s">
        <v>246</v>
      </c>
      <c r="AU353" s="145" t="s">
        <v>21</v>
      </c>
      <c r="AY353" s="18" t="s">
        <v>244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83</v>
      </c>
      <c r="BK353" s="146">
        <f>ROUND(I353*H353,2)</f>
        <v>0</v>
      </c>
      <c r="BL353" s="18" t="s">
        <v>673</v>
      </c>
      <c r="BM353" s="145" t="s">
        <v>7045</v>
      </c>
    </row>
    <row r="354" spans="2:65" s="1" customFormat="1">
      <c r="B354" s="34"/>
      <c r="D354" s="147" t="s">
        <v>253</v>
      </c>
      <c r="F354" s="148" t="s">
        <v>7046</v>
      </c>
      <c r="I354" s="149"/>
      <c r="L354" s="34"/>
      <c r="M354" s="150"/>
      <c r="T354" s="55"/>
      <c r="AT354" s="18" t="s">
        <v>253</v>
      </c>
      <c r="AU354" s="18" t="s">
        <v>21</v>
      </c>
    </row>
    <row r="355" spans="2:65" s="1" customFormat="1">
      <c r="B355" s="34"/>
      <c r="D355" s="151" t="s">
        <v>255</v>
      </c>
      <c r="F355" s="152" t="s">
        <v>7047</v>
      </c>
      <c r="I355" s="149"/>
      <c r="L355" s="34"/>
      <c r="M355" s="150"/>
      <c r="T355" s="55"/>
      <c r="AT355" s="18" t="s">
        <v>255</v>
      </c>
      <c r="AU355" s="18" t="s">
        <v>21</v>
      </c>
    </row>
    <row r="356" spans="2:65" s="1" customFormat="1" ht="16.5" customHeight="1">
      <c r="B356" s="34"/>
      <c r="C356" s="134" t="s">
        <v>658</v>
      </c>
      <c r="D356" s="134" t="s">
        <v>246</v>
      </c>
      <c r="E356" s="135" t="s">
        <v>7048</v>
      </c>
      <c r="F356" s="136" t="s">
        <v>7049</v>
      </c>
      <c r="G356" s="137" t="s">
        <v>591</v>
      </c>
      <c r="H356" s="138">
        <v>25</v>
      </c>
      <c r="I356" s="139"/>
      <c r="J356" s="140">
        <f>ROUND(I356*H356,2)</f>
        <v>0</v>
      </c>
      <c r="K356" s="136" t="s">
        <v>250</v>
      </c>
      <c r="L356" s="34"/>
      <c r="M356" s="141" t="s">
        <v>29</v>
      </c>
      <c r="N356" s="142" t="s">
        <v>46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673</v>
      </c>
      <c r="AT356" s="145" t="s">
        <v>246</v>
      </c>
      <c r="AU356" s="145" t="s">
        <v>21</v>
      </c>
      <c r="AY356" s="18" t="s">
        <v>244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83</v>
      </c>
      <c r="BK356" s="146">
        <f>ROUND(I356*H356,2)</f>
        <v>0</v>
      </c>
      <c r="BL356" s="18" t="s">
        <v>673</v>
      </c>
      <c r="BM356" s="145" t="s">
        <v>7050</v>
      </c>
    </row>
    <row r="357" spans="2:65" s="1" customFormat="1">
      <c r="B357" s="34"/>
      <c r="D357" s="147" t="s">
        <v>253</v>
      </c>
      <c r="F357" s="148" t="s">
        <v>7051</v>
      </c>
      <c r="I357" s="149"/>
      <c r="L357" s="34"/>
      <c r="M357" s="150"/>
      <c r="T357" s="55"/>
      <c r="AT357" s="18" t="s">
        <v>253</v>
      </c>
      <c r="AU357" s="18" t="s">
        <v>21</v>
      </c>
    </row>
    <row r="358" spans="2:65" s="1" customFormat="1">
      <c r="B358" s="34"/>
      <c r="D358" s="151" t="s">
        <v>255</v>
      </c>
      <c r="F358" s="152" t="s">
        <v>7052</v>
      </c>
      <c r="I358" s="149"/>
      <c r="L358" s="34"/>
      <c r="M358" s="150"/>
      <c r="T358" s="55"/>
      <c r="AT358" s="18" t="s">
        <v>255</v>
      </c>
      <c r="AU358" s="18" t="s">
        <v>21</v>
      </c>
    </row>
    <row r="359" spans="2:65" s="1" customFormat="1" ht="16.5" customHeight="1">
      <c r="B359" s="34"/>
      <c r="C359" s="134" t="s">
        <v>665</v>
      </c>
      <c r="D359" s="134" t="s">
        <v>246</v>
      </c>
      <c r="E359" s="135" t="s">
        <v>7053</v>
      </c>
      <c r="F359" s="136" t="s">
        <v>7054</v>
      </c>
      <c r="G359" s="137" t="s">
        <v>591</v>
      </c>
      <c r="H359" s="138">
        <v>25</v>
      </c>
      <c r="I359" s="139"/>
      <c r="J359" s="140">
        <f>ROUND(I359*H359,2)</f>
        <v>0</v>
      </c>
      <c r="K359" s="136" t="s">
        <v>250</v>
      </c>
      <c r="L359" s="34"/>
      <c r="M359" s="141" t="s">
        <v>29</v>
      </c>
      <c r="N359" s="142" t="s">
        <v>46</v>
      </c>
      <c r="P359" s="143">
        <f>O359*H359</f>
        <v>0</v>
      </c>
      <c r="Q359" s="143">
        <v>6.9999999999999994E-5</v>
      </c>
      <c r="R359" s="143">
        <f>Q359*H359</f>
        <v>1.7499999999999998E-3</v>
      </c>
      <c r="S359" s="143">
        <v>0</v>
      </c>
      <c r="T359" s="144">
        <f>S359*H359</f>
        <v>0</v>
      </c>
      <c r="AR359" s="145" t="s">
        <v>673</v>
      </c>
      <c r="AT359" s="145" t="s">
        <v>246</v>
      </c>
      <c r="AU359" s="145" t="s">
        <v>21</v>
      </c>
      <c r="AY359" s="18" t="s">
        <v>244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83</v>
      </c>
      <c r="BK359" s="146">
        <f>ROUND(I359*H359,2)</f>
        <v>0</v>
      </c>
      <c r="BL359" s="18" t="s">
        <v>673</v>
      </c>
      <c r="BM359" s="145" t="s">
        <v>7055</v>
      </c>
    </row>
    <row r="360" spans="2:65" s="1" customFormat="1">
      <c r="B360" s="34"/>
      <c r="D360" s="147" t="s">
        <v>253</v>
      </c>
      <c r="F360" s="148" t="s">
        <v>7056</v>
      </c>
      <c r="I360" s="149"/>
      <c r="L360" s="34"/>
      <c r="M360" s="150"/>
      <c r="T360" s="55"/>
      <c r="AT360" s="18" t="s">
        <v>253</v>
      </c>
      <c r="AU360" s="18" t="s">
        <v>21</v>
      </c>
    </row>
    <row r="361" spans="2:65" s="1" customFormat="1">
      <c r="B361" s="34"/>
      <c r="D361" s="151" t="s">
        <v>255</v>
      </c>
      <c r="F361" s="152" t="s">
        <v>7057</v>
      </c>
      <c r="I361" s="149"/>
      <c r="L361" s="34"/>
      <c r="M361" s="150"/>
      <c r="T361" s="55"/>
      <c r="AT361" s="18" t="s">
        <v>255</v>
      </c>
      <c r="AU361" s="18" t="s">
        <v>21</v>
      </c>
    </row>
    <row r="362" spans="2:65" s="1" customFormat="1" ht="16.5" customHeight="1">
      <c r="B362" s="34"/>
      <c r="C362" s="134" t="s">
        <v>673</v>
      </c>
      <c r="D362" s="134" t="s">
        <v>246</v>
      </c>
      <c r="E362" s="135" t="s">
        <v>7058</v>
      </c>
      <c r="F362" s="136" t="s">
        <v>7059</v>
      </c>
      <c r="G362" s="137" t="s">
        <v>591</v>
      </c>
      <c r="H362" s="138">
        <v>25</v>
      </c>
      <c r="I362" s="139"/>
      <c r="J362" s="140">
        <f>ROUND(I362*H362,2)</f>
        <v>0</v>
      </c>
      <c r="K362" s="136" t="s">
        <v>250</v>
      </c>
      <c r="L362" s="34"/>
      <c r="M362" s="141" t="s">
        <v>29</v>
      </c>
      <c r="N362" s="142" t="s">
        <v>46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673</v>
      </c>
      <c r="AT362" s="145" t="s">
        <v>246</v>
      </c>
      <c r="AU362" s="145" t="s">
        <v>21</v>
      </c>
      <c r="AY362" s="18" t="s">
        <v>244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83</v>
      </c>
      <c r="BK362" s="146">
        <f>ROUND(I362*H362,2)</f>
        <v>0</v>
      </c>
      <c r="BL362" s="18" t="s">
        <v>673</v>
      </c>
      <c r="BM362" s="145" t="s">
        <v>7060</v>
      </c>
    </row>
    <row r="363" spans="2:65" s="1" customFormat="1">
      <c r="B363" s="34"/>
      <c r="D363" s="147" t="s">
        <v>253</v>
      </c>
      <c r="F363" s="148" t="s">
        <v>7061</v>
      </c>
      <c r="I363" s="149"/>
      <c r="L363" s="34"/>
      <c r="M363" s="150"/>
      <c r="T363" s="55"/>
      <c r="AT363" s="18" t="s">
        <v>253</v>
      </c>
      <c r="AU363" s="18" t="s">
        <v>21</v>
      </c>
    </row>
    <row r="364" spans="2:65" s="1" customFormat="1">
      <c r="B364" s="34"/>
      <c r="D364" s="151" t="s">
        <v>255</v>
      </c>
      <c r="F364" s="152" t="s">
        <v>7062</v>
      </c>
      <c r="I364" s="149"/>
      <c r="L364" s="34"/>
      <c r="M364" s="150"/>
      <c r="T364" s="55"/>
      <c r="AT364" s="18" t="s">
        <v>255</v>
      </c>
      <c r="AU364" s="18" t="s">
        <v>21</v>
      </c>
    </row>
    <row r="365" spans="2:65" s="1" customFormat="1" ht="16.5" customHeight="1">
      <c r="B365" s="34"/>
      <c r="C365" s="175" t="s">
        <v>680</v>
      </c>
      <c r="D365" s="175" t="s">
        <v>373</v>
      </c>
      <c r="E365" s="176" t="s">
        <v>7063</v>
      </c>
      <c r="F365" s="177" t="s">
        <v>7064</v>
      </c>
      <c r="G365" s="178" t="s">
        <v>591</v>
      </c>
      <c r="H365" s="179">
        <v>26.25</v>
      </c>
      <c r="I365" s="180"/>
      <c r="J365" s="181">
        <f>ROUND(I365*H365,2)</f>
        <v>0</v>
      </c>
      <c r="K365" s="177" t="s">
        <v>250</v>
      </c>
      <c r="L365" s="182"/>
      <c r="M365" s="183" t="s">
        <v>29</v>
      </c>
      <c r="N365" s="184" t="s">
        <v>46</v>
      </c>
      <c r="P365" s="143">
        <f>O365*H365</f>
        <v>0</v>
      </c>
      <c r="Q365" s="143">
        <v>3.5E-4</v>
      </c>
      <c r="R365" s="143">
        <f>Q365*H365</f>
        <v>9.1874999999999995E-3</v>
      </c>
      <c r="S365" s="143">
        <v>0</v>
      </c>
      <c r="T365" s="144">
        <f>S365*H365</f>
        <v>0</v>
      </c>
      <c r="AR365" s="145" t="s">
        <v>817</v>
      </c>
      <c r="AT365" s="145" t="s">
        <v>373</v>
      </c>
      <c r="AU365" s="145" t="s">
        <v>21</v>
      </c>
      <c r="AY365" s="18" t="s">
        <v>244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83</v>
      </c>
      <c r="BK365" s="146">
        <f>ROUND(I365*H365,2)</f>
        <v>0</v>
      </c>
      <c r="BL365" s="18" t="s">
        <v>817</v>
      </c>
      <c r="BM365" s="145" t="s">
        <v>7065</v>
      </c>
    </row>
    <row r="366" spans="2:65" s="1" customFormat="1">
      <c r="B366" s="34"/>
      <c r="D366" s="147" t="s">
        <v>253</v>
      </c>
      <c r="F366" s="148" t="s">
        <v>7064</v>
      </c>
      <c r="I366" s="149"/>
      <c r="L366" s="34"/>
      <c r="M366" s="150"/>
      <c r="T366" s="55"/>
      <c r="AT366" s="18" t="s">
        <v>253</v>
      </c>
      <c r="AU366" s="18" t="s">
        <v>21</v>
      </c>
    </row>
    <row r="367" spans="2:65" s="12" customFormat="1">
      <c r="B367" s="153"/>
      <c r="D367" s="147" t="s">
        <v>262</v>
      </c>
      <c r="F367" s="155" t="s">
        <v>7066</v>
      </c>
      <c r="H367" s="156">
        <v>26.25</v>
      </c>
      <c r="I367" s="157"/>
      <c r="L367" s="153"/>
      <c r="M367" s="194"/>
      <c r="N367" s="195"/>
      <c r="O367" s="195"/>
      <c r="P367" s="195"/>
      <c r="Q367" s="195"/>
      <c r="R367" s="195"/>
      <c r="S367" s="195"/>
      <c r="T367" s="196"/>
      <c r="AT367" s="154" t="s">
        <v>262</v>
      </c>
      <c r="AU367" s="154" t="s">
        <v>21</v>
      </c>
      <c r="AV367" s="12" t="s">
        <v>21</v>
      </c>
      <c r="AW367" s="12" t="s">
        <v>4</v>
      </c>
      <c r="AX367" s="12" t="s">
        <v>83</v>
      </c>
      <c r="AY367" s="154" t="s">
        <v>244</v>
      </c>
    </row>
    <row r="368" spans="2:65" s="1" customFormat="1" ht="6.95" customHeight="1">
      <c r="B368" s="43"/>
      <c r="C368" s="44"/>
      <c r="D368" s="44"/>
      <c r="E368" s="44"/>
      <c r="F368" s="44"/>
      <c r="G368" s="44"/>
      <c r="H368" s="44"/>
      <c r="I368" s="44"/>
      <c r="J368" s="44"/>
      <c r="K368" s="44"/>
      <c r="L368" s="34"/>
    </row>
  </sheetData>
  <sheetProtection algorithmName="SHA-512" hashValue="5+uNcXpv1C1UGo4EJ3iuya5z6/F4SOOl7kGr/0F09uVfTalRfZCwlBTHKQVh7Q57ux5Sh1brtLX+xlQMabbF5A==" saltValue="9PkkxsN5D73TXujYfVoRivPA7yJfWA+DhIN2MSXYShx6hLiYBmD5uqB2l0ftGvN+7vjFaiIg/mk/eeo5KPKt+A==" spinCount="100000" sheet="1" objects="1" scenarios="1" formatColumns="0" formatRows="0" autoFilter="0"/>
  <autoFilter ref="C89:K367" xr:uid="{00000000-0009-0000-0000-000022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2200-000000000000}"/>
    <hyperlink ref="F101" r:id="rId2" xr:uid="{00000000-0004-0000-2200-000001000000}"/>
    <hyperlink ref="F107" r:id="rId3" xr:uid="{00000000-0004-0000-2200-000002000000}"/>
    <hyperlink ref="F113" r:id="rId4" xr:uid="{00000000-0004-0000-2200-000003000000}"/>
    <hyperlink ref="F119" r:id="rId5" xr:uid="{00000000-0004-0000-2200-000004000000}"/>
    <hyperlink ref="F122" r:id="rId6" xr:uid="{00000000-0004-0000-2200-000005000000}"/>
    <hyperlink ref="F135" r:id="rId7" xr:uid="{00000000-0004-0000-2200-000006000000}"/>
    <hyperlink ref="F141" r:id="rId8" xr:uid="{00000000-0004-0000-2200-000007000000}"/>
    <hyperlink ref="F145" r:id="rId9" xr:uid="{00000000-0004-0000-2200-000008000000}"/>
    <hyperlink ref="F149" r:id="rId10" xr:uid="{00000000-0004-0000-2200-000009000000}"/>
    <hyperlink ref="F155" r:id="rId11" xr:uid="{00000000-0004-0000-2200-00000A000000}"/>
    <hyperlink ref="F159" r:id="rId12" xr:uid="{00000000-0004-0000-2200-00000B000000}"/>
    <hyperlink ref="F163" r:id="rId13" xr:uid="{00000000-0004-0000-2200-00000C000000}"/>
    <hyperlink ref="F170" r:id="rId14" xr:uid="{00000000-0004-0000-2200-00000D000000}"/>
    <hyperlink ref="F179" r:id="rId15" xr:uid="{00000000-0004-0000-2200-00000E000000}"/>
    <hyperlink ref="F185" r:id="rId16" xr:uid="{00000000-0004-0000-2200-00000F000000}"/>
    <hyperlink ref="F194" r:id="rId17" xr:uid="{00000000-0004-0000-2200-000010000000}"/>
    <hyperlink ref="F197" r:id="rId18" xr:uid="{00000000-0004-0000-2200-000011000000}"/>
    <hyperlink ref="F201" r:id="rId19" xr:uid="{00000000-0004-0000-2200-000012000000}"/>
    <hyperlink ref="F207" r:id="rId20" xr:uid="{00000000-0004-0000-2200-000013000000}"/>
    <hyperlink ref="F212" r:id="rId21" xr:uid="{00000000-0004-0000-2200-000014000000}"/>
    <hyperlink ref="F217" r:id="rId22" xr:uid="{00000000-0004-0000-2200-000015000000}"/>
    <hyperlink ref="F220" r:id="rId23" xr:uid="{00000000-0004-0000-2200-000016000000}"/>
    <hyperlink ref="F224" r:id="rId24" xr:uid="{00000000-0004-0000-2200-000017000000}"/>
    <hyperlink ref="F228" r:id="rId25" xr:uid="{00000000-0004-0000-2200-000018000000}"/>
    <hyperlink ref="F236" r:id="rId26" xr:uid="{00000000-0004-0000-2200-000019000000}"/>
    <hyperlink ref="F240" r:id="rId27" xr:uid="{00000000-0004-0000-2200-00001A000000}"/>
    <hyperlink ref="F245" r:id="rId28" xr:uid="{00000000-0004-0000-2200-00001B000000}"/>
    <hyperlink ref="F249" r:id="rId29" xr:uid="{00000000-0004-0000-2200-00001C000000}"/>
    <hyperlink ref="F253" r:id="rId30" xr:uid="{00000000-0004-0000-2200-00001D000000}"/>
    <hyperlink ref="F259" r:id="rId31" xr:uid="{00000000-0004-0000-2200-00001E000000}"/>
    <hyperlink ref="F265" r:id="rId32" xr:uid="{00000000-0004-0000-2200-00001F000000}"/>
    <hyperlink ref="F269" r:id="rId33" xr:uid="{00000000-0004-0000-2200-000020000000}"/>
    <hyperlink ref="F275" r:id="rId34" xr:uid="{00000000-0004-0000-2200-000021000000}"/>
    <hyperlink ref="F279" r:id="rId35" xr:uid="{00000000-0004-0000-2200-000022000000}"/>
    <hyperlink ref="F283" r:id="rId36" xr:uid="{00000000-0004-0000-2200-000023000000}"/>
    <hyperlink ref="F287" r:id="rId37" xr:uid="{00000000-0004-0000-2200-000024000000}"/>
    <hyperlink ref="F291" r:id="rId38" xr:uid="{00000000-0004-0000-2200-000025000000}"/>
    <hyperlink ref="F295" r:id="rId39" xr:uid="{00000000-0004-0000-2200-000026000000}"/>
    <hyperlink ref="F299" r:id="rId40" xr:uid="{00000000-0004-0000-2200-000027000000}"/>
    <hyperlink ref="F304" r:id="rId41" xr:uid="{00000000-0004-0000-2200-000028000000}"/>
    <hyperlink ref="F324" r:id="rId42" xr:uid="{00000000-0004-0000-2200-000029000000}"/>
    <hyperlink ref="F345" r:id="rId43" xr:uid="{00000000-0004-0000-2200-00002A000000}"/>
    <hyperlink ref="F349" r:id="rId44" xr:uid="{00000000-0004-0000-2200-00002B000000}"/>
    <hyperlink ref="F352" r:id="rId45" xr:uid="{00000000-0004-0000-2200-00002C000000}"/>
    <hyperlink ref="F355" r:id="rId46" xr:uid="{00000000-0004-0000-2200-00002D000000}"/>
    <hyperlink ref="F358" r:id="rId47" xr:uid="{00000000-0004-0000-2200-00002E000000}"/>
    <hyperlink ref="F361" r:id="rId48" xr:uid="{00000000-0004-0000-2200-00002F000000}"/>
    <hyperlink ref="F364" r:id="rId49" xr:uid="{00000000-0004-0000-2200-00003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25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192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ht="12" customHeight="1">
      <c r="B8" s="21"/>
      <c r="D8" s="28" t="s">
        <v>210</v>
      </c>
      <c r="L8" s="21"/>
    </row>
    <row r="9" spans="2:46" s="1" customFormat="1" ht="16.5" customHeight="1">
      <c r="B9" s="34"/>
      <c r="E9" s="336" t="s">
        <v>7067</v>
      </c>
      <c r="F9" s="335"/>
      <c r="G9" s="335"/>
      <c r="H9" s="335"/>
      <c r="L9" s="34"/>
    </row>
    <row r="10" spans="2:46" s="1" customFormat="1" ht="12" customHeight="1">
      <c r="B10" s="34"/>
      <c r="D10" s="28" t="s">
        <v>2412</v>
      </c>
      <c r="L10" s="34"/>
    </row>
    <row r="11" spans="2:46" s="1" customFormat="1" ht="16.5" customHeight="1">
      <c r="B11" s="34"/>
      <c r="E11" s="310" t="s">
        <v>7068</v>
      </c>
      <c r="F11" s="335"/>
      <c r="G11" s="335"/>
      <c r="H11" s="335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ROUND(J88,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ROUND((SUM(BE88:BE256)),  2)</f>
        <v>0</v>
      </c>
      <c r="I35" s="96">
        <v>0.21</v>
      </c>
      <c r="J35" s="85">
        <f>ROUND(((SUM(BE88:BE256))*I35),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ROUND((SUM(BF88:BF256)),  2)</f>
        <v>0</v>
      </c>
      <c r="I36" s="96">
        <v>0.15</v>
      </c>
      <c r="J36" s="85">
        <f>ROUND(((SUM(BF88:BF256))*I36),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ROUND((SUM(BG88:BG256)),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ROUND((SUM(BH88:BH256)),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ROUND((SUM(BI88:BI256)),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7067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040.61.1.1 - Výsadba náhradních porostů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J88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J89</f>
        <v>0</v>
      </c>
      <c r="L64" s="106"/>
    </row>
    <row r="65" spans="2:12" s="9" customFormat="1" ht="19.899999999999999" customHeight="1">
      <c r="B65" s="110"/>
      <c r="D65" s="111" t="s">
        <v>217</v>
      </c>
      <c r="E65" s="112"/>
      <c r="F65" s="112"/>
      <c r="G65" s="112"/>
      <c r="H65" s="112"/>
      <c r="I65" s="112"/>
      <c r="J65" s="113">
        <f>J90</f>
        <v>0</v>
      </c>
      <c r="L65" s="110"/>
    </row>
    <row r="66" spans="2:12" s="9" customFormat="1" ht="14.85" customHeight="1">
      <c r="B66" s="110"/>
      <c r="D66" s="111" t="s">
        <v>7069</v>
      </c>
      <c r="E66" s="112"/>
      <c r="F66" s="112"/>
      <c r="G66" s="112"/>
      <c r="H66" s="112"/>
      <c r="I66" s="112"/>
      <c r="J66" s="113">
        <f>J91</f>
        <v>0</v>
      </c>
      <c r="L66" s="110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229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36" t="str">
        <f>E7</f>
        <v>Opatření Zátor-Loučky, OHO, Dílčí stavba 02.040 Opatření v úseku Zátor - Loučky</v>
      </c>
      <c r="F76" s="337"/>
      <c r="G76" s="337"/>
      <c r="H76" s="337"/>
      <c r="L76" s="34"/>
    </row>
    <row r="77" spans="2:12" ht="12" customHeight="1">
      <c r="B77" s="21"/>
      <c r="C77" s="28" t="s">
        <v>210</v>
      </c>
      <c r="L77" s="21"/>
    </row>
    <row r="78" spans="2:12" s="1" customFormat="1" ht="16.5" customHeight="1">
      <c r="B78" s="34"/>
      <c r="E78" s="336" t="s">
        <v>7067</v>
      </c>
      <c r="F78" s="335"/>
      <c r="G78" s="335"/>
      <c r="H78" s="335"/>
      <c r="L78" s="34"/>
    </row>
    <row r="79" spans="2:12" s="1" customFormat="1" ht="12" customHeight="1">
      <c r="B79" s="34"/>
      <c r="C79" s="28" t="s">
        <v>2412</v>
      </c>
      <c r="L79" s="34"/>
    </row>
    <row r="80" spans="2:12" s="1" customFormat="1" ht="16.5" customHeight="1">
      <c r="B80" s="34"/>
      <c r="E80" s="310" t="str">
        <f>E11</f>
        <v>040.61.1.1 - Výsadba náhradních porostů</v>
      </c>
      <c r="F80" s="335"/>
      <c r="G80" s="335"/>
      <c r="H80" s="335"/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F14</f>
        <v>Zátor</v>
      </c>
      <c r="I82" s="28" t="s">
        <v>24</v>
      </c>
      <c r="J82" s="51">
        <f>IF(J14="","",J14)</f>
        <v>45897</v>
      </c>
      <c r="L82" s="34"/>
    </row>
    <row r="83" spans="2:65" s="1" customFormat="1" ht="6.95" customHeight="1">
      <c r="B83" s="34"/>
      <c r="L83" s="34"/>
    </row>
    <row r="84" spans="2:65" s="1" customFormat="1" ht="15.2" customHeight="1">
      <c r="B84" s="34"/>
      <c r="C84" s="28" t="s">
        <v>27</v>
      </c>
      <c r="F84" s="26" t="str">
        <f>E17</f>
        <v>Povodí Odry, státní podnik</v>
      </c>
      <c r="I84" s="28" t="s">
        <v>34</v>
      </c>
      <c r="J84" s="32" t="str">
        <f>E23</f>
        <v>AQUATIS, a.s.</v>
      </c>
      <c r="L84" s="34"/>
    </row>
    <row r="85" spans="2:65" s="1" customFormat="1" ht="25.7" customHeight="1">
      <c r="B85" s="34"/>
      <c r="C85" s="28" t="s">
        <v>32</v>
      </c>
      <c r="F85" s="26" t="str">
        <f>IF(E20="","",E20)</f>
        <v>Vyplň údaj</v>
      </c>
      <c r="I85" s="28" t="s">
        <v>37</v>
      </c>
      <c r="J85" s="32" t="str">
        <f>E26</f>
        <v>Ing. Michal Jendruščák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4"/>
      <c r="C87" s="115" t="s">
        <v>230</v>
      </c>
      <c r="D87" s="116" t="s">
        <v>60</v>
      </c>
      <c r="E87" s="116" t="s">
        <v>56</v>
      </c>
      <c r="F87" s="116" t="s">
        <v>57</v>
      </c>
      <c r="G87" s="116" t="s">
        <v>231</v>
      </c>
      <c r="H87" s="116" t="s">
        <v>232</v>
      </c>
      <c r="I87" s="116" t="s">
        <v>233</v>
      </c>
      <c r="J87" s="116" t="s">
        <v>214</v>
      </c>
      <c r="K87" s="117" t="s">
        <v>234</v>
      </c>
      <c r="L87" s="114"/>
      <c r="M87" s="58" t="s">
        <v>29</v>
      </c>
      <c r="N87" s="59" t="s">
        <v>45</v>
      </c>
      <c r="O87" s="59" t="s">
        <v>235</v>
      </c>
      <c r="P87" s="59" t="s">
        <v>236</v>
      </c>
      <c r="Q87" s="59" t="s">
        <v>237</v>
      </c>
      <c r="R87" s="59" t="s">
        <v>238</v>
      </c>
      <c r="S87" s="59" t="s">
        <v>239</v>
      </c>
      <c r="T87" s="60" t="s">
        <v>240</v>
      </c>
    </row>
    <row r="88" spans="2:65" s="1" customFormat="1" ht="22.9" customHeight="1">
      <c r="B88" s="34"/>
      <c r="C88" s="63" t="s">
        <v>241</v>
      </c>
      <c r="J88" s="118">
        <f>BK88</f>
        <v>0</v>
      </c>
      <c r="L88" s="34"/>
      <c r="M88" s="61"/>
      <c r="N88" s="52"/>
      <c r="O88" s="52"/>
      <c r="P88" s="119">
        <f>P89</f>
        <v>0</v>
      </c>
      <c r="Q88" s="52"/>
      <c r="R88" s="119">
        <f>R89</f>
        <v>15.9173828</v>
      </c>
      <c r="S88" s="52"/>
      <c r="T88" s="120">
        <f>T89</f>
        <v>0</v>
      </c>
      <c r="AT88" s="18" t="s">
        <v>74</v>
      </c>
      <c r="AU88" s="18" t="s">
        <v>215</v>
      </c>
      <c r="BK88" s="121">
        <f>BK89</f>
        <v>0</v>
      </c>
    </row>
    <row r="89" spans="2:65" s="11" customFormat="1" ht="25.9" customHeight="1">
      <c r="B89" s="122"/>
      <c r="D89" s="123" t="s">
        <v>74</v>
      </c>
      <c r="E89" s="124" t="s">
        <v>242</v>
      </c>
      <c r="F89" s="124" t="s">
        <v>243</v>
      </c>
      <c r="I89" s="125"/>
      <c r="J89" s="126">
        <f>BK89</f>
        <v>0</v>
      </c>
      <c r="L89" s="122"/>
      <c r="M89" s="127"/>
      <c r="P89" s="128">
        <f>P90</f>
        <v>0</v>
      </c>
      <c r="R89" s="128">
        <f>R90</f>
        <v>15.9173828</v>
      </c>
      <c r="T89" s="129">
        <f>T90</f>
        <v>0</v>
      </c>
      <c r="AR89" s="123" t="s">
        <v>83</v>
      </c>
      <c r="AT89" s="130" t="s">
        <v>74</v>
      </c>
      <c r="AU89" s="130" t="s">
        <v>75</v>
      </c>
      <c r="AY89" s="123" t="s">
        <v>244</v>
      </c>
      <c r="BK89" s="131">
        <f>BK90</f>
        <v>0</v>
      </c>
    </row>
    <row r="90" spans="2:65" s="11" customFormat="1" ht="22.9" customHeight="1">
      <c r="B90" s="122"/>
      <c r="D90" s="123" t="s">
        <v>74</v>
      </c>
      <c r="E90" s="132" t="s">
        <v>83</v>
      </c>
      <c r="F90" s="132" t="s">
        <v>245</v>
      </c>
      <c r="I90" s="125"/>
      <c r="J90" s="133">
        <f>BK90</f>
        <v>0</v>
      </c>
      <c r="L90" s="122"/>
      <c r="M90" s="127"/>
      <c r="P90" s="128">
        <f>P91</f>
        <v>0</v>
      </c>
      <c r="R90" s="128">
        <f>R91</f>
        <v>15.9173828</v>
      </c>
      <c r="T90" s="129">
        <f>T91</f>
        <v>0</v>
      </c>
      <c r="AR90" s="123" t="s">
        <v>83</v>
      </c>
      <c r="AT90" s="130" t="s">
        <v>74</v>
      </c>
      <c r="AU90" s="130" t="s">
        <v>83</v>
      </c>
      <c r="AY90" s="123" t="s">
        <v>244</v>
      </c>
      <c r="BK90" s="131">
        <f>BK91</f>
        <v>0</v>
      </c>
    </row>
    <row r="91" spans="2:65" s="11" customFormat="1" ht="20.85" customHeight="1">
      <c r="B91" s="122"/>
      <c r="D91" s="123" t="s">
        <v>74</v>
      </c>
      <c r="E91" s="132" t="s">
        <v>372</v>
      </c>
      <c r="F91" s="132" t="s">
        <v>7070</v>
      </c>
      <c r="I91" s="125"/>
      <c r="J91" s="133">
        <f>BK91</f>
        <v>0</v>
      </c>
      <c r="L91" s="122"/>
      <c r="M91" s="127"/>
      <c r="P91" s="128">
        <f>SUM(P92:P256)</f>
        <v>0</v>
      </c>
      <c r="R91" s="128">
        <f>SUM(R92:R256)</f>
        <v>15.9173828</v>
      </c>
      <c r="T91" s="129">
        <f>SUM(T92:T256)</f>
        <v>0</v>
      </c>
      <c r="AR91" s="123" t="s">
        <v>83</v>
      </c>
      <c r="AT91" s="130" t="s">
        <v>74</v>
      </c>
      <c r="AU91" s="130" t="s">
        <v>21</v>
      </c>
      <c r="AY91" s="123" t="s">
        <v>244</v>
      </c>
      <c r="BK91" s="131">
        <f>SUM(BK92:BK256)</f>
        <v>0</v>
      </c>
    </row>
    <row r="92" spans="2:65" s="1" customFormat="1" ht="16.5" customHeight="1">
      <c r="B92" s="34"/>
      <c r="C92" s="134" t="s">
        <v>279</v>
      </c>
      <c r="D92" s="134" t="s">
        <v>246</v>
      </c>
      <c r="E92" s="135" t="s">
        <v>7071</v>
      </c>
      <c r="F92" s="136" t="s">
        <v>7072</v>
      </c>
      <c r="G92" s="137" t="s">
        <v>249</v>
      </c>
      <c r="H92" s="138">
        <v>12146</v>
      </c>
      <c r="I92" s="139"/>
      <c r="J92" s="140">
        <f>ROUND(I92*H92,2)</f>
        <v>0</v>
      </c>
      <c r="K92" s="136" t="s">
        <v>250</v>
      </c>
      <c r="L92" s="34"/>
      <c r="M92" s="141" t="s">
        <v>29</v>
      </c>
      <c r="N92" s="142" t="s">
        <v>46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251</v>
      </c>
      <c r="AT92" s="145" t="s">
        <v>246</v>
      </c>
      <c r="AU92" s="145" t="s">
        <v>264</v>
      </c>
      <c r="AY92" s="18" t="s">
        <v>244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83</v>
      </c>
      <c r="BK92" s="146">
        <f>ROUND(I92*H92,2)</f>
        <v>0</v>
      </c>
      <c r="BL92" s="18" t="s">
        <v>251</v>
      </c>
      <c r="BM92" s="145" t="s">
        <v>7073</v>
      </c>
    </row>
    <row r="93" spans="2:65" s="1" customFormat="1">
      <c r="B93" s="34"/>
      <c r="D93" s="147" t="s">
        <v>253</v>
      </c>
      <c r="F93" s="148" t="s">
        <v>7074</v>
      </c>
      <c r="I93" s="149"/>
      <c r="L93" s="34"/>
      <c r="M93" s="150"/>
      <c r="T93" s="55"/>
      <c r="AT93" s="18" t="s">
        <v>253</v>
      </c>
      <c r="AU93" s="18" t="s">
        <v>264</v>
      </c>
    </row>
    <row r="94" spans="2:65" s="1" customFormat="1">
      <c r="B94" s="34"/>
      <c r="D94" s="151" t="s">
        <v>255</v>
      </c>
      <c r="F94" s="152" t="s">
        <v>7075</v>
      </c>
      <c r="I94" s="149"/>
      <c r="L94" s="34"/>
      <c r="M94" s="150"/>
      <c r="T94" s="55"/>
      <c r="AT94" s="18" t="s">
        <v>255</v>
      </c>
      <c r="AU94" s="18" t="s">
        <v>264</v>
      </c>
    </row>
    <row r="95" spans="2:65" s="15" customFormat="1">
      <c r="B95" s="188"/>
      <c r="D95" s="147" t="s">
        <v>262</v>
      </c>
      <c r="E95" s="189" t="s">
        <v>29</v>
      </c>
      <c r="F95" s="190" t="s">
        <v>7076</v>
      </c>
      <c r="H95" s="189" t="s">
        <v>29</v>
      </c>
      <c r="I95" s="191"/>
      <c r="L95" s="188"/>
      <c r="M95" s="192"/>
      <c r="T95" s="193"/>
      <c r="AT95" s="189" t="s">
        <v>262</v>
      </c>
      <c r="AU95" s="189" t="s">
        <v>264</v>
      </c>
      <c r="AV95" s="15" t="s">
        <v>83</v>
      </c>
      <c r="AW95" s="15" t="s">
        <v>36</v>
      </c>
      <c r="AX95" s="15" t="s">
        <v>75</v>
      </c>
      <c r="AY95" s="189" t="s">
        <v>244</v>
      </c>
    </row>
    <row r="96" spans="2:65" s="12" customFormat="1">
      <c r="B96" s="153"/>
      <c r="D96" s="147" t="s">
        <v>262</v>
      </c>
      <c r="E96" s="154" t="s">
        <v>29</v>
      </c>
      <c r="F96" s="155" t="s">
        <v>7077</v>
      </c>
      <c r="H96" s="156">
        <v>1069</v>
      </c>
      <c r="I96" s="157"/>
      <c r="L96" s="153"/>
      <c r="M96" s="158"/>
      <c r="T96" s="159"/>
      <c r="AT96" s="154" t="s">
        <v>262</v>
      </c>
      <c r="AU96" s="154" t="s">
        <v>264</v>
      </c>
      <c r="AV96" s="12" t="s">
        <v>21</v>
      </c>
      <c r="AW96" s="12" t="s">
        <v>36</v>
      </c>
      <c r="AX96" s="12" t="s">
        <v>75</v>
      </c>
      <c r="AY96" s="154" t="s">
        <v>244</v>
      </c>
    </row>
    <row r="97" spans="2:65" s="12" customFormat="1">
      <c r="B97" s="153"/>
      <c r="D97" s="147" t="s">
        <v>262</v>
      </c>
      <c r="E97" s="154" t="s">
        <v>29</v>
      </c>
      <c r="F97" s="155" t="s">
        <v>7078</v>
      </c>
      <c r="H97" s="156">
        <v>7809</v>
      </c>
      <c r="I97" s="157"/>
      <c r="L97" s="153"/>
      <c r="M97" s="158"/>
      <c r="T97" s="159"/>
      <c r="AT97" s="154" t="s">
        <v>262</v>
      </c>
      <c r="AU97" s="154" t="s">
        <v>264</v>
      </c>
      <c r="AV97" s="12" t="s">
        <v>21</v>
      </c>
      <c r="AW97" s="12" t="s">
        <v>36</v>
      </c>
      <c r="AX97" s="12" t="s">
        <v>75</v>
      </c>
      <c r="AY97" s="154" t="s">
        <v>244</v>
      </c>
    </row>
    <row r="98" spans="2:65" s="12" customFormat="1">
      <c r="B98" s="153"/>
      <c r="D98" s="147" t="s">
        <v>262</v>
      </c>
      <c r="E98" s="154" t="s">
        <v>29</v>
      </c>
      <c r="F98" s="155" t="s">
        <v>7079</v>
      </c>
      <c r="H98" s="156">
        <v>3268</v>
      </c>
      <c r="I98" s="157"/>
      <c r="L98" s="153"/>
      <c r="M98" s="158"/>
      <c r="T98" s="159"/>
      <c r="AT98" s="154" t="s">
        <v>262</v>
      </c>
      <c r="AU98" s="154" t="s">
        <v>264</v>
      </c>
      <c r="AV98" s="12" t="s">
        <v>21</v>
      </c>
      <c r="AW98" s="12" t="s">
        <v>36</v>
      </c>
      <c r="AX98" s="12" t="s">
        <v>75</v>
      </c>
      <c r="AY98" s="154" t="s">
        <v>244</v>
      </c>
    </row>
    <row r="99" spans="2:65" s="13" customFormat="1">
      <c r="B99" s="160"/>
      <c r="D99" s="147" t="s">
        <v>262</v>
      </c>
      <c r="E99" s="161" t="s">
        <v>29</v>
      </c>
      <c r="F99" s="162" t="s">
        <v>271</v>
      </c>
      <c r="H99" s="163">
        <v>12146</v>
      </c>
      <c r="I99" s="164"/>
      <c r="L99" s="160"/>
      <c r="M99" s="165"/>
      <c r="T99" s="166"/>
      <c r="AT99" s="161" t="s">
        <v>262</v>
      </c>
      <c r="AU99" s="161" t="s">
        <v>264</v>
      </c>
      <c r="AV99" s="13" t="s">
        <v>251</v>
      </c>
      <c r="AW99" s="13" t="s">
        <v>36</v>
      </c>
      <c r="AX99" s="13" t="s">
        <v>83</v>
      </c>
      <c r="AY99" s="161" t="s">
        <v>244</v>
      </c>
    </row>
    <row r="100" spans="2:65" s="1" customFormat="1" ht="16.5" customHeight="1">
      <c r="B100" s="34"/>
      <c r="C100" s="134" t="s">
        <v>264</v>
      </c>
      <c r="D100" s="134" t="s">
        <v>246</v>
      </c>
      <c r="E100" s="135" t="s">
        <v>7080</v>
      </c>
      <c r="F100" s="136" t="s">
        <v>7081</v>
      </c>
      <c r="G100" s="137" t="s">
        <v>249</v>
      </c>
      <c r="H100" s="138">
        <v>8097.3339999999998</v>
      </c>
      <c r="I100" s="139"/>
      <c r="J100" s="140">
        <f>ROUND(I100*H100,2)</f>
        <v>0</v>
      </c>
      <c r="K100" s="136" t="s">
        <v>250</v>
      </c>
      <c r="L100" s="34"/>
      <c r="M100" s="141" t="s">
        <v>29</v>
      </c>
      <c r="N100" s="142" t="s">
        <v>46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251</v>
      </c>
      <c r="AT100" s="145" t="s">
        <v>246</v>
      </c>
      <c r="AU100" s="145" t="s">
        <v>264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7082</v>
      </c>
    </row>
    <row r="101" spans="2:65" s="1" customFormat="1">
      <c r="B101" s="34"/>
      <c r="D101" s="147" t="s">
        <v>253</v>
      </c>
      <c r="F101" s="148" t="s">
        <v>7083</v>
      </c>
      <c r="I101" s="149"/>
      <c r="L101" s="34"/>
      <c r="M101" s="150"/>
      <c r="T101" s="55"/>
      <c r="AT101" s="18" t="s">
        <v>253</v>
      </c>
      <c r="AU101" s="18" t="s">
        <v>264</v>
      </c>
    </row>
    <row r="102" spans="2:65" s="1" customFormat="1">
      <c r="B102" s="34"/>
      <c r="D102" s="151" t="s">
        <v>255</v>
      </c>
      <c r="F102" s="152" t="s">
        <v>7084</v>
      </c>
      <c r="I102" s="149"/>
      <c r="L102" s="34"/>
      <c r="M102" s="150"/>
      <c r="T102" s="55"/>
      <c r="AT102" s="18" t="s">
        <v>255</v>
      </c>
      <c r="AU102" s="18" t="s">
        <v>264</v>
      </c>
    </row>
    <row r="103" spans="2:65" s="15" customFormat="1">
      <c r="B103" s="188"/>
      <c r="D103" s="147" t="s">
        <v>262</v>
      </c>
      <c r="E103" s="189" t="s">
        <v>29</v>
      </c>
      <c r="F103" s="190" t="s">
        <v>7085</v>
      </c>
      <c r="H103" s="189" t="s">
        <v>29</v>
      </c>
      <c r="I103" s="191"/>
      <c r="L103" s="188"/>
      <c r="M103" s="192"/>
      <c r="T103" s="193"/>
      <c r="AT103" s="189" t="s">
        <v>262</v>
      </c>
      <c r="AU103" s="189" t="s">
        <v>264</v>
      </c>
      <c r="AV103" s="15" t="s">
        <v>83</v>
      </c>
      <c r="AW103" s="15" t="s">
        <v>36</v>
      </c>
      <c r="AX103" s="15" t="s">
        <v>75</v>
      </c>
      <c r="AY103" s="189" t="s">
        <v>244</v>
      </c>
    </row>
    <row r="104" spans="2:65" s="12" customFormat="1">
      <c r="B104" s="153"/>
      <c r="D104" s="147" t="s">
        <v>262</v>
      </c>
      <c r="E104" s="154" t="s">
        <v>29</v>
      </c>
      <c r="F104" s="155" t="s">
        <v>7086</v>
      </c>
      <c r="H104" s="156">
        <v>712.66700000000003</v>
      </c>
      <c r="I104" s="157"/>
      <c r="L104" s="153"/>
      <c r="M104" s="158"/>
      <c r="T104" s="159"/>
      <c r="AT104" s="154" t="s">
        <v>262</v>
      </c>
      <c r="AU104" s="154" t="s">
        <v>264</v>
      </c>
      <c r="AV104" s="12" t="s">
        <v>21</v>
      </c>
      <c r="AW104" s="12" t="s">
        <v>36</v>
      </c>
      <c r="AX104" s="12" t="s">
        <v>75</v>
      </c>
      <c r="AY104" s="154" t="s">
        <v>244</v>
      </c>
    </row>
    <row r="105" spans="2:65" s="12" customFormat="1">
      <c r="B105" s="153"/>
      <c r="D105" s="147" t="s">
        <v>262</v>
      </c>
      <c r="E105" s="154" t="s">
        <v>29</v>
      </c>
      <c r="F105" s="155" t="s">
        <v>7087</v>
      </c>
      <c r="H105" s="156">
        <v>5206</v>
      </c>
      <c r="I105" s="157"/>
      <c r="L105" s="153"/>
      <c r="M105" s="158"/>
      <c r="T105" s="159"/>
      <c r="AT105" s="154" t="s">
        <v>262</v>
      </c>
      <c r="AU105" s="154" t="s">
        <v>264</v>
      </c>
      <c r="AV105" s="12" t="s">
        <v>21</v>
      </c>
      <c r="AW105" s="12" t="s">
        <v>36</v>
      </c>
      <c r="AX105" s="12" t="s">
        <v>75</v>
      </c>
      <c r="AY105" s="154" t="s">
        <v>244</v>
      </c>
    </row>
    <row r="106" spans="2:65" s="12" customFormat="1">
      <c r="B106" s="153"/>
      <c r="D106" s="147" t="s">
        <v>262</v>
      </c>
      <c r="E106" s="154" t="s">
        <v>29</v>
      </c>
      <c r="F106" s="155" t="s">
        <v>7088</v>
      </c>
      <c r="H106" s="156">
        <v>2178.6669999999999</v>
      </c>
      <c r="I106" s="157"/>
      <c r="L106" s="153"/>
      <c r="M106" s="158"/>
      <c r="T106" s="159"/>
      <c r="AT106" s="154" t="s">
        <v>262</v>
      </c>
      <c r="AU106" s="154" t="s">
        <v>264</v>
      </c>
      <c r="AV106" s="12" t="s">
        <v>21</v>
      </c>
      <c r="AW106" s="12" t="s">
        <v>36</v>
      </c>
      <c r="AX106" s="12" t="s">
        <v>75</v>
      </c>
      <c r="AY106" s="154" t="s">
        <v>244</v>
      </c>
    </row>
    <row r="107" spans="2:65" s="13" customFormat="1">
      <c r="B107" s="160"/>
      <c r="D107" s="147" t="s">
        <v>262</v>
      </c>
      <c r="E107" s="161" t="s">
        <v>29</v>
      </c>
      <c r="F107" s="162" t="s">
        <v>271</v>
      </c>
      <c r="H107" s="163">
        <v>8097.3339999999998</v>
      </c>
      <c r="I107" s="164"/>
      <c r="L107" s="160"/>
      <c r="M107" s="165"/>
      <c r="T107" s="166"/>
      <c r="AT107" s="161" t="s">
        <v>262</v>
      </c>
      <c r="AU107" s="161" t="s">
        <v>264</v>
      </c>
      <c r="AV107" s="13" t="s">
        <v>251</v>
      </c>
      <c r="AW107" s="13" t="s">
        <v>36</v>
      </c>
      <c r="AX107" s="13" t="s">
        <v>83</v>
      </c>
      <c r="AY107" s="161" t="s">
        <v>244</v>
      </c>
    </row>
    <row r="108" spans="2:65" s="1" customFormat="1" ht="16.5" customHeight="1">
      <c r="B108" s="34"/>
      <c r="C108" s="175" t="s">
        <v>251</v>
      </c>
      <c r="D108" s="175" t="s">
        <v>373</v>
      </c>
      <c r="E108" s="176" t="s">
        <v>5616</v>
      </c>
      <c r="F108" s="177" t="s">
        <v>5617</v>
      </c>
      <c r="G108" s="178" t="s">
        <v>464</v>
      </c>
      <c r="H108" s="179">
        <v>134.95599999999999</v>
      </c>
      <c r="I108" s="180"/>
      <c r="J108" s="181">
        <f>ROUND(I108*H108,2)</f>
        <v>0</v>
      </c>
      <c r="K108" s="177" t="s">
        <v>250</v>
      </c>
      <c r="L108" s="182"/>
      <c r="M108" s="183" t="s">
        <v>29</v>
      </c>
      <c r="N108" s="184" t="s">
        <v>46</v>
      </c>
      <c r="P108" s="143">
        <f>O108*H108</f>
        <v>0</v>
      </c>
      <c r="Q108" s="143">
        <v>1E-3</v>
      </c>
      <c r="R108" s="143">
        <f>Q108*H108</f>
        <v>0.13495599999999999</v>
      </c>
      <c r="S108" s="143">
        <v>0</v>
      </c>
      <c r="T108" s="144">
        <f>S108*H108</f>
        <v>0</v>
      </c>
      <c r="AR108" s="145" t="s">
        <v>300</v>
      </c>
      <c r="AT108" s="145" t="s">
        <v>373</v>
      </c>
      <c r="AU108" s="145" t="s">
        <v>264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7089</v>
      </c>
    </row>
    <row r="109" spans="2:65" s="1" customFormat="1">
      <c r="B109" s="34"/>
      <c r="D109" s="147" t="s">
        <v>253</v>
      </c>
      <c r="F109" s="148" t="s">
        <v>5617</v>
      </c>
      <c r="I109" s="149"/>
      <c r="L109" s="34"/>
      <c r="M109" s="150"/>
      <c r="T109" s="55"/>
      <c r="AT109" s="18" t="s">
        <v>253</v>
      </c>
      <c r="AU109" s="18" t="s">
        <v>264</v>
      </c>
    </row>
    <row r="110" spans="2:65" s="12" customFormat="1">
      <c r="B110" s="153"/>
      <c r="D110" s="147" t="s">
        <v>262</v>
      </c>
      <c r="E110" s="154" t="s">
        <v>29</v>
      </c>
      <c r="F110" s="155" t="s">
        <v>7090</v>
      </c>
      <c r="H110" s="156">
        <v>134.95599999999999</v>
      </c>
      <c r="I110" s="157"/>
      <c r="L110" s="153"/>
      <c r="M110" s="158"/>
      <c r="T110" s="159"/>
      <c r="AT110" s="154" t="s">
        <v>262</v>
      </c>
      <c r="AU110" s="154" t="s">
        <v>264</v>
      </c>
      <c r="AV110" s="12" t="s">
        <v>21</v>
      </c>
      <c r="AW110" s="12" t="s">
        <v>36</v>
      </c>
      <c r="AX110" s="12" t="s">
        <v>83</v>
      </c>
      <c r="AY110" s="154" t="s">
        <v>244</v>
      </c>
    </row>
    <row r="111" spans="2:65" s="1" customFormat="1" ht="21.75" customHeight="1">
      <c r="B111" s="34"/>
      <c r="C111" s="134" t="s">
        <v>307</v>
      </c>
      <c r="D111" s="134" t="s">
        <v>246</v>
      </c>
      <c r="E111" s="135" t="s">
        <v>7091</v>
      </c>
      <c r="F111" s="136" t="s">
        <v>7092</v>
      </c>
      <c r="G111" s="137" t="s">
        <v>507</v>
      </c>
      <c r="H111" s="138">
        <v>1591</v>
      </c>
      <c r="I111" s="139"/>
      <c r="J111" s="140">
        <f>ROUND(I111*H111,2)</f>
        <v>0</v>
      </c>
      <c r="K111" s="136" t="s">
        <v>250</v>
      </c>
      <c r="L111" s="34"/>
      <c r="M111" s="141" t="s">
        <v>29</v>
      </c>
      <c r="N111" s="142" t="s">
        <v>46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251</v>
      </c>
      <c r="AT111" s="145" t="s">
        <v>246</v>
      </c>
      <c r="AU111" s="145" t="s">
        <v>264</v>
      </c>
      <c r="AY111" s="18" t="s">
        <v>244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83</v>
      </c>
      <c r="BK111" s="146">
        <f>ROUND(I111*H111,2)</f>
        <v>0</v>
      </c>
      <c r="BL111" s="18" t="s">
        <v>251</v>
      </c>
      <c r="BM111" s="145" t="s">
        <v>7093</v>
      </c>
    </row>
    <row r="112" spans="2:65" s="1" customFormat="1" ht="19.5">
      <c r="B112" s="34"/>
      <c r="D112" s="147" t="s">
        <v>253</v>
      </c>
      <c r="F112" s="148" t="s">
        <v>7094</v>
      </c>
      <c r="I112" s="149"/>
      <c r="L112" s="34"/>
      <c r="M112" s="150"/>
      <c r="T112" s="55"/>
      <c r="AT112" s="18" t="s">
        <v>253</v>
      </c>
      <c r="AU112" s="18" t="s">
        <v>264</v>
      </c>
    </row>
    <row r="113" spans="2:65" s="1" customFormat="1">
      <c r="B113" s="34"/>
      <c r="D113" s="151" t="s">
        <v>255</v>
      </c>
      <c r="F113" s="152" t="s">
        <v>7095</v>
      </c>
      <c r="I113" s="149"/>
      <c r="L113" s="34"/>
      <c r="M113" s="150"/>
      <c r="T113" s="55"/>
      <c r="AT113" s="18" t="s">
        <v>255</v>
      </c>
      <c r="AU113" s="18" t="s">
        <v>264</v>
      </c>
    </row>
    <row r="114" spans="2:65" s="12" customFormat="1">
      <c r="B114" s="153"/>
      <c r="D114" s="147" t="s">
        <v>262</v>
      </c>
      <c r="E114" s="154" t="s">
        <v>29</v>
      </c>
      <c r="F114" s="155" t="s">
        <v>7096</v>
      </c>
      <c r="H114" s="156">
        <v>1591</v>
      </c>
      <c r="I114" s="157"/>
      <c r="L114" s="153"/>
      <c r="M114" s="158"/>
      <c r="T114" s="159"/>
      <c r="AT114" s="154" t="s">
        <v>262</v>
      </c>
      <c r="AU114" s="154" t="s">
        <v>264</v>
      </c>
      <c r="AV114" s="12" t="s">
        <v>21</v>
      </c>
      <c r="AW114" s="12" t="s">
        <v>36</v>
      </c>
      <c r="AX114" s="12" t="s">
        <v>83</v>
      </c>
      <c r="AY114" s="154" t="s">
        <v>244</v>
      </c>
    </row>
    <row r="115" spans="2:65" s="1" customFormat="1" ht="21.75" customHeight="1">
      <c r="B115" s="34"/>
      <c r="C115" s="134" t="s">
        <v>300</v>
      </c>
      <c r="D115" s="134" t="s">
        <v>246</v>
      </c>
      <c r="E115" s="135" t="s">
        <v>7097</v>
      </c>
      <c r="F115" s="136" t="s">
        <v>7098</v>
      </c>
      <c r="G115" s="137" t="s">
        <v>507</v>
      </c>
      <c r="H115" s="138">
        <v>67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264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7099</v>
      </c>
    </row>
    <row r="116" spans="2:65" s="1" customFormat="1" ht="19.5">
      <c r="B116" s="34"/>
      <c r="D116" s="147" t="s">
        <v>253</v>
      </c>
      <c r="F116" s="148" t="s">
        <v>7100</v>
      </c>
      <c r="I116" s="149"/>
      <c r="L116" s="34"/>
      <c r="M116" s="150"/>
      <c r="T116" s="55"/>
      <c r="AT116" s="18" t="s">
        <v>253</v>
      </c>
      <c r="AU116" s="18" t="s">
        <v>264</v>
      </c>
    </row>
    <row r="117" spans="2:65" s="1" customFormat="1">
      <c r="B117" s="34"/>
      <c r="D117" s="151" t="s">
        <v>255</v>
      </c>
      <c r="F117" s="152" t="s">
        <v>7101</v>
      </c>
      <c r="I117" s="149"/>
      <c r="L117" s="34"/>
      <c r="M117" s="150"/>
      <c r="T117" s="55"/>
      <c r="AT117" s="18" t="s">
        <v>255</v>
      </c>
      <c r="AU117" s="18" t="s">
        <v>264</v>
      </c>
    </row>
    <row r="118" spans="2:65" s="12" customFormat="1">
      <c r="B118" s="153"/>
      <c r="D118" s="147" t="s">
        <v>262</v>
      </c>
      <c r="E118" s="154" t="s">
        <v>29</v>
      </c>
      <c r="F118" s="155" t="s">
        <v>7102</v>
      </c>
      <c r="H118" s="156">
        <v>67</v>
      </c>
      <c r="I118" s="157"/>
      <c r="L118" s="153"/>
      <c r="M118" s="158"/>
      <c r="T118" s="159"/>
      <c r="AT118" s="154" t="s">
        <v>262</v>
      </c>
      <c r="AU118" s="154" t="s">
        <v>264</v>
      </c>
      <c r="AV118" s="12" t="s">
        <v>21</v>
      </c>
      <c r="AW118" s="12" t="s">
        <v>36</v>
      </c>
      <c r="AX118" s="12" t="s">
        <v>83</v>
      </c>
      <c r="AY118" s="154" t="s">
        <v>244</v>
      </c>
    </row>
    <row r="119" spans="2:65" s="1" customFormat="1" ht="16.5" customHeight="1">
      <c r="B119" s="34"/>
      <c r="C119" s="134" t="s">
        <v>21</v>
      </c>
      <c r="D119" s="134" t="s">
        <v>246</v>
      </c>
      <c r="E119" s="135" t="s">
        <v>7103</v>
      </c>
      <c r="F119" s="136" t="s">
        <v>7104</v>
      </c>
      <c r="G119" s="137" t="s">
        <v>249</v>
      </c>
      <c r="H119" s="138">
        <v>8097.3339999999998</v>
      </c>
      <c r="I119" s="139"/>
      <c r="J119" s="140">
        <f>ROUND(I119*H119,2)</f>
        <v>0</v>
      </c>
      <c r="K119" s="136" t="s">
        <v>250</v>
      </c>
      <c r="L119" s="34"/>
      <c r="M119" s="141" t="s">
        <v>29</v>
      </c>
      <c r="N119" s="142" t="s">
        <v>46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251</v>
      </c>
      <c r="AT119" s="145" t="s">
        <v>246</v>
      </c>
      <c r="AU119" s="145" t="s">
        <v>264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251</v>
      </c>
      <c r="BM119" s="145" t="s">
        <v>7105</v>
      </c>
    </row>
    <row r="120" spans="2:65" s="1" customFormat="1">
      <c r="B120" s="34"/>
      <c r="D120" s="147" t="s">
        <v>253</v>
      </c>
      <c r="F120" s="148" t="s">
        <v>7106</v>
      </c>
      <c r="I120" s="149"/>
      <c r="L120" s="34"/>
      <c r="M120" s="150"/>
      <c r="T120" s="55"/>
      <c r="AT120" s="18" t="s">
        <v>253</v>
      </c>
      <c r="AU120" s="18" t="s">
        <v>264</v>
      </c>
    </row>
    <row r="121" spans="2:65" s="1" customFormat="1">
      <c r="B121" s="34"/>
      <c r="D121" s="151" t="s">
        <v>255</v>
      </c>
      <c r="F121" s="152" t="s">
        <v>7107</v>
      </c>
      <c r="I121" s="149"/>
      <c r="L121" s="34"/>
      <c r="M121" s="150"/>
      <c r="T121" s="55"/>
      <c r="AT121" s="18" t="s">
        <v>255</v>
      </c>
      <c r="AU121" s="18" t="s">
        <v>264</v>
      </c>
    </row>
    <row r="122" spans="2:65" s="15" customFormat="1">
      <c r="B122" s="188"/>
      <c r="D122" s="147" t="s">
        <v>262</v>
      </c>
      <c r="E122" s="189" t="s">
        <v>29</v>
      </c>
      <c r="F122" s="190" t="s">
        <v>7085</v>
      </c>
      <c r="H122" s="189" t="s">
        <v>29</v>
      </c>
      <c r="I122" s="191"/>
      <c r="L122" s="188"/>
      <c r="M122" s="192"/>
      <c r="T122" s="193"/>
      <c r="AT122" s="189" t="s">
        <v>262</v>
      </c>
      <c r="AU122" s="189" t="s">
        <v>264</v>
      </c>
      <c r="AV122" s="15" t="s">
        <v>83</v>
      </c>
      <c r="AW122" s="15" t="s">
        <v>36</v>
      </c>
      <c r="AX122" s="15" t="s">
        <v>75</v>
      </c>
      <c r="AY122" s="189" t="s">
        <v>244</v>
      </c>
    </row>
    <row r="123" spans="2:65" s="12" customFormat="1">
      <c r="B123" s="153"/>
      <c r="D123" s="147" t="s">
        <v>262</v>
      </c>
      <c r="E123" s="154" t="s">
        <v>29</v>
      </c>
      <c r="F123" s="155" t="s">
        <v>7086</v>
      </c>
      <c r="H123" s="156">
        <v>712.66700000000003</v>
      </c>
      <c r="I123" s="157"/>
      <c r="L123" s="153"/>
      <c r="M123" s="158"/>
      <c r="T123" s="159"/>
      <c r="AT123" s="154" t="s">
        <v>262</v>
      </c>
      <c r="AU123" s="154" t="s">
        <v>264</v>
      </c>
      <c r="AV123" s="12" t="s">
        <v>21</v>
      </c>
      <c r="AW123" s="12" t="s">
        <v>36</v>
      </c>
      <c r="AX123" s="12" t="s">
        <v>75</v>
      </c>
      <c r="AY123" s="154" t="s">
        <v>244</v>
      </c>
    </row>
    <row r="124" spans="2:65" s="12" customFormat="1">
      <c r="B124" s="153"/>
      <c r="D124" s="147" t="s">
        <v>262</v>
      </c>
      <c r="E124" s="154" t="s">
        <v>29</v>
      </c>
      <c r="F124" s="155" t="s">
        <v>7087</v>
      </c>
      <c r="H124" s="156">
        <v>5206</v>
      </c>
      <c r="I124" s="157"/>
      <c r="L124" s="153"/>
      <c r="M124" s="158"/>
      <c r="T124" s="159"/>
      <c r="AT124" s="154" t="s">
        <v>262</v>
      </c>
      <c r="AU124" s="154" t="s">
        <v>264</v>
      </c>
      <c r="AV124" s="12" t="s">
        <v>21</v>
      </c>
      <c r="AW124" s="12" t="s">
        <v>36</v>
      </c>
      <c r="AX124" s="12" t="s">
        <v>75</v>
      </c>
      <c r="AY124" s="154" t="s">
        <v>244</v>
      </c>
    </row>
    <row r="125" spans="2:65" s="12" customFormat="1">
      <c r="B125" s="153"/>
      <c r="D125" s="147" t="s">
        <v>262</v>
      </c>
      <c r="E125" s="154" t="s">
        <v>29</v>
      </c>
      <c r="F125" s="155" t="s">
        <v>7088</v>
      </c>
      <c r="H125" s="156">
        <v>2178.6669999999999</v>
      </c>
      <c r="I125" s="157"/>
      <c r="L125" s="153"/>
      <c r="M125" s="158"/>
      <c r="T125" s="159"/>
      <c r="AT125" s="154" t="s">
        <v>262</v>
      </c>
      <c r="AU125" s="154" t="s">
        <v>264</v>
      </c>
      <c r="AV125" s="12" t="s">
        <v>21</v>
      </c>
      <c r="AW125" s="12" t="s">
        <v>36</v>
      </c>
      <c r="AX125" s="12" t="s">
        <v>75</v>
      </c>
      <c r="AY125" s="154" t="s">
        <v>244</v>
      </c>
    </row>
    <row r="126" spans="2:65" s="13" customFormat="1">
      <c r="B126" s="160"/>
      <c r="D126" s="147" t="s">
        <v>262</v>
      </c>
      <c r="E126" s="161" t="s">
        <v>29</v>
      </c>
      <c r="F126" s="162" t="s">
        <v>271</v>
      </c>
      <c r="H126" s="163">
        <v>8097.3339999999998</v>
      </c>
      <c r="I126" s="164"/>
      <c r="L126" s="160"/>
      <c r="M126" s="165"/>
      <c r="T126" s="166"/>
      <c r="AT126" s="161" t="s">
        <v>262</v>
      </c>
      <c r="AU126" s="161" t="s">
        <v>264</v>
      </c>
      <c r="AV126" s="13" t="s">
        <v>251</v>
      </c>
      <c r="AW126" s="13" t="s">
        <v>36</v>
      </c>
      <c r="AX126" s="13" t="s">
        <v>83</v>
      </c>
      <c r="AY126" s="161" t="s">
        <v>244</v>
      </c>
    </row>
    <row r="127" spans="2:65" s="1" customFormat="1" ht="16.5" customHeight="1">
      <c r="B127" s="34"/>
      <c r="C127" s="134" t="s">
        <v>346</v>
      </c>
      <c r="D127" s="134" t="s">
        <v>246</v>
      </c>
      <c r="E127" s="135" t="s">
        <v>7108</v>
      </c>
      <c r="F127" s="136" t="s">
        <v>7109</v>
      </c>
      <c r="G127" s="137" t="s">
        <v>507</v>
      </c>
      <c r="H127" s="138">
        <v>1081</v>
      </c>
      <c r="I127" s="139"/>
      <c r="J127" s="140">
        <f>ROUND(I127*H127,2)</f>
        <v>0</v>
      </c>
      <c r="K127" s="136" t="s">
        <v>250</v>
      </c>
      <c r="L127" s="34"/>
      <c r="M127" s="141" t="s">
        <v>29</v>
      </c>
      <c r="N127" s="142" t="s">
        <v>46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251</v>
      </c>
      <c r="AT127" s="145" t="s">
        <v>246</v>
      </c>
      <c r="AU127" s="145" t="s">
        <v>264</v>
      </c>
      <c r="AY127" s="18" t="s">
        <v>244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83</v>
      </c>
      <c r="BK127" s="146">
        <f>ROUND(I127*H127,2)</f>
        <v>0</v>
      </c>
      <c r="BL127" s="18" t="s">
        <v>251</v>
      </c>
      <c r="BM127" s="145" t="s">
        <v>7110</v>
      </c>
    </row>
    <row r="128" spans="2:65" s="1" customFormat="1">
      <c r="B128" s="34"/>
      <c r="D128" s="147" t="s">
        <v>253</v>
      </c>
      <c r="F128" s="148" t="s">
        <v>7111</v>
      </c>
      <c r="I128" s="149"/>
      <c r="L128" s="34"/>
      <c r="M128" s="150"/>
      <c r="T128" s="55"/>
      <c r="AT128" s="18" t="s">
        <v>253</v>
      </c>
      <c r="AU128" s="18" t="s">
        <v>264</v>
      </c>
    </row>
    <row r="129" spans="2:65" s="1" customFormat="1">
      <c r="B129" s="34"/>
      <c r="D129" s="151" t="s">
        <v>255</v>
      </c>
      <c r="F129" s="152" t="s">
        <v>7112</v>
      </c>
      <c r="I129" s="149"/>
      <c r="L129" s="34"/>
      <c r="M129" s="150"/>
      <c r="T129" s="55"/>
      <c r="AT129" s="18" t="s">
        <v>255</v>
      </c>
      <c r="AU129" s="18" t="s">
        <v>264</v>
      </c>
    </row>
    <row r="130" spans="2:65" s="12" customFormat="1">
      <c r="B130" s="153"/>
      <c r="D130" s="147" t="s">
        <v>262</v>
      </c>
      <c r="E130" s="154" t="s">
        <v>29</v>
      </c>
      <c r="F130" s="155" t="s">
        <v>7113</v>
      </c>
      <c r="H130" s="156">
        <v>1081</v>
      </c>
      <c r="I130" s="157"/>
      <c r="L130" s="153"/>
      <c r="M130" s="158"/>
      <c r="T130" s="159"/>
      <c r="AT130" s="154" t="s">
        <v>262</v>
      </c>
      <c r="AU130" s="154" t="s">
        <v>264</v>
      </c>
      <c r="AV130" s="12" t="s">
        <v>21</v>
      </c>
      <c r="AW130" s="12" t="s">
        <v>36</v>
      </c>
      <c r="AX130" s="12" t="s">
        <v>83</v>
      </c>
      <c r="AY130" s="154" t="s">
        <v>244</v>
      </c>
    </row>
    <row r="131" spans="2:65" s="1" customFormat="1" ht="16.5" customHeight="1">
      <c r="B131" s="34"/>
      <c r="C131" s="175" t="s">
        <v>8</v>
      </c>
      <c r="D131" s="175" t="s">
        <v>373</v>
      </c>
      <c r="E131" s="176" t="s">
        <v>7114</v>
      </c>
      <c r="F131" s="177" t="s">
        <v>7115</v>
      </c>
      <c r="G131" s="178" t="s">
        <v>507</v>
      </c>
      <c r="H131" s="179">
        <v>17</v>
      </c>
      <c r="I131" s="180"/>
      <c r="J131" s="181">
        <f>ROUND(I131*H131,2)</f>
        <v>0</v>
      </c>
      <c r="K131" s="177" t="s">
        <v>29</v>
      </c>
      <c r="L131" s="182"/>
      <c r="M131" s="183" t="s">
        <v>29</v>
      </c>
      <c r="N131" s="184" t="s">
        <v>46</v>
      </c>
      <c r="P131" s="143">
        <f>O131*H131</f>
        <v>0</v>
      </c>
      <c r="Q131" s="143">
        <v>4.0000000000000001E-3</v>
      </c>
      <c r="R131" s="143">
        <f>Q131*H131</f>
        <v>6.8000000000000005E-2</v>
      </c>
      <c r="S131" s="143">
        <v>0</v>
      </c>
      <c r="T131" s="144">
        <f>S131*H131</f>
        <v>0</v>
      </c>
      <c r="AR131" s="145" t="s">
        <v>300</v>
      </c>
      <c r="AT131" s="145" t="s">
        <v>373</v>
      </c>
      <c r="AU131" s="145" t="s">
        <v>264</v>
      </c>
      <c r="AY131" s="18" t="s">
        <v>244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83</v>
      </c>
      <c r="BK131" s="146">
        <f>ROUND(I131*H131,2)</f>
        <v>0</v>
      </c>
      <c r="BL131" s="18" t="s">
        <v>251</v>
      </c>
      <c r="BM131" s="145" t="s">
        <v>7116</v>
      </c>
    </row>
    <row r="132" spans="2:65" s="1" customFormat="1">
      <c r="B132" s="34"/>
      <c r="D132" s="147" t="s">
        <v>253</v>
      </c>
      <c r="F132" s="148" t="s">
        <v>7115</v>
      </c>
      <c r="I132" s="149"/>
      <c r="L132" s="34"/>
      <c r="M132" s="150"/>
      <c r="T132" s="55"/>
      <c r="AT132" s="18" t="s">
        <v>253</v>
      </c>
      <c r="AU132" s="18" t="s">
        <v>264</v>
      </c>
    </row>
    <row r="133" spans="2:65" s="1" customFormat="1" ht="16.5" customHeight="1">
      <c r="B133" s="34"/>
      <c r="C133" s="175" t="s">
        <v>359</v>
      </c>
      <c r="D133" s="175" t="s">
        <v>373</v>
      </c>
      <c r="E133" s="176" t="s">
        <v>7117</v>
      </c>
      <c r="F133" s="177" t="s">
        <v>7118</v>
      </c>
      <c r="G133" s="178" t="s">
        <v>507</v>
      </c>
      <c r="H133" s="179">
        <v>7</v>
      </c>
      <c r="I133" s="180"/>
      <c r="J133" s="181">
        <f>ROUND(I133*H133,2)</f>
        <v>0</v>
      </c>
      <c r="K133" s="177" t="s">
        <v>29</v>
      </c>
      <c r="L133" s="182"/>
      <c r="M133" s="183" t="s">
        <v>29</v>
      </c>
      <c r="N133" s="184" t="s">
        <v>46</v>
      </c>
      <c r="P133" s="143">
        <f>O133*H133</f>
        <v>0</v>
      </c>
      <c r="Q133" s="143">
        <v>4.0000000000000001E-3</v>
      </c>
      <c r="R133" s="143">
        <f>Q133*H133</f>
        <v>2.8000000000000001E-2</v>
      </c>
      <c r="S133" s="143">
        <v>0</v>
      </c>
      <c r="T133" s="144">
        <f>S133*H133</f>
        <v>0</v>
      </c>
      <c r="AR133" s="145" t="s">
        <v>300</v>
      </c>
      <c r="AT133" s="145" t="s">
        <v>373</v>
      </c>
      <c r="AU133" s="145" t="s">
        <v>264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251</v>
      </c>
      <c r="BM133" s="145" t="s">
        <v>7119</v>
      </c>
    </row>
    <row r="134" spans="2:65" s="1" customFormat="1">
      <c r="B134" s="34"/>
      <c r="D134" s="147" t="s">
        <v>253</v>
      </c>
      <c r="F134" s="148" t="s">
        <v>7118</v>
      </c>
      <c r="I134" s="149"/>
      <c r="L134" s="34"/>
      <c r="M134" s="150"/>
      <c r="T134" s="55"/>
      <c r="AT134" s="18" t="s">
        <v>253</v>
      </c>
      <c r="AU134" s="18" t="s">
        <v>264</v>
      </c>
    </row>
    <row r="135" spans="2:65" s="1" customFormat="1" ht="16.5" customHeight="1">
      <c r="B135" s="34"/>
      <c r="C135" s="175" t="s">
        <v>366</v>
      </c>
      <c r="D135" s="175" t="s">
        <v>373</v>
      </c>
      <c r="E135" s="176" t="s">
        <v>7120</v>
      </c>
      <c r="F135" s="177" t="s">
        <v>7121</v>
      </c>
      <c r="G135" s="178" t="s">
        <v>507</v>
      </c>
      <c r="H135" s="179">
        <v>12</v>
      </c>
      <c r="I135" s="180"/>
      <c r="J135" s="181">
        <f>ROUND(I135*H135,2)</f>
        <v>0</v>
      </c>
      <c r="K135" s="177" t="s">
        <v>29</v>
      </c>
      <c r="L135" s="182"/>
      <c r="M135" s="183" t="s">
        <v>29</v>
      </c>
      <c r="N135" s="184" t="s">
        <v>46</v>
      </c>
      <c r="P135" s="143">
        <f>O135*H135</f>
        <v>0</v>
      </c>
      <c r="Q135" s="143">
        <v>4.0000000000000001E-3</v>
      </c>
      <c r="R135" s="143">
        <f>Q135*H135</f>
        <v>4.8000000000000001E-2</v>
      </c>
      <c r="S135" s="143">
        <v>0</v>
      </c>
      <c r="T135" s="144">
        <f>S135*H135</f>
        <v>0</v>
      </c>
      <c r="AR135" s="145" t="s">
        <v>300</v>
      </c>
      <c r="AT135" s="145" t="s">
        <v>373</v>
      </c>
      <c r="AU135" s="145" t="s">
        <v>264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251</v>
      </c>
      <c r="BM135" s="145" t="s">
        <v>7122</v>
      </c>
    </row>
    <row r="136" spans="2:65" s="1" customFormat="1">
      <c r="B136" s="34"/>
      <c r="D136" s="147" t="s">
        <v>253</v>
      </c>
      <c r="F136" s="148" t="s">
        <v>7121</v>
      </c>
      <c r="I136" s="149"/>
      <c r="L136" s="34"/>
      <c r="M136" s="150"/>
      <c r="T136" s="55"/>
      <c r="AT136" s="18" t="s">
        <v>253</v>
      </c>
      <c r="AU136" s="18" t="s">
        <v>264</v>
      </c>
    </row>
    <row r="137" spans="2:65" s="1" customFormat="1" ht="16.5" customHeight="1">
      <c r="B137" s="34"/>
      <c r="C137" s="175" t="s">
        <v>372</v>
      </c>
      <c r="D137" s="175" t="s">
        <v>373</v>
      </c>
      <c r="E137" s="176" t="s">
        <v>7123</v>
      </c>
      <c r="F137" s="177" t="s">
        <v>7124</v>
      </c>
      <c r="G137" s="178" t="s">
        <v>507</v>
      </c>
      <c r="H137" s="179">
        <v>17</v>
      </c>
      <c r="I137" s="180"/>
      <c r="J137" s="181">
        <f>ROUND(I137*H137,2)</f>
        <v>0</v>
      </c>
      <c r="K137" s="177" t="s">
        <v>29</v>
      </c>
      <c r="L137" s="182"/>
      <c r="M137" s="183" t="s">
        <v>29</v>
      </c>
      <c r="N137" s="184" t="s">
        <v>46</v>
      </c>
      <c r="P137" s="143">
        <f>O137*H137</f>
        <v>0</v>
      </c>
      <c r="Q137" s="143">
        <v>4.0000000000000001E-3</v>
      </c>
      <c r="R137" s="143">
        <f>Q137*H137</f>
        <v>6.8000000000000005E-2</v>
      </c>
      <c r="S137" s="143">
        <v>0</v>
      </c>
      <c r="T137" s="144">
        <f>S137*H137</f>
        <v>0</v>
      </c>
      <c r="AR137" s="145" t="s">
        <v>300</v>
      </c>
      <c r="AT137" s="145" t="s">
        <v>373</v>
      </c>
      <c r="AU137" s="145" t="s">
        <v>264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251</v>
      </c>
      <c r="BM137" s="145" t="s">
        <v>7125</v>
      </c>
    </row>
    <row r="138" spans="2:65" s="1" customFormat="1">
      <c r="B138" s="34"/>
      <c r="D138" s="147" t="s">
        <v>253</v>
      </c>
      <c r="F138" s="148" t="s">
        <v>7124</v>
      </c>
      <c r="I138" s="149"/>
      <c r="L138" s="34"/>
      <c r="M138" s="150"/>
      <c r="T138" s="55"/>
      <c r="AT138" s="18" t="s">
        <v>253</v>
      </c>
      <c r="AU138" s="18" t="s">
        <v>264</v>
      </c>
    </row>
    <row r="139" spans="2:65" s="1" customFormat="1" ht="16.5" customHeight="1">
      <c r="B139" s="34"/>
      <c r="C139" s="175" t="s">
        <v>378</v>
      </c>
      <c r="D139" s="175" t="s">
        <v>373</v>
      </c>
      <c r="E139" s="176" t="s">
        <v>7126</v>
      </c>
      <c r="F139" s="177" t="s">
        <v>7127</v>
      </c>
      <c r="G139" s="178" t="s">
        <v>507</v>
      </c>
      <c r="H139" s="179">
        <v>14</v>
      </c>
      <c r="I139" s="180"/>
      <c r="J139" s="181">
        <f>ROUND(I139*H139,2)</f>
        <v>0</v>
      </c>
      <c r="K139" s="177" t="s">
        <v>29</v>
      </c>
      <c r="L139" s="182"/>
      <c r="M139" s="183" t="s">
        <v>29</v>
      </c>
      <c r="N139" s="184" t="s">
        <v>46</v>
      </c>
      <c r="P139" s="143">
        <f>O139*H139</f>
        <v>0</v>
      </c>
      <c r="Q139" s="143">
        <v>4.0000000000000001E-3</v>
      </c>
      <c r="R139" s="143">
        <f>Q139*H139</f>
        <v>5.6000000000000001E-2</v>
      </c>
      <c r="S139" s="143">
        <v>0</v>
      </c>
      <c r="T139" s="144">
        <f>S139*H139</f>
        <v>0</v>
      </c>
      <c r="AR139" s="145" t="s">
        <v>300</v>
      </c>
      <c r="AT139" s="145" t="s">
        <v>373</v>
      </c>
      <c r="AU139" s="145" t="s">
        <v>264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251</v>
      </c>
      <c r="BM139" s="145" t="s">
        <v>7128</v>
      </c>
    </row>
    <row r="140" spans="2:65" s="1" customFormat="1">
      <c r="B140" s="34"/>
      <c r="D140" s="147" t="s">
        <v>253</v>
      </c>
      <c r="F140" s="148" t="s">
        <v>7127</v>
      </c>
      <c r="I140" s="149"/>
      <c r="L140" s="34"/>
      <c r="M140" s="150"/>
      <c r="T140" s="55"/>
      <c r="AT140" s="18" t="s">
        <v>253</v>
      </c>
      <c r="AU140" s="18" t="s">
        <v>264</v>
      </c>
    </row>
    <row r="141" spans="2:65" s="1" customFormat="1" ht="16.5" customHeight="1">
      <c r="B141" s="34"/>
      <c r="C141" s="134" t="s">
        <v>340</v>
      </c>
      <c r="D141" s="134" t="s">
        <v>246</v>
      </c>
      <c r="E141" s="135" t="s">
        <v>7129</v>
      </c>
      <c r="F141" s="136" t="s">
        <v>7130</v>
      </c>
      <c r="G141" s="137" t="s">
        <v>507</v>
      </c>
      <c r="H141" s="138">
        <v>510</v>
      </c>
      <c r="I141" s="139"/>
      <c r="J141" s="140">
        <f>ROUND(I141*H141,2)</f>
        <v>0</v>
      </c>
      <c r="K141" s="136" t="s">
        <v>250</v>
      </c>
      <c r="L141" s="34"/>
      <c r="M141" s="141" t="s">
        <v>29</v>
      </c>
      <c r="N141" s="142" t="s">
        <v>46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251</v>
      </c>
      <c r="AT141" s="145" t="s">
        <v>246</v>
      </c>
      <c r="AU141" s="145" t="s">
        <v>264</v>
      </c>
      <c r="AY141" s="18" t="s">
        <v>244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83</v>
      </c>
      <c r="BK141" s="146">
        <f>ROUND(I141*H141,2)</f>
        <v>0</v>
      </c>
      <c r="BL141" s="18" t="s">
        <v>251</v>
      </c>
      <c r="BM141" s="145" t="s">
        <v>7131</v>
      </c>
    </row>
    <row r="142" spans="2:65" s="1" customFormat="1">
      <c r="B142" s="34"/>
      <c r="D142" s="147" t="s">
        <v>253</v>
      </c>
      <c r="F142" s="148" t="s">
        <v>7132</v>
      </c>
      <c r="I142" s="149"/>
      <c r="L142" s="34"/>
      <c r="M142" s="150"/>
      <c r="T142" s="55"/>
      <c r="AT142" s="18" t="s">
        <v>253</v>
      </c>
      <c r="AU142" s="18" t="s">
        <v>264</v>
      </c>
    </row>
    <row r="143" spans="2:65" s="1" customFormat="1">
      <c r="B143" s="34"/>
      <c r="D143" s="151" t="s">
        <v>255</v>
      </c>
      <c r="F143" s="152" t="s">
        <v>7133</v>
      </c>
      <c r="I143" s="149"/>
      <c r="L143" s="34"/>
      <c r="M143" s="150"/>
      <c r="T143" s="55"/>
      <c r="AT143" s="18" t="s">
        <v>255</v>
      </c>
      <c r="AU143" s="18" t="s">
        <v>264</v>
      </c>
    </row>
    <row r="144" spans="2:65" s="12" customFormat="1">
      <c r="B144" s="153"/>
      <c r="D144" s="147" t="s">
        <v>262</v>
      </c>
      <c r="E144" s="154" t="s">
        <v>29</v>
      </c>
      <c r="F144" s="155" t="s">
        <v>7134</v>
      </c>
      <c r="H144" s="156">
        <v>510</v>
      </c>
      <c r="I144" s="157"/>
      <c r="L144" s="153"/>
      <c r="M144" s="158"/>
      <c r="T144" s="159"/>
      <c r="AT144" s="154" t="s">
        <v>262</v>
      </c>
      <c r="AU144" s="154" t="s">
        <v>264</v>
      </c>
      <c r="AV144" s="12" t="s">
        <v>21</v>
      </c>
      <c r="AW144" s="12" t="s">
        <v>36</v>
      </c>
      <c r="AX144" s="12" t="s">
        <v>83</v>
      </c>
      <c r="AY144" s="154" t="s">
        <v>244</v>
      </c>
    </row>
    <row r="145" spans="2:65" s="1" customFormat="1" ht="16.5" customHeight="1">
      <c r="B145" s="34"/>
      <c r="C145" s="134" t="s">
        <v>336</v>
      </c>
      <c r="D145" s="134" t="s">
        <v>246</v>
      </c>
      <c r="E145" s="135" t="s">
        <v>7135</v>
      </c>
      <c r="F145" s="136" t="s">
        <v>7136</v>
      </c>
      <c r="G145" s="137" t="s">
        <v>507</v>
      </c>
      <c r="H145" s="138">
        <v>67</v>
      </c>
      <c r="I145" s="139"/>
      <c r="J145" s="140">
        <f>ROUND(I145*H145,2)</f>
        <v>0</v>
      </c>
      <c r="K145" s="136" t="s">
        <v>250</v>
      </c>
      <c r="L145" s="34"/>
      <c r="M145" s="141" t="s">
        <v>29</v>
      </c>
      <c r="N145" s="142" t="s">
        <v>46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251</v>
      </c>
      <c r="AT145" s="145" t="s">
        <v>246</v>
      </c>
      <c r="AU145" s="145" t="s">
        <v>264</v>
      </c>
      <c r="AY145" s="18" t="s">
        <v>244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83</v>
      </c>
      <c r="BK145" s="146">
        <f>ROUND(I145*H145,2)</f>
        <v>0</v>
      </c>
      <c r="BL145" s="18" t="s">
        <v>251</v>
      </c>
      <c r="BM145" s="145" t="s">
        <v>7137</v>
      </c>
    </row>
    <row r="146" spans="2:65" s="1" customFormat="1">
      <c r="B146" s="34"/>
      <c r="D146" s="147" t="s">
        <v>253</v>
      </c>
      <c r="F146" s="148" t="s">
        <v>7138</v>
      </c>
      <c r="I146" s="149"/>
      <c r="L146" s="34"/>
      <c r="M146" s="150"/>
      <c r="T146" s="55"/>
      <c r="AT146" s="18" t="s">
        <v>253</v>
      </c>
      <c r="AU146" s="18" t="s">
        <v>264</v>
      </c>
    </row>
    <row r="147" spans="2:65" s="1" customFormat="1">
      <c r="B147" s="34"/>
      <c r="D147" s="151" t="s">
        <v>255</v>
      </c>
      <c r="F147" s="152" t="s">
        <v>7139</v>
      </c>
      <c r="I147" s="149"/>
      <c r="L147" s="34"/>
      <c r="M147" s="150"/>
      <c r="T147" s="55"/>
      <c r="AT147" s="18" t="s">
        <v>255</v>
      </c>
      <c r="AU147" s="18" t="s">
        <v>264</v>
      </c>
    </row>
    <row r="148" spans="2:65" s="12" customFormat="1">
      <c r="B148" s="153"/>
      <c r="D148" s="147" t="s">
        <v>262</v>
      </c>
      <c r="E148" s="154" t="s">
        <v>29</v>
      </c>
      <c r="F148" s="155" t="s">
        <v>7102</v>
      </c>
      <c r="H148" s="156">
        <v>67</v>
      </c>
      <c r="I148" s="157"/>
      <c r="L148" s="153"/>
      <c r="M148" s="158"/>
      <c r="T148" s="159"/>
      <c r="AT148" s="154" t="s">
        <v>262</v>
      </c>
      <c r="AU148" s="154" t="s">
        <v>264</v>
      </c>
      <c r="AV148" s="12" t="s">
        <v>21</v>
      </c>
      <c r="AW148" s="12" t="s">
        <v>36</v>
      </c>
      <c r="AX148" s="12" t="s">
        <v>83</v>
      </c>
      <c r="AY148" s="154" t="s">
        <v>244</v>
      </c>
    </row>
    <row r="149" spans="2:65" s="1" customFormat="1" ht="21.75" customHeight="1">
      <c r="B149" s="34"/>
      <c r="C149" s="134" t="s">
        <v>7</v>
      </c>
      <c r="D149" s="134" t="s">
        <v>246</v>
      </c>
      <c r="E149" s="135" t="s">
        <v>7140</v>
      </c>
      <c r="F149" s="136" t="s">
        <v>7141</v>
      </c>
      <c r="G149" s="137" t="s">
        <v>507</v>
      </c>
      <c r="H149" s="138">
        <v>67</v>
      </c>
      <c r="I149" s="139"/>
      <c r="J149" s="140">
        <f>ROUND(I149*H149,2)</f>
        <v>0</v>
      </c>
      <c r="K149" s="136" t="s">
        <v>250</v>
      </c>
      <c r="L149" s="34"/>
      <c r="M149" s="141" t="s">
        <v>29</v>
      </c>
      <c r="N149" s="142" t="s">
        <v>46</v>
      </c>
      <c r="P149" s="143">
        <f>O149*H149</f>
        <v>0</v>
      </c>
      <c r="Q149" s="143">
        <v>5.8E-5</v>
      </c>
      <c r="R149" s="143">
        <f>Q149*H149</f>
        <v>3.8860000000000001E-3</v>
      </c>
      <c r="S149" s="143">
        <v>0</v>
      </c>
      <c r="T149" s="144">
        <f>S149*H149</f>
        <v>0</v>
      </c>
      <c r="AR149" s="145" t="s">
        <v>251</v>
      </c>
      <c r="AT149" s="145" t="s">
        <v>246</v>
      </c>
      <c r="AU149" s="145" t="s">
        <v>264</v>
      </c>
      <c r="AY149" s="18" t="s">
        <v>244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83</v>
      </c>
      <c r="BK149" s="146">
        <f>ROUND(I149*H149,2)</f>
        <v>0</v>
      </c>
      <c r="BL149" s="18" t="s">
        <v>251</v>
      </c>
      <c r="BM149" s="145" t="s">
        <v>7142</v>
      </c>
    </row>
    <row r="150" spans="2:65" s="1" customFormat="1">
      <c r="B150" s="34"/>
      <c r="D150" s="147" t="s">
        <v>253</v>
      </c>
      <c r="F150" s="148" t="s">
        <v>7143</v>
      </c>
      <c r="I150" s="149"/>
      <c r="L150" s="34"/>
      <c r="M150" s="150"/>
      <c r="T150" s="55"/>
      <c r="AT150" s="18" t="s">
        <v>253</v>
      </c>
      <c r="AU150" s="18" t="s">
        <v>264</v>
      </c>
    </row>
    <row r="151" spans="2:65" s="1" customFormat="1">
      <c r="B151" s="34"/>
      <c r="D151" s="151" t="s">
        <v>255</v>
      </c>
      <c r="F151" s="152" t="s">
        <v>7144</v>
      </c>
      <c r="I151" s="149"/>
      <c r="L151" s="34"/>
      <c r="M151" s="150"/>
      <c r="T151" s="55"/>
      <c r="AT151" s="18" t="s">
        <v>255</v>
      </c>
      <c r="AU151" s="18" t="s">
        <v>264</v>
      </c>
    </row>
    <row r="152" spans="2:65" s="12" customFormat="1">
      <c r="B152" s="153"/>
      <c r="D152" s="147" t="s">
        <v>262</v>
      </c>
      <c r="E152" s="154" t="s">
        <v>29</v>
      </c>
      <c r="F152" s="155" t="s">
        <v>7145</v>
      </c>
      <c r="H152" s="156">
        <v>67</v>
      </c>
      <c r="I152" s="157"/>
      <c r="L152" s="153"/>
      <c r="M152" s="158"/>
      <c r="T152" s="159"/>
      <c r="AT152" s="154" t="s">
        <v>262</v>
      </c>
      <c r="AU152" s="154" t="s">
        <v>264</v>
      </c>
      <c r="AV152" s="12" t="s">
        <v>21</v>
      </c>
      <c r="AW152" s="12" t="s">
        <v>36</v>
      </c>
      <c r="AX152" s="12" t="s">
        <v>83</v>
      </c>
      <c r="AY152" s="154" t="s">
        <v>244</v>
      </c>
    </row>
    <row r="153" spans="2:65" s="1" customFormat="1" ht="16.5" customHeight="1">
      <c r="B153" s="34"/>
      <c r="C153" s="175" t="s">
        <v>399</v>
      </c>
      <c r="D153" s="175" t="s">
        <v>373</v>
      </c>
      <c r="E153" s="176" t="s">
        <v>7146</v>
      </c>
      <c r="F153" s="177" t="s">
        <v>7147</v>
      </c>
      <c r="G153" s="178" t="s">
        <v>507</v>
      </c>
      <c r="H153" s="179">
        <v>201</v>
      </c>
      <c r="I153" s="180"/>
      <c r="J153" s="181">
        <f>ROUND(I153*H153,2)</f>
        <v>0</v>
      </c>
      <c r="K153" s="177" t="s">
        <v>250</v>
      </c>
      <c r="L153" s="182"/>
      <c r="M153" s="183" t="s">
        <v>29</v>
      </c>
      <c r="N153" s="184" t="s">
        <v>46</v>
      </c>
      <c r="P153" s="143">
        <f>O153*H153</f>
        <v>0</v>
      </c>
      <c r="Q153" s="143">
        <v>4.7200000000000002E-3</v>
      </c>
      <c r="R153" s="143">
        <f>Q153*H153</f>
        <v>0.94872000000000001</v>
      </c>
      <c r="S153" s="143">
        <v>0</v>
      </c>
      <c r="T153" s="144">
        <f>S153*H153</f>
        <v>0</v>
      </c>
      <c r="AR153" s="145" t="s">
        <v>300</v>
      </c>
      <c r="AT153" s="145" t="s">
        <v>373</v>
      </c>
      <c r="AU153" s="145" t="s">
        <v>264</v>
      </c>
      <c r="AY153" s="18" t="s">
        <v>244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83</v>
      </c>
      <c r="BK153" s="146">
        <f>ROUND(I153*H153,2)</f>
        <v>0</v>
      </c>
      <c r="BL153" s="18" t="s">
        <v>251</v>
      </c>
      <c r="BM153" s="145" t="s">
        <v>7148</v>
      </c>
    </row>
    <row r="154" spans="2:65" s="1" customFormat="1">
      <c r="B154" s="34"/>
      <c r="D154" s="147" t="s">
        <v>253</v>
      </c>
      <c r="F154" s="148" t="s">
        <v>7147</v>
      </c>
      <c r="I154" s="149"/>
      <c r="L154" s="34"/>
      <c r="M154" s="150"/>
      <c r="T154" s="55"/>
      <c r="AT154" s="18" t="s">
        <v>253</v>
      </c>
      <c r="AU154" s="18" t="s">
        <v>264</v>
      </c>
    </row>
    <row r="155" spans="2:65" s="12" customFormat="1">
      <c r="B155" s="153"/>
      <c r="D155" s="147" t="s">
        <v>262</v>
      </c>
      <c r="E155" s="154" t="s">
        <v>29</v>
      </c>
      <c r="F155" s="155" t="s">
        <v>7149</v>
      </c>
      <c r="H155" s="156">
        <v>201</v>
      </c>
      <c r="I155" s="157"/>
      <c r="L155" s="153"/>
      <c r="M155" s="158"/>
      <c r="T155" s="159"/>
      <c r="AT155" s="154" t="s">
        <v>262</v>
      </c>
      <c r="AU155" s="154" t="s">
        <v>264</v>
      </c>
      <c r="AV155" s="12" t="s">
        <v>21</v>
      </c>
      <c r="AW155" s="12" t="s">
        <v>36</v>
      </c>
      <c r="AX155" s="12" t="s">
        <v>83</v>
      </c>
      <c r="AY155" s="154" t="s">
        <v>244</v>
      </c>
    </row>
    <row r="156" spans="2:65" s="1" customFormat="1" ht="16.5" customHeight="1">
      <c r="B156" s="34"/>
      <c r="C156" s="134" t="s">
        <v>385</v>
      </c>
      <c r="D156" s="134" t="s">
        <v>246</v>
      </c>
      <c r="E156" s="135" t="s">
        <v>7150</v>
      </c>
      <c r="F156" s="136" t="s">
        <v>7151</v>
      </c>
      <c r="G156" s="137" t="s">
        <v>507</v>
      </c>
      <c r="H156" s="138">
        <v>67</v>
      </c>
      <c r="I156" s="139"/>
      <c r="J156" s="140">
        <f>ROUND(I156*H156,2)</f>
        <v>0</v>
      </c>
      <c r="K156" s="136" t="s">
        <v>250</v>
      </c>
      <c r="L156" s="34"/>
      <c r="M156" s="141" t="s">
        <v>29</v>
      </c>
      <c r="N156" s="142" t="s">
        <v>46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251</v>
      </c>
      <c r="AT156" s="145" t="s">
        <v>246</v>
      </c>
      <c r="AU156" s="145" t="s">
        <v>264</v>
      </c>
      <c r="AY156" s="18" t="s">
        <v>244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83</v>
      </c>
      <c r="BK156" s="146">
        <f>ROUND(I156*H156,2)</f>
        <v>0</v>
      </c>
      <c r="BL156" s="18" t="s">
        <v>251</v>
      </c>
      <c r="BM156" s="145" t="s">
        <v>7152</v>
      </c>
    </row>
    <row r="157" spans="2:65" s="1" customFormat="1">
      <c r="B157" s="34"/>
      <c r="D157" s="147" t="s">
        <v>253</v>
      </c>
      <c r="F157" s="148" t="s">
        <v>7153</v>
      </c>
      <c r="I157" s="149"/>
      <c r="L157" s="34"/>
      <c r="M157" s="150"/>
      <c r="T157" s="55"/>
      <c r="AT157" s="18" t="s">
        <v>253</v>
      </c>
      <c r="AU157" s="18" t="s">
        <v>264</v>
      </c>
    </row>
    <row r="158" spans="2:65" s="1" customFormat="1">
      <c r="B158" s="34"/>
      <c r="D158" s="151" t="s">
        <v>255</v>
      </c>
      <c r="F158" s="152" t="s">
        <v>7154</v>
      </c>
      <c r="I158" s="149"/>
      <c r="L158" s="34"/>
      <c r="M158" s="150"/>
      <c r="T158" s="55"/>
      <c r="AT158" s="18" t="s">
        <v>255</v>
      </c>
      <c r="AU158" s="18" t="s">
        <v>264</v>
      </c>
    </row>
    <row r="159" spans="2:65" s="12" customFormat="1">
      <c r="B159" s="153"/>
      <c r="D159" s="147" t="s">
        <v>262</v>
      </c>
      <c r="E159" s="154" t="s">
        <v>29</v>
      </c>
      <c r="F159" s="155" t="s">
        <v>7155</v>
      </c>
      <c r="H159" s="156">
        <v>67</v>
      </c>
      <c r="I159" s="157"/>
      <c r="L159" s="153"/>
      <c r="M159" s="158"/>
      <c r="T159" s="159"/>
      <c r="AT159" s="154" t="s">
        <v>262</v>
      </c>
      <c r="AU159" s="154" t="s">
        <v>264</v>
      </c>
      <c r="AV159" s="12" t="s">
        <v>21</v>
      </c>
      <c r="AW159" s="12" t="s">
        <v>36</v>
      </c>
      <c r="AX159" s="12" t="s">
        <v>83</v>
      </c>
      <c r="AY159" s="154" t="s">
        <v>244</v>
      </c>
    </row>
    <row r="160" spans="2:65" s="1" customFormat="1" ht="16.5" customHeight="1">
      <c r="B160" s="34"/>
      <c r="C160" s="134" t="s">
        <v>535</v>
      </c>
      <c r="D160" s="134" t="s">
        <v>246</v>
      </c>
      <c r="E160" s="135" t="s">
        <v>7156</v>
      </c>
      <c r="F160" s="136" t="s">
        <v>7157</v>
      </c>
      <c r="G160" s="137" t="s">
        <v>507</v>
      </c>
      <c r="H160" s="138">
        <v>510</v>
      </c>
      <c r="I160" s="139"/>
      <c r="J160" s="140">
        <f>ROUND(I160*H160,2)</f>
        <v>0</v>
      </c>
      <c r="K160" s="136" t="s">
        <v>29</v>
      </c>
      <c r="L160" s="34"/>
      <c r="M160" s="141" t="s">
        <v>29</v>
      </c>
      <c r="N160" s="142" t="s">
        <v>46</v>
      </c>
      <c r="P160" s="143">
        <f>O160*H160</f>
        <v>0</v>
      </c>
      <c r="Q160" s="143">
        <v>2.5999999999999999E-3</v>
      </c>
      <c r="R160" s="143">
        <f>Q160*H160</f>
        <v>1.3259999999999998</v>
      </c>
      <c r="S160" s="143">
        <v>0</v>
      </c>
      <c r="T160" s="144">
        <f>S160*H160</f>
        <v>0</v>
      </c>
      <c r="AR160" s="145" t="s">
        <v>251</v>
      </c>
      <c r="AT160" s="145" t="s">
        <v>246</v>
      </c>
      <c r="AU160" s="145" t="s">
        <v>264</v>
      </c>
      <c r="AY160" s="18" t="s">
        <v>244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83</v>
      </c>
      <c r="BK160" s="146">
        <f>ROUND(I160*H160,2)</f>
        <v>0</v>
      </c>
      <c r="BL160" s="18" t="s">
        <v>251</v>
      </c>
      <c r="BM160" s="145" t="s">
        <v>7158</v>
      </c>
    </row>
    <row r="161" spans="2:65" s="1" customFormat="1">
      <c r="B161" s="34"/>
      <c r="D161" s="147" t="s">
        <v>253</v>
      </c>
      <c r="F161" s="148" t="s">
        <v>7159</v>
      </c>
      <c r="I161" s="149"/>
      <c r="L161" s="34"/>
      <c r="M161" s="150"/>
      <c r="T161" s="55"/>
      <c r="AT161" s="18" t="s">
        <v>253</v>
      </c>
      <c r="AU161" s="18" t="s">
        <v>264</v>
      </c>
    </row>
    <row r="162" spans="2:65" s="12" customFormat="1">
      <c r="B162" s="153"/>
      <c r="D162" s="147" t="s">
        <v>262</v>
      </c>
      <c r="E162" s="154" t="s">
        <v>29</v>
      </c>
      <c r="F162" s="155" t="s">
        <v>7160</v>
      </c>
      <c r="H162" s="156">
        <v>510</v>
      </c>
      <c r="I162" s="157"/>
      <c r="L162" s="153"/>
      <c r="M162" s="158"/>
      <c r="T162" s="159"/>
      <c r="AT162" s="154" t="s">
        <v>262</v>
      </c>
      <c r="AU162" s="154" t="s">
        <v>264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539</v>
      </c>
      <c r="D163" s="134" t="s">
        <v>246</v>
      </c>
      <c r="E163" s="135" t="s">
        <v>7161</v>
      </c>
      <c r="F163" s="136" t="s">
        <v>7162</v>
      </c>
      <c r="G163" s="137" t="s">
        <v>507</v>
      </c>
      <c r="H163" s="138">
        <v>510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2.0799999999999998E-3</v>
      </c>
      <c r="R163" s="143">
        <f>Q163*H163</f>
        <v>1.0608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264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7163</v>
      </c>
    </row>
    <row r="164" spans="2:65" s="1" customFormat="1">
      <c r="B164" s="34"/>
      <c r="D164" s="147" t="s">
        <v>253</v>
      </c>
      <c r="F164" s="148" t="s">
        <v>7164</v>
      </c>
      <c r="I164" s="149"/>
      <c r="L164" s="34"/>
      <c r="M164" s="150"/>
      <c r="T164" s="55"/>
      <c r="AT164" s="18" t="s">
        <v>253</v>
      </c>
      <c r="AU164" s="18" t="s">
        <v>264</v>
      </c>
    </row>
    <row r="165" spans="2:65" s="1" customFormat="1">
      <c r="B165" s="34"/>
      <c r="D165" s="151" t="s">
        <v>255</v>
      </c>
      <c r="F165" s="152" t="s">
        <v>7165</v>
      </c>
      <c r="I165" s="149"/>
      <c r="L165" s="34"/>
      <c r="M165" s="150"/>
      <c r="T165" s="55"/>
      <c r="AT165" s="18" t="s">
        <v>255</v>
      </c>
      <c r="AU165" s="18" t="s">
        <v>264</v>
      </c>
    </row>
    <row r="166" spans="2:65" s="12" customFormat="1">
      <c r="B166" s="153"/>
      <c r="D166" s="147" t="s">
        <v>262</v>
      </c>
      <c r="E166" s="154" t="s">
        <v>29</v>
      </c>
      <c r="F166" s="155" t="s">
        <v>7166</v>
      </c>
      <c r="H166" s="156">
        <v>510</v>
      </c>
      <c r="I166" s="157"/>
      <c r="L166" s="153"/>
      <c r="M166" s="158"/>
      <c r="T166" s="159"/>
      <c r="AT166" s="154" t="s">
        <v>262</v>
      </c>
      <c r="AU166" s="154" t="s">
        <v>264</v>
      </c>
      <c r="AV166" s="12" t="s">
        <v>21</v>
      </c>
      <c r="AW166" s="12" t="s">
        <v>36</v>
      </c>
      <c r="AX166" s="12" t="s">
        <v>83</v>
      </c>
      <c r="AY166" s="154" t="s">
        <v>244</v>
      </c>
    </row>
    <row r="167" spans="2:65" s="1" customFormat="1" ht="16.5" customHeight="1">
      <c r="B167" s="34"/>
      <c r="C167" s="134" t="s">
        <v>406</v>
      </c>
      <c r="D167" s="134" t="s">
        <v>246</v>
      </c>
      <c r="E167" s="135" t="s">
        <v>7167</v>
      </c>
      <c r="F167" s="136" t="s">
        <v>7168</v>
      </c>
      <c r="G167" s="137" t="s">
        <v>507</v>
      </c>
      <c r="H167" s="138">
        <v>67</v>
      </c>
      <c r="I167" s="139"/>
      <c r="J167" s="140">
        <f>ROUND(I167*H167,2)</f>
        <v>0</v>
      </c>
      <c r="K167" s="136" t="s">
        <v>29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2.0823999999999999E-3</v>
      </c>
      <c r="R167" s="143">
        <f>Q167*H167</f>
        <v>0.1395208</v>
      </c>
      <c r="S167" s="143">
        <v>0</v>
      </c>
      <c r="T167" s="144">
        <f>S167*H167</f>
        <v>0</v>
      </c>
      <c r="AR167" s="145" t="s">
        <v>251</v>
      </c>
      <c r="AT167" s="145" t="s">
        <v>246</v>
      </c>
      <c r="AU167" s="145" t="s">
        <v>264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7169</v>
      </c>
    </row>
    <row r="168" spans="2:65" s="1" customFormat="1">
      <c r="B168" s="34"/>
      <c r="D168" s="147" t="s">
        <v>253</v>
      </c>
      <c r="F168" s="148" t="s">
        <v>7170</v>
      </c>
      <c r="I168" s="149"/>
      <c r="L168" s="34"/>
      <c r="M168" s="150"/>
      <c r="T168" s="55"/>
      <c r="AT168" s="18" t="s">
        <v>253</v>
      </c>
      <c r="AU168" s="18" t="s">
        <v>264</v>
      </c>
    </row>
    <row r="169" spans="2:65" s="12" customFormat="1" ht="22.5">
      <c r="B169" s="153"/>
      <c r="D169" s="147" t="s">
        <v>262</v>
      </c>
      <c r="E169" s="154" t="s">
        <v>29</v>
      </c>
      <c r="F169" s="155" t="s">
        <v>7171</v>
      </c>
      <c r="H169" s="156">
        <v>67</v>
      </c>
      <c r="I169" s="157"/>
      <c r="L169" s="153"/>
      <c r="M169" s="158"/>
      <c r="T169" s="159"/>
      <c r="AT169" s="154" t="s">
        <v>262</v>
      </c>
      <c r="AU169" s="154" t="s">
        <v>264</v>
      </c>
      <c r="AV169" s="12" t="s">
        <v>21</v>
      </c>
      <c r="AW169" s="12" t="s">
        <v>36</v>
      </c>
      <c r="AX169" s="12" t="s">
        <v>83</v>
      </c>
      <c r="AY169" s="154" t="s">
        <v>244</v>
      </c>
    </row>
    <row r="170" spans="2:65" s="1" customFormat="1" ht="16.5" customHeight="1">
      <c r="B170" s="34"/>
      <c r="C170" s="175" t="s">
        <v>413</v>
      </c>
      <c r="D170" s="175" t="s">
        <v>373</v>
      </c>
      <c r="E170" s="176" t="s">
        <v>7172</v>
      </c>
      <c r="F170" s="177" t="s">
        <v>7173</v>
      </c>
      <c r="G170" s="178" t="s">
        <v>507</v>
      </c>
      <c r="H170" s="179">
        <v>125</v>
      </c>
      <c r="I170" s="180"/>
      <c r="J170" s="181">
        <f>ROUND(I170*H170,2)</f>
        <v>0</v>
      </c>
      <c r="K170" s="177" t="s">
        <v>29</v>
      </c>
      <c r="L170" s="182"/>
      <c r="M170" s="183" t="s">
        <v>29</v>
      </c>
      <c r="N170" s="184" t="s">
        <v>46</v>
      </c>
      <c r="P170" s="143">
        <f>O170*H170</f>
        <v>0</v>
      </c>
      <c r="Q170" s="143">
        <v>1.5E-3</v>
      </c>
      <c r="R170" s="143">
        <f>Q170*H170</f>
        <v>0.1875</v>
      </c>
      <c r="S170" s="143">
        <v>0</v>
      </c>
      <c r="T170" s="144">
        <f>S170*H170</f>
        <v>0</v>
      </c>
      <c r="AR170" s="145" t="s">
        <v>300</v>
      </c>
      <c r="AT170" s="145" t="s">
        <v>373</v>
      </c>
      <c r="AU170" s="145" t="s">
        <v>264</v>
      </c>
      <c r="AY170" s="18" t="s">
        <v>244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83</v>
      </c>
      <c r="BK170" s="146">
        <f>ROUND(I170*H170,2)</f>
        <v>0</v>
      </c>
      <c r="BL170" s="18" t="s">
        <v>251</v>
      </c>
      <c r="BM170" s="145" t="s">
        <v>7174</v>
      </c>
    </row>
    <row r="171" spans="2:65" s="1" customFormat="1">
      <c r="B171" s="34"/>
      <c r="D171" s="147" t="s">
        <v>253</v>
      </c>
      <c r="F171" s="148" t="s">
        <v>7173</v>
      </c>
      <c r="I171" s="149"/>
      <c r="L171" s="34"/>
      <c r="M171" s="150"/>
      <c r="T171" s="55"/>
      <c r="AT171" s="18" t="s">
        <v>253</v>
      </c>
      <c r="AU171" s="18" t="s">
        <v>264</v>
      </c>
    </row>
    <row r="172" spans="2:65" s="1" customFormat="1" ht="16.5" customHeight="1">
      <c r="B172" s="34"/>
      <c r="C172" s="175" t="s">
        <v>421</v>
      </c>
      <c r="D172" s="175" t="s">
        <v>373</v>
      </c>
      <c r="E172" s="176" t="s">
        <v>7175</v>
      </c>
      <c r="F172" s="177" t="s">
        <v>7176</v>
      </c>
      <c r="G172" s="178" t="s">
        <v>507</v>
      </c>
      <c r="H172" s="179">
        <v>80</v>
      </c>
      <c r="I172" s="180"/>
      <c r="J172" s="181">
        <f>ROUND(I172*H172,2)</f>
        <v>0</v>
      </c>
      <c r="K172" s="177" t="s">
        <v>29</v>
      </c>
      <c r="L172" s="182"/>
      <c r="M172" s="183" t="s">
        <v>29</v>
      </c>
      <c r="N172" s="184" t="s">
        <v>46</v>
      </c>
      <c r="P172" s="143">
        <f>O172*H172</f>
        <v>0</v>
      </c>
      <c r="Q172" s="143">
        <v>1.5E-3</v>
      </c>
      <c r="R172" s="143">
        <f>Q172*H172</f>
        <v>0.12</v>
      </c>
      <c r="S172" s="143">
        <v>0</v>
      </c>
      <c r="T172" s="144">
        <f>S172*H172</f>
        <v>0</v>
      </c>
      <c r="AR172" s="145" t="s">
        <v>817</v>
      </c>
      <c r="AT172" s="145" t="s">
        <v>373</v>
      </c>
      <c r="AU172" s="145" t="s">
        <v>264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817</v>
      </c>
      <c r="BM172" s="145" t="s">
        <v>7177</v>
      </c>
    </row>
    <row r="173" spans="2:65" s="1" customFormat="1">
      <c r="B173" s="34"/>
      <c r="D173" s="147" t="s">
        <v>253</v>
      </c>
      <c r="F173" s="148" t="s">
        <v>7176</v>
      </c>
      <c r="I173" s="149"/>
      <c r="L173" s="34"/>
      <c r="M173" s="150"/>
      <c r="T173" s="55"/>
      <c r="AT173" s="18" t="s">
        <v>253</v>
      </c>
      <c r="AU173" s="18" t="s">
        <v>264</v>
      </c>
    </row>
    <row r="174" spans="2:65" s="1" customFormat="1" ht="16.5" customHeight="1">
      <c r="B174" s="34"/>
      <c r="C174" s="175" t="s">
        <v>427</v>
      </c>
      <c r="D174" s="175" t="s">
        <v>373</v>
      </c>
      <c r="E174" s="176" t="s">
        <v>7178</v>
      </c>
      <c r="F174" s="177" t="s">
        <v>7179</v>
      </c>
      <c r="G174" s="178" t="s">
        <v>507</v>
      </c>
      <c r="H174" s="179">
        <v>30</v>
      </c>
      <c r="I174" s="180"/>
      <c r="J174" s="181">
        <f>ROUND(I174*H174,2)</f>
        <v>0</v>
      </c>
      <c r="K174" s="177" t="s">
        <v>29</v>
      </c>
      <c r="L174" s="182"/>
      <c r="M174" s="183" t="s">
        <v>29</v>
      </c>
      <c r="N174" s="184" t="s">
        <v>46</v>
      </c>
      <c r="P174" s="143">
        <f>O174*H174</f>
        <v>0</v>
      </c>
      <c r="Q174" s="143">
        <v>1.5E-3</v>
      </c>
      <c r="R174" s="143">
        <f>Q174*H174</f>
        <v>4.4999999999999998E-2</v>
      </c>
      <c r="S174" s="143">
        <v>0</v>
      </c>
      <c r="T174" s="144">
        <f>S174*H174</f>
        <v>0</v>
      </c>
      <c r="AR174" s="145" t="s">
        <v>300</v>
      </c>
      <c r="AT174" s="145" t="s">
        <v>373</v>
      </c>
      <c r="AU174" s="145" t="s">
        <v>264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251</v>
      </c>
      <c r="BM174" s="145" t="s">
        <v>7180</v>
      </c>
    </row>
    <row r="175" spans="2:65" s="1" customFormat="1">
      <c r="B175" s="34"/>
      <c r="D175" s="147" t="s">
        <v>253</v>
      </c>
      <c r="F175" s="148" t="s">
        <v>7179</v>
      </c>
      <c r="I175" s="149"/>
      <c r="L175" s="34"/>
      <c r="M175" s="150"/>
      <c r="T175" s="55"/>
      <c r="AT175" s="18" t="s">
        <v>253</v>
      </c>
      <c r="AU175" s="18" t="s">
        <v>264</v>
      </c>
    </row>
    <row r="176" spans="2:65" s="1" customFormat="1" ht="16.5" customHeight="1">
      <c r="B176" s="34"/>
      <c r="C176" s="175" t="s">
        <v>434</v>
      </c>
      <c r="D176" s="175" t="s">
        <v>373</v>
      </c>
      <c r="E176" s="176" t="s">
        <v>7181</v>
      </c>
      <c r="F176" s="177" t="s">
        <v>7182</v>
      </c>
      <c r="G176" s="178" t="s">
        <v>507</v>
      </c>
      <c r="H176" s="179">
        <v>20</v>
      </c>
      <c r="I176" s="180"/>
      <c r="J176" s="181">
        <f>ROUND(I176*H176,2)</f>
        <v>0</v>
      </c>
      <c r="K176" s="177" t="s">
        <v>29</v>
      </c>
      <c r="L176" s="182"/>
      <c r="M176" s="183" t="s">
        <v>29</v>
      </c>
      <c r="N176" s="184" t="s">
        <v>46</v>
      </c>
      <c r="P176" s="143">
        <f>O176*H176</f>
        <v>0</v>
      </c>
      <c r="Q176" s="143">
        <v>1.5E-3</v>
      </c>
      <c r="R176" s="143">
        <f>Q176*H176</f>
        <v>0.03</v>
      </c>
      <c r="S176" s="143">
        <v>0</v>
      </c>
      <c r="T176" s="144">
        <f>S176*H176</f>
        <v>0</v>
      </c>
      <c r="AR176" s="145" t="s">
        <v>300</v>
      </c>
      <c r="AT176" s="145" t="s">
        <v>373</v>
      </c>
      <c r="AU176" s="145" t="s">
        <v>264</v>
      </c>
      <c r="AY176" s="18" t="s">
        <v>244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83</v>
      </c>
      <c r="BK176" s="146">
        <f>ROUND(I176*H176,2)</f>
        <v>0</v>
      </c>
      <c r="BL176" s="18" t="s">
        <v>251</v>
      </c>
      <c r="BM176" s="145" t="s">
        <v>7183</v>
      </c>
    </row>
    <row r="177" spans="2:65" s="1" customFormat="1">
      <c r="B177" s="34"/>
      <c r="D177" s="147" t="s">
        <v>253</v>
      </c>
      <c r="F177" s="148" t="s">
        <v>7182</v>
      </c>
      <c r="I177" s="149"/>
      <c r="L177" s="34"/>
      <c r="M177" s="150"/>
      <c r="T177" s="55"/>
      <c r="AT177" s="18" t="s">
        <v>253</v>
      </c>
      <c r="AU177" s="18" t="s">
        <v>264</v>
      </c>
    </row>
    <row r="178" spans="2:65" s="1" customFormat="1" ht="16.5" customHeight="1">
      <c r="B178" s="34"/>
      <c r="C178" s="175" t="s">
        <v>441</v>
      </c>
      <c r="D178" s="175" t="s">
        <v>373</v>
      </c>
      <c r="E178" s="176" t="s">
        <v>7184</v>
      </c>
      <c r="F178" s="177" t="s">
        <v>7185</v>
      </c>
      <c r="G178" s="178" t="s">
        <v>507</v>
      </c>
      <c r="H178" s="179">
        <v>70</v>
      </c>
      <c r="I178" s="180"/>
      <c r="J178" s="181">
        <f>ROUND(I178*H178,2)</f>
        <v>0</v>
      </c>
      <c r="K178" s="177" t="s">
        <v>29</v>
      </c>
      <c r="L178" s="182"/>
      <c r="M178" s="183" t="s">
        <v>29</v>
      </c>
      <c r="N178" s="184" t="s">
        <v>46</v>
      </c>
      <c r="P178" s="143">
        <f>O178*H178</f>
        <v>0</v>
      </c>
      <c r="Q178" s="143">
        <v>1.5E-3</v>
      </c>
      <c r="R178" s="143">
        <f>Q178*H178</f>
        <v>0.105</v>
      </c>
      <c r="S178" s="143">
        <v>0</v>
      </c>
      <c r="T178" s="144">
        <f>S178*H178</f>
        <v>0</v>
      </c>
      <c r="AR178" s="145" t="s">
        <v>300</v>
      </c>
      <c r="AT178" s="145" t="s">
        <v>373</v>
      </c>
      <c r="AU178" s="145" t="s">
        <v>264</v>
      </c>
      <c r="AY178" s="18" t="s">
        <v>244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83</v>
      </c>
      <c r="BK178" s="146">
        <f>ROUND(I178*H178,2)</f>
        <v>0</v>
      </c>
      <c r="BL178" s="18" t="s">
        <v>251</v>
      </c>
      <c r="BM178" s="145" t="s">
        <v>7186</v>
      </c>
    </row>
    <row r="179" spans="2:65" s="1" customFormat="1">
      <c r="B179" s="34"/>
      <c r="D179" s="147" t="s">
        <v>253</v>
      </c>
      <c r="F179" s="148" t="s">
        <v>7185</v>
      </c>
      <c r="I179" s="149"/>
      <c r="L179" s="34"/>
      <c r="M179" s="150"/>
      <c r="T179" s="55"/>
      <c r="AT179" s="18" t="s">
        <v>253</v>
      </c>
      <c r="AU179" s="18" t="s">
        <v>264</v>
      </c>
    </row>
    <row r="180" spans="2:65" s="1" customFormat="1" ht="16.5" customHeight="1">
      <c r="B180" s="34"/>
      <c r="C180" s="175" t="s">
        <v>448</v>
      </c>
      <c r="D180" s="175" t="s">
        <v>373</v>
      </c>
      <c r="E180" s="176" t="s">
        <v>7187</v>
      </c>
      <c r="F180" s="177" t="s">
        <v>7188</v>
      </c>
      <c r="G180" s="178" t="s">
        <v>507</v>
      </c>
      <c r="H180" s="179">
        <v>105</v>
      </c>
      <c r="I180" s="180"/>
      <c r="J180" s="181">
        <f>ROUND(I180*H180,2)</f>
        <v>0</v>
      </c>
      <c r="K180" s="177" t="s">
        <v>29</v>
      </c>
      <c r="L180" s="182"/>
      <c r="M180" s="183" t="s">
        <v>29</v>
      </c>
      <c r="N180" s="184" t="s">
        <v>46</v>
      </c>
      <c r="P180" s="143">
        <f>O180*H180</f>
        <v>0</v>
      </c>
      <c r="Q180" s="143">
        <v>1.5E-3</v>
      </c>
      <c r="R180" s="143">
        <f>Q180*H180</f>
        <v>0.1575</v>
      </c>
      <c r="S180" s="143">
        <v>0</v>
      </c>
      <c r="T180" s="144">
        <f>S180*H180</f>
        <v>0</v>
      </c>
      <c r="AR180" s="145" t="s">
        <v>300</v>
      </c>
      <c r="AT180" s="145" t="s">
        <v>373</v>
      </c>
      <c r="AU180" s="145" t="s">
        <v>264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7189</v>
      </c>
    </row>
    <row r="181" spans="2:65" s="1" customFormat="1">
      <c r="B181" s="34"/>
      <c r="D181" s="147" t="s">
        <v>253</v>
      </c>
      <c r="F181" s="148" t="s">
        <v>7188</v>
      </c>
      <c r="I181" s="149"/>
      <c r="L181" s="34"/>
      <c r="M181" s="150"/>
      <c r="T181" s="55"/>
      <c r="AT181" s="18" t="s">
        <v>253</v>
      </c>
      <c r="AU181" s="18" t="s">
        <v>264</v>
      </c>
    </row>
    <row r="182" spans="2:65" s="1" customFormat="1" ht="16.5" customHeight="1">
      <c r="B182" s="34"/>
      <c r="C182" s="175" t="s">
        <v>455</v>
      </c>
      <c r="D182" s="175" t="s">
        <v>373</v>
      </c>
      <c r="E182" s="176" t="s">
        <v>7190</v>
      </c>
      <c r="F182" s="177" t="s">
        <v>7191</v>
      </c>
      <c r="G182" s="178" t="s">
        <v>507</v>
      </c>
      <c r="H182" s="179">
        <v>20</v>
      </c>
      <c r="I182" s="180"/>
      <c r="J182" s="181">
        <f>ROUND(I182*H182,2)</f>
        <v>0</v>
      </c>
      <c r="K182" s="177" t="s">
        <v>29</v>
      </c>
      <c r="L182" s="182"/>
      <c r="M182" s="183" t="s">
        <v>29</v>
      </c>
      <c r="N182" s="184" t="s">
        <v>46</v>
      </c>
      <c r="P182" s="143">
        <f>O182*H182</f>
        <v>0</v>
      </c>
      <c r="Q182" s="143">
        <v>1.5E-3</v>
      </c>
      <c r="R182" s="143">
        <f>Q182*H182</f>
        <v>0.03</v>
      </c>
      <c r="S182" s="143">
        <v>0</v>
      </c>
      <c r="T182" s="144">
        <f>S182*H182</f>
        <v>0</v>
      </c>
      <c r="AR182" s="145" t="s">
        <v>300</v>
      </c>
      <c r="AT182" s="145" t="s">
        <v>373</v>
      </c>
      <c r="AU182" s="145" t="s">
        <v>264</v>
      </c>
      <c r="AY182" s="18" t="s">
        <v>244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83</v>
      </c>
      <c r="BK182" s="146">
        <f>ROUND(I182*H182,2)</f>
        <v>0</v>
      </c>
      <c r="BL182" s="18" t="s">
        <v>251</v>
      </c>
      <c r="BM182" s="145" t="s">
        <v>7192</v>
      </c>
    </row>
    <row r="183" spans="2:65" s="1" customFormat="1">
      <c r="B183" s="34"/>
      <c r="D183" s="147" t="s">
        <v>253</v>
      </c>
      <c r="F183" s="148" t="s">
        <v>7191</v>
      </c>
      <c r="I183" s="149"/>
      <c r="L183" s="34"/>
      <c r="M183" s="150"/>
      <c r="T183" s="55"/>
      <c r="AT183" s="18" t="s">
        <v>253</v>
      </c>
      <c r="AU183" s="18" t="s">
        <v>264</v>
      </c>
    </row>
    <row r="184" spans="2:65" s="1" customFormat="1" ht="16.5" customHeight="1">
      <c r="B184" s="34"/>
      <c r="C184" s="175" t="s">
        <v>461</v>
      </c>
      <c r="D184" s="175" t="s">
        <v>373</v>
      </c>
      <c r="E184" s="176" t="s">
        <v>7193</v>
      </c>
      <c r="F184" s="177" t="s">
        <v>7194</v>
      </c>
      <c r="G184" s="178" t="s">
        <v>507</v>
      </c>
      <c r="H184" s="179">
        <v>25</v>
      </c>
      <c r="I184" s="180"/>
      <c r="J184" s="181">
        <f>ROUND(I184*H184,2)</f>
        <v>0</v>
      </c>
      <c r="K184" s="177" t="s">
        <v>29</v>
      </c>
      <c r="L184" s="182"/>
      <c r="M184" s="183" t="s">
        <v>29</v>
      </c>
      <c r="N184" s="184" t="s">
        <v>46</v>
      </c>
      <c r="P184" s="143">
        <f>O184*H184</f>
        <v>0</v>
      </c>
      <c r="Q184" s="143">
        <v>1.5E-3</v>
      </c>
      <c r="R184" s="143">
        <f>Q184*H184</f>
        <v>3.7499999999999999E-2</v>
      </c>
      <c r="S184" s="143">
        <v>0</v>
      </c>
      <c r="T184" s="144">
        <f>S184*H184</f>
        <v>0</v>
      </c>
      <c r="AR184" s="145" t="s">
        <v>300</v>
      </c>
      <c r="AT184" s="145" t="s">
        <v>373</v>
      </c>
      <c r="AU184" s="145" t="s">
        <v>264</v>
      </c>
      <c r="AY184" s="18" t="s">
        <v>244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83</v>
      </c>
      <c r="BK184" s="146">
        <f>ROUND(I184*H184,2)</f>
        <v>0</v>
      </c>
      <c r="BL184" s="18" t="s">
        <v>251</v>
      </c>
      <c r="BM184" s="145" t="s">
        <v>7195</v>
      </c>
    </row>
    <row r="185" spans="2:65" s="1" customFormat="1">
      <c r="B185" s="34"/>
      <c r="D185" s="147" t="s">
        <v>253</v>
      </c>
      <c r="F185" s="148" t="s">
        <v>7194</v>
      </c>
      <c r="I185" s="149"/>
      <c r="L185" s="34"/>
      <c r="M185" s="150"/>
      <c r="T185" s="55"/>
      <c r="AT185" s="18" t="s">
        <v>253</v>
      </c>
      <c r="AU185" s="18" t="s">
        <v>264</v>
      </c>
    </row>
    <row r="186" spans="2:65" s="1" customFormat="1" ht="16.5" customHeight="1">
      <c r="B186" s="34"/>
      <c r="C186" s="175" t="s">
        <v>468</v>
      </c>
      <c r="D186" s="175" t="s">
        <v>373</v>
      </c>
      <c r="E186" s="176" t="s">
        <v>7196</v>
      </c>
      <c r="F186" s="177" t="s">
        <v>7197</v>
      </c>
      <c r="G186" s="178" t="s">
        <v>507</v>
      </c>
      <c r="H186" s="179">
        <v>35</v>
      </c>
      <c r="I186" s="180"/>
      <c r="J186" s="181">
        <f>ROUND(I186*H186,2)</f>
        <v>0</v>
      </c>
      <c r="K186" s="177" t="s">
        <v>29</v>
      </c>
      <c r="L186" s="182"/>
      <c r="M186" s="183" t="s">
        <v>29</v>
      </c>
      <c r="N186" s="184" t="s">
        <v>46</v>
      </c>
      <c r="P186" s="143">
        <f>O186*H186</f>
        <v>0</v>
      </c>
      <c r="Q186" s="143">
        <v>1.5E-3</v>
      </c>
      <c r="R186" s="143">
        <f>Q186*H186</f>
        <v>5.2499999999999998E-2</v>
      </c>
      <c r="S186" s="143">
        <v>0</v>
      </c>
      <c r="T186" s="144">
        <f>S186*H186</f>
        <v>0</v>
      </c>
      <c r="AR186" s="145" t="s">
        <v>817</v>
      </c>
      <c r="AT186" s="145" t="s">
        <v>373</v>
      </c>
      <c r="AU186" s="145" t="s">
        <v>264</v>
      </c>
      <c r="AY186" s="18" t="s">
        <v>244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83</v>
      </c>
      <c r="BK186" s="146">
        <f>ROUND(I186*H186,2)</f>
        <v>0</v>
      </c>
      <c r="BL186" s="18" t="s">
        <v>817</v>
      </c>
      <c r="BM186" s="145" t="s">
        <v>7198</v>
      </c>
    </row>
    <row r="187" spans="2:65" s="1" customFormat="1">
      <c r="B187" s="34"/>
      <c r="D187" s="147" t="s">
        <v>253</v>
      </c>
      <c r="F187" s="148" t="s">
        <v>7197</v>
      </c>
      <c r="I187" s="149"/>
      <c r="L187" s="34"/>
      <c r="M187" s="150"/>
      <c r="T187" s="55"/>
      <c r="AT187" s="18" t="s">
        <v>253</v>
      </c>
      <c r="AU187" s="18" t="s">
        <v>264</v>
      </c>
    </row>
    <row r="188" spans="2:65" s="1" customFormat="1" ht="16.5" customHeight="1">
      <c r="B188" s="34"/>
      <c r="C188" s="175" t="s">
        <v>476</v>
      </c>
      <c r="D188" s="175" t="s">
        <v>373</v>
      </c>
      <c r="E188" s="176" t="s">
        <v>7199</v>
      </c>
      <c r="F188" s="177" t="s">
        <v>7200</v>
      </c>
      <c r="G188" s="178" t="s">
        <v>507</v>
      </c>
      <c r="H188" s="179">
        <v>27</v>
      </c>
      <c r="I188" s="180"/>
      <c r="J188" s="181">
        <f>ROUND(I188*H188,2)</f>
        <v>0</v>
      </c>
      <c r="K188" s="177" t="s">
        <v>29</v>
      </c>
      <c r="L188" s="182"/>
      <c r="M188" s="183" t="s">
        <v>29</v>
      </c>
      <c r="N188" s="184" t="s">
        <v>46</v>
      </c>
      <c r="P188" s="143">
        <f>O188*H188</f>
        <v>0</v>
      </c>
      <c r="Q188" s="143">
        <v>1.1999999999999999E-3</v>
      </c>
      <c r="R188" s="143">
        <f>Q188*H188</f>
        <v>3.2399999999999998E-2</v>
      </c>
      <c r="S188" s="143">
        <v>0</v>
      </c>
      <c r="T188" s="144">
        <f>S188*H188</f>
        <v>0</v>
      </c>
      <c r="AR188" s="145" t="s">
        <v>300</v>
      </c>
      <c r="AT188" s="145" t="s">
        <v>373</v>
      </c>
      <c r="AU188" s="145" t="s">
        <v>264</v>
      </c>
      <c r="AY188" s="18" t="s">
        <v>244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83</v>
      </c>
      <c r="BK188" s="146">
        <f>ROUND(I188*H188,2)</f>
        <v>0</v>
      </c>
      <c r="BL188" s="18" t="s">
        <v>251</v>
      </c>
      <c r="BM188" s="145" t="s">
        <v>7201</v>
      </c>
    </row>
    <row r="189" spans="2:65" s="1" customFormat="1">
      <c r="B189" s="34"/>
      <c r="D189" s="147" t="s">
        <v>253</v>
      </c>
      <c r="F189" s="148" t="s">
        <v>7200</v>
      </c>
      <c r="I189" s="149"/>
      <c r="L189" s="34"/>
      <c r="M189" s="150"/>
      <c r="T189" s="55"/>
      <c r="AT189" s="18" t="s">
        <v>253</v>
      </c>
      <c r="AU189" s="18" t="s">
        <v>264</v>
      </c>
    </row>
    <row r="190" spans="2:65" s="1" customFormat="1" ht="16.5" customHeight="1">
      <c r="B190" s="34"/>
      <c r="C190" s="175" t="s">
        <v>483</v>
      </c>
      <c r="D190" s="175" t="s">
        <v>373</v>
      </c>
      <c r="E190" s="176" t="s">
        <v>7202</v>
      </c>
      <c r="F190" s="177" t="s">
        <v>7203</v>
      </c>
      <c r="G190" s="178" t="s">
        <v>507</v>
      </c>
      <c r="H190" s="179">
        <v>193</v>
      </c>
      <c r="I190" s="180"/>
      <c r="J190" s="181">
        <f>ROUND(I190*H190,2)</f>
        <v>0</v>
      </c>
      <c r="K190" s="177" t="s">
        <v>29</v>
      </c>
      <c r="L190" s="182"/>
      <c r="M190" s="183" t="s">
        <v>29</v>
      </c>
      <c r="N190" s="184" t="s">
        <v>46</v>
      </c>
      <c r="P190" s="143">
        <f>O190*H190</f>
        <v>0</v>
      </c>
      <c r="Q190" s="143">
        <v>1.1999999999999999E-3</v>
      </c>
      <c r="R190" s="143">
        <f>Q190*H190</f>
        <v>0.23159999999999997</v>
      </c>
      <c r="S190" s="143">
        <v>0</v>
      </c>
      <c r="T190" s="144">
        <f>S190*H190</f>
        <v>0</v>
      </c>
      <c r="AR190" s="145" t="s">
        <v>300</v>
      </c>
      <c r="AT190" s="145" t="s">
        <v>373</v>
      </c>
      <c r="AU190" s="145" t="s">
        <v>264</v>
      </c>
      <c r="AY190" s="18" t="s">
        <v>244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83</v>
      </c>
      <c r="BK190" s="146">
        <f>ROUND(I190*H190,2)</f>
        <v>0</v>
      </c>
      <c r="BL190" s="18" t="s">
        <v>251</v>
      </c>
      <c r="BM190" s="145" t="s">
        <v>7204</v>
      </c>
    </row>
    <row r="191" spans="2:65" s="1" customFormat="1">
      <c r="B191" s="34"/>
      <c r="D191" s="147" t="s">
        <v>253</v>
      </c>
      <c r="F191" s="148" t="s">
        <v>7203</v>
      </c>
      <c r="I191" s="149"/>
      <c r="L191" s="34"/>
      <c r="M191" s="150"/>
      <c r="T191" s="55"/>
      <c r="AT191" s="18" t="s">
        <v>253</v>
      </c>
      <c r="AU191" s="18" t="s">
        <v>264</v>
      </c>
    </row>
    <row r="192" spans="2:65" s="1" customFormat="1" ht="16.5" customHeight="1">
      <c r="B192" s="34"/>
      <c r="C192" s="175" t="s">
        <v>490</v>
      </c>
      <c r="D192" s="175" t="s">
        <v>373</v>
      </c>
      <c r="E192" s="176" t="s">
        <v>7205</v>
      </c>
      <c r="F192" s="177" t="s">
        <v>7206</v>
      </c>
      <c r="G192" s="178" t="s">
        <v>507</v>
      </c>
      <c r="H192" s="179">
        <v>60</v>
      </c>
      <c r="I192" s="180"/>
      <c r="J192" s="181">
        <f>ROUND(I192*H192,2)</f>
        <v>0</v>
      </c>
      <c r="K192" s="177" t="s">
        <v>29</v>
      </c>
      <c r="L192" s="182"/>
      <c r="M192" s="183" t="s">
        <v>29</v>
      </c>
      <c r="N192" s="184" t="s">
        <v>46</v>
      </c>
      <c r="P192" s="143">
        <f>O192*H192</f>
        <v>0</v>
      </c>
      <c r="Q192" s="143">
        <v>1.5E-3</v>
      </c>
      <c r="R192" s="143">
        <f>Q192*H192</f>
        <v>0.09</v>
      </c>
      <c r="S192" s="143">
        <v>0</v>
      </c>
      <c r="T192" s="144">
        <f>S192*H192</f>
        <v>0</v>
      </c>
      <c r="AR192" s="145" t="s">
        <v>300</v>
      </c>
      <c r="AT192" s="145" t="s">
        <v>373</v>
      </c>
      <c r="AU192" s="145" t="s">
        <v>264</v>
      </c>
      <c r="AY192" s="18" t="s">
        <v>244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83</v>
      </c>
      <c r="BK192" s="146">
        <f>ROUND(I192*H192,2)</f>
        <v>0</v>
      </c>
      <c r="BL192" s="18" t="s">
        <v>251</v>
      </c>
      <c r="BM192" s="145" t="s">
        <v>7207</v>
      </c>
    </row>
    <row r="193" spans="2:65" s="1" customFormat="1">
      <c r="B193" s="34"/>
      <c r="D193" s="147" t="s">
        <v>253</v>
      </c>
      <c r="F193" s="148" t="s">
        <v>7206</v>
      </c>
      <c r="I193" s="149"/>
      <c r="L193" s="34"/>
      <c r="M193" s="150"/>
      <c r="T193" s="55"/>
      <c r="AT193" s="18" t="s">
        <v>253</v>
      </c>
      <c r="AU193" s="18" t="s">
        <v>264</v>
      </c>
    </row>
    <row r="194" spans="2:65" s="1" customFormat="1" ht="16.5" customHeight="1">
      <c r="B194" s="34"/>
      <c r="C194" s="175" t="s">
        <v>497</v>
      </c>
      <c r="D194" s="175" t="s">
        <v>373</v>
      </c>
      <c r="E194" s="176" t="s">
        <v>7208</v>
      </c>
      <c r="F194" s="177" t="s">
        <v>7209</v>
      </c>
      <c r="G194" s="178" t="s">
        <v>507</v>
      </c>
      <c r="H194" s="179">
        <v>30</v>
      </c>
      <c r="I194" s="180"/>
      <c r="J194" s="181">
        <f>ROUND(I194*H194,2)</f>
        <v>0</v>
      </c>
      <c r="K194" s="177" t="s">
        <v>29</v>
      </c>
      <c r="L194" s="182"/>
      <c r="M194" s="183" t="s">
        <v>29</v>
      </c>
      <c r="N194" s="184" t="s">
        <v>46</v>
      </c>
      <c r="P194" s="143">
        <f>O194*H194</f>
        <v>0</v>
      </c>
      <c r="Q194" s="143">
        <v>1.5E-3</v>
      </c>
      <c r="R194" s="143">
        <f>Q194*H194</f>
        <v>4.4999999999999998E-2</v>
      </c>
      <c r="S194" s="143">
        <v>0</v>
      </c>
      <c r="T194" s="144">
        <f>S194*H194</f>
        <v>0</v>
      </c>
      <c r="AR194" s="145" t="s">
        <v>300</v>
      </c>
      <c r="AT194" s="145" t="s">
        <v>373</v>
      </c>
      <c r="AU194" s="145" t="s">
        <v>264</v>
      </c>
      <c r="AY194" s="18" t="s">
        <v>244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83</v>
      </c>
      <c r="BK194" s="146">
        <f>ROUND(I194*H194,2)</f>
        <v>0</v>
      </c>
      <c r="BL194" s="18" t="s">
        <v>251</v>
      </c>
      <c r="BM194" s="145" t="s">
        <v>7210</v>
      </c>
    </row>
    <row r="195" spans="2:65" s="1" customFormat="1">
      <c r="B195" s="34"/>
      <c r="D195" s="147" t="s">
        <v>253</v>
      </c>
      <c r="F195" s="148" t="s">
        <v>7209</v>
      </c>
      <c r="I195" s="149"/>
      <c r="L195" s="34"/>
      <c r="M195" s="150"/>
      <c r="T195" s="55"/>
      <c r="AT195" s="18" t="s">
        <v>253</v>
      </c>
      <c r="AU195" s="18" t="s">
        <v>264</v>
      </c>
    </row>
    <row r="196" spans="2:65" s="1" customFormat="1" ht="16.5" customHeight="1">
      <c r="B196" s="34"/>
      <c r="C196" s="175" t="s">
        <v>504</v>
      </c>
      <c r="D196" s="175" t="s">
        <v>373</v>
      </c>
      <c r="E196" s="176" t="s">
        <v>7211</v>
      </c>
      <c r="F196" s="177" t="s">
        <v>7212</v>
      </c>
      <c r="G196" s="178" t="s">
        <v>507</v>
      </c>
      <c r="H196" s="179">
        <v>202</v>
      </c>
      <c r="I196" s="180"/>
      <c r="J196" s="181">
        <f>ROUND(I196*H196,2)</f>
        <v>0</v>
      </c>
      <c r="K196" s="177" t="s">
        <v>29</v>
      </c>
      <c r="L196" s="182"/>
      <c r="M196" s="183" t="s">
        <v>29</v>
      </c>
      <c r="N196" s="184" t="s">
        <v>46</v>
      </c>
      <c r="P196" s="143">
        <f>O196*H196</f>
        <v>0</v>
      </c>
      <c r="Q196" s="143">
        <v>1.1999999999999999E-3</v>
      </c>
      <c r="R196" s="143">
        <f>Q196*H196</f>
        <v>0.24239999999999998</v>
      </c>
      <c r="S196" s="143">
        <v>0</v>
      </c>
      <c r="T196" s="144">
        <f>S196*H196</f>
        <v>0</v>
      </c>
      <c r="AR196" s="145" t="s">
        <v>300</v>
      </c>
      <c r="AT196" s="145" t="s">
        <v>373</v>
      </c>
      <c r="AU196" s="145" t="s">
        <v>264</v>
      </c>
      <c r="AY196" s="18" t="s">
        <v>244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83</v>
      </c>
      <c r="BK196" s="146">
        <f>ROUND(I196*H196,2)</f>
        <v>0</v>
      </c>
      <c r="BL196" s="18" t="s">
        <v>251</v>
      </c>
      <c r="BM196" s="145" t="s">
        <v>7213</v>
      </c>
    </row>
    <row r="197" spans="2:65" s="1" customFormat="1">
      <c r="B197" s="34"/>
      <c r="D197" s="147" t="s">
        <v>253</v>
      </c>
      <c r="F197" s="148" t="s">
        <v>7212</v>
      </c>
      <c r="I197" s="149"/>
      <c r="L197" s="34"/>
      <c r="M197" s="150"/>
      <c r="T197" s="55"/>
      <c r="AT197" s="18" t="s">
        <v>253</v>
      </c>
      <c r="AU197" s="18" t="s">
        <v>264</v>
      </c>
    </row>
    <row r="198" spans="2:65" s="1" customFormat="1" ht="16.5" customHeight="1">
      <c r="B198" s="34"/>
      <c r="C198" s="175" t="s">
        <v>511</v>
      </c>
      <c r="D198" s="175" t="s">
        <v>373</v>
      </c>
      <c r="E198" s="176" t="s">
        <v>7214</v>
      </c>
      <c r="F198" s="177" t="s">
        <v>7215</v>
      </c>
      <c r="G198" s="178" t="s">
        <v>507</v>
      </c>
      <c r="H198" s="179">
        <v>90</v>
      </c>
      <c r="I198" s="180"/>
      <c r="J198" s="181">
        <f>ROUND(I198*H198,2)</f>
        <v>0</v>
      </c>
      <c r="K198" s="177" t="s">
        <v>29</v>
      </c>
      <c r="L198" s="182"/>
      <c r="M198" s="183" t="s">
        <v>29</v>
      </c>
      <c r="N198" s="184" t="s">
        <v>46</v>
      </c>
      <c r="P198" s="143">
        <f>O198*H198</f>
        <v>0</v>
      </c>
      <c r="Q198" s="143">
        <v>1.1999999999999999E-3</v>
      </c>
      <c r="R198" s="143">
        <f>Q198*H198</f>
        <v>0.10799999999999998</v>
      </c>
      <c r="S198" s="143">
        <v>0</v>
      </c>
      <c r="T198" s="144">
        <f>S198*H198</f>
        <v>0</v>
      </c>
      <c r="AR198" s="145" t="s">
        <v>300</v>
      </c>
      <c r="AT198" s="145" t="s">
        <v>373</v>
      </c>
      <c r="AU198" s="145" t="s">
        <v>264</v>
      </c>
      <c r="AY198" s="18" t="s">
        <v>244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83</v>
      </c>
      <c r="BK198" s="146">
        <f>ROUND(I198*H198,2)</f>
        <v>0</v>
      </c>
      <c r="BL198" s="18" t="s">
        <v>251</v>
      </c>
      <c r="BM198" s="145" t="s">
        <v>7216</v>
      </c>
    </row>
    <row r="199" spans="2:65" s="1" customFormat="1">
      <c r="B199" s="34"/>
      <c r="D199" s="147" t="s">
        <v>253</v>
      </c>
      <c r="F199" s="148" t="s">
        <v>7215</v>
      </c>
      <c r="I199" s="149"/>
      <c r="L199" s="34"/>
      <c r="M199" s="150"/>
      <c r="T199" s="55"/>
      <c r="AT199" s="18" t="s">
        <v>253</v>
      </c>
      <c r="AU199" s="18" t="s">
        <v>264</v>
      </c>
    </row>
    <row r="200" spans="2:65" s="1" customFormat="1" ht="16.5" customHeight="1">
      <c r="B200" s="34"/>
      <c r="C200" s="175" t="s">
        <v>518</v>
      </c>
      <c r="D200" s="175" t="s">
        <v>373</v>
      </c>
      <c r="E200" s="176" t="s">
        <v>7217</v>
      </c>
      <c r="F200" s="177" t="s">
        <v>7218</v>
      </c>
      <c r="G200" s="178" t="s">
        <v>507</v>
      </c>
      <c r="H200" s="179">
        <v>20</v>
      </c>
      <c r="I200" s="180"/>
      <c r="J200" s="181">
        <f>ROUND(I200*H200,2)</f>
        <v>0</v>
      </c>
      <c r="K200" s="177" t="s">
        <v>29</v>
      </c>
      <c r="L200" s="182"/>
      <c r="M200" s="183" t="s">
        <v>29</v>
      </c>
      <c r="N200" s="184" t="s">
        <v>46</v>
      </c>
      <c r="P200" s="143">
        <f>O200*H200</f>
        <v>0</v>
      </c>
      <c r="Q200" s="143">
        <v>1.1999999999999999E-3</v>
      </c>
      <c r="R200" s="143">
        <f>Q200*H200</f>
        <v>2.3999999999999997E-2</v>
      </c>
      <c r="S200" s="143">
        <v>0</v>
      </c>
      <c r="T200" s="144">
        <f>S200*H200</f>
        <v>0</v>
      </c>
      <c r="AR200" s="145" t="s">
        <v>300</v>
      </c>
      <c r="AT200" s="145" t="s">
        <v>373</v>
      </c>
      <c r="AU200" s="145" t="s">
        <v>264</v>
      </c>
      <c r="AY200" s="18" t="s">
        <v>244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83</v>
      </c>
      <c r="BK200" s="146">
        <f>ROUND(I200*H200,2)</f>
        <v>0</v>
      </c>
      <c r="BL200" s="18" t="s">
        <v>251</v>
      </c>
      <c r="BM200" s="145" t="s">
        <v>7219</v>
      </c>
    </row>
    <row r="201" spans="2:65" s="1" customFormat="1">
      <c r="B201" s="34"/>
      <c r="D201" s="147" t="s">
        <v>253</v>
      </c>
      <c r="F201" s="148" t="s">
        <v>7218</v>
      </c>
      <c r="I201" s="149"/>
      <c r="L201" s="34"/>
      <c r="M201" s="150"/>
      <c r="T201" s="55"/>
      <c r="AT201" s="18" t="s">
        <v>253</v>
      </c>
      <c r="AU201" s="18" t="s">
        <v>264</v>
      </c>
    </row>
    <row r="202" spans="2:65" s="1" customFormat="1" ht="16.5" customHeight="1">
      <c r="B202" s="34"/>
      <c r="C202" s="175" t="s">
        <v>522</v>
      </c>
      <c r="D202" s="175" t="s">
        <v>373</v>
      </c>
      <c r="E202" s="176" t="s">
        <v>7220</v>
      </c>
      <c r="F202" s="177" t="s">
        <v>7221</v>
      </c>
      <c r="G202" s="178" t="s">
        <v>507</v>
      </c>
      <c r="H202" s="179">
        <v>206</v>
      </c>
      <c r="I202" s="180"/>
      <c r="J202" s="181">
        <f>ROUND(I202*H202,2)</f>
        <v>0</v>
      </c>
      <c r="K202" s="177" t="s">
        <v>29</v>
      </c>
      <c r="L202" s="182"/>
      <c r="M202" s="183" t="s">
        <v>29</v>
      </c>
      <c r="N202" s="184" t="s">
        <v>46</v>
      </c>
      <c r="P202" s="143">
        <f>O202*H202</f>
        <v>0</v>
      </c>
      <c r="Q202" s="143">
        <v>1.1999999999999999E-3</v>
      </c>
      <c r="R202" s="143">
        <f>Q202*H202</f>
        <v>0.24719999999999998</v>
      </c>
      <c r="S202" s="143">
        <v>0</v>
      </c>
      <c r="T202" s="144">
        <f>S202*H202</f>
        <v>0</v>
      </c>
      <c r="AR202" s="145" t="s">
        <v>300</v>
      </c>
      <c r="AT202" s="145" t="s">
        <v>373</v>
      </c>
      <c r="AU202" s="145" t="s">
        <v>264</v>
      </c>
      <c r="AY202" s="18" t="s">
        <v>244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83</v>
      </c>
      <c r="BK202" s="146">
        <f>ROUND(I202*H202,2)</f>
        <v>0</v>
      </c>
      <c r="BL202" s="18" t="s">
        <v>251</v>
      </c>
      <c r="BM202" s="145" t="s">
        <v>7222</v>
      </c>
    </row>
    <row r="203" spans="2:65" s="1" customFormat="1">
      <c r="B203" s="34"/>
      <c r="D203" s="147" t="s">
        <v>253</v>
      </c>
      <c r="F203" s="148" t="s">
        <v>7221</v>
      </c>
      <c r="I203" s="149"/>
      <c r="L203" s="34"/>
      <c r="M203" s="150"/>
      <c r="T203" s="55"/>
      <c r="AT203" s="18" t="s">
        <v>253</v>
      </c>
      <c r="AU203" s="18" t="s">
        <v>264</v>
      </c>
    </row>
    <row r="204" spans="2:65" s="1" customFormat="1" ht="16.5" customHeight="1">
      <c r="B204" s="34"/>
      <c r="C204" s="175" t="s">
        <v>531</v>
      </c>
      <c r="D204" s="175" t="s">
        <v>373</v>
      </c>
      <c r="E204" s="176" t="s">
        <v>7223</v>
      </c>
      <c r="F204" s="177" t="s">
        <v>7224</v>
      </c>
      <c r="G204" s="178" t="s">
        <v>507</v>
      </c>
      <c r="H204" s="179">
        <v>253</v>
      </c>
      <c r="I204" s="180"/>
      <c r="J204" s="181">
        <f>ROUND(I204*H204,2)</f>
        <v>0</v>
      </c>
      <c r="K204" s="177" t="s">
        <v>29</v>
      </c>
      <c r="L204" s="182"/>
      <c r="M204" s="183" t="s">
        <v>29</v>
      </c>
      <c r="N204" s="184" t="s">
        <v>46</v>
      </c>
      <c r="P204" s="143">
        <f>O204*H204</f>
        <v>0</v>
      </c>
      <c r="Q204" s="143">
        <v>1.1999999999999999E-3</v>
      </c>
      <c r="R204" s="143">
        <f>Q204*H204</f>
        <v>0.30359999999999998</v>
      </c>
      <c r="S204" s="143">
        <v>0</v>
      </c>
      <c r="T204" s="144">
        <f>S204*H204</f>
        <v>0</v>
      </c>
      <c r="AR204" s="145" t="s">
        <v>300</v>
      </c>
      <c r="AT204" s="145" t="s">
        <v>373</v>
      </c>
      <c r="AU204" s="145" t="s">
        <v>264</v>
      </c>
      <c r="AY204" s="18" t="s">
        <v>244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83</v>
      </c>
      <c r="BK204" s="146">
        <f>ROUND(I204*H204,2)</f>
        <v>0</v>
      </c>
      <c r="BL204" s="18" t="s">
        <v>251</v>
      </c>
      <c r="BM204" s="145" t="s">
        <v>7225</v>
      </c>
    </row>
    <row r="205" spans="2:65" s="1" customFormat="1">
      <c r="B205" s="34"/>
      <c r="D205" s="147" t="s">
        <v>253</v>
      </c>
      <c r="F205" s="148" t="s">
        <v>7224</v>
      </c>
      <c r="I205" s="149"/>
      <c r="L205" s="34"/>
      <c r="M205" s="150"/>
      <c r="T205" s="55"/>
      <c r="AT205" s="18" t="s">
        <v>253</v>
      </c>
      <c r="AU205" s="18" t="s">
        <v>264</v>
      </c>
    </row>
    <row r="206" spans="2:65" s="1" customFormat="1" ht="24.2" customHeight="1">
      <c r="B206" s="34"/>
      <c r="C206" s="134" t="s">
        <v>550</v>
      </c>
      <c r="D206" s="134" t="s">
        <v>246</v>
      </c>
      <c r="E206" s="135" t="s">
        <v>7226</v>
      </c>
      <c r="F206" s="136" t="s">
        <v>7227</v>
      </c>
      <c r="G206" s="137" t="s">
        <v>7228</v>
      </c>
      <c r="H206" s="138">
        <v>10.81</v>
      </c>
      <c r="I206" s="139"/>
      <c r="J206" s="140">
        <f>ROUND(I206*H206,2)</f>
        <v>0</v>
      </c>
      <c r="K206" s="136" t="s">
        <v>250</v>
      </c>
      <c r="L206" s="34"/>
      <c r="M206" s="141" t="s">
        <v>29</v>
      </c>
      <c r="N206" s="142" t="s">
        <v>46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251</v>
      </c>
      <c r="AT206" s="145" t="s">
        <v>246</v>
      </c>
      <c r="AU206" s="145" t="s">
        <v>264</v>
      </c>
      <c r="AY206" s="18" t="s">
        <v>244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83</v>
      </c>
      <c r="BK206" s="146">
        <f>ROUND(I206*H206,2)</f>
        <v>0</v>
      </c>
      <c r="BL206" s="18" t="s">
        <v>251</v>
      </c>
      <c r="BM206" s="145" t="s">
        <v>7229</v>
      </c>
    </row>
    <row r="207" spans="2:65" s="1" customFormat="1">
      <c r="B207" s="34"/>
      <c r="D207" s="147" t="s">
        <v>253</v>
      </c>
      <c r="F207" s="148" t="s">
        <v>7230</v>
      </c>
      <c r="I207" s="149"/>
      <c r="L207" s="34"/>
      <c r="M207" s="150"/>
      <c r="T207" s="55"/>
      <c r="AT207" s="18" t="s">
        <v>253</v>
      </c>
      <c r="AU207" s="18" t="s">
        <v>264</v>
      </c>
    </row>
    <row r="208" spans="2:65" s="1" customFormat="1">
      <c r="B208" s="34"/>
      <c r="D208" s="151" t="s">
        <v>255</v>
      </c>
      <c r="F208" s="152" t="s">
        <v>7231</v>
      </c>
      <c r="I208" s="149"/>
      <c r="L208" s="34"/>
      <c r="M208" s="150"/>
      <c r="T208" s="55"/>
      <c r="AT208" s="18" t="s">
        <v>255</v>
      </c>
      <c r="AU208" s="18" t="s">
        <v>264</v>
      </c>
    </row>
    <row r="209" spans="2:65" s="12" customFormat="1">
      <c r="B209" s="153"/>
      <c r="D209" s="147" t="s">
        <v>262</v>
      </c>
      <c r="E209" s="154" t="s">
        <v>29</v>
      </c>
      <c r="F209" s="155" t="s">
        <v>7232</v>
      </c>
      <c r="H209" s="156">
        <v>10.81</v>
      </c>
      <c r="I209" s="157"/>
      <c r="L209" s="153"/>
      <c r="M209" s="158"/>
      <c r="T209" s="159"/>
      <c r="AT209" s="154" t="s">
        <v>262</v>
      </c>
      <c r="AU209" s="154" t="s">
        <v>264</v>
      </c>
      <c r="AV209" s="12" t="s">
        <v>21</v>
      </c>
      <c r="AW209" s="12" t="s">
        <v>36</v>
      </c>
      <c r="AX209" s="12" t="s">
        <v>83</v>
      </c>
      <c r="AY209" s="154" t="s">
        <v>244</v>
      </c>
    </row>
    <row r="210" spans="2:65" s="1" customFormat="1" ht="24">
      <c r="B210" s="34"/>
      <c r="C210" s="134" t="s">
        <v>543</v>
      </c>
      <c r="D210" s="134" t="s">
        <v>246</v>
      </c>
      <c r="E210" s="135" t="s">
        <v>7233</v>
      </c>
      <c r="F210" s="136" t="s">
        <v>7234</v>
      </c>
      <c r="G210" s="137" t="s">
        <v>7228</v>
      </c>
      <c r="H210" s="138">
        <v>5.0999999999999996</v>
      </c>
      <c r="I210" s="139"/>
      <c r="J210" s="140">
        <f>ROUND(I210*H210,2)</f>
        <v>0</v>
      </c>
      <c r="K210" s="136" t="s">
        <v>250</v>
      </c>
      <c r="L210" s="34"/>
      <c r="M210" s="141" t="s">
        <v>29</v>
      </c>
      <c r="N210" s="142" t="s">
        <v>46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251</v>
      </c>
      <c r="AT210" s="145" t="s">
        <v>246</v>
      </c>
      <c r="AU210" s="145" t="s">
        <v>264</v>
      </c>
      <c r="AY210" s="18" t="s">
        <v>244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83</v>
      </c>
      <c r="BK210" s="146">
        <f>ROUND(I210*H210,2)</f>
        <v>0</v>
      </c>
      <c r="BL210" s="18" t="s">
        <v>251</v>
      </c>
      <c r="BM210" s="145" t="s">
        <v>7235</v>
      </c>
    </row>
    <row r="211" spans="2:65" s="1" customFormat="1">
      <c r="B211" s="34"/>
      <c r="D211" s="147" t="s">
        <v>253</v>
      </c>
      <c r="F211" s="148" t="s">
        <v>7236</v>
      </c>
      <c r="I211" s="149"/>
      <c r="L211" s="34"/>
      <c r="M211" s="150"/>
      <c r="T211" s="55"/>
      <c r="AT211" s="18" t="s">
        <v>253</v>
      </c>
      <c r="AU211" s="18" t="s">
        <v>264</v>
      </c>
    </row>
    <row r="212" spans="2:65" s="1" customFormat="1">
      <c r="B212" s="34"/>
      <c r="D212" s="151" t="s">
        <v>255</v>
      </c>
      <c r="F212" s="152" t="s">
        <v>7237</v>
      </c>
      <c r="I212" s="149"/>
      <c r="L212" s="34"/>
      <c r="M212" s="150"/>
      <c r="T212" s="55"/>
      <c r="AT212" s="18" t="s">
        <v>255</v>
      </c>
      <c r="AU212" s="18" t="s">
        <v>264</v>
      </c>
    </row>
    <row r="213" spans="2:65" s="12" customFormat="1">
      <c r="B213" s="153"/>
      <c r="D213" s="147" t="s">
        <v>262</v>
      </c>
      <c r="E213" s="154" t="s">
        <v>29</v>
      </c>
      <c r="F213" s="155" t="s">
        <v>7238</v>
      </c>
      <c r="H213" s="156">
        <v>5.0999999999999996</v>
      </c>
      <c r="I213" s="157"/>
      <c r="L213" s="153"/>
      <c r="M213" s="158"/>
      <c r="T213" s="159"/>
      <c r="AT213" s="154" t="s">
        <v>262</v>
      </c>
      <c r="AU213" s="154" t="s">
        <v>264</v>
      </c>
      <c r="AV213" s="12" t="s">
        <v>21</v>
      </c>
      <c r="AW213" s="12" t="s">
        <v>36</v>
      </c>
      <c r="AX213" s="12" t="s">
        <v>83</v>
      </c>
      <c r="AY213" s="154" t="s">
        <v>244</v>
      </c>
    </row>
    <row r="214" spans="2:65" s="1" customFormat="1" ht="21.75" customHeight="1">
      <c r="B214" s="34"/>
      <c r="C214" s="134" t="s">
        <v>83</v>
      </c>
      <c r="D214" s="134" t="s">
        <v>246</v>
      </c>
      <c r="E214" s="135" t="s">
        <v>7239</v>
      </c>
      <c r="F214" s="136" t="s">
        <v>7240</v>
      </c>
      <c r="G214" s="137" t="s">
        <v>249</v>
      </c>
      <c r="H214" s="138">
        <v>8097.3339999999998</v>
      </c>
      <c r="I214" s="139"/>
      <c r="J214" s="140">
        <f>ROUND(I214*H214,2)</f>
        <v>0</v>
      </c>
      <c r="K214" s="136" t="s">
        <v>250</v>
      </c>
      <c r="L214" s="34"/>
      <c r="M214" s="141" t="s">
        <v>29</v>
      </c>
      <c r="N214" s="142" t="s">
        <v>46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251</v>
      </c>
      <c r="AT214" s="145" t="s">
        <v>246</v>
      </c>
      <c r="AU214" s="145" t="s">
        <v>264</v>
      </c>
      <c r="AY214" s="18" t="s">
        <v>244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83</v>
      </c>
      <c r="BK214" s="146">
        <f>ROUND(I214*H214,2)</f>
        <v>0</v>
      </c>
      <c r="BL214" s="18" t="s">
        <v>251</v>
      </c>
      <c r="BM214" s="145" t="s">
        <v>7241</v>
      </c>
    </row>
    <row r="215" spans="2:65" s="1" customFormat="1" ht="19.5">
      <c r="B215" s="34"/>
      <c r="D215" s="147" t="s">
        <v>253</v>
      </c>
      <c r="F215" s="148" t="s">
        <v>7242</v>
      </c>
      <c r="I215" s="149"/>
      <c r="L215" s="34"/>
      <c r="M215" s="150"/>
      <c r="T215" s="55"/>
      <c r="AT215" s="18" t="s">
        <v>253</v>
      </c>
      <c r="AU215" s="18" t="s">
        <v>264</v>
      </c>
    </row>
    <row r="216" spans="2:65" s="1" customFormat="1">
      <c r="B216" s="34"/>
      <c r="D216" s="151" t="s">
        <v>255</v>
      </c>
      <c r="F216" s="152" t="s">
        <v>7243</v>
      </c>
      <c r="I216" s="149"/>
      <c r="L216" s="34"/>
      <c r="M216" s="150"/>
      <c r="T216" s="55"/>
      <c r="AT216" s="18" t="s">
        <v>255</v>
      </c>
      <c r="AU216" s="18" t="s">
        <v>264</v>
      </c>
    </row>
    <row r="217" spans="2:65" s="15" customFormat="1">
      <c r="B217" s="188"/>
      <c r="D217" s="147" t="s">
        <v>262</v>
      </c>
      <c r="E217" s="189" t="s">
        <v>29</v>
      </c>
      <c r="F217" s="190" t="s">
        <v>7244</v>
      </c>
      <c r="H217" s="189" t="s">
        <v>29</v>
      </c>
      <c r="I217" s="191"/>
      <c r="L217" s="188"/>
      <c r="M217" s="192"/>
      <c r="T217" s="193"/>
      <c r="AT217" s="189" t="s">
        <v>262</v>
      </c>
      <c r="AU217" s="189" t="s">
        <v>264</v>
      </c>
      <c r="AV217" s="15" t="s">
        <v>83</v>
      </c>
      <c r="AW217" s="15" t="s">
        <v>36</v>
      </c>
      <c r="AX217" s="15" t="s">
        <v>75</v>
      </c>
      <c r="AY217" s="189" t="s">
        <v>244</v>
      </c>
    </row>
    <row r="218" spans="2:65" s="12" customFormat="1">
      <c r="B218" s="153"/>
      <c r="D218" s="147" t="s">
        <v>262</v>
      </c>
      <c r="E218" s="154" t="s">
        <v>29</v>
      </c>
      <c r="F218" s="155" t="s">
        <v>7086</v>
      </c>
      <c r="H218" s="156">
        <v>712.66700000000003</v>
      </c>
      <c r="I218" s="157"/>
      <c r="L218" s="153"/>
      <c r="M218" s="158"/>
      <c r="T218" s="159"/>
      <c r="AT218" s="154" t="s">
        <v>262</v>
      </c>
      <c r="AU218" s="154" t="s">
        <v>264</v>
      </c>
      <c r="AV218" s="12" t="s">
        <v>21</v>
      </c>
      <c r="AW218" s="12" t="s">
        <v>36</v>
      </c>
      <c r="AX218" s="12" t="s">
        <v>75</v>
      </c>
      <c r="AY218" s="154" t="s">
        <v>244</v>
      </c>
    </row>
    <row r="219" spans="2:65" s="12" customFormat="1">
      <c r="B219" s="153"/>
      <c r="D219" s="147" t="s">
        <v>262</v>
      </c>
      <c r="E219" s="154" t="s">
        <v>29</v>
      </c>
      <c r="F219" s="155" t="s">
        <v>7087</v>
      </c>
      <c r="H219" s="156">
        <v>5206</v>
      </c>
      <c r="I219" s="157"/>
      <c r="L219" s="153"/>
      <c r="M219" s="158"/>
      <c r="T219" s="159"/>
      <c r="AT219" s="154" t="s">
        <v>262</v>
      </c>
      <c r="AU219" s="154" t="s">
        <v>264</v>
      </c>
      <c r="AV219" s="12" t="s">
        <v>21</v>
      </c>
      <c r="AW219" s="12" t="s">
        <v>36</v>
      </c>
      <c r="AX219" s="12" t="s">
        <v>75</v>
      </c>
      <c r="AY219" s="154" t="s">
        <v>244</v>
      </c>
    </row>
    <row r="220" spans="2:65" s="12" customFormat="1">
      <c r="B220" s="153"/>
      <c r="D220" s="147" t="s">
        <v>262</v>
      </c>
      <c r="E220" s="154" t="s">
        <v>29</v>
      </c>
      <c r="F220" s="155" t="s">
        <v>7088</v>
      </c>
      <c r="H220" s="156">
        <v>2178.6669999999999</v>
      </c>
      <c r="I220" s="157"/>
      <c r="L220" s="153"/>
      <c r="M220" s="158"/>
      <c r="T220" s="159"/>
      <c r="AT220" s="154" t="s">
        <v>262</v>
      </c>
      <c r="AU220" s="154" t="s">
        <v>264</v>
      </c>
      <c r="AV220" s="12" t="s">
        <v>21</v>
      </c>
      <c r="AW220" s="12" t="s">
        <v>36</v>
      </c>
      <c r="AX220" s="12" t="s">
        <v>75</v>
      </c>
      <c r="AY220" s="154" t="s">
        <v>244</v>
      </c>
    </row>
    <row r="221" spans="2:65" s="13" customFormat="1">
      <c r="B221" s="160"/>
      <c r="D221" s="147" t="s">
        <v>262</v>
      </c>
      <c r="E221" s="161" t="s">
        <v>29</v>
      </c>
      <c r="F221" s="162" t="s">
        <v>271</v>
      </c>
      <c r="H221" s="163">
        <v>8097.3339999999998</v>
      </c>
      <c r="I221" s="164"/>
      <c r="L221" s="160"/>
      <c r="M221" s="165"/>
      <c r="T221" s="166"/>
      <c r="AT221" s="161" t="s">
        <v>262</v>
      </c>
      <c r="AU221" s="161" t="s">
        <v>264</v>
      </c>
      <c r="AV221" s="13" t="s">
        <v>251</v>
      </c>
      <c r="AW221" s="13" t="s">
        <v>36</v>
      </c>
      <c r="AX221" s="13" t="s">
        <v>83</v>
      </c>
      <c r="AY221" s="161" t="s">
        <v>244</v>
      </c>
    </row>
    <row r="222" spans="2:65" s="1" customFormat="1" ht="16.5" customHeight="1">
      <c r="B222" s="34"/>
      <c r="C222" s="134" t="s">
        <v>557</v>
      </c>
      <c r="D222" s="134" t="s">
        <v>246</v>
      </c>
      <c r="E222" s="135" t="s">
        <v>7245</v>
      </c>
      <c r="F222" s="136" t="s">
        <v>7246</v>
      </c>
      <c r="G222" s="137" t="s">
        <v>249</v>
      </c>
      <c r="H222" s="138">
        <v>432.44</v>
      </c>
      <c r="I222" s="139"/>
      <c r="J222" s="140">
        <f>ROUND(I222*H222,2)</f>
        <v>0</v>
      </c>
      <c r="K222" s="136" t="s">
        <v>250</v>
      </c>
      <c r="L222" s="34"/>
      <c r="M222" s="141" t="s">
        <v>29</v>
      </c>
      <c r="N222" s="142" t="s">
        <v>46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251</v>
      </c>
      <c r="AT222" s="145" t="s">
        <v>246</v>
      </c>
      <c r="AU222" s="145" t="s">
        <v>264</v>
      </c>
      <c r="AY222" s="18" t="s">
        <v>244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83</v>
      </c>
      <c r="BK222" s="146">
        <f>ROUND(I222*H222,2)</f>
        <v>0</v>
      </c>
      <c r="BL222" s="18" t="s">
        <v>251</v>
      </c>
      <c r="BM222" s="145" t="s">
        <v>7247</v>
      </c>
    </row>
    <row r="223" spans="2:65" s="1" customFormat="1">
      <c r="B223" s="34"/>
      <c r="D223" s="147" t="s">
        <v>253</v>
      </c>
      <c r="F223" s="148" t="s">
        <v>7248</v>
      </c>
      <c r="I223" s="149"/>
      <c r="L223" s="34"/>
      <c r="M223" s="150"/>
      <c r="T223" s="55"/>
      <c r="AT223" s="18" t="s">
        <v>253</v>
      </c>
      <c r="AU223" s="18" t="s">
        <v>264</v>
      </c>
    </row>
    <row r="224" spans="2:65" s="1" customFormat="1">
      <c r="B224" s="34"/>
      <c r="D224" s="151" t="s">
        <v>255</v>
      </c>
      <c r="F224" s="152" t="s">
        <v>7249</v>
      </c>
      <c r="I224" s="149"/>
      <c r="L224" s="34"/>
      <c r="M224" s="150"/>
      <c r="T224" s="55"/>
      <c r="AT224" s="18" t="s">
        <v>255</v>
      </c>
      <c r="AU224" s="18" t="s">
        <v>264</v>
      </c>
    </row>
    <row r="225" spans="2:65" s="12" customFormat="1">
      <c r="B225" s="153"/>
      <c r="D225" s="147" t="s">
        <v>262</v>
      </c>
      <c r="E225" s="154" t="s">
        <v>29</v>
      </c>
      <c r="F225" s="155" t="s">
        <v>7250</v>
      </c>
      <c r="H225" s="156">
        <v>432.44</v>
      </c>
      <c r="I225" s="157"/>
      <c r="L225" s="153"/>
      <c r="M225" s="158"/>
      <c r="T225" s="159"/>
      <c r="AT225" s="154" t="s">
        <v>262</v>
      </c>
      <c r="AU225" s="154" t="s">
        <v>264</v>
      </c>
      <c r="AV225" s="12" t="s">
        <v>21</v>
      </c>
      <c r="AW225" s="12" t="s">
        <v>36</v>
      </c>
      <c r="AX225" s="12" t="s">
        <v>83</v>
      </c>
      <c r="AY225" s="154" t="s">
        <v>244</v>
      </c>
    </row>
    <row r="226" spans="2:65" s="1" customFormat="1" ht="16.5" customHeight="1">
      <c r="B226" s="34"/>
      <c r="C226" s="175" t="s">
        <v>563</v>
      </c>
      <c r="D226" s="175" t="s">
        <v>373</v>
      </c>
      <c r="E226" s="176" t="s">
        <v>7251</v>
      </c>
      <c r="F226" s="177" t="s">
        <v>7252</v>
      </c>
      <c r="G226" s="178" t="s">
        <v>274</v>
      </c>
      <c r="H226" s="179">
        <v>43.244</v>
      </c>
      <c r="I226" s="180"/>
      <c r="J226" s="181">
        <f>ROUND(I226*H226,2)</f>
        <v>0</v>
      </c>
      <c r="K226" s="177" t="s">
        <v>29</v>
      </c>
      <c r="L226" s="182"/>
      <c r="M226" s="183" t="s">
        <v>29</v>
      </c>
      <c r="N226" s="184" t="s">
        <v>46</v>
      </c>
      <c r="P226" s="143">
        <f>O226*H226</f>
        <v>0</v>
      </c>
      <c r="Q226" s="143">
        <v>0.2</v>
      </c>
      <c r="R226" s="143">
        <f>Q226*H226</f>
        <v>8.6487999999999996</v>
      </c>
      <c r="S226" s="143">
        <v>0</v>
      </c>
      <c r="T226" s="144">
        <f>S226*H226</f>
        <v>0</v>
      </c>
      <c r="AR226" s="145" t="s">
        <v>300</v>
      </c>
      <c r="AT226" s="145" t="s">
        <v>373</v>
      </c>
      <c r="AU226" s="145" t="s">
        <v>264</v>
      </c>
      <c r="AY226" s="18" t="s">
        <v>244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83</v>
      </c>
      <c r="BK226" s="146">
        <f>ROUND(I226*H226,2)</f>
        <v>0</v>
      </c>
      <c r="BL226" s="18" t="s">
        <v>251</v>
      </c>
      <c r="BM226" s="145" t="s">
        <v>7253</v>
      </c>
    </row>
    <row r="227" spans="2:65" s="1" customFormat="1">
      <c r="B227" s="34"/>
      <c r="D227" s="147" t="s">
        <v>253</v>
      </c>
      <c r="F227" s="148" t="s">
        <v>7254</v>
      </c>
      <c r="I227" s="149"/>
      <c r="L227" s="34"/>
      <c r="M227" s="150"/>
      <c r="T227" s="55"/>
      <c r="AT227" s="18" t="s">
        <v>253</v>
      </c>
      <c r="AU227" s="18" t="s">
        <v>264</v>
      </c>
    </row>
    <row r="228" spans="2:65" s="12" customFormat="1">
      <c r="B228" s="153"/>
      <c r="D228" s="147" t="s">
        <v>262</v>
      </c>
      <c r="E228" s="154" t="s">
        <v>29</v>
      </c>
      <c r="F228" s="155" t="s">
        <v>7255</v>
      </c>
      <c r="H228" s="156">
        <v>43.244</v>
      </c>
      <c r="I228" s="157"/>
      <c r="L228" s="153"/>
      <c r="M228" s="158"/>
      <c r="T228" s="159"/>
      <c r="AT228" s="154" t="s">
        <v>262</v>
      </c>
      <c r="AU228" s="154" t="s">
        <v>264</v>
      </c>
      <c r="AV228" s="12" t="s">
        <v>21</v>
      </c>
      <c r="AW228" s="12" t="s">
        <v>36</v>
      </c>
      <c r="AX228" s="12" t="s">
        <v>83</v>
      </c>
      <c r="AY228" s="154" t="s">
        <v>244</v>
      </c>
    </row>
    <row r="229" spans="2:65" s="1" customFormat="1" ht="16.5" customHeight="1">
      <c r="B229" s="34"/>
      <c r="C229" s="134" t="s">
        <v>286</v>
      </c>
      <c r="D229" s="134" t="s">
        <v>246</v>
      </c>
      <c r="E229" s="135" t="s">
        <v>7256</v>
      </c>
      <c r="F229" s="136" t="s">
        <v>7257</v>
      </c>
      <c r="G229" s="137" t="s">
        <v>416</v>
      </c>
      <c r="H229" s="138">
        <v>1.2150000000000001</v>
      </c>
      <c r="I229" s="139"/>
      <c r="J229" s="140">
        <f>ROUND(I229*H229,2)</f>
        <v>0</v>
      </c>
      <c r="K229" s="136" t="s">
        <v>250</v>
      </c>
      <c r="L229" s="34"/>
      <c r="M229" s="141" t="s">
        <v>29</v>
      </c>
      <c r="N229" s="142" t="s">
        <v>46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251</v>
      </c>
      <c r="AT229" s="145" t="s">
        <v>246</v>
      </c>
      <c r="AU229" s="145" t="s">
        <v>264</v>
      </c>
      <c r="AY229" s="18" t="s">
        <v>244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83</v>
      </c>
      <c r="BK229" s="146">
        <f>ROUND(I229*H229,2)</f>
        <v>0</v>
      </c>
      <c r="BL229" s="18" t="s">
        <v>251</v>
      </c>
      <c r="BM229" s="145" t="s">
        <v>7258</v>
      </c>
    </row>
    <row r="230" spans="2:65" s="1" customFormat="1">
      <c r="B230" s="34"/>
      <c r="D230" s="147" t="s">
        <v>253</v>
      </c>
      <c r="F230" s="148" t="s">
        <v>7259</v>
      </c>
      <c r="I230" s="149"/>
      <c r="L230" s="34"/>
      <c r="M230" s="150"/>
      <c r="T230" s="55"/>
      <c r="AT230" s="18" t="s">
        <v>253</v>
      </c>
      <c r="AU230" s="18" t="s">
        <v>264</v>
      </c>
    </row>
    <row r="231" spans="2:65" s="1" customFormat="1">
      <c r="B231" s="34"/>
      <c r="D231" s="151" t="s">
        <v>255</v>
      </c>
      <c r="F231" s="152" t="s">
        <v>7260</v>
      </c>
      <c r="I231" s="149"/>
      <c r="L231" s="34"/>
      <c r="M231" s="150"/>
      <c r="T231" s="55"/>
      <c r="AT231" s="18" t="s">
        <v>255</v>
      </c>
      <c r="AU231" s="18" t="s">
        <v>264</v>
      </c>
    </row>
    <row r="232" spans="2:65" s="12" customFormat="1">
      <c r="B232" s="153"/>
      <c r="D232" s="147" t="s">
        <v>262</v>
      </c>
      <c r="E232" s="154" t="s">
        <v>29</v>
      </c>
      <c r="F232" s="155" t="s">
        <v>7261</v>
      </c>
      <c r="H232" s="156">
        <v>1.2150000000000001</v>
      </c>
      <c r="I232" s="157"/>
      <c r="L232" s="153"/>
      <c r="M232" s="158"/>
      <c r="T232" s="159"/>
      <c r="AT232" s="154" t="s">
        <v>262</v>
      </c>
      <c r="AU232" s="154" t="s">
        <v>264</v>
      </c>
      <c r="AV232" s="12" t="s">
        <v>21</v>
      </c>
      <c r="AW232" s="12" t="s">
        <v>36</v>
      </c>
      <c r="AX232" s="12" t="s">
        <v>83</v>
      </c>
      <c r="AY232" s="154" t="s">
        <v>244</v>
      </c>
    </row>
    <row r="233" spans="2:65" s="1" customFormat="1" ht="16.5" customHeight="1">
      <c r="B233" s="34"/>
      <c r="C233" s="175" t="s">
        <v>293</v>
      </c>
      <c r="D233" s="175" t="s">
        <v>373</v>
      </c>
      <c r="E233" s="176" t="s">
        <v>7262</v>
      </c>
      <c r="F233" s="177" t="s">
        <v>7263</v>
      </c>
      <c r="G233" s="178" t="s">
        <v>464</v>
      </c>
      <c r="H233" s="179">
        <v>1214.5999999999999</v>
      </c>
      <c r="I233" s="180"/>
      <c r="J233" s="181">
        <f>ROUND(I233*H233,2)</f>
        <v>0</v>
      </c>
      <c r="K233" s="177" t="s">
        <v>29</v>
      </c>
      <c r="L233" s="182"/>
      <c r="M233" s="183" t="s">
        <v>29</v>
      </c>
      <c r="N233" s="184" t="s">
        <v>46</v>
      </c>
      <c r="P233" s="143">
        <f>O233*H233</f>
        <v>0</v>
      </c>
      <c r="Q233" s="143">
        <v>1E-3</v>
      </c>
      <c r="R233" s="143">
        <f>Q233*H233</f>
        <v>1.2145999999999999</v>
      </c>
      <c r="S233" s="143">
        <v>0</v>
      </c>
      <c r="T233" s="144">
        <f>S233*H233</f>
        <v>0</v>
      </c>
      <c r="AR233" s="145" t="s">
        <v>300</v>
      </c>
      <c r="AT233" s="145" t="s">
        <v>373</v>
      </c>
      <c r="AU233" s="145" t="s">
        <v>264</v>
      </c>
      <c r="AY233" s="18" t="s">
        <v>244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83</v>
      </c>
      <c r="BK233" s="146">
        <f>ROUND(I233*H233,2)</f>
        <v>0</v>
      </c>
      <c r="BL233" s="18" t="s">
        <v>251</v>
      </c>
      <c r="BM233" s="145" t="s">
        <v>7264</v>
      </c>
    </row>
    <row r="234" spans="2:65" s="1" customFormat="1">
      <c r="B234" s="34"/>
      <c r="D234" s="147" t="s">
        <v>253</v>
      </c>
      <c r="F234" s="148" t="s">
        <v>7265</v>
      </c>
      <c r="I234" s="149"/>
      <c r="L234" s="34"/>
      <c r="M234" s="150"/>
      <c r="T234" s="55"/>
      <c r="AT234" s="18" t="s">
        <v>253</v>
      </c>
      <c r="AU234" s="18" t="s">
        <v>264</v>
      </c>
    </row>
    <row r="235" spans="2:65" s="12" customFormat="1">
      <c r="B235" s="153"/>
      <c r="D235" s="147" t="s">
        <v>262</v>
      </c>
      <c r="E235" s="154" t="s">
        <v>29</v>
      </c>
      <c r="F235" s="155" t="s">
        <v>7266</v>
      </c>
      <c r="H235" s="156">
        <v>1214.5999999999999</v>
      </c>
      <c r="I235" s="157"/>
      <c r="L235" s="153"/>
      <c r="M235" s="158"/>
      <c r="T235" s="159"/>
      <c r="AT235" s="154" t="s">
        <v>262</v>
      </c>
      <c r="AU235" s="154" t="s">
        <v>264</v>
      </c>
      <c r="AV235" s="12" t="s">
        <v>21</v>
      </c>
      <c r="AW235" s="12" t="s">
        <v>36</v>
      </c>
      <c r="AX235" s="12" t="s">
        <v>83</v>
      </c>
      <c r="AY235" s="154" t="s">
        <v>244</v>
      </c>
    </row>
    <row r="236" spans="2:65" s="1" customFormat="1" ht="16.5" customHeight="1">
      <c r="B236" s="34"/>
      <c r="C236" s="134" t="s">
        <v>314</v>
      </c>
      <c r="D236" s="134" t="s">
        <v>246</v>
      </c>
      <c r="E236" s="135" t="s">
        <v>7267</v>
      </c>
      <c r="F236" s="136" t="s">
        <v>7268</v>
      </c>
      <c r="G236" s="137" t="s">
        <v>416</v>
      </c>
      <c r="H236" s="138">
        <v>8.3000000000000004E-2</v>
      </c>
      <c r="I236" s="139"/>
      <c r="J236" s="140">
        <f>ROUND(I236*H236,2)</f>
        <v>0</v>
      </c>
      <c r="K236" s="136" t="s">
        <v>250</v>
      </c>
      <c r="L236" s="34"/>
      <c r="M236" s="141" t="s">
        <v>29</v>
      </c>
      <c r="N236" s="142" t="s">
        <v>46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251</v>
      </c>
      <c r="AT236" s="145" t="s">
        <v>246</v>
      </c>
      <c r="AU236" s="145" t="s">
        <v>264</v>
      </c>
      <c r="AY236" s="18" t="s">
        <v>244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83</v>
      </c>
      <c r="BK236" s="146">
        <f>ROUND(I236*H236,2)</f>
        <v>0</v>
      </c>
      <c r="BL236" s="18" t="s">
        <v>251</v>
      </c>
      <c r="BM236" s="145" t="s">
        <v>7269</v>
      </c>
    </row>
    <row r="237" spans="2:65" s="1" customFormat="1">
      <c r="B237" s="34"/>
      <c r="D237" s="147" t="s">
        <v>253</v>
      </c>
      <c r="F237" s="148" t="s">
        <v>7270</v>
      </c>
      <c r="I237" s="149"/>
      <c r="L237" s="34"/>
      <c r="M237" s="150"/>
      <c r="T237" s="55"/>
      <c r="AT237" s="18" t="s">
        <v>253</v>
      </c>
      <c r="AU237" s="18" t="s">
        <v>264</v>
      </c>
    </row>
    <row r="238" spans="2:65" s="1" customFormat="1">
      <c r="B238" s="34"/>
      <c r="D238" s="151" t="s">
        <v>255</v>
      </c>
      <c r="F238" s="152" t="s">
        <v>7271</v>
      </c>
      <c r="I238" s="149"/>
      <c r="L238" s="34"/>
      <c r="M238" s="150"/>
      <c r="T238" s="55"/>
      <c r="AT238" s="18" t="s">
        <v>255</v>
      </c>
      <c r="AU238" s="18" t="s">
        <v>264</v>
      </c>
    </row>
    <row r="239" spans="2:65" s="12" customFormat="1">
      <c r="B239" s="153"/>
      <c r="D239" s="147" t="s">
        <v>262</v>
      </c>
      <c r="E239" s="154" t="s">
        <v>29</v>
      </c>
      <c r="F239" s="155" t="s">
        <v>7272</v>
      </c>
      <c r="H239" s="156">
        <v>8.3000000000000004E-2</v>
      </c>
      <c r="I239" s="157"/>
      <c r="L239" s="153"/>
      <c r="M239" s="158"/>
      <c r="T239" s="159"/>
      <c r="AT239" s="154" t="s">
        <v>262</v>
      </c>
      <c r="AU239" s="154" t="s">
        <v>264</v>
      </c>
      <c r="AV239" s="12" t="s">
        <v>21</v>
      </c>
      <c r="AW239" s="12" t="s">
        <v>36</v>
      </c>
      <c r="AX239" s="12" t="s">
        <v>83</v>
      </c>
      <c r="AY239" s="154" t="s">
        <v>244</v>
      </c>
    </row>
    <row r="240" spans="2:65" s="1" customFormat="1" ht="16.5" customHeight="1">
      <c r="B240" s="34"/>
      <c r="C240" s="175" t="s">
        <v>324</v>
      </c>
      <c r="D240" s="175" t="s">
        <v>373</v>
      </c>
      <c r="E240" s="176" t="s">
        <v>7273</v>
      </c>
      <c r="F240" s="177" t="s">
        <v>7274</v>
      </c>
      <c r="G240" s="178" t="s">
        <v>464</v>
      </c>
      <c r="H240" s="179">
        <v>82.9</v>
      </c>
      <c r="I240" s="180"/>
      <c r="J240" s="181">
        <f>ROUND(I240*H240,2)</f>
        <v>0</v>
      </c>
      <c r="K240" s="177" t="s">
        <v>250</v>
      </c>
      <c r="L240" s="182"/>
      <c r="M240" s="183" t="s">
        <v>29</v>
      </c>
      <c r="N240" s="184" t="s">
        <v>46</v>
      </c>
      <c r="P240" s="143">
        <f>O240*H240</f>
        <v>0</v>
      </c>
      <c r="Q240" s="143">
        <v>1E-3</v>
      </c>
      <c r="R240" s="143">
        <f>Q240*H240</f>
        <v>8.2900000000000001E-2</v>
      </c>
      <c r="S240" s="143">
        <v>0</v>
      </c>
      <c r="T240" s="144">
        <f>S240*H240</f>
        <v>0</v>
      </c>
      <c r="AR240" s="145" t="s">
        <v>300</v>
      </c>
      <c r="AT240" s="145" t="s">
        <v>373</v>
      </c>
      <c r="AU240" s="145" t="s">
        <v>264</v>
      </c>
      <c r="AY240" s="18" t="s">
        <v>244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83</v>
      </c>
      <c r="BK240" s="146">
        <f>ROUND(I240*H240,2)</f>
        <v>0</v>
      </c>
      <c r="BL240" s="18" t="s">
        <v>251</v>
      </c>
      <c r="BM240" s="145" t="s">
        <v>7275</v>
      </c>
    </row>
    <row r="241" spans="2:65" s="1" customFormat="1">
      <c r="B241" s="34"/>
      <c r="D241" s="147" t="s">
        <v>253</v>
      </c>
      <c r="F241" s="148" t="s">
        <v>7274</v>
      </c>
      <c r="I241" s="149"/>
      <c r="L241" s="34"/>
      <c r="M241" s="150"/>
      <c r="T241" s="55"/>
      <c r="AT241" s="18" t="s">
        <v>253</v>
      </c>
      <c r="AU241" s="18" t="s">
        <v>264</v>
      </c>
    </row>
    <row r="242" spans="2:65" s="12" customFormat="1">
      <c r="B242" s="153"/>
      <c r="D242" s="147" t="s">
        <v>262</v>
      </c>
      <c r="E242" s="154" t="s">
        <v>29</v>
      </c>
      <c r="F242" s="155" t="s">
        <v>7276</v>
      </c>
      <c r="H242" s="156">
        <v>82.9</v>
      </c>
      <c r="I242" s="157"/>
      <c r="L242" s="153"/>
      <c r="M242" s="158"/>
      <c r="T242" s="159"/>
      <c r="AT242" s="154" t="s">
        <v>262</v>
      </c>
      <c r="AU242" s="154" t="s">
        <v>264</v>
      </c>
      <c r="AV242" s="12" t="s">
        <v>21</v>
      </c>
      <c r="AW242" s="12" t="s">
        <v>36</v>
      </c>
      <c r="AX242" s="12" t="s">
        <v>83</v>
      </c>
      <c r="AY242" s="154" t="s">
        <v>244</v>
      </c>
    </row>
    <row r="243" spans="2:65" s="1" customFormat="1" ht="16.5" customHeight="1">
      <c r="B243" s="34"/>
      <c r="C243" s="134" t="s">
        <v>570</v>
      </c>
      <c r="D243" s="134" t="s">
        <v>246</v>
      </c>
      <c r="E243" s="135" t="s">
        <v>477</v>
      </c>
      <c r="F243" s="136" t="s">
        <v>478</v>
      </c>
      <c r="G243" s="137" t="s">
        <v>274</v>
      </c>
      <c r="H243" s="138">
        <v>30.13</v>
      </c>
      <c r="I243" s="139"/>
      <c r="J243" s="140">
        <f>ROUND(I243*H243,2)</f>
        <v>0</v>
      </c>
      <c r="K243" s="136" t="s">
        <v>250</v>
      </c>
      <c r="L243" s="34"/>
      <c r="M243" s="141" t="s">
        <v>29</v>
      </c>
      <c r="N243" s="142" t="s">
        <v>46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251</v>
      </c>
      <c r="AT243" s="145" t="s">
        <v>246</v>
      </c>
      <c r="AU243" s="145" t="s">
        <v>264</v>
      </c>
      <c r="AY243" s="18" t="s">
        <v>244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83</v>
      </c>
      <c r="BK243" s="146">
        <f>ROUND(I243*H243,2)</f>
        <v>0</v>
      </c>
      <c r="BL243" s="18" t="s">
        <v>251</v>
      </c>
      <c r="BM243" s="145" t="s">
        <v>7277</v>
      </c>
    </row>
    <row r="244" spans="2:65" s="1" customFormat="1">
      <c r="B244" s="34"/>
      <c r="D244" s="147" t="s">
        <v>253</v>
      </c>
      <c r="F244" s="148" t="s">
        <v>480</v>
      </c>
      <c r="I244" s="149"/>
      <c r="L244" s="34"/>
      <c r="M244" s="150"/>
      <c r="T244" s="55"/>
      <c r="AT244" s="18" t="s">
        <v>253</v>
      </c>
      <c r="AU244" s="18" t="s">
        <v>264</v>
      </c>
    </row>
    <row r="245" spans="2:65" s="1" customFormat="1">
      <c r="B245" s="34"/>
      <c r="D245" s="151" t="s">
        <v>255</v>
      </c>
      <c r="F245" s="152" t="s">
        <v>481</v>
      </c>
      <c r="I245" s="149"/>
      <c r="L245" s="34"/>
      <c r="M245" s="150"/>
      <c r="T245" s="55"/>
      <c r="AT245" s="18" t="s">
        <v>255</v>
      </c>
      <c r="AU245" s="18" t="s">
        <v>264</v>
      </c>
    </row>
    <row r="246" spans="2:65" s="12" customFormat="1">
      <c r="B246" s="153"/>
      <c r="D246" s="147" t="s">
        <v>262</v>
      </c>
      <c r="E246" s="154" t="s">
        <v>29</v>
      </c>
      <c r="F246" s="155" t="s">
        <v>7278</v>
      </c>
      <c r="H246" s="156">
        <v>30.13</v>
      </c>
      <c r="I246" s="157"/>
      <c r="L246" s="153"/>
      <c r="M246" s="158"/>
      <c r="T246" s="159"/>
      <c r="AT246" s="154" t="s">
        <v>262</v>
      </c>
      <c r="AU246" s="154" t="s">
        <v>264</v>
      </c>
      <c r="AV246" s="12" t="s">
        <v>21</v>
      </c>
      <c r="AW246" s="12" t="s">
        <v>36</v>
      </c>
      <c r="AX246" s="12" t="s">
        <v>83</v>
      </c>
      <c r="AY246" s="154" t="s">
        <v>244</v>
      </c>
    </row>
    <row r="247" spans="2:65" s="1" customFormat="1" ht="16.5" customHeight="1">
      <c r="B247" s="34"/>
      <c r="C247" s="134" t="s">
        <v>577</v>
      </c>
      <c r="D247" s="134" t="s">
        <v>246</v>
      </c>
      <c r="E247" s="135" t="s">
        <v>7279</v>
      </c>
      <c r="F247" s="136" t="s">
        <v>7280</v>
      </c>
      <c r="G247" s="137" t="s">
        <v>274</v>
      </c>
      <c r="H247" s="138">
        <v>30.13</v>
      </c>
      <c r="I247" s="139"/>
      <c r="J247" s="140">
        <f>ROUND(I247*H247,2)</f>
        <v>0</v>
      </c>
      <c r="K247" s="136" t="s">
        <v>250</v>
      </c>
      <c r="L247" s="34"/>
      <c r="M247" s="141" t="s">
        <v>29</v>
      </c>
      <c r="N247" s="142" t="s">
        <v>46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251</v>
      </c>
      <c r="AT247" s="145" t="s">
        <v>246</v>
      </c>
      <c r="AU247" s="145" t="s">
        <v>264</v>
      </c>
      <c r="AY247" s="18" t="s">
        <v>244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83</v>
      </c>
      <c r="BK247" s="146">
        <f>ROUND(I247*H247,2)</f>
        <v>0</v>
      </c>
      <c r="BL247" s="18" t="s">
        <v>251</v>
      </c>
      <c r="BM247" s="145" t="s">
        <v>7281</v>
      </c>
    </row>
    <row r="248" spans="2:65" s="1" customFormat="1">
      <c r="B248" s="34"/>
      <c r="D248" s="147" t="s">
        <v>253</v>
      </c>
      <c r="F248" s="148" t="s">
        <v>7282</v>
      </c>
      <c r="I248" s="149"/>
      <c r="L248" s="34"/>
      <c r="M248" s="150"/>
      <c r="T248" s="55"/>
      <c r="AT248" s="18" t="s">
        <v>253</v>
      </c>
      <c r="AU248" s="18" t="s">
        <v>264</v>
      </c>
    </row>
    <row r="249" spans="2:65" s="1" customFormat="1">
      <c r="B249" s="34"/>
      <c r="D249" s="151" t="s">
        <v>255</v>
      </c>
      <c r="F249" s="152" t="s">
        <v>7283</v>
      </c>
      <c r="I249" s="149"/>
      <c r="L249" s="34"/>
      <c r="M249" s="150"/>
      <c r="T249" s="55"/>
      <c r="AT249" s="18" t="s">
        <v>255</v>
      </c>
      <c r="AU249" s="18" t="s">
        <v>264</v>
      </c>
    </row>
    <row r="250" spans="2:65" s="1" customFormat="1" ht="16.5" customHeight="1">
      <c r="B250" s="34"/>
      <c r="C250" s="134" t="s">
        <v>582</v>
      </c>
      <c r="D250" s="134" t="s">
        <v>246</v>
      </c>
      <c r="E250" s="135" t="s">
        <v>7284</v>
      </c>
      <c r="F250" s="136" t="s">
        <v>7285</v>
      </c>
      <c r="G250" s="137" t="s">
        <v>274</v>
      </c>
      <c r="H250" s="138">
        <v>60.26</v>
      </c>
      <c r="I250" s="139"/>
      <c r="J250" s="140">
        <f>ROUND(I250*H250,2)</f>
        <v>0</v>
      </c>
      <c r="K250" s="136" t="s">
        <v>250</v>
      </c>
      <c r="L250" s="34"/>
      <c r="M250" s="141" t="s">
        <v>29</v>
      </c>
      <c r="N250" s="142" t="s">
        <v>46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251</v>
      </c>
      <c r="AT250" s="145" t="s">
        <v>246</v>
      </c>
      <c r="AU250" s="145" t="s">
        <v>264</v>
      </c>
      <c r="AY250" s="18" t="s">
        <v>244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83</v>
      </c>
      <c r="BK250" s="146">
        <f>ROUND(I250*H250,2)</f>
        <v>0</v>
      </c>
      <c r="BL250" s="18" t="s">
        <v>251</v>
      </c>
      <c r="BM250" s="145" t="s">
        <v>7286</v>
      </c>
    </row>
    <row r="251" spans="2:65" s="1" customFormat="1">
      <c r="B251" s="34"/>
      <c r="D251" s="147" t="s">
        <v>253</v>
      </c>
      <c r="F251" s="148" t="s">
        <v>7287</v>
      </c>
      <c r="I251" s="149"/>
      <c r="L251" s="34"/>
      <c r="M251" s="150"/>
      <c r="T251" s="55"/>
      <c r="AT251" s="18" t="s">
        <v>253</v>
      </c>
      <c r="AU251" s="18" t="s">
        <v>264</v>
      </c>
    </row>
    <row r="252" spans="2:65" s="1" customFormat="1">
      <c r="B252" s="34"/>
      <c r="D252" s="151" t="s">
        <v>255</v>
      </c>
      <c r="F252" s="152" t="s">
        <v>7288</v>
      </c>
      <c r="I252" s="149"/>
      <c r="L252" s="34"/>
      <c r="M252" s="150"/>
      <c r="T252" s="55"/>
      <c r="AT252" s="18" t="s">
        <v>255</v>
      </c>
      <c r="AU252" s="18" t="s">
        <v>264</v>
      </c>
    </row>
    <row r="253" spans="2:65" s="12" customFormat="1">
      <c r="B253" s="153"/>
      <c r="D253" s="147" t="s">
        <v>262</v>
      </c>
      <c r="E253" s="154" t="s">
        <v>29</v>
      </c>
      <c r="F253" s="155" t="s">
        <v>7289</v>
      </c>
      <c r="H253" s="156">
        <v>60.26</v>
      </c>
      <c r="I253" s="157"/>
      <c r="L253" s="153"/>
      <c r="M253" s="158"/>
      <c r="T253" s="159"/>
      <c r="AT253" s="154" t="s">
        <v>262</v>
      </c>
      <c r="AU253" s="154" t="s">
        <v>264</v>
      </c>
      <c r="AV253" s="12" t="s">
        <v>21</v>
      </c>
      <c r="AW253" s="12" t="s">
        <v>36</v>
      </c>
      <c r="AX253" s="12" t="s">
        <v>83</v>
      </c>
      <c r="AY253" s="154" t="s">
        <v>244</v>
      </c>
    </row>
    <row r="254" spans="2:65" s="1" customFormat="1" ht="16.5" customHeight="1">
      <c r="B254" s="34"/>
      <c r="C254" s="134" t="s">
        <v>588</v>
      </c>
      <c r="D254" s="134" t="s">
        <v>246</v>
      </c>
      <c r="E254" s="135" t="s">
        <v>7290</v>
      </c>
      <c r="F254" s="136" t="s">
        <v>7291</v>
      </c>
      <c r="G254" s="137" t="s">
        <v>416</v>
      </c>
      <c r="H254" s="138">
        <v>15.744999999999999</v>
      </c>
      <c r="I254" s="139"/>
      <c r="J254" s="140">
        <f>ROUND(I254*H254,2)</f>
        <v>0</v>
      </c>
      <c r="K254" s="136" t="s">
        <v>250</v>
      </c>
      <c r="L254" s="34"/>
      <c r="M254" s="141" t="s">
        <v>29</v>
      </c>
      <c r="N254" s="142" t="s">
        <v>46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251</v>
      </c>
      <c r="AT254" s="145" t="s">
        <v>246</v>
      </c>
      <c r="AU254" s="145" t="s">
        <v>264</v>
      </c>
      <c r="AY254" s="18" t="s">
        <v>244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83</v>
      </c>
      <c r="BK254" s="146">
        <f>ROUND(I254*H254,2)</f>
        <v>0</v>
      </c>
      <c r="BL254" s="18" t="s">
        <v>251</v>
      </c>
      <c r="BM254" s="145" t="s">
        <v>7292</v>
      </c>
    </row>
    <row r="255" spans="2:65" s="1" customFormat="1">
      <c r="B255" s="34"/>
      <c r="D255" s="147" t="s">
        <v>253</v>
      </c>
      <c r="F255" s="148" t="s">
        <v>7293</v>
      </c>
      <c r="I255" s="149"/>
      <c r="L255" s="34"/>
      <c r="M255" s="150"/>
      <c r="T255" s="55"/>
      <c r="AT255" s="18" t="s">
        <v>253</v>
      </c>
      <c r="AU255" s="18" t="s">
        <v>264</v>
      </c>
    </row>
    <row r="256" spans="2:65" s="1" customFormat="1">
      <c r="B256" s="34"/>
      <c r="D256" s="151" t="s">
        <v>255</v>
      </c>
      <c r="F256" s="152" t="s">
        <v>7294</v>
      </c>
      <c r="I256" s="149"/>
      <c r="L256" s="34"/>
      <c r="M256" s="185"/>
      <c r="N256" s="186"/>
      <c r="O256" s="186"/>
      <c r="P256" s="186"/>
      <c r="Q256" s="186"/>
      <c r="R256" s="186"/>
      <c r="S256" s="186"/>
      <c r="T256" s="187"/>
      <c r="AT256" s="18" t="s">
        <v>255</v>
      </c>
      <c r="AU256" s="18" t="s">
        <v>264</v>
      </c>
    </row>
    <row r="257" spans="2:12" s="1" customFormat="1" ht="6.95" customHeight="1">
      <c r="B257" s="43"/>
      <c r="C257" s="44"/>
      <c r="D257" s="44"/>
      <c r="E257" s="44"/>
      <c r="F257" s="44"/>
      <c r="G257" s="44"/>
      <c r="H257" s="44"/>
      <c r="I257" s="44"/>
      <c r="J257" s="44"/>
      <c r="K257" s="44"/>
      <c r="L257" s="34"/>
    </row>
  </sheetData>
  <sheetProtection algorithmName="SHA-512" hashValue="try5RaanA3rx+3GWh5JmRvibuFvu6iYBvkrPkMRLKAwai/26r+B7Xr70rYGpKLDTwx9mGQ2o+5G2tDvi1rAMgQ==" saltValue="5td6VlPfL3PCdc7w5S7hTaDu7XJRpvmDwmeEqIFPW2zRvC23qvGLn0eIfqdD8mvFc+RlEwd9bAs2diCkHZQahA==" spinCount="100000" sheet="1" objects="1" scenarios="1" formatColumns="0" formatRows="0" autoFilter="0"/>
  <autoFilter ref="C87:K256" xr:uid="{00000000-0009-0000-0000-000023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4" r:id="rId1" xr:uid="{00000000-0004-0000-2300-000000000000}"/>
    <hyperlink ref="F102" r:id="rId2" xr:uid="{00000000-0004-0000-2300-000001000000}"/>
    <hyperlink ref="F113" r:id="rId3" xr:uid="{00000000-0004-0000-2300-000002000000}"/>
    <hyperlink ref="F117" r:id="rId4" xr:uid="{00000000-0004-0000-2300-000003000000}"/>
    <hyperlink ref="F121" r:id="rId5" xr:uid="{00000000-0004-0000-2300-000004000000}"/>
    <hyperlink ref="F129" r:id="rId6" xr:uid="{00000000-0004-0000-2300-000005000000}"/>
    <hyperlink ref="F143" r:id="rId7" xr:uid="{00000000-0004-0000-2300-000006000000}"/>
    <hyperlink ref="F147" r:id="rId8" xr:uid="{00000000-0004-0000-2300-000007000000}"/>
    <hyperlink ref="F151" r:id="rId9" xr:uid="{00000000-0004-0000-2300-000008000000}"/>
    <hyperlink ref="F158" r:id="rId10" xr:uid="{00000000-0004-0000-2300-000009000000}"/>
    <hyperlink ref="F165" r:id="rId11" xr:uid="{00000000-0004-0000-2300-00000A000000}"/>
    <hyperlink ref="F208" r:id="rId12" xr:uid="{00000000-0004-0000-2300-00000B000000}"/>
    <hyperlink ref="F212" r:id="rId13" xr:uid="{00000000-0004-0000-2300-00000C000000}"/>
    <hyperlink ref="F216" r:id="rId14" xr:uid="{00000000-0004-0000-2300-00000D000000}"/>
    <hyperlink ref="F224" r:id="rId15" xr:uid="{00000000-0004-0000-2300-00000E000000}"/>
    <hyperlink ref="F231" r:id="rId16" xr:uid="{00000000-0004-0000-2300-00000F000000}"/>
    <hyperlink ref="F238" r:id="rId17" xr:uid="{00000000-0004-0000-2300-000010000000}"/>
    <hyperlink ref="F245" r:id="rId18" xr:uid="{00000000-0004-0000-2300-000011000000}"/>
    <hyperlink ref="F249" r:id="rId19" xr:uid="{00000000-0004-0000-2300-000012000000}"/>
    <hyperlink ref="F252" r:id="rId20" xr:uid="{00000000-0004-0000-2300-000013000000}"/>
    <hyperlink ref="F256" r:id="rId21" xr:uid="{00000000-0004-0000-23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ht="12" customHeight="1">
      <c r="B8" s="21"/>
      <c r="D8" s="28" t="s">
        <v>210</v>
      </c>
      <c r="L8" s="21"/>
    </row>
    <row r="9" spans="2:46" s="1" customFormat="1" ht="16.5" customHeight="1">
      <c r="B9" s="34"/>
      <c r="E9" s="336" t="s">
        <v>7067</v>
      </c>
      <c r="F9" s="335"/>
      <c r="G9" s="335"/>
      <c r="H9" s="335"/>
      <c r="L9" s="34"/>
    </row>
    <row r="10" spans="2:46" s="1" customFormat="1" ht="12" customHeight="1">
      <c r="B10" s="34"/>
      <c r="D10" s="28" t="s">
        <v>2412</v>
      </c>
      <c r="L10" s="34"/>
    </row>
    <row r="11" spans="2:46" s="1" customFormat="1" ht="16.5" customHeight="1">
      <c r="B11" s="34"/>
      <c r="E11" s="310" t="s">
        <v>7295</v>
      </c>
      <c r="F11" s="335"/>
      <c r="G11" s="335"/>
      <c r="H11" s="335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29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>
        <f>'Rekapitulace stavby'!AN8</f>
        <v>45897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27</v>
      </c>
      <c r="I16" s="28" t="s">
        <v>28</v>
      </c>
      <c r="J16" s="26" t="s">
        <v>29</v>
      </c>
      <c r="L16" s="34"/>
    </row>
    <row r="17" spans="2:12" s="1" customFormat="1" ht="18" customHeight="1">
      <c r="B17" s="34"/>
      <c r="E17" s="26" t="s">
        <v>30</v>
      </c>
      <c r="I17" s="28" t="s">
        <v>31</v>
      </c>
      <c r="J17" s="26" t="s">
        <v>29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32</v>
      </c>
      <c r="I19" s="28" t="s">
        <v>28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8" t="str">
        <f>'Rekapitulace stavby'!E14</f>
        <v>Vyplň údaj</v>
      </c>
      <c r="F20" s="327"/>
      <c r="G20" s="327"/>
      <c r="H20" s="327"/>
      <c r="I20" s="28" t="s">
        <v>31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34</v>
      </c>
      <c r="I22" s="28" t="s">
        <v>28</v>
      </c>
      <c r="J22" s="26" t="s">
        <v>29</v>
      </c>
      <c r="L22" s="34"/>
    </row>
    <row r="23" spans="2:12" s="1" customFormat="1" ht="18" customHeight="1">
      <c r="B23" s="34"/>
      <c r="E23" s="26" t="s">
        <v>35</v>
      </c>
      <c r="I23" s="28" t="s">
        <v>31</v>
      </c>
      <c r="J23" s="26" t="s">
        <v>29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37</v>
      </c>
      <c r="I25" s="28" t="s">
        <v>28</v>
      </c>
      <c r="J25" s="26" t="s">
        <v>29</v>
      </c>
      <c r="L25" s="34"/>
    </row>
    <row r="26" spans="2:12" s="1" customFormat="1" ht="18" customHeight="1">
      <c r="B26" s="34"/>
      <c r="E26" s="26" t="s">
        <v>38</v>
      </c>
      <c r="I26" s="28" t="s">
        <v>31</v>
      </c>
      <c r="J26" s="26" t="s">
        <v>29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39</v>
      </c>
      <c r="L28" s="34"/>
    </row>
    <row r="29" spans="2:12" s="7" customFormat="1" ht="16.5" customHeight="1">
      <c r="B29" s="94"/>
      <c r="E29" s="331" t="s">
        <v>29</v>
      </c>
      <c r="F29" s="331"/>
      <c r="G29" s="331"/>
      <c r="H29" s="331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5" t="s">
        <v>41</v>
      </c>
      <c r="J32" s="65">
        <f>ROUND(J87,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43</v>
      </c>
      <c r="I34" s="37" t="s">
        <v>42</v>
      </c>
      <c r="J34" s="37" t="s">
        <v>44</v>
      </c>
      <c r="L34" s="34"/>
    </row>
    <row r="35" spans="2:12" s="1" customFormat="1" ht="14.45" customHeight="1">
      <c r="B35" s="34"/>
      <c r="D35" s="54" t="s">
        <v>45</v>
      </c>
      <c r="E35" s="28" t="s">
        <v>46</v>
      </c>
      <c r="F35" s="85">
        <f>ROUND((SUM(BE87:BE153)),  2)</f>
        <v>0</v>
      </c>
      <c r="I35" s="96">
        <v>0.21</v>
      </c>
      <c r="J35" s="85">
        <f>ROUND(((SUM(BE87:BE153))*I35),  2)</f>
        <v>0</v>
      </c>
      <c r="L35" s="34"/>
    </row>
    <row r="36" spans="2:12" s="1" customFormat="1" ht="14.45" customHeight="1">
      <c r="B36" s="34"/>
      <c r="E36" s="28" t="s">
        <v>47</v>
      </c>
      <c r="F36" s="85">
        <f>ROUND((SUM(BF87:BF153)),  2)</f>
        <v>0</v>
      </c>
      <c r="I36" s="96">
        <v>0.15</v>
      </c>
      <c r="J36" s="85">
        <f>ROUND(((SUM(BF87:BF153))*I36),  2)</f>
        <v>0</v>
      </c>
      <c r="L36" s="34"/>
    </row>
    <row r="37" spans="2:12" s="1" customFormat="1" ht="14.45" hidden="1" customHeight="1">
      <c r="B37" s="34"/>
      <c r="E37" s="28" t="s">
        <v>48</v>
      </c>
      <c r="F37" s="85">
        <f>ROUND((SUM(BG87:BG153)),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49</v>
      </c>
      <c r="F38" s="85">
        <f>ROUND((SUM(BH87:BH153)),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50</v>
      </c>
      <c r="F39" s="85">
        <f>ROUND((SUM(BI87:BI153)),  2)</f>
        <v>0</v>
      </c>
      <c r="I39" s="96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7"/>
      <c r="D41" s="98" t="s">
        <v>51</v>
      </c>
      <c r="E41" s="56"/>
      <c r="F41" s="56"/>
      <c r="G41" s="99" t="s">
        <v>52</v>
      </c>
      <c r="H41" s="100" t="s">
        <v>53</v>
      </c>
      <c r="I41" s="56"/>
      <c r="J41" s="101">
        <f>SUM(J32:J39)</f>
        <v>0</v>
      </c>
      <c r="K41" s="102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212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6" t="str">
        <f>E7</f>
        <v>Opatření Zátor-Loučky, OHO, Dílčí stavba 02.040 Opatření v úseku Zátor - Loučky</v>
      </c>
      <c r="F50" s="337"/>
      <c r="G50" s="337"/>
      <c r="H50" s="337"/>
      <c r="L50" s="34"/>
    </row>
    <row r="51" spans="2:47" ht="12" customHeight="1">
      <c r="B51" s="21"/>
      <c r="C51" s="28" t="s">
        <v>210</v>
      </c>
      <c r="L51" s="21"/>
    </row>
    <row r="52" spans="2:47" s="1" customFormat="1" ht="16.5" customHeight="1">
      <c r="B52" s="34"/>
      <c r="E52" s="336" t="s">
        <v>7067</v>
      </c>
      <c r="F52" s="335"/>
      <c r="G52" s="335"/>
      <c r="H52" s="335"/>
      <c r="L52" s="34"/>
    </row>
    <row r="53" spans="2:47" s="1" customFormat="1" ht="12" customHeight="1">
      <c r="B53" s="34"/>
      <c r="C53" s="28" t="s">
        <v>2412</v>
      </c>
      <c r="L53" s="34"/>
    </row>
    <row r="54" spans="2:47" s="1" customFormat="1" ht="16.5" customHeight="1">
      <c r="B54" s="34"/>
      <c r="E54" s="310" t="str">
        <f>E11</f>
        <v>040.61.1.2 - Výsadba mimo pozemky stavby</v>
      </c>
      <c r="F54" s="335"/>
      <c r="G54" s="335"/>
      <c r="H54" s="335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Zátor</v>
      </c>
      <c r="I56" s="28" t="s">
        <v>24</v>
      </c>
      <c r="J56" s="51">
        <f>IF(J14="","",J14)</f>
        <v>45897</v>
      </c>
      <c r="L56" s="34"/>
    </row>
    <row r="57" spans="2:47" s="1" customFormat="1" ht="6.95" customHeight="1">
      <c r="B57" s="34"/>
      <c r="L57" s="34"/>
    </row>
    <row r="58" spans="2:47" s="1" customFormat="1" ht="15.2" customHeight="1">
      <c r="B58" s="34"/>
      <c r="C58" s="28" t="s">
        <v>27</v>
      </c>
      <c r="F58" s="26" t="str">
        <f>E17</f>
        <v>Povodí Odry, státní podnik</v>
      </c>
      <c r="I58" s="28" t="s">
        <v>34</v>
      </c>
      <c r="J58" s="32" t="str">
        <f>E23</f>
        <v>AQUATIS, a.s.</v>
      </c>
      <c r="L58" s="34"/>
    </row>
    <row r="59" spans="2:47" s="1" customFormat="1" ht="25.7" customHeight="1">
      <c r="B59" s="34"/>
      <c r="C59" s="28" t="s">
        <v>32</v>
      </c>
      <c r="F59" s="26" t="str">
        <f>IF(E20="","",E20)</f>
        <v>Vyplň údaj</v>
      </c>
      <c r="I59" s="28" t="s">
        <v>37</v>
      </c>
      <c r="J59" s="32" t="str">
        <f>E26</f>
        <v>Ing. Michal Jendruščák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3" t="s">
        <v>213</v>
      </c>
      <c r="D61" s="97"/>
      <c r="E61" s="97"/>
      <c r="F61" s="97"/>
      <c r="G61" s="97"/>
      <c r="H61" s="97"/>
      <c r="I61" s="97"/>
      <c r="J61" s="104" t="s">
        <v>214</v>
      </c>
      <c r="K61" s="97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5" t="s">
        <v>73</v>
      </c>
      <c r="J63" s="65">
        <f>J87</f>
        <v>0</v>
      </c>
      <c r="L63" s="34"/>
      <c r="AU63" s="18" t="s">
        <v>215</v>
      </c>
    </row>
    <row r="64" spans="2:47" s="8" customFormat="1" ht="24.95" customHeight="1">
      <c r="B64" s="106"/>
      <c r="D64" s="107" t="s">
        <v>216</v>
      </c>
      <c r="E64" s="108"/>
      <c r="F64" s="108"/>
      <c r="G64" s="108"/>
      <c r="H64" s="108"/>
      <c r="I64" s="108"/>
      <c r="J64" s="109">
        <f>J88</f>
        <v>0</v>
      </c>
      <c r="L64" s="106"/>
    </row>
    <row r="65" spans="2:12" s="9" customFormat="1" ht="19.899999999999999" customHeight="1">
      <c r="B65" s="110"/>
      <c r="D65" s="111" t="s">
        <v>217</v>
      </c>
      <c r="E65" s="112"/>
      <c r="F65" s="112"/>
      <c r="G65" s="112"/>
      <c r="H65" s="112"/>
      <c r="I65" s="112"/>
      <c r="J65" s="113">
        <f>J89</f>
        <v>0</v>
      </c>
      <c r="L65" s="110"/>
    </row>
    <row r="66" spans="2:12" s="1" customFormat="1" ht="21.75" customHeight="1">
      <c r="B66" s="34"/>
      <c r="L66" s="34"/>
    </row>
    <row r="67" spans="2:12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5" customHeight="1">
      <c r="B72" s="34"/>
      <c r="C72" s="22" t="s">
        <v>229</v>
      </c>
      <c r="L72" s="34"/>
    </row>
    <row r="73" spans="2:12" s="1" customFormat="1" ht="6.95" customHeight="1">
      <c r="B73" s="34"/>
      <c r="L73" s="34"/>
    </row>
    <row r="74" spans="2:12" s="1" customFormat="1" ht="12" customHeight="1">
      <c r="B74" s="34"/>
      <c r="C74" s="28" t="s">
        <v>16</v>
      </c>
      <c r="L74" s="34"/>
    </row>
    <row r="75" spans="2:12" s="1" customFormat="1" ht="16.5" customHeight="1">
      <c r="B75" s="34"/>
      <c r="E75" s="336" t="str">
        <f>E7</f>
        <v>Opatření Zátor-Loučky, OHO, Dílčí stavba 02.040 Opatření v úseku Zátor - Loučky</v>
      </c>
      <c r="F75" s="337"/>
      <c r="G75" s="337"/>
      <c r="H75" s="337"/>
      <c r="L75" s="34"/>
    </row>
    <row r="76" spans="2:12" ht="12" customHeight="1">
      <c r="B76" s="21"/>
      <c r="C76" s="28" t="s">
        <v>210</v>
      </c>
      <c r="L76" s="21"/>
    </row>
    <row r="77" spans="2:12" s="1" customFormat="1" ht="16.5" customHeight="1">
      <c r="B77" s="34"/>
      <c r="E77" s="336" t="s">
        <v>7067</v>
      </c>
      <c r="F77" s="335"/>
      <c r="G77" s="335"/>
      <c r="H77" s="335"/>
      <c r="L77" s="34"/>
    </row>
    <row r="78" spans="2:12" s="1" customFormat="1" ht="12" customHeight="1">
      <c r="B78" s="34"/>
      <c r="C78" s="28" t="s">
        <v>2412</v>
      </c>
      <c r="L78" s="34"/>
    </row>
    <row r="79" spans="2:12" s="1" customFormat="1" ht="16.5" customHeight="1">
      <c r="B79" s="34"/>
      <c r="E79" s="310" t="str">
        <f>E11</f>
        <v>040.61.1.2 - Výsadba mimo pozemky stavby</v>
      </c>
      <c r="F79" s="335"/>
      <c r="G79" s="335"/>
      <c r="H79" s="335"/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F14</f>
        <v>Zátor</v>
      </c>
      <c r="I81" s="28" t="s">
        <v>24</v>
      </c>
      <c r="J81" s="51">
        <f>IF(J14="","",J14)</f>
        <v>45897</v>
      </c>
      <c r="L81" s="34"/>
    </row>
    <row r="82" spans="2:65" s="1" customFormat="1" ht="6.95" customHeight="1">
      <c r="B82" s="34"/>
      <c r="L82" s="34"/>
    </row>
    <row r="83" spans="2:65" s="1" customFormat="1" ht="15.2" customHeight="1">
      <c r="B83" s="34"/>
      <c r="C83" s="28" t="s">
        <v>27</v>
      </c>
      <c r="F83" s="26" t="str">
        <f>E17</f>
        <v>Povodí Odry, státní podnik</v>
      </c>
      <c r="I83" s="28" t="s">
        <v>34</v>
      </c>
      <c r="J83" s="32" t="str">
        <f>E23</f>
        <v>AQUATIS, a.s.</v>
      </c>
      <c r="L83" s="34"/>
    </row>
    <row r="84" spans="2:65" s="1" customFormat="1" ht="25.7" customHeight="1">
      <c r="B84" s="34"/>
      <c r="C84" s="28" t="s">
        <v>32</v>
      </c>
      <c r="F84" s="26" t="str">
        <f>IF(E20="","",E20)</f>
        <v>Vyplň údaj</v>
      </c>
      <c r="I84" s="28" t="s">
        <v>37</v>
      </c>
      <c r="J84" s="32" t="str">
        <f>E26</f>
        <v>Ing. Michal Jendruščák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4"/>
      <c r="C86" s="115" t="s">
        <v>230</v>
      </c>
      <c r="D86" s="116" t="s">
        <v>60</v>
      </c>
      <c r="E86" s="116" t="s">
        <v>56</v>
      </c>
      <c r="F86" s="116" t="s">
        <v>57</v>
      </c>
      <c r="G86" s="116" t="s">
        <v>231</v>
      </c>
      <c r="H86" s="116" t="s">
        <v>232</v>
      </c>
      <c r="I86" s="116" t="s">
        <v>233</v>
      </c>
      <c r="J86" s="116" t="s">
        <v>214</v>
      </c>
      <c r="K86" s="117" t="s">
        <v>234</v>
      </c>
      <c r="L86" s="114"/>
      <c r="M86" s="58" t="s">
        <v>29</v>
      </c>
      <c r="N86" s="59" t="s">
        <v>45</v>
      </c>
      <c r="O86" s="59" t="s">
        <v>235</v>
      </c>
      <c r="P86" s="59" t="s">
        <v>236</v>
      </c>
      <c r="Q86" s="59" t="s">
        <v>237</v>
      </c>
      <c r="R86" s="59" t="s">
        <v>238</v>
      </c>
      <c r="S86" s="59" t="s">
        <v>239</v>
      </c>
      <c r="T86" s="60" t="s">
        <v>240</v>
      </c>
    </row>
    <row r="87" spans="2:65" s="1" customFormat="1" ht="22.9" customHeight="1">
      <c r="B87" s="34"/>
      <c r="C87" s="63" t="s">
        <v>241</v>
      </c>
      <c r="J87" s="118">
        <f>BK87</f>
        <v>0</v>
      </c>
      <c r="L87" s="34"/>
      <c r="M87" s="61"/>
      <c r="N87" s="52"/>
      <c r="O87" s="52"/>
      <c r="P87" s="119">
        <f>P88</f>
        <v>0</v>
      </c>
      <c r="Q87" s="52"/>
      <c r="R87" s="119">
        <f>R88</f>
        <v>5.9983300000000002</v>
      </c>
      <c r="S87" s="52"/>
      <c r="T87" s="120">
        <f>T88</f>
        <v>0</v>
      </c>
      <c r="AT87" s="18" t="s">
        <v>74</v>
      </c>
      <c r="AU87" s="18" t="s">
        <v>215</v>
      </c>
      <c r="BK87" s="121">
        <f>BK88</f>
        <v>0</v>
      </c>
    </row>
    <row r="88" spans="2:65" s="11" customFormat="1" ht="25.9" customHeight="1">
      <c r="B88" s="122"/>
      <c r="D88" s="123" t="s">
        <v>74</v>
      </c>
      <c r="E88" s="124" t="s">
        <v>242</v>
      </c>
      <c r="F88" s="124" t="s">
        <v>243</v>
      </c>
      <c r="I88" s="125"/>
      <c r="J88" s="126">
        <f>BK88</f>
        <v>0</v>
      </c>
      <c r="L88" s="122"/>
      <c r="M88" s="127"/>
      <c r="P88" s="128">
        <f>P89</f>
        <v>0</v>
      </c>
      <c r="R88" s="128">
        <f>R89</f>
        <v>5.9983300000000002</v>
      </c>
      <c r="T88" s="129">
        <f>T89</f>
        <v>0</v>
      </c>
      <c r="AR88" s="123" t="s">
        <v>83</v>
      </c>
      <c r="AT88" s="130" t="s">
        <v>74</v>
      </c>
      <c r="AU88" s="130" t="s">
        <v>75</v>
      </c>
      <c r="AY88" s="123" t="s">
        <v>244</v>
      </c>
      <c r="BK88" s="131">
        <f>BK89</f>
        <v>0</v>
      </c>
    </row>
    <row r="89" spans="2:65" s="11" customFormat="1" ht="22.9" customHeight="1">
      <c r="B89" s="122"/>
      <c r="D89" s="123" t="s">
        <v>74</v>
      </c>
      <c r="E89" s="132" t="s">
        <v>83</v>
      </c>
      <c r="F89" s="132" t="s">
        <v>245</v>
      </c>
      <c r="I89" s="125"/>
      <c r="J89" s="133">
        <f>BK89</f>
        <v>0</v>
      </c>
      <c r="L89" s="122"/>
      <c r="M89" s="127"/>
      <c r="P89" s="128">
        <f>SUM(P90:P153)</f>
        <v>0</v>
      </c>
      <c r="R89" s="128">
        <f>SUM(R90:R153)</f>
        <v>5.9983300000000002</v>
      </c>
      <c r="T89" s="129">
        <f>SUM(T90:T153)</f>
        <v>0</v>
      </c>
      <c r="AR89" s="123" t="s">
        <v>83</v>
      </c>
      <c r="AT89" s="130" t="s">
        <v>74</v>
      </c>
      <c r="AU89" s="130" t="s">
        <v>83</v>
      </c>
      <c r="AY89" s="123" t="s">
        <v>244</v>
      </c>
      <c r="BK89" s="131">
        <f>SUM(BK90:BK153)</f>
        <v>0</v>
      </c>
    </row>
    <row r="90" spans="2:65" s="1" customFormat="1" ht="21.75" customHeight="1">
      <c r="B90" s="34"/>
      <c r="C90" s="134" t="s">
        <v>83</v>
      </c>
      <c r="D90" s="134" t="s">
        <v>246</v>
      </c>
      <c r="E90" s="135" t="s">
        <v>7091</v>
      </c>
      <c r="F90" s="136" t="s">
        <v>7092</v>
      </c>
      <c r="G90" s="137" t="s">
        <v>507</v>
      </c>
      <c r="H90" s="138">
        <v>251</v>
      </c>
      <c r="I90" s="139"/>
      <c r="J90" s="140">
        <f>ROUND(I90*H90,2)</f>
        <v>0</v>
      </c>
      <c r="K90" s="136" t="s">
        <v>250</v>
      </c>
      <c r="L90" s="34"/>
      <c r="M90" s="141" t="s">
        <v>29</v>
      </c>
      <c r="N90" s="142" t="s">
        <v>46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251</v>
      </c>
      <c r="AT90" s="145" t="s">
        <v>246</v>
      </c>
      <c r="AU90" s="145" t="s">
        <v>21</v>
      </c>
      <c r="AY90" s="18" t="s">
        <v>244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83</v>
      </c>
      <c r="BK90" s="146">
        <f>ROUND(I90*H90,2)</f>
        <v>0</v>
      </c>
      <c r="BL90" s="18" t="s">
        <v>251</v>
      </c>
      <c r="BM90" s="145" t="s">
        <v>7296</v>
      </c>
    </row>
    <row r="91" spans="2:65" s="1" customFormat="1" ht="19.5">
      <c r="B91" s="34"/>
      <c r="D91" s="147" t="s">
        <v>253</v>
      </c>
      <c r="F91" s="148" t="s">
        <v>7094</v>
      </c>
      <c r="I91" s="149"/>
      <c r="L91" s="34"/>
      <c r="M91" s="150"/>
      <c r="T91" s="55"/>
      <c r="AT91" s="18" t="s">
        <v>253</v>
      </c>
      <c r="AU91" s="18" t="s">
        <v>21</v>
      </c>
    </row>
    <row r="92" spans="2:65" s="1" customFormat="1">
      <c r="B92" s="34"/>
      <c r="D92" s="151" t="s">
        <v>255</v>
      </c>
      <c r="F92" s="152" t="s">
        <v>7095</v>
      </c>
      <c r="I92" s="149"/>
      <c r="L92" s="34"/>
      <c r="M92" s="150"/>
      <c r="T92" s="55"/>
      <c r="AT92" s="18" t="s">
        <v>255</v>
      </c>
      <c r="AU92" s="18" t="s">
        <v>21</v>
      </c>
    </row>
    <row r="93" spans="2:65" s="12" customFormat="1">
      <c r="B93" s="153"/>
      <c r="D93" s="147" t="s">
        <v>262</v>
      </c>
      <c r="E93" s="154" t="s">
        <v>29</v>
      </c>
      <c r="F93" s="155" t="s">
        <v>7297</v>
      </c>
      <c r="H93" s="156">
        <v>251</v>
      </c>
      <c r="I93" s="157"/>
      <c r="L93" s="153"/>
      <c r="M93" s="158"/>
      <c r="T93" s="159"/>
      <c r="AT93" s="154" t="s">
        <v>262</v>
      </c>
      <c r="AU93" s="154" t="s">
        <v>21</v>
      </c>
      <c r="AV93" s="12" t="s">
        <v>21</v>
      </c>
      <c r="AW93" s="12" t="s">
        <v>36</v>
      </c>
      <c r="AX93" s="12" t="s">
        <v>83</v>
      </c>
      <c r="AY93" s="154" t="s">
        <v>244</v>
      </c>
    </row>
    <row r="94" spans="2:65" s="1" customFormat="1" ht="16.5" customHeight="1">
      <c r="B94" s="34"/>
      <c r="C94" s="134" t="s">
        <v>21</v>
      </c>
      <c r="D94" s="134" t="s">
        <v>246</v>
      </c>
      <c r="E94" s="135" t="s">
        <v>7129</v>
      </c>
      <c r="F94" s="136" t="s">
        <v>7130</v>
      </c>
      <c r="G94" s="137" t="s">
        <v>507</v>
      </c>
      <c r="H94" s="138">
        <v>251</v>
      </c>
      <c r="I94" s="139"/>
      <c r="J94" s="140">
        <f>ROUND(I94*H94,2)</f>
        <v>0</v>
      </c>
      <c r="K94" s="136" t="s">
        <v>250</v>
      </c>
      <c r="L94" s="34"/>
      <c r="M94" s="141" t="s">
        <v>29</v>
      </c>
      <c r="N94" s="142" t="s">
        <v>46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251</v>
      </c>
      <c r="AT94" s="145" t="s">
        <v>246</v>
      </c>
      <c r="AU94" s="145" t="s">
        <v>21</v>
      </c>
      <c r="AY94" s="18" t="s">
        <v>244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83</v>
      </c>
      <c r="BK94" s="146">
        <f>ROUND(I94*H94,2)</f>
        <v>0</v>
      </c>
      <c r="BL94" s="18" t="s">
        <v>251</v>
      </c>
      <c r="BM94" s="145" t="s">
        <v>7298</v>
      </c>
    </row>
    <row r="95" spans="2:65" s="1" customFormat="1">
      <c r="B95" s="34"/>
      <c r="D95" s="147" t="s">
        <v>253</v>
      </c>
      <c r="F95" s="148" t="s">
        <v>7132</v>
      </c>
      <c r="I95" s="149"/>
      <c r="L95" s="34"/>
      <c r="M95" s="150"/>
      <c r="T95" s="55"/>
      <c r="AT95" s="18" t="s">
        <v>253</v>
      </c>
      <c r="AU95" s="18" t="s">
        <v>21</v>
      </c>
    </row>
    <row r="96" spans="2:65" s="1" customFormat="1">
      <c r="B96" s="34"/>
      <c r="D96" s="151" t="s">
        <v>255</v>
      </c>
      <c r="F96" s="152" t="s">
        <v>7133</v>
      </c>
      <c r="I96" s="149"/>
      <c r="L96" s="34"/>
      <c r="M96" s="150"/>
      <c r="T96" s="55"/>
      <c r="AT96" s="18" t="s">
        <v>255</v>
      </c>
      <c r="AU96" s="18" t="s">
        <v>21</v>
      </c>
    </row>
    <row r="97" spans="2:65" s="12" customFormat="1">
      <c r="B97" s="153"/>
      <c r="D97" s="147" t="s">
        <v>262</v>
      </c>
      <c r="E97" s="154" t="s">
        <v>29</v>
      </c>
      <c r="F97" s="155" t="s">
        <v>7299</v>
      </c>
      <c r="H97" s="156">
        <v>251</v>
      </c>
      <c r="I97" s="157"/>
      <c r="L97" s="153"/>
      <c r="M97" s="158"/>
      <c r="T97" s="159"/>
      <c r="AT97" s="154" t="s">
        <v>262</v>
      </c>
      <c r="AU97" s="154" t="s">
        <v>21</v>
      </c>
      <c r="AV97" s="12" t="s">
        <v>21</v>
      </c>
      <c r="AW97" s="12" t="s">
        <v>36</v>
      </c>
      <c r="AX97" s="12" t="s">
        <v>83</v>
      </c>
      <c r="AY97" s="154" t="s">
        <v>244</v>
      </c>
    </row>
    <row r="98" spans="2:65" s="1" customFormat="1" ht="24.95" customHeight="1">
      <c r="B98" s="34"/>
      <c r="C98" s="175" t="s">
        <v>264</v>
      </c>
      <c r="D98" s="175" t="s">
        <v>373</v>
      </c>
      <c r="E98" s="176" t="s">
        <v>7300</v>
      </c>
      <c r="F98" s="177" t="s">
        <v>7301</v>
      </c>
      <c r="G98" s="178" t="s">
        <v>507</v>
      </c>
      <c r="H98" s="179">
        <v>11</v>
      </c>
      <c r="I98" s="180"/>
      <c r="J98" s="181">
        <f>ROUND(I98*H98,2)</f>
        <v>0</v>
      </c>
      <c r="K98" s="177" t="s">
        <v>29</v>
      </c>
      <c r="L98" s="182"/>
      <c r="M98" s="183" t="s">
        <v>29</v>
      </c>
      <c r="N98" s="184" t="s">
        <v>46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300</v>
      </c>
      <c r="AT98" s="145" t="s">
        <v>373</v>
      </c>
      <c r="AU98" s="145" t="s">
        <v>21</v>
      </c>
      <c r="AY98" s="18" t="s">
        <v>244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83</v>
      </c>
      <c r="BK98" s="146">
        <f>ROUND(I98*H98,2)</f>
        <v>0</v>
      </c>
      <c r="BL98" s="18" t="s">
        <v>251</v>
      </c>
      <c r="BM98" s="145" t="s">
        <v>7302</v>
      </c>
    </row>
    <row r="99" spans="2:65" s="1" customFormat="1" ht="19.5">
      <c r="B99" s="34"/>
      <c r="D99" s="147" t="s">
        <v>253</v>
      </c>
      <c r="F99" s="148" t="s">
        <v>7303</v>
      </c>
      <c r="I99" s="149"/>
      <c r="L99" s="34"/>
      <c r="M99" s="150"/>
      <c r="T99" s="55"/>
      <c r="AT99" s="18" t="s">
        <v>253</v>
      </c>
      <c r="AU99" s="18" t="s">
        <v>21</v>
      </c>
    </row>
    <row r="100" spans="2:65" s="1" customFormat="1" ht="24.95" customHeight="1">
      <c r="B100" s="34"/>
      <c r="C100" s="175" t="s">
        <v>251</v>
      </c>
      <c r="D100" s="175" t="s">
        <v>373</v>
      </c>
      <c r="E100" s="176" t="s">
        <v>7304</v>
      </c>
      <c r="F100" s="177" t="s">
        <v>7305</v>
      </c>
      <c r="G100" s="178" t="s">
        <v>507</v>
      </c>
      <c r="H100" s="179">
        <v>110</v>
      </c>
      <c r="I100" s="180"/>
      <c r="J100" s="181">
        <f>ROUND(I100*H100,2)</f>
        <v>0</v>
      </c>
      <c r="K100" s="177" t="s">
        <v>29</v>
      </c>
      <c r="L100" s="182"/>
      <c r="M100" s="183" t="s">
        <v>29</v>
      </c>
      <c r="N100" s="184" t="s">
        <v>46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300</v>
      </c>
      <c r="AT100" s="145" t="s">
        <v>373</v>
      </c>
      <c r="AU100" s="145" t="s">
        <v>21</v>
      </c>
      <c r="AY100" s="18" t="s">
        <v>244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83</v>
      </c>
      <c r="BK100" s="146">
        <f>ROUND(I100*H100,2)</f>
        <v>0</v>
      </c>
      <c r="BL100" s="18" t="s">
        <v>251</v>
      </c>
      <c r="BM100" s="145" t="s">
        <v>7306</v>
      </c>
    </row>
    <row r="101" spans="2:65" s="1" customFormat="1" ht="19.5">
      <c r="B101" s="34"/>
      <c r="D101" s="147" t="s">
        <v>253</v>
      </c>
      <c r="F101" s="148" t="s">
        <v>7307</v>
      </c>
      <c r="I101" s="149"/>
      <c r="L101" s="34"/>
      <c r="M101" s="150"/>
      <c r="T101" s="55"/>
      <c r="AT101" s="18" t="s">
        <v>253</v>
      </c>
      <c r="AU101" s="18" t="s">
        <v>21</v>
      </c>
    </row>
    <row r="102" spans="2:65" s="1" customFormat="1" ht="24.95" customHeight="1">
      <c r="B102" s="34"/>
      <c r="C102" s="175" t="s">
        <v>279</v>
      </c>
      <c r="D102" s="175" t="s">
        <v>373</v>
      </c>
      <c r="E102" s="176" t="s">
        <v>7308</v>
      </c>
      <c r="F102" s="177" t="s">
        <v>7309</v>
      </c>
      <c r="G102" s="178" t="s">
        <v>507</v>
      </c>
      <c r="H102" s="179">
        <v>5</v>
      </c>
      <c r="I102" s="180"/>
      <c r="J102" s="181">
        <f>ROUND(I102*H102,2)</f>
        <v>0</v>
      </c>
      <c r="K102" s="177" t="s">
        <v>29</v>
      </c>
      <c r="L102" s="182"/>
      <c r="M102" s="183" t="s">
        <v>29</v>
      </c>
      <c r="N102" s="184" t="s">
        <v>46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300</v>
      </c>
      <c r="AT102" s="145" t="s">
        <v>373</v>
      </c>
      <c r="AU102" s="145" t="s">
        <v>21</v>
      </c>
      <c r="AY102" s="18" t="s">
        <v>244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83</v>
      </c>
      <c r="BK102" s="146">
        <f>ROUND(I102*H102,2)</f>
        <v>0</v>
      </c>
      <c r="BL102" s="18" t="s">
        <v>251</v>
      </c>
      <c r="BM102" s="145" t="s">
        <v>7310</v>
      </c>
    </row>
    <row r="103" spans="2:65" s="1" customFormat="1" ht="19.5">
      <c r="B103" s="34"/>
      <c r="D103" s="147" t="s">
        <v>253</v>
      </c>
      <c r="F103" s="148" t="s">
        <v>7311</v>
      </c>
      <c r="I103" s="149"/>
      <c r="L103" s="34"/>
      <c r="M103" s="150"/>
      <c r="T103" s="55"/>
      <c r="AT103" s="18" t="s">
        <v>253</v>
      </c>
      <c r="AU103" s="18" t="s">
        <v>21</v>
      </c>
    </row>
    <row r="104" spans="2:65" s="1" customFormat="1" ht="24.95" customHeight="1">
      <c r="B104" s="34"/>
      <c r="C104" s="175" t="s">
        <v>286</v>
      </c>
      <c r="D104" s="175" t="s">
        <v>373</v>
      </c>
      <c r="E104" s="176" t="s">
        <v>7312</v>
      </c>
      <c r="F104" s="177" t="s">
        <v>7313</v>
      </c>
      <c r="G104" s="178" t="s">
        <v>507</v>
      </c>
      <c r="H104" s="179">
        <v>10</v>
      </c>
      <c r="I104" s="180"/>
      <c r="J104" s="181">
        <f>ROUND(I104*H104,2)</f>
        <v>0</v>
      </c>
      <c r="K104" s="177" t="s">
        <v>29</v>
      </c>
      <c r="L104" s="182"/>
      <c r="M104" s="183" t="s">
        <v>29</v>
      </c>
      <c r="N104" s="184" t="s">
        <v>46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300</v>
      </c>
      <c r="AT104" s="145" t="s">
        <v>373</v>
      </c>
      <c r="AU104" s="145" t="s">
        <v>21</v>
      </c>
      <c r="AY104" s="18" t="s">
        <v>244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83</v>
      </c>
      <c r="BK104" s="146">
        <f>ROUND(I104*H104,2)</f>
        <v>0</v>
      </c>
      <c r="BL104" s="18" t="s">
        <v>251</v>
      </c>
      <c r="BM104" s="145" t="s">
        <v>7314</v>
      </c>
    </row>
    <row r="105" spans="2:65" s="1" customFormat="1" ht="19.5">
      <c r="B105" s="34"/>
      <c r="D105" s="147" t="s">
        <v>253</v>
      </c>
      <c r="F105" s="148" t="s">
        <v>7315</v>
      </c>
      <c r="I105" s="149"/>
      <c r="L105" s="34"/>
      <c r="M105" s="150"/>
      <c r="T105" s="55"/>
      <c r="AT105" s="18" t="s">
        <v>253</v>
      </c>
      <c r="AU105" s="18" t="s">
        <v>21</v>
      </c>
    </row>
    <row r="106" spans="2:65" s="1" customFormat="1" ht="24.95" customHeight="1">
      <c r="B106" s="34"/>
      <c r="C106" s="175" t="s">
        <v>293</v>
      </c>
      <c r="D106" s="175" t="s">
        <v>373</v>
      </c>
      <c r="E106" s="176" t="s">
        <v>7316</v>
      </c>
      <c r="F106" s="177" t="s">
        <v>7317</v>
      </c>
      <c r="G106" s="178" t="s">
        <v>507</v>
      </c>
      <c r="H106" s="179">
        <v>10</v>
      </c>
      <c r="I106" s="180"/>
      <c r="J106" s="181">
        <f>ROUND(I106*H106,2)</f>
        <v>0</v>
      </c>
      <c r="K106" s="177" t="s">
        <v>29</v>
      </c>
      <c r="L106" s="182"/>
      <c r="M106" s="183" t="s">
        <v>29</v>
      </c>
      <c r="N106" s="184" t="s">
        <v>46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300</v>
      </c>
      <c r="AT106" s="145" t="s">
        <v>373</v>
      </c>
      <c r="AU106" s="145" t="s">
        <v>21</v>
      </c>
      <c r="AY106" s="18" t="s">
        <v>244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83</v>
      </c>
      <c r="BK106" s="146">
        <f>ROUND(I106*H106,2)</f>
        <v>0</v>
      </c>
      <c r="BL106" s="18" t="s">
        <v>251</v>
      </c>
      <c r="BM106" s="145" t="s">
        <v>7318</v>
      </c>
    </row>
    <row r="107" spans="2:65" s="1" customFormat="1" ht="19.5">
      <c r="B107" s="34"/>
      <c r="D107" s="147" t="s">
        <v>253</v>
      </c>
      <c r="F107" s="148" t="s">
        <v>7319</v>
      </c>
      <c r="I107" s="149"/>
      <c r="L107" s="34"/>
      <c r="M107" s="150"/>
      <c r="T107" s="55"/>
      <c r="AT107" s="18" t="s">
        <v>253</v>
      </c>
      <c r="AU107" s="18" t="s">
        <v>21</v>
      </c>
    </row>
    <row r="108" spans="2:65" s="1" customFormat="1" ht="24.95" customHeight="1">
      <c r="B108" s="34"/>
      <c r="C108" s="175" t="s">
        <v>300</v>
      </c>
      <c r="D108" s="175" t="s">
        <v>373</v>
      </c>
      <c r="E108" s="176" t="s">
        <v>7320</v>
      </c>
      <c r="F108" s="177" t="s">
        <v>7321</v>
      </c>
      <c r="G108" s="178" t="s">
        <v>507</v>
      </c>
      <c r="H108" s="179">
        <v>25</v>
      </c>
      <c r="I108" s="180"/>
      <c r="J108" s="181">
        <f>ROUND(I108*H108,2)</f>
        <v>0</v>
      </c>
      <c r="K108" s="177" t="s">
        <v>29</v>
      </c>
      <c r="L108" s="182"/>
      <c r="M108" s="183" t="s">
        <v>29</v>
      </c>
      <c r="N108" s="184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300</v>
      </c>
      <c r="AT108" s="145" t="s">
        <v>373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7322</v>
      </c>
    </row>
    <row r="109" spans="2:65" s="1" customFormat="1" ht="19.5">
      <c r="B109" s="34"/>
      <c r="D109" s="147" t="s">
        <v>253</v>
      </c>
      <c r="F109" s="148" t="s">
        <v>7323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 ht="24.95" customHeight="1">
      <c r="B110" s="34"/>
      <c r="C110" s="175" t="s">
        <v>307</v>
      </c>
      <c r="D110" s="175" t="s">
        <v>373</v>
      </c>
      <c r="E110" s="176" t="s">
        <v>7324</v>
      </c>
      <c r="F110" s="177" t="s">
        <v>7325</v>
      </c>
      <c r="G110" s="178" t="s">
        <v>507</v>
      </c>
      <c r="H110" s="179">
        <v>25</v>
      </c>
      <c r="I110" s="180"/>
      <c r="J110" s="181">
        <f>ROUND(I110*H110,2)</f>
        <v>0</v>
      </c>
      <c r="K110" s="177" t="s">
        <v>29</v>
      </c>
      <c r="L110" s="182"/>
      <c r="M110" s="183" t="s">
        <v>29</v>
      </c>
      <c r="N110" s="184" t="s">
        <v>46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300</v>
      </c>
      <c r="AT110" s="145" t="s">
        <v>373</v>
      </c>
      <c r="AU110" s="145" t="s">
        <v>21</v>
      </c>
      <c r="AY110" s="18" t="s">
        <v>244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83</v>
      </c>
      <c r="BK110" s="146">
        <f>ROUND(I110*H110,2)</f>
        <v>0</v>
      </c>
      <c r="BL110" s="18" t="s">
        <v>251</v>
      </c>
      <c r="BM110" s="145" t="s">
        <v>7326</v>
      </c>
    </row>
    <row r="111" spans="2:65" s="1" customFormat="1" ht="19.5">
      <c r="B111" s="34"/>
      <c r="D111" s="147" t="s">
        <v>253</v>
      </c>
      <c r="F111" s="148" t="s">
        <v>7327</v>
      </c>
      <c r="I111" s="149"/>
      <c r="L111" s="34"/>
      <c r="M111" s="150"/>
      <c r="T111" s="55"/>
      <c r="AT111" s="18" t="s">
        <v>253</v>
      </c>
      <c r="AU111" s="18" t="s">
        <v>21</v>
      </c>
    </row>
    <row r="112" spans="2:65" s="1" customFormat="1" ht="16.5" customHeight="1">
      <c r="B112" s="34"/>
      <c r="C112" s="134" t="s">
        <v>314</v>
      </c>
      <c r="D112" s="134" t="s">
        <v>246</v>
      </c>
      <c r="E112" s="135" t="s">
        <v>7156</v>
      </c>
      <c r="F112" s="136" t="s">
        <v>7157</v>
      </c>
      <c r="G112" s="137" t="s">
        <v>507</v>
      </c>
      <c r="H112" s="138">
        <v>201</v>
      </c>
      <c r="I112" s="139"/>
      <c r="J112" s="140">
        <f>ROUND(I112*H112,2)</f>
        <v>0</v>
      </c>
      <c r="K112" s="136" t="s">
        <v>29</v>
      </c>
      <c r="L112" s="34"/>
      <c r="M112" s="141" t="s">
        <v>29</v>
      </c>
      <c r="N112" s="142" t="s">
        <v>46</v>
      </c>
      <c r="P112" s="143">
        <f>O112*H112</f>
        <v>0</v>
      </c>
      <c r="Q112" s="143">
        <v>2.5999999999999999E-3</v>
      </c>
      <c r="R112" s="143">
        <f>Q112*H112</f>
        <v>0.52259999999999995</v>
      </c>
      <c r="S112" s="143">
        <v>0</v>
      </c>
      <c r="T112" s="144">
        <f>S112*H112</f>
        <v>0</v>
      </c>
      <c r="AR112" s="145" t="s">
        <v>251</v>
      </c>
      <c r="AT112" s="145" t="s">
        <v>246</v>
      </c>
      <c r="AU112" s="145" t="s">
        <v>21</v>
      </c>
      <c r="AY112" s="18" t="s">
        <v>244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83</v>
      </c>
      <c r="BK112" s="146">
        <f>ROUND(I112*H112,2)</f>
        <v>0</v>
      </c>
      <c r="BL112" s="18" t="s">
        <v>251</v>
      </c>
      <c r="BM112" s="145" t="s">
        <v>7328</v>
      </c>
    </row>
    <row r="113" spans="2:65" s="1" customFormat="1">
      <c r="B113" s="34"/>
      <c r="D113" s="147" t="s">
        <v>253</v>
      </c>
      <c r="F113" s="148" t="s">
        <v>7159</v>
      </c>
      <c r="I113" s="149"/>
      <c r="L113" s="34"/>
      <c r="M113" s="150"/>
      <c r="T113" s="55"/>
      <c r="AT113" s="18" t="s">
        <v>253</v>
      </c>
      <c r="AU113" s="18" t="s">
        <v>21</v>
      </c>
    </row>
    <row r="114" spans="2:65" s="12" customFormat="1">
      <c r="B114" s="153"/>
      <c r="D114" s="147" t="s">
        <v>262</v>
      </c>
      <c r="E114" s="154" t="s">
        <v>29</v>
      </c>
      <c r="F114" s="155" t="s">
        <v>7329</v>
      </c>
      <c r="H114" s="156">
        <v>201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83</v>
      </c>
      <c r="AY114" s="154" t="s">
        <v>244</v>
      </c>
    </row>
    <row r="115" spans="2:65" s="1" customFormat="1" ht="16.5" customHeight="1">
      <c r="B115" s="34"/>
      <c r="C115" s="134" t="s">
        <v>324</v>
      </c>
      <c r="D115" s="134" t="s">
        <v>246</v>
      </c>
      <c r="E115" s="135" t="s">
        <v>7161</v>
      </c>
      <c r="F115" s="136" t="s">
        <v>7162</v>
      </c>
      <c r="G115" s="137" t="s">
        <v>507</v>
      </c>
      <c r="H115" s="138">
        <v>201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2.0799999999999998E-3</v>
      </c>
      <c r="R115" s="143">
        <f>Q115*H115</f>
        <v>0.41807999999999995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7330</v>
      </c>
    </row>
    <row r="116" spans="2:65" s="1" customFormat="1">
      <c r="B116" s="34"/>
      <c r="D116" s="147" t="s">
        <v>253</v>
      </c>
      <c r="F116" s="148" t="s">
        <v>7164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>
      <c r="B117" s="34"/>
      <c r="D117" s="151" t="s">
        <v>255</v>
      </c>
      <c r="F117" s="152" t="s">
        <v>7165</v>
      </c>
      <c r="I117" s="149"/>
      <c r="L117" s="34"/>
      <c r="M117" s="150"/>
      <c r="T117" s="55"/>
      <c r="AT117" s="18" t="s">
        <v>255</v>
      </c>
      <c r="AU117" s="18" t="s">
        <v>21</v>
      </c>
    </row>
    <row r="118" spans="2:65" s="12" customFormat="1">
      <c r="B118" s="153"/>
      <c r="D118" s="147" t="s">
        <v>262</v>
      </c>
      <c r="E118" s="154" t="s">
        <v>29</v>
      </c>
      <c r="F118" s="155" t="s">
        <v>7331</v>
      </c>
      <c r="H118" s="156">
        <v>201</v>
      </c>
      <c r="I118" s="157"/>
      <c r="L118" s="153"/>
      <c r="M118" s="158"/>
      <c r="T118" s="159"/>
      <c r="AT118" s="154" t="s">
        <v>262</v>
      </c>
      <c r="AU118" s="154" t="s">
        <v>21</v>
      </c>
      <c r="AV118" s="12" t="s">
        <v>21</v>
      </c>
      <c r="AW118" s="12" t="s">
        <v>36</v>
      </c>
      <c r="AX118" s="12" t="s">
        <v>83</v>
      </c>
      <c r="AY118" s="154" t="s">
        <v>244</v>
      </c>
    </row>
    <row r="119" spans="2:65" s="1" customFormat="1" ht="16.5" customHeight="1">
      <c r="B119" s="34"/>
      <c r="C119" s="134" t="s">
        <v>336</v>
      </c>
      <c r="D119" s="134" t="s">
        <v>246</v>
      </c>
      <c r="E119" s="135" t="s">
        <v>7245</v>
      </c>
      <c r="F119" s="136" t="s">
        <v>7246</v>
      </c>
      <c r="G119" s="137" t="s">
        <v>249</v>
      </c>
      <c r="H119" s="138">
        <v>251</v>
      </c>
      <c r="I119" s="139"/>
      <c r="J119" s="140">
        <f>ROUND(I119*H119,2)</f>
        <v>0</v>
      </c>
      <c r="K119" s="136" t="s">
        <v>250</v>
      </c>
      <c r="L119" s="34"/>
      <c r="M119" s="141" t="s">
        <v>29</v>
      </c>
      <c r="N119" s="142" t="s">
        <v>46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251</v>
      </c>
      <c r="AT119" s="145" t="s">
        <v>246</v>
      </c>
      <c r="AU119" s="145" t="s">
        <v>21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251</v>
      </c>
      <c r="BM119" s="145" t="s">
        <v>7332</v>
      </c>
    </row>
    <row r="120" spans="2:65" s="1" customFormat="1">
      <c r="B120" s="34"/>
      <c r="D120" s="147" t="s">
        <v>253</v>
      </c>
      <c r="F120" s="148" t="s">
        <v>7248</v>
      </c>
      <c r="I120" s="149"/>
      <c r="L120" s="34"/>
      <c r="M120" s="150"/>
      <c r="T120" s="55"/>
      <c r="AT120" s="18" t="s">
        <v>253</v>
      </c>
      <c r="AU120" s="18" t="s">
        <v>21</v>
      </c>
    </row>
    <row r="121" spans="2:65" s="1" customFormat="1">
      <c r="B121" s="34"/>
      <c r="D121" s="151" t="s">
        <v>255</v>
      </c>
      <c r="F121" s="152" t="s">
        <v>7249</v>
      </c>
      <c r="I121" s="149"/>
      <c r="L121" s="34"/>
      <c r="M121" s="150"/>
      <c r="T121" s="55"/>
      <c r="AT121" s="18" t="s">
        <v>255</v>
      </c>
      <c r="AU121" s="18" t="s">
        <v>21</v>
      </c>
    </row>
    <row r="122" spans="2:65" s="12" customFormat="1">
      <c r="B122" s="153"/>
      <c r="D122" s="147" t="s">
        <v>262</v>
      </c>
      <c r="E122" s="154" t="s">
        <v>29</v>
      </c>
      <c r="F122" s="155" t="s">
        <v>7333</v>
      </c>
      <c r="H122" s="156">
        <v>251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83</v>
      </c>
      <c r="AY122" s="154" t="s">
        <v>244</v>
      </c>
    </row>
    <row r="123" spans="2:65" s="1" customFormat="1" ht="16.5" customHeight="1">
      <c r="B123" s="34"/>
      <c r="C123" s="175" t="s">
        <v>340</v>
      </c>
      <c r="D123" s="175" t="s">
        <v>373</v>
      </c>
      <c r="E123" s="176" t="s">
        <v>7251</v>
      </c>
      <c r="F123" s="177" t="s">
        <v>7252</v>
      </c>
      <c r="G123" s="178" t="s">
        <v>274</v>
      </c>
      <c r="H123" s="179">
        <v>25.1</v>
      </c>
      <c r="I123" s="180"/>
      <c r="J123" s="181">
        <f>ROUND(I123*H123,2)</f>
        <v>0</v>
      </c>
      <c r="K123" s="177" t="s">
        <v>29</v>
      </c>
      <c r="L123" s="182"/>
      <c r="M123" s="183" t="s">
        <v>29</v>
      </c>
      <c r="N123" s="184" t="s">
        <v>46</v>
      </c>
      <c r="P123" s="143">
        <f>O123*H123</f>
        <v>0</v>
      </c>
      <c r="Q123" s="143">
        <v>0.2</v>
      </c>
      <c r="R123" s="143">
        <f>Q123*H123</f>
        <v>5.0200000000000005</v>
      </c>
      <c r="S123" s="143">
        <v>0</v>
      </c>
      <c r="T123" s="144">
        <f>S123*H123</f>
        <v>0</v>
      </c>
      <c r="AR123" s="145" t="s">
        <v>300</v>
      </c>
      <c r="AT123" s="145" t="s">
        <v>373</v>
      </c>
      <c r="AU123" s="145" t="s">
        <v>21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251</v>
      </c>
      <c r="BM123" s="145" t="s">
        <v>7334</v>
      </c>
    </row>
    <row r="124" spans="2:65" s="1" customFormat="1">
      <c r="B124" s="34"/>
      <c r="D124" s="147" t="s">
        <v>253</v>
      </c>
      <c r="F124" s="148" t="s">
        <v>7254</v>
      </c>
      <c r="I124" s="149"/>
      <c r="L124" s="34"/>
      <c r="M124" s="150"/>
      <c r="T124" s="55"/>
      <c r="AT124" s="18" t="s">
        <v>253</v>
      </c>
      <c r="AU124" s="18" t="s">
        <v>21</v>
      </c>
    </row>
    <row r="125" spans="2:65" s="12" customFormat="1">
      <c r="B125" s="153"/>
      <c r="D125" s="147" t="s">
        <v>262</v>
      </c>
      <c r="E125" s="154" t="s">
        <v>29</v>
      </c>
      <c r="F125" s="155" t="s">
        <v>7335</v>
      </c>
      <c r="H125" s="156">
        <v>25.1</v>
      </c>
      <c r="I125" s="157"/>
      <c r="L125" s="153"/>
      <c r="M125" s="158"/>
      <c r="T125" s="159"/>
      <c r="AT125" s="154" t="s">
        <v>262</v>
      </c>
      <c r="AU125" s="154" t="s">
        <v>21</v>
      </c>
      <c r="AV125" s="12" t="s">
        <v>21</v>
      </c>
      <c r="AW125" s="12" t="s">
        <v>36</v>
      </c>
      <c r="AX125" s="12" t="s">
        <v>83</v>
      </c>
      <c r="AY125" s="154" t="s">
        <v>244</v>
      </c>
    </row>
    <row r="126" spans="2:65" s="1" customFormat="1" ht="16.5" customHeight="1">
      <c r="B126" s="34"/>
      <c r="C126" s="134" t="s">
        <v>346</v>
      </c>
      <c r="D126" s="134" t="s">
        <v>246</v>
      </c>
      <c r="E126" s="135" t="s">
        <v>7256</v>
      </c>
      <c r="F126" s="136" t="s">
        <v>7257</v>
      </c>
      <c r="G126" s="137" t="s">
        <v>416</v>
      </c>
      <c r="H126" s="138">
        <v>2.5000000000000001E-2</v>
      </c>
      <c r="I126" s="139"/>
      <c r="J126" s="140">
        <f>ROUND(I126*H126,2)</f>
        <v>0</v>
      </c>
      <c r="K126" s="136" t="s">
        <v>250</v>
      </c>
      <c r="L126" s="34"/>
      <c r="M126" s="141" t="s">
        <v>29</v>
      </c>
      <c r="N126" s="142" t="s">
        <v>46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251</v>
      </c>
      <c r="AT126" s="145" t="s">
        <v>246</v>
      </c>
      <c r="AU126" s="145" t="s">
        <v>21</v>
      </c>
      <c r="AY126" s="18" t="s">
        <v>244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83</v>
      </c>
      <c r="BK126" s="146">
        <f>ROUND(I126*H126,2)</f>
        <v>0</v>
      </c>
      <c r="BL126" s="18" t="s">
        <v>251</v>
      </c>
      <c r="BM126" s="145" t="s">
        <v>7336</v>
      </c>
    </row>
    <row r="127" spans="2:65" s="1" customFormat="1">
      <c r="B127" s="34"/>
      <c r="D127" s="147" t="s">
        <v>253</v>
      </c>
      <c r="F127" s="148" t="s">
        <v>7259</v>
      </c>
      <c r="I127" s="149"/>
      <c r="L127" s="34"/>
      <c r="M127" s="150"/>
      <c r="T127" s="55"/>
      <c r="AT127" s="18" t="s">
        <v>253</v>
      </c>
      <c r="AU127" s="18" t="s">
        <v>21</v>
      </c>
    </row>
    <row r="128" spans="2:65" s="1" customFormat="1">
      <c r="B128" s="34"/>
      <c r="D128" s="151" t="s">
        <v>255</v>
      </c>
      <c r="F128" s="152" t="s">
        <v>7260</v>
      </c>
      <c r="I128" s="149"/>
      <c r="L128" s="34"/>
      <c r="M128" s="150"/>
      <c r="T128" s="55"/>
      <c r="AT128" s="18" t="s">
        <v>255</v>
      </c>
      <c r="AU128" s="18" t="s">
        <v>21</v>
      </c>
    </row>
    <row r="129" spans="2:65" s="12" customFormat="1">
      <c r="B129" s="153"/>
      <c r="D129" s="147" t="s">
        <v>262</v>
      </c>
      <c r="E129" s="154" t="s">
        <v>29</v>
      </c>
      <c r="F129" s="155" t="s">
        <v>7337</v>
      </c>
      <c r="H129" s="156">
        <v>2.5000000000000001E-2</v>
      </c>
      <c r="I129" s="157"/>
      <c r="L129" s="153"/>
      <c r="M129" s="158"/>
      <c r="T129" s="159"/>
      <c r="AT129" s="154" t="s">
        <v>262</v>
      </c>
      <c r="AU129" s="154" t="s">
        <v>21</v>
      </c>
      <c r="AV129" s="12" t="s">
        <v>21</v>
      </c>
      <c r="AW129" s="12" t="s">
        <v>36</v>
      </c>
      <c r="AX129" s="12" t="s">
        <v>83</v>
      </c>
      <c r="AY129" s="154" t="s">
        <v>244</v>
      </c>
    </row>
    <row r="130" spans="2:65" s="1" customFormat="1" ht="16.5" customHeight="1">
      <c r="B130" s="34"/>
      <c r="C130" s="175" t="s">
        <v>8</v>
      </c>
      <c r="D130" s="175" t="s">
        <v>373</v>
      </c>
      <c r="E130" s="176" t="s">
        <v>7262</v>
      </c>
      <c r="F130" s="177" t="s">
        <v>7263</v>
      </c>
      <c r="G130" s="178" t="s">
        <v>464</v>
      </c>
      <c r="H130" s="179">
        <v>25.1</v>
      </c>
      <c r="I130" s="180"/>
      <c r="J130" s="181">
        <f>ROUND(I130*H130,2)</f>
        <v>0</v>
      </c>
      <c r="K130" s="177" t="s">
        <v>29</v>
      </c>
      <c r="L130" s="182"/>
      <c r="M130" s="183" t="s">
        <v>29</v>
      </c>
      <c r="N130" s="184" t="s">
        <v>46</v>
      </c>
      <c r="P130" s="143">
        <f>O130*H130</f>
        <v>0</v>
      </c>
      <c r="Q130" s="143">
        <v>1E-3</v>
      </c>
      <c r="R130" s="143">
        <f>Q130*H130</f>
        <v>2.5100000000000001E-2</v>
      </c>
      <c r="S130" s="143">
        <v>0</v>
      </c>
      <c r="T130" s="144">
        <f>S130*H130</f>
        <v>0</v>
      </c>
      <c r="AR130" s="145" t="s">
        <v>300</v>
      </c>
      <c r="AT130" s="145" t="s">
        <v>373</v>
      </c>
      <c r="AU130" s="145" t="s">
        <v>21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251</v>
      </c>
      <c r="BM130" s="145" t="s">
        <v>7338</v>
      </c>
    </row>
    <row r="131" spans="2:65" s="1" customFormat="1">
      <c r="B131" s="34"/>
      <c r="D131" s="147" t="s">
        <v>253</v>
      </c>
      <c r="F131" s="148" t="s">
        <v>7265</v>
      </c>
      <c r="I131" s="149"/>
      <c r="L131" s="34"/>
      <c r="M131" s="150"/>
      <c r="T131" s="55"/>
      <c r="AT131" s="18" t="s">
        <v>253</v>
      </c>
      <c r="AU131" s="18" t="s">
        <v>21</v>
      </c>
    </row>
    <row r="132" spans="2:65" s="12" customFormat="1">
      <c r="B132" s="153"/>
      <c r="D132" s="147" t="s">
        <v>262</v>
      </c>
      <c r="E132" s="154" t="s">
        <v>29</v>
      </c>
      <c r="F132" s="155" t="s">
        <v>7339</v>
      </c>
      <c r="H132" s="156">
        <v>25.1</v>
      </c>
      <c r="I132" s="157"/>
      <c r="L132" s="153"/>
      <c r="M132" s="158"/>
      <c r="T132" s="159"/>
      <c r="AT132" s="154" t="s">
        <v>262</v>
      </c>
      <c r="AU132" s="154" t="s">
        <v>21</v>
      </c>
      <c r="AV132" s="12" t="s">
        <v>21</v>
      </c>
      <c r="AW132" s="12" t="s">
        <v>36</v>
      </c>
      <c r="AX132" s="12" t="s">
        <v>83</v>
      </c>
      <c r="AY132" s="154" t="s">
        <v>244</v>
      </c>
    </row>
    <row r="133" spans="2:65" s="1" customFormat="1" ht="16.5" customHeight="1">
      <c r="B133" s="34"/>
      <c r="C133" s="134" t="s">
        <v>359</v>
      </c>
      <c r="D133" s="134" t="s">
        <v>246</v>
      </c>
      <c r="E133" s="135" t="s">
        <v>7267</v>
      </c>
      <c r="F133" s="136" t="s">
        <v>7268</v>
      </c>
      <c r="G133" s="137" t="s">
        <v>416</v>
      </c>
      <c r="H133" s="138">
        <v>1.2999999999999999E-2</v>
      </c>
      <c r="I133" s="139"/>
      <c r="J133" s="140">
        <f>ROUND(I133*H133,2)</f>
        <v>0</v>
      </c>
      <c r="K133" s="136" t="s">
        <v>250</v>
      </c>
      <c r="L133" s="34"/>
      <c r="M133" s="141" t="s">
        <v>29</v>
      </c>
      <c r="N133" s="142" t="s">
        <v>46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251</v>
      </c>
      <c r="AT133" s="145" t="s">
        <v>246</v>
      </c>
      <c r="AU133" s="145" t="s">
        <v>21</v>
      </c>
      <c r="AY133" s="18" t="s">
        <v>244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83</v>
      </c>
      <c r="BK133" s="146">
        <f>ROUND(I133*H133,2)</f>
        <v>0</v>
      </c>
      <c r="BL133" s="18" t="s">
        <v>251</v>
      </c>
      <c r="BM133" s="145" t="s">
        <v>7340</v>
      </c>
    </row>
    <row r="134" spans="2:65" s="1" customFormat="1">
      <c r="B134" s="34"/>
      <c r="D134" s="147" t="s">
        <v>253</v>
      </c>
      <c r="F134" s="148" t="s">
        <v>7270</v>
      </c>
      <c r="I134" s="149"/>
      <c r="L134" s="34"/>
      <c r="M134" s="150"/>
      <c r="T134" s="55"/>
      <c r="AT134" s="18" t="s">
        <v>253</v>
      </c>
      <c r="AU134" s="18" t="s">
        <v>21</v>
      </c>
    </row>
    <row r="135" spans="2:65" s="1" customFormat="1">
      <c r="B135" s="34"/>
      <c r="D135" s="151" t="s">
        <v>255</v>
      </c>
      <c r="F135" s="152" t="s">
        <v>7271</v>
      </c>
      <c r="I135" s="149"/>
      <c r="L135" s="34"/>
      <c r="M135" s="150"/>
      <c r="T135" s="55"/>
      <c r="AT135" s="18" t="s">
        <v>255</v>
      </c>
      <c r="AU135" s="18" t="s">
        <v>21</v>
      </c>
    </row>
    <row r="136" spans="2:65" s="12" customFormat="1">
      <c r="B136" s="153"/>
      <c r="D136" s="147" t="s">
        <v>262</v>
      </c>
      <c r="E136" s="154" t="s">
        <v>29</v>
      </c>
      <c r="F136" s="155" t="s">
        <v>7341</v>
      </c>
      <c r="H136" s="156">
        <v>1.2999999999999999E-2</v>
      </c>
      <c r="I136" s="157"/>
      <c r="L136" s="153"/>
      <c r="M136" s="158"/>
      <c r="T136" s="159"/>
      <c r="AT136" s="154" t="s">
        <v>262</v>
      </c>
      <c r="AU136" s="154" t="s">
        <v>21</v>
      </c>
      <c r="AV136" s="12" t="s">
        <v>21</v>
      </c>
      <c r="AW136" s="12" t="s">
        <v>36</v>
      </c>
      <c r="AX136" s="12" t="s">
        <v>83</v>
      </c>
      <c r="AY136" s="154" t="s">
        <v>244</v>
      </c>
    </row>
    <row r="137" spans="2:65" s="1" customFormat="1" ht="16.5" customHeight="1">
      <c r="B137" s="34"/>
      <c r="C137" s="175" t="s">
        <v>366</v>
      </c>
      <c r="D137" s="175" t="s">
        <v>373</v>
      </c>
      <c r="E137" s="176" t="s">
        <v>7273</v>
      </c>
      <c r="F137" s="177" t="s">
        <v>7274</v>
      </c>
      <c r="G137" s="178" t="s">
        <v>464</v>
      </c>
      <c r="H137" s="179">
        <v>12.55</v>
      </c>
      <c r="I137" s="180"/>
      <c r="J137" s="181">
        <f>ROUND(I137*H137,2)</f>
        <v>0</v>
      </c>
      <c r="K137" s="177" t="s">
        <v>250</v>
      </c>
      <c r="L137" s="182"/>
      <c r="M137" s="183" t="s">
        <v>29</v>
      </c>
      <c r="N137" s="184" t="s">
        <v>46</v>
      </c>
      <c r="P137" s="143">
        <f>O137*H137</f>
        <v>0</v>
      </c>
      <c r="Q137" s="143">
        <v>1E-3</v>
      </c>
      <c r="R137" s="143">
        <f>Q137*H137</f>
        <v>1.255E-2</v>
      </c>
      <c r="S137" s="143">
        <v>0</v>
      </c>
      <c r="T137" s="144">
        <f>S137*H137</f>
        <v>0</v>
      </c>
      <c r="AR137" s="145" t="s">
        <v>300</v>
      </c>
      <c r="AT137" s="145" t="s">
        <v>373</v>
      </c>
      <c r="AU137" s="145" t="s">
        <v>21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251</v>
      </c>
      <c r="BM137" s="145" t="s">
        <v>7342</v>
      </c>
    </row>
    <row r="138" spans="2:65" s="1" customFormat="1">
      <c r="B138" s="34"/>
      <c r="D138" s="147" t="s">
        <v>253</v>
      </c>
      <c r="F138" s="148" t="s">
        <v>7274</v>
      </c>
      <c r="I138" s="149"/>
      <c r="L138" s="34"/>
      <c r="M138" s="150"/>
      <c r="T138" s="55"/>
      <c r="AT138" s="18" t="s">
        <v>253</v>
      </c>
      <c r="AU138" s="18" t="s">
        <v>21</v>
      </c>
    </row>
    <row r="139" spans="2:65" s="12" customFormat="1">
      <c r="B139" s="153"/>
      <c r="D139" s="147" t="s">
        <v>262</v>
      </c>
      <c r="E139" s="154" t="s">
        <v>29</v>
      </c>
      <c r="F139" s="155" t="s">
        <v>7343</v>
      </c>
      <c r="H139" s="156">
        <v>12.55</v>
      </c>
      <c r="I139" s="157"/>
      <c r="L139" s="153"/>
      <c r="M139" s="158"/>
      <c r="T139" s="159"/>
      <c r="AT139" s="154" t="s">
        <v>262</v>
      </c>
      <c r="AU139" s="154" t="s">
        <v>21</v>
      </c>
      <c r="AV139" s="12" t="s">
        <v>21</v>
      </c>
      <c r="AW139" s="12" t="s">
        <v>36</v>
      </c>
      <c r="AX139" s="12" t="s">
        <v>83</v>
      </c>
      <c r="AY139" s="154" t="s">
        <v>244</v>
      </c>
    </row>
    <row r="140" spans="2:65" s="1" customFormat="1" ht="16.5" customHeight="1">
      <c r="B140" s="34"/>
      <c r="C140" s="134" t="s">
        <v>372</v>
      </c>
      <c r="D140" s="134" t="s">
        <v>246</v>
      </c>
      <c r="E140" s="135" t="s">
        <v>477</v>
      </c>
      <c r="F140" s="136" t="s">
        <v>478</v>
      </c>
      <c r="G140" s="137" t="s">
        <v>274</v>
      </c>
      <c r="H140" s="138">
        <v>7.53</v>
      </c>
      <c r="I140" s="139"/>
      <c r="J140" s="140">
        <f>ROUND(I140*H140,2)</f>
        <v>0</v>
      </c>
      <c r="K140" s="136" t="s">
        <v>250</v>
      </c>
      <c r="L140" s="34"/>
      <c r="M140" s="141" t="s">
        <v>29</v>
      </c>
      <c r="N140" s="142" t="s">
        <v>46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251</v>
      </c>
      <c r="AT140" s="145" t="s">
        <v>246</v>
      </c>
      <c r="AU140" s="145" t="s">
        <v>21</v>
      </c>
      <c r="AY140" s="18" t="s">
        <v>244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83</v>
      </c>
      <c r="BK140" s="146">
        <f>ROUND(I140*H140,2)</f>
        <v>0</v>
      </c>
      <c r="BL140" s="18" t="s">
        <v>251</v>
      </c>
      <c r="BM140" s="145" t="s">
        <v>7344</v>
      </c>
    </row>
    <row r="141" spans="2:65" s="1" customFormat="1">
      <c r="B141" s="34"/>
      <c r="D141" s="147" t="s">
        <v>253</v>
      </c>
      <c r="F141" s="148" t="s">
        <v>480</v>
      </c>
      <c r="I141" s="149"/>
      <c r="L141" s="34"/>
      <c r="M141" s="150"/>
      <c r="T141" s="55"/>
      <c r="AT141" s="18" t="s">
        <v>253</v>
      </c>
      <c r="AU141" s="18" t="s">
        <v>21</v>
      </c>
    </row>
    <row r="142" spans="2:65" s="1" customFormat="1">
      <c r="B142" s="34"/>
      <c r="D142" s="151" t="s">
        <v>255</v>
      </c>
      <c r="F142" s="152" t="s">
        <v>481</v>
      </c>
      <c r="I142" s="149"/>
      <c r="L142" s="34"/>
      <c r="M142" s="150"/>
      <c r="T142" s="55"/>
      <c r="AT142" s="18" t="s">
        <v>255</v>
      </c>
      <c r="AU142" s="18" t="s">
        <v>21</v>
      </c>
    </row>
    <row r="143" spans="2:65" s="12" customFormat="1">
      <c r="B143" s="153"/>
      <c r="D143" s="147" t="s">
        <v>262</v>
      </c>
      <c r="E143" s="154" t="s">
        <v>29</v>
      </c>
      <c r="F143" s="155" t="s">
        <v>7345</v>
      </c>
      <c r="H143" s="156">
        <v>7.53</v>
      </c>
      <c r="I143" s="157"/>
      <c r="L143" s="153"/>
      <c r="M143" s="158"/>
      <c r="T143" s="159"/>
      <c r="AT143" s="154" t="s">
        <v>262</v>
      </c>
      <c r="AU143" s="154" t="s">
        <v>21</v>
      </c>
      <c r="AV143" s="12" t="s">
        <v>21</v>
      </c>
      <c r="AW143" s="12" t="s">
        <v>36</v>
      </c>
      <c r="AX143" s="12" t="s">
        <v>83</v>
      </c>
      <c r="AY143" s="154" t="s">
        <v>244</v>
      </c>
    </row>
    <row r="144" spans="2:65" s="1" customFormat="1" ht="16.5" customHeight="1">
      <c r="B144" s="34"/>
      <c r="C144" s="134" t="s">
        <v>378</v>
      </c>
      <c r="D144" s="134" t="s">
        <v>246</v>
      </c>
      <c r="E144" s="135" t="s">
        <v>7279</v>
      </c>
      <c r="F144" s="136" t="s">
        <v>7280</v>
      </c>
      <c r="G144" s="137" t="s">
        <v>274</v>
      </c>
      <c r="H144" s="138">
        <v>7.53</v>
      </c>
      <c r="I144" s="139"/>
      <c r="J144" s="140">
        <f>ROUND(I144*H144,2)</f>
        <v>0</v>
      </c>
      <c r="K144" s="136" t="s">
        <v>250</v>
      </c>
      <c r="L144" s="34"/>
      <c r="M144" s="141" t="s">
        <v>29</v>
      </c>
      <c r="N144" s="142" t="s">
        <v>46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251</v>
      </c>
      <c r="AT144" s="145" t="s">
        <v>246</v>
      </c>
      <c r="AU144" s="145" t="s">
        <v>21</v>
      </c>
      <c r="AY144" s="18" t="s">
        <v>244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83</v>
      </c>
      <c r="BK144" s="146">
        <f>ROUND(I144*H144,2)</f>
        <v>0</v>
      </c>
      <c r="BL144" s="18" t="s">
        <v>251</v>
      </c>
      <c r="BM144" s="145" t="s">
        <v>7346</v>
      </c>
    </row>
    <row r="145" spans="2:65" s="1" customFormat="1">
      <c r="B145" s="34"/>
      <c r="D145" s="147" t="s">
        <v>253</v>
      </c>
      <c r="F145" s="148" t="s">
        <v>7282</v>
      </c>
      <c r="I145" s="149"/>
      <c r="L145" s="34"/>
      <c r="M145" s="150"/>
      <c r="T145" s="55"/>
      <c r="AT145" s="18" t="s">
        <v>253</v>
      </c>
      <c r="AU145" s="18" t="s">
        <v>21</v>
      </c>
    </row>
    <row r="146" spans="2:65" s="1" customFormat="1">
      <c r="B146" s="34"/>
      <c r="D146" s="151" t="s">
        <v>255</v>
      </c>
      <c r="F146" s="152" t="s">
        <v>7283</v>
      </c>
      <c r="I146" s="149"/>
      <c r="L146" s="34"/>
      <c r="M146" s="150"/>
      <c r="T146" s="55"/>
      <c r="AT146" s="18" t="s">
        <v>255</v>
      </c>
      <c r="AU146" s="18" t="s">
        <v>21</v>
      </c>
    </row>
    <row r="147" spans="2:65" s="1" customFormat="1" ht="16.5" customHeight="1">
      <c r="B147" s="34"/>
      <c r="C147" s="134" t="s">
        <v>385</v>
      </c>
      <c r="D147" s="134" t="s">
        <v>246</v>
      </c>
      <c r="E147" s="135" t="s">
        <v>7284</v>
      </c>
      <c r="F147" s="136" t="s">
        <v>7285</v>
      </c>
      <c r="G147" s="137" t="s">
        <v>274</v>
      </c>
      <c r="H147" s="138">
        <v>15.06</v>
      </c>
      <c r="I147" s="139"/>
      <c r="J147" s="140">
        <f>ROUND(I147*H147,2)</f>
        <v>0</v>
      </c>
      <c r="K147" s="136" t="s">
        <v>250</v>
      </c>
      <c r="L147" s="34"/>
      <c r="M147" s="141" t="s">
        <v>29</v>
      </c>
      <c r="N147" s="142" t="s">
        <v>46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251</v>
      </c>
      <c r="AT147" s="145" t="s">
        <v>246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251</v>
      </c>
      <c r="BM147" s="145" t="s">
        <v>7347</v>
      </c>
    </row>
    <row r="148" spans="2:65" s="1" customFormat="1">
      <c r="B148" s="34"/>
      <c r="D148" s="147" t="s">
        <v>253</v>
      </c>
      <c r="F148" s="148" t="s">
        <v>7287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" customFormat="1">
      <c r="B149" s="34"/>
      <c r="D149" s="151" t="s">
        <v>255</v>
      </c>
      <c r="F149" s="152" t="s">
        <v>7288</v>
      </c>
      <c r="I149" s="149"/>
      <c r="L149" s="34"/>
      <c r="M149" s="150"/>
      <c r="T149" s="55"/>
      <c r="AT149" s="18" t="s">
        <v>255</v>
      </c>
      <c r="AU149" s="18" t="s">
        <v>21</v>
      </c>
    </row>
    <row r="150" spans="2:65" s="12" customFormat="1">
      <c r="B150" s="153"/>
      <c r="D150" s="147" t="s">
        <v>262</v>
      </c>
      <c r="E150" s="154" t="s">
        <v>29</v>
      </c>
      <c r="F150" s="155" t="s">
        <v>7348</v>
      </c>
      <c r="H150" s="156">
        <v>15.06</v>
      </c>
      <c r="I150" s="157"/>
      <c r="L150" s="153"/>
      <c r="M150" s="158"/>
      <c r="T150" s="159"/>
      <c r="AT150" s="154" t="s">
        <v>262</v>
      </c>
      <c r="AU150" s="154" t="s">
        <v>21</v>
      </c>
      <c r="AV150" s="12" t="s">
        <v>21</v>
      </c>
      <c r="AW150" s="12" t="s">
        <v>36</v>
      </c>
      <c r="AX150" s="12" t="s">
        <v>83</v>
      </c>
      <c r="AY150" s="154" t="s">
        <v>244</v>
      </c>
    </row>
    <row r="151" spans="2:65" s="1" customFormat="1" ht="16.5" customHeight="1">
      <c r="B151" s="34"/>
      <c r="C151" s="134" t="s">
        <v>7</v>
      </c>
      <c r="D151" s="134" t="s">
        <v>246</v>
      </c>
      <c r="E151" s="135" t="s">
        <v>7290</v>
      </c>
      <c r="F151" s="136" t="s">
        <v>7291</v>
      </c>
      <c r="G151" s="137" t="s">
        <v>416</v>
      </c>
      <c r="H151" s="138">
        <v>5.9980000000000002</v>
      </c>
      <c r="I151" s="139"/>
      <c r="J151" s="140">
        <f>ROUND(I151*H151,2)</f>
        <v>0</v>
      </c>
      <c r="K151" s="136" t="s">
        <v>250</v>
      </c>
      <c r="L151" s="34"/>
      <c r="M151" s="141" t="s">
        <v>29</v>
      </c>
      <c r="N151" s="142" t="s">
        <v>46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251</v>
      </c>
      <c r="AT151" s="145" t="s">
        <v>246</v>
      </c>
      <c r="AU151" s="145" t="s">
        <v>21</v>
      </c>
      <c r="AY151" s="18" t="s">
        <v>244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83</v>
      </c>
      <c r="BK151" s="146">
        <f>ROUND(I151*H151,2)</f>
        <v>0</v>
      </c>
      <c r="BL151" s="18" t="s">
        <v>251</v>
      </c>
      <c r="BM151" s="145" t="s">
        <v>7349</v>
      </c>
    </row>
    <row r="152" spans="2:65" s="1" customFormat="1">
      <c r="B152" s="34"/>
      <c r="D152" s="147" t="s">
        <v>253</v>
      </c>
      <c r="F152" s="148" t="s">
        <v>7293</v>
      </c>
      <c r="I152" s="149"/>
      <c r="L152" s="34"/>
      <c r="M152" s="150"/>
      <c r="T152" s="55"/>
      <c r="AT152" s="18" t="s">
        <v>253</v>
      </c>
      <c r="AU152" s="18" t="s">
        <v>21</v>
      </c>
    </row>
    <row r="153" spans="2:65" s="1" customFormat="1">
      <c r="B153" s="34"/>
      <c r="D153" s="151" t="s">
        <v>255</v>
      </c>
      <c r="F153" s="152" t="s">
        <v>7294</v>
      </c>
      <c r="I153" s="149"/>
      <c r="L153" s="34"/>
      <c r="M153" s="185"/>
      <c r="N153" s="186"/>
      <c r="O153" s="186"/>
      <c r="P153" s="186"/>
      <c r="Q153" s="186"/>
      <c r="R153" s="186"/>
      <c r="S153" s="186"/>
      <c r="T153" s="187"/>
      <c r="AT153" s="18" t="s">
        <v>255</v>
      </c>
      <c r="AU153" s="18" t="s">
        <v>21</v>
      </c>
    </row>
    <row r="154" spans="2:65" s="1" customFormat="1" ht="6.95" customHeight="1"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34"/>
    </row>
  </sheetData>
  <sheetProtection algorithmName="SHA-512" hashValue="OOJaj8tEApinOcOR34LxrpGaRlY8FUtEmr8g2HMDjVU617QtnEnS79hwMgtFwxDbkHOu3OI/fdEMzA+AwIXxTQ==" saltValue="X7tsq9hwvS2bnUQuZHH/sQ7kBokZczUTeOPogscmcJ0UjIkjhkZTY8+NfOCth9GfKdTvVdZ7oUh9HmSy2d+gpA==" spinCount="100000" sheet="1" objects="1" scenarios="1" formatColumns="0" formatRows="0" autoFilter="0"/>
  <autoFilter ref="C86:K153" xr:uid="{00000000-0009-0000-0000-00002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 xr:uid="{00000000-0004-0000-2400-000000000000}"/>
    <hyperlink ref="F96" r:id="rId2" xr:uid="{00000000-0004-0000-2400-000001000000}"/>
    <hyperlink ref="F117" r:id="rId3" xr:uid="{00000000-0004-0000-2400-000002000000}"/>
    <hyperlink ref="F121" r:id="rId4" xr:uid="{00000000-0004-0000-2400-000003000000}"/>
    <hyperlink ref="F128" r:id="rId5" xr:uid="{00000000-0004-0000-2400-000004000000}"/>
    <hyperlink ref="F135" r:id="rId6" xr:uid="{00000000-0004-0000-2400-000005000000}"/>
    <hyperlink ref="F142" r:id="rId7" xr:uid="{00000000-0004-0000-2400-000006000000}"/>
    <hyperlink ref="F146" r:id="rId8" xr:uid="{00000000-0004-0000-2400-000007000000}"/>
    <hyperlink ref="F149" r:id="rId9" xr:uid="{00000000-0004-0000-2400-000008000000}"/>
    <hyperlink ref="F153" r:id="rId10" xr:uid="{00000000-0004-0000-24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42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198</v>
      </c>
      <c r="AZ2" s="92" t="s">
        <v>7350</v>
      </c>
      <c r="BA2" s="92" t="s">
        <v>29</v>
      </c>
      <c r="BB2" s="92" t="s">
        <v>29</v>
      </c>
      <c r="BC2" s="92" t="s">
        <v>7351</v>
      </c>
      <c r="BD2" s="92" t="s">
        <v>21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  <c r="AZ3" s="92" t="s">
        <v>7352</v>
      </c>
      <c r="BA3" s="92" t="s">
        <v>29</v>
      </c>
      <c r="BB3" s="92" t="s">
        <v>29</v>
      </c>
      <c r="BC3" s="92" t="s">
        <v>596</v>
      </c>
      <c r="BD3" s="92" t="s">
        <v>21</v>
      </c>
    </row>
    <row r="4" spans="2:56" ht="24.95" customHeight="1">
      <c r="B4" s="21"/>
      <c r="D4" s="22" t="s">
        <v>207</v>
      </c>
      <c r="L4" s="21"/>
      <c r="M4" s="93" t="s">
        <v>10</v>
      </c>
      <c r="AT4" s="18" t="s">
        <v>4</v>
      </c>
      <c r="AZ4" s="92" t="s">
        <v>7353</v>
      </c>
      <c r="BA4" s="92" t="s">
        <v>29</v>
      </c>
      <c r="BB4" s="92" t="s">
        <v>29</v>
      </c>
      <c r="BC4" s="92" t="s">
        <v>293</v>
      </c>
      <c r="BD4" s="92" t="s">
        <v>21</v>
      </c>
    </row>
    <row r="5" spans="2:56" ht="6.95" customHeight="1">
      <c r="B5" s="21"/>
      <c r="L5" s="21"/>
      <c r="AZ5" s="92" t="s">
        <v>7354</v>
      </c>
      <c r="BA5" s="92" t="s">
        <v>29</v>
      </c>
      <c r="BB5" s="92" t="s">
        <v>29</v>
      </c>
      <c r="BC5" s="92" t="s">
        <v>264</v>
      </c>
      <c r="BD5" s="92" t="s">
        <v>21</v>
      </c>
    </row>
    <row r="6" spans="2:56" ht="12" customHeight="1">
      <c r="B6" s="21"/>
      <c r="D6" s="28" t="s">
        <v>16</v>
      </c>
      <c r="L6" s="21"/>
      <c r="AZ6" s="92" t="s">
        <v>7355</v>
      </c>
      <c r="BA6" s="92" t="s">
        <v>29</v>
      </c>
      <c r="BB6" s="92" t="s">
        <v>29</v>
      </c>
      <c r="BC6" s="92" t="s">
        <v>83</v>
      </c>
      <c r="BD6" s="92" t="s">
        <v>21</v>
      </c>
    </row>
    <row r="7" spans="2:5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  <c r="AZ7" s="92" t="s">
        <v>7356</v>
      </c>
      <c r="BA7" s="92" t="s">
        <v>29</v>
      </c>
      <c r="BB7" s="92" t="s">
        <v>29</v>
      </c>
      <c r="BC7" s="92" t="s">
        <v>359</v>
      </c>
      <c r="BD7" s="92" t="s">
        <v>21</v>
      </c>
    </row>
    <row r="8" spans="2:56" s="1" customFormat="1" ht="12" customHeight="1">
      <c r="B8" s="34"/>
      <c r="D8" s="28" t="s">
        <v>210</v>
      </c>
      <c r="L8" s="34"/>
      <c r="AZ8" s="92" t="s">
        <v>7357</v>
      </c>
      <c r="BA8" s="92" t="s">
        <v>29</v>
      </c>
      <c r="BB8" s="92" t="s">
        <v>29</v>
      </c>
      <c r="BC8" s="92" t="s">
        <v>7358</v>
      </c>
      <c r="BD8" s="92" t="s">
        <v>21</v>
      </c>
    </row>
    <row r="9" spans="2:56" s="1" customFormat="1" ht="16.5" customHeight="1">
      <c r="B9" s="34"/>
      <c r="E9" s="310" t="s">
        <v>7359</v>
      </c>
      <c r="F9" s="335"/>
      <c r="G9" s="335"/>
      <c r="H9" s="335"/>
      <c r="L9" s="34"/>
      <c r="AZ9" s="92" t="s">
        <v>7360</v>
      </c>
      <c r="BA9" s="92" t="s">
        <v>29</v>
      </c>
      <c r="BB9" s="92" t="s">
        <v>29</v>
      </c>
      <c r="BC9" s="92" t="s">
        <v>1837</v>
      </c>
      <c r="BD9" s="92" t="s">
        <v>21</v>
      </c>
    </row>
    <row r="10" spans="2:56" s="1" customFormat="1">
      <c r="B10" s="34"/>
      <c r="L10" s="34"/>
      <c r="AZ10" s="92" t="s">
        <v>7361</v>
      </c>
      <c r="BA10" s="92" t="s">
        <v>29</v>
      </c>
      <c r="BB10" s="92" t="s">
        <v>29</v>
      </c>
      <c r="BC10" s="92" t="s">
        <v>563</v>
      </c>
      <c r="BD10" s="92" t="s">
        <v>21</v>
      </c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  <c r="AZ11" s="92" t="s">
        <v>7362</v>
      </c>
      <c r="BA11" s="92" t="s">
        <v>29</v>
      </c>
      <c r="BB11" s="92" t="s">
        <v>29</v>
      </c>
      <c r="BC11" s="92" t="s">
        <v>264</v>
      </c>
      <c r="BD11" s="92" t="s">
        <v>21</v>
      </c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  <c r="AZ12" s="92" t="s">
        <v>7363</v>
      </c>
      <c r="BA12" s="92" t="s">
        <v>29</v>
      </c>
      <c r="BB12" s="92" t="s">
        <v>29</v>
      </c>
      <c r="BC12" s="92" t="s">
        <v>7364</v>
      </c>
      <c r="BD12" s="92" t="s">
        <v>21</v>
      </c>
    </row>
    <row r="13" spans="2:56" s="1" customFormat="1" ht="10.9" customHeight="1">
      <c r="B13" s="34"/>
      <c r="L13" s="34"/>
      <c r="AZ13" s="92" t="s">
        <v>7365</v>
      </c>
      <c r="BA13" s="92" t="s">
        <v>29</v>
      </c>
      <c r="BB13" s="92" t="s">
        <v>29</v>
      </c>
      <c r="BC13" s="92" t="s">
        <v>7366</v>
      </c>
      <c r="BD13" s="92" t="s">
        <v>21</v>
      </c>
    </row>
    <row r="14" spans="2:5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  <c r="AZ14" s="92" t="s">
        <v>7367</v>
      </c>
      <c r="BA14" s="92" t="s">
        <v>29</v>
      </c>
      <c r="BB14" s="92" t="s">
        <v>29</v>
      </c>
      <c r="BC14" s="92" t="s">
        <v>7368</v>
      </c>
      <c r="BD14" s="92" t="s">
        <v>21</v>
      </c>
    </row>
    <row r="15" spans="2:5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  <c r="AZ15" s="92" t="s">
        <v>7369</v>
      </c>
      <c r="BA15" s="92" t="s">
        <v>29</v>
      </c>
      <c r="BB15" s="92" t="s">
        <v>29</v>
      </c>
      <c r="BC15" s="92" t="s">
        <v>6506</v>
      </c>
      <c r="BD15" s="92" t="s">
        <v>21</v>
      </c>
    </row>
    <row r="16" spans="2:56" s="1" customFormat="1" ht="6.95" customHeight="1">
      <c r="B16" s="34"/>
      <c r="L16" s="34"/>
      <c r="AZ16" s="92" t="s">
        <v>7370</v>
      </c>
      <c r="BA16" s="92" t="s">
        <v>29</v>
      </c>
      <c r="BB16" s="92" t="s">
        <v>29</v>
      </c>
      <c r="BC16" s="92" t="s">
        <v>715</v>
      </c>
      <c r="BD16" s="92" t="s">
        <v>21</v>
      </c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ROUND(J81,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ROUND((SUM(BE81:BE422)),  2)</f>
        <v>0</v>
      </c>
      <c r="I33" s="96">
        <v>0.21</v>
      </c>
      <c r="J33" s="85">
        <f>ROUND(((SUM(BE81:BE422))*I33),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ROUND((SUM(BF81:BF422)),  2)</f>
        <v>0</v>
      </c>
      <c r="I34" s="96">
        <v>0.15</v>
      </c>
      <c r="J34" s="85">
        <f>ROUND(((SUM(BF81:BF422))*I34),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ROUND((SUM(BG81:BG422)),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ROUND((SUM(BH81:BH422)),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ROUND((SUM(BI81:BI422)),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040.75 - Kácení porostů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J81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J82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J83</f>
        <v>0</v>
      </c>
      <c r="L61" s="110"/>
    </row>
    <row r="62" spans="2:47" s="1" customFormat="1" ht="21.75" customHeight="1">
      <c r="B62" s="34"/>
      <c r="L62" s="34"/>
    </row>
    <row r="63" spans="2:47" s="1" customFormat="1" ht="6.95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5" customHeight="1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5" customHeight="1">
      <c r="B68" s="34"/>
      <c r="C68" s="22" t="s">
        <v>229</v>
      </c>
      <c r="L68" s="34"/>
    </row>
    <row r="69" spans="2:20" s="1" customFormat="1" ht="6.95" customHeight="1">
      <c r="B69" s="34"/>
      <c r="L69" s="34"/>
    </row>
    <row r="70" spans="2:20" s="1" customFormat="1" ht="12" customHeight="1">
      <c r="B70" s="34"/>
      <c r="C70" s="28" t="s">
        <v>16</v>
      </c>
      <c r="L70" s="34"/>
    </row>
    <row r="71" spans="2:20" s="1" customFormat="1" ht="16.5" customHeight="1">
      <c r="B71" s="34"/>
      <c r="E71" s="336" t="str">
        <f>E7</f>
        <v>Opatření Zátor-Loučky, OHO, Dílčí stavba 02.040 Opatření v úseku Zátor - Loučky</v>
      </c>
      <c r="F71" s="337"/>
      <c r="G71" s="337"/>
      <c r="H71" s="337"/>
      <c r="L71" s="34"/>
    </row>
    <row r="72" spans="2:20" s="1" customFormat="1" ht="12" customHeight="1">
      <c r="B72" s="34"/>
      <c r="C72" s="28" t="s">
        <v>210</v>
      </c>
      <c r="L72" s="34"/>
    </row>
    <row r="73" spans="2:20" s="1" customFormat="1" ht="16.5" customHeight="1">
      <c r="B73" s="34"/>
      <c r="E73" s="310" t="str">
        <f>E9</f>
        <v>040.75 - Kácení porostů</v>
      </c>
      <c r="F73" s="335"/>
      <c r="G73" s="335"/>
      <c r="H73" s="335"/>
      <c r="L73" s="34"/>
    </row>
    <row r="74" spans="2:20" s="1" customFormat="1" ht="6.95" customHeight="1">
      <c r="B74" s="34"/>
      <c r="L74" s="34"/>
    </row>
    <row r="75" spans="2:20" s="1" customFormat="1" ht="12" customHeight="1">
      <c r="B75" s="34"/>
      <c r="C75" s="28" t="s">
        <v>22</v>
      </c>
      <c r="F75" s="26" t="str">
        <f>F12</f>
        <v>Zátor</v>
      </c>
      <c r="I75" s="28" t="s">
        <v>24</v>
      </c>
      <c r="J75" s="51">
        <f>IF(J12="","",J12)</f>
        <v>45897</v>
      </c>
      <c r="L75" s="34"/>
    </row>
    <row r="76" spans="2:20" s="1" customFormat="1" ht="6.95" customHeight="1">
      <c r="B76" s="34"/>
      <c r="L76" s="34"/>
    </row>
    <row r="77" spans="2:20" s="1" customFormat="1" ht="15.2" customHeight="1">
      <c r="B77" s="34"/>
      <c r="C77" s="28" t="s">
        <v>27</v>
      </c>
      <c r="F77" s="26" t="str">
        <f>E15</f>
        <v>Povodí Odry, státní podnik</v>
      </c>
      <c r="I77" s="28" t="s">
        <v>34</v>
      </c>
      <c r="J77" s="32" t="str">
        <f>E21</f>
        <v>AQUATIS, a.s.</v>
      </c>
      <c r="L77" s="34"/>
    </row>
    <row r="78" spans="2:20" s="1" customFormat="1" ht="25.7" customHeight="1">
      <c r="B78" s="34"/>
      <c r="C78" s="28" t="s">
        <v>32</v>
      </c>
      <c r="F78" s="26" t="str">
        <f>IF(E18="","",E18)</f>
        <v>Vyplň údaj</v>
      </c>
      <c r="I78" s="28" t="s">
        <v>37</v>
      </c>
      <c r="J78" s="32" t="str">
        <f>E24</f>
        <v>Ing. Michal Jendruščák</v>
      </c>
      <c r="L78" s="34"/>
    </row>
    <row r="79" spans="2:20" s="1" customFormat="1" ht="10.35" customHeight="1">
      <c r="B79" s="34"/>
      <c r="L79" s="34"/>
    </row>
    <row r="80" spans="2:20" s="10" customFormat="1" ht="29.25" customHeight="1">
      <c r="B80" s="114"/>
      <c r="C80" s="115" t="s">
        <v>230</v>
      </c>
      <c r="D80" s="116" t="s">
        <v>60</v>
      </c>
      <c r="E80" s="116" t="s">
        <v>56</v>
      </c>
      <c r="F80" s="116" t="s">
        <v>57</v>
      </c>
      <c r="G80" s="116" t="s">
        <v>231</v>
      </c>
      <c r="H80" s="116" t="s">
        <v>232</v>
      </c>
      <c r="I80" s="116" t="s">
        <v>233</v>
      </c>
      <c r="J80" s="116" t="s">
        <v>214</v>
      </c>
      <c r="K80" s="117" t="s">
        <v>234</v>
      </c>
      <c r="L80" s="114"/>
      <c r="M80" s="58" t="s">
        <v>29</v>
      </c>
      <c r="N80" s="59" t="s">
        <v>45</v>
      </c>
      <c r="O80" s="59" t="s">
        <v>235</v>
      </c>
      <c r="P80" s="59" t="s">
        <v>236</v>
      </c>
      <c r="Q80" s="59" t="s">
        <v>237</v>
      </c>
      <c r="R80" s="59" t="s">
        <v>238</v>
      </c>
      <c r="S80" s="59" t="s">
        <v>239</v>
      </c>
      <c r="T80" s="60" t="s">
        <v>240</v>
      </c>
    </row>
    <row r="81" spans="2:65" s="1" customFormat="1" ht="22.9" customHeight="1">
      <c r="B81" s="34"/>
      <c r="C81" s="63" t="s">
        <v>241</v>
      </c>
      <c r="J81" s="118">
        <f>BK81</f>
        <v>0</v>
      </c>
      <c r="L81" s="34"/>
      <c r="M81" s="61"/>
      <c r="N81" s="52"/>
      <c r="O81" s="52"/>
      <c r="P81" s="119">
        <f>P82</f>
        <v>0</v>
      </c>
      <c r="Q81" s="52"/>
      <c r="R81" s="119">
        <f>R82</f>
        <v>1.77599</v>
      </c>
      <c r="S81" s="52"/>
      <c r="T81" s="120">
        <f>T82</f>
        <v>0</v>
      </c>
      <c r="AT81" s="18" t="s">
        <v>74</v>
      </c>
      <c r="AU81" s="18" t="s">
        <v>215</v>
      </c>
      <c r="BK81" s="121">
        <f>BK82</f>
        <v>0</v>
      </c>
    </row>
    <row r="82" spans="2:65" s="11" customFormat="1" ht="25.9" customHeight="1">
      <c r="B82" s="122"/>
      <c r="D82" s="123" t="s">
        <v>74</v>
      </c>
      <c r="E82" s="124" t="s">
        <v>242</v>
      </c>
      <c r="F82" s="124" t="s">
        <v>243</v>
      </c>
      <c r="I82" s="125"/>
      <c r="J82" s="126">
        <f>BK82</f>
        <v>0</v>
      </c>
      <c r="L82" s="122"/>
      <c r="M82" s="127"/>
      <c r="P82" s="128">
        <f>P83</f>
        <v>0</v>
      </c>
      <c r="R82" s="128">
        <f>R83</f>
        <v>1.77599</v>
      </c>
      <c r="T82" s="129">
        <f>T83</f>
        <v>0</v>
      </c>
      <c r="AR82" s="123" t="s">
        <v>83</v>
      </c>
      <c r="AT82" s="130" t="s">
        <v>74</v>
      </c>
      <c r="AU82" s="130" t="s">
        <v>75</v>
      </c>
      <c r="AY82" s="123" t="s">
        <v>244</v>
      </c>
      <c r="BK82" s="131">
        <f>BK83</f>
        <v>0</v>
      </c>
    </row>
    <row r="83" spans="2:65" s="11" customFormat="1" ht="22.9" customHeight="1">
      <c r="B83" s="122"/>
      <c r="D83" s="123" t="s">
        <v>74</v>
      </c>
      <c r="E83" s="132" t="s">
        <v>83</v>
      </c>
      <c r="F83" s="132" t="s">
        <v>245</v>
      </c>
      <c r="I83" s="125"/>
      <c r="J83" s="133">
        <f>BK83</f>
        <v>0</v>
      </c>
      <c r="L83" s="122"/>
      <c r="M83" s="127"/>
      <c r="P83" s="128">
        <f>SUM(P84:P422)</f>
        <v>0</v>
      </c>
      <c r="R83" s="128">
        <f>SUM(R84:R422)</f>
        <v>1.77599</v>
      </c>
      <c r="T83" s="129">
        <f>SUM(T84:T422)</f>
        <v>0</v>
      </c>
      <c r="AR83" s="123" t="s">
        <v>83</v>
      </c>
      <c r="AT83" s="130" t="s">
        <v>74</v>
      </c>
      <c r="AU83" s="130" t="s">
        <v>83</v>
      </c>
      <c r="AY83" s="123" t="s">
        <v>244</v>
      </c>
      <c r="BK83" s="131">
        <f>SUM(BK84:BK422)</f>
        <v>0</v>
      </c>
    </row>
    <row r="84" spans="2:65" s="1" customFormat="1" ht="16.5" customHeight="1">
      <c r="B84" s="34"/>
      <c r="C84" s="134" t="s">
        <v>83</v>
      </c>
      <c r="D84" s="134" t="s">
        <v>246</v>
      </c>
      <c r="E84" s="135" t="s">
        <v>7371</v>
      </c>
      <c r="F84" s="136" t="s">
        <v>7372</v>
      </c>
      <c r="G84" s="137" t="s">
        <v>249</v>
      </c>
      <c r="H84" s="138">
        <v>9383</v>
      </c>
      <c r="I84" s="139"/>
      <c r="J84" s="140">
        <f>ROUND(I84*H84,2)</f>
        <v>0</v>
      </c>
      <c r="K84" s="136" t="s">
        <v>250</v>
      </c>
      <c r="L84" s="34"/>
      <c r="M84" s="141" t="s">
        <v>29</v>
      </c>
      <c r="N84" s="142" t="s">
        <v>46</v>
      </c>
      <c r="P84" s="143">
        <f>O84*H84</f>
        <v>0</v>
      </c>
      <c r="Q84" s="143">
        <v>3.0000000000000001E-5</v>
      </c>
      <c r="R84" s="143">
        <f>Q84*H84</f>
        <v>0.28149000000000002</v>
      </c>
      <c r="S84" s="143">
        <v>0</v>
      </c>
      <c r="T84" s="144">
        <f>S84*H84</f>
        <v>0</v>
      </c>
      <c r="AR84" s="145" t="s">
        <v>251</v>
      </c>
      <c r="AT84" s="145" t="s">
        <v>246</v>
      </c>
      <c r="AU84" s="145" t="s">
        <v>21</v>
      </c>
      <c r="AY84" s="18" t="s">
        <v>244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83</v>
      </c>
      <c r="BK84" s="146">
        <f>ROUND(I84*H84,2)</f>
        <v>0</v>
      </c>
      <c r="BL84" s="18" t="s">
        <v>251</v>
      </c>
      <c r="BM84" s="145" t="s">
        <v>7373</v>
      </c>
    </row>
    <row r="85" spans="2:65" s="1" customFormat="1">
      <c r="B85" s="34"/>
      <c r="D85" s="147" t="s">
        <v>253</v>
      </c>
      <c r="F85" s="148" t="s">
        <v>7374</v>
      </c>
      <c r="I85" s="149"/>
      <c r="L85" s="34"/>
      <c r="M85" s="150"/>
      <c r="T85" s="55"/>
      <c r="AT85" s="18" t="s">
        <v>253</v>
      </c>
      <c r="AU85" s="18" t="s">
        <v>21</v>
      </c>
    </row>
    <row r="86" spans="2:65" s="1" customFormat="1">
      <c r="B86" s="34"/>
      <c r="D86" s="151" t="s">
        <v>255</v>
      </c>
      <c r="F86" s="152" t="s">
        <v>7375</v>
      </c>
      <c r="I86" s="149"/>
      <c r="L86" s="34"/>
      <c r="M86" s="150"/>
      <c r="T86" s="55"/>
      <c r="AT86" s="18" t="s">
        <v>255</v>
      </c>
      <c r="AU86" s="18" t="s">
        <v>21</v>
      </c>
    </row>
    <row r="87" spans="2:65" s="1" customFormat="1" ht="24.2" customHeight="1">
      <c r="B87" s="34"/>
      <c r="C87" s="134" t="s">
        <v>21</v>
      </c>
      <c r="D87" s="134" t="s">
        <v>246</v>
      </c>
      <c r="E87" s="135" t="s">
        <v>7376</v>
      </c>
      <c r="F87" s="136" t="s">
        <v>7377</v>
      </c>
      <c r="G87" s="137" t="s">
        <v>249</v>
      </c>
      <c r="H87" s="138">
        <v>9383</v>
      </c>
      <c r="I87" s="139"/>
      <c r="J87" s="140">
        <f>ROUND(I87*H87,2)</f>
        <v>0</v>
      </c>
      <c r="K87" s="136" t="s">
        <v>250</v>
      </c>
      <c r="L87" s="34"/>
      <c r="M87" s="141" t="s">
        <v>29</v>
      </c>
      <c r="N87" s="142" t="s">
        <v>46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251</v>
      </c>
      <c r="AT87" s="145" t="s">
        <v>246</v>
      </c>
      <c r="AU87" s="145" t="s">
        <v>21</v>
      </c>
      <c r="AY87" s="18" t="s">
        <v>244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83</v>
      </c>
      <c r="BK87" s="146">
        <f>ROUND(I87*H87,2)</f>
        <v>0</v>
      </c>
      <c r="BL87" s="18" t="s">
        <v>251</v>
      </c>
      <c r="BM87" s="145" t="s">
        <v>7378</v>
      </c>
    </row>
    <row r="88" spans="2:65" s="1" customFormat="1" ht="19.5">
      <c r="B88" s="34"/>
      <c r="D88" s="147" t="s">
        <v>253</v>
      </c>
      <c r="F88" s="148" t="s">
        <v>7379</v>
      </c>
      <c r="I88" s="149"/>
      <c r="L88" s="34"/>
      <c r="M88" s="150"/>
      <c r="T88" s="55"/>
      <c r="AT88" s="18" t="s">
        <v>253</v>
      </c>
      <c r="AU88" s="18" t="s">
        <v>21</v>
      </c>
    </row>
    <row r="89" spans="2:65" s="1" customFormat="1">
      <c r="B89" s="34"/>
      <c r="D89" s="151" t="s">
        <v>255</v>
      </c>
      <c r="F89" s="152" t="s">
        <v>7380</v>
      </c>
      <c r="I89" s="149"/>
      <c r="L89" s="34"/>
      <c r="M89" s="150"/>
      <c r="T89" s="55"/>
      <c r="AT89" s="18" t="s">
        <v>255</v>
      </c>
      <c r="AU89" s="18" t="s">
        <v>21</v>
      </c>
    </row>
    <row r="90" spans="2:65" s="12" customFormat="1">
      <c r="B90" s="153"/>
      <c r="D90" s="147" t="s">
        <v>262</v>
      </c>
      <c r="E90" s="154" t="s">
        <v>29</v>
      </c>
      <c r="F90" s="155" t="s">
        <v>7381</v>
      </c>
      <c r="H90" s="156">
        <v>9383</v>
      </c>
      <c r="I90" s="157"/>
      <c r="L90" s="153"/>
      <c r="M90" s="158"/>
      <c r="T90" s="159"/>
      <c r="AT90" s="154" t="s">
        <v>262</v>
      </c>
      <c r="AU90" s="154" t="s">
        <v>21</v>
      </c>
      <c r="AV90" s="12" t="s">
        <v>21</v>
      </c>
      <c r="AW90" s="12" t="s">
        <v>36</v>
      </c>
      <c r="AX90" s="12" t="s">
        <v>83</v>
      </c>
      <c r="AY90" s="154" t="s">
        <v>244</v>
      </c>
    </row>
    <row r="91" spans="2:65" s="1" customFormat="1" ht="16.5" customHeight="1">
      <c r="B91" s="34"/>
      <c r="C91" s="134" t="s">
        <v>264</v>
      </c>
      <c r="D91" s="134" t="s">
        <v>246</v>
      </c>
      <c r="E91" s="135" t="s">
        <v>7382</v>
      </c>
      <c r="F91" s="136" t="s">
        <v>7383</v>
      </c>
      <c r="G91" s="137" t="s">
        <v>507</v>
      </c>
      <c r="H91" s="138">
        <v>939</v>
      </c>
      <c r="I91" s="139"/>
      <c r="J91" s="140">
        <f>ROUND(I91*H91,2)</f>
        <v>0</v>
      </c>
      <c r="K91" s="136" t="s">
        <v>250</v>
      </c>
      <c r="L91" s="34"/>
      <c r="M91" s="141" t="s">
        <v>29</v>
      </c>
      <c r="N91" s="142" t="s">
        <v>46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251</v>
      </c>
      <c r="AT91" s="145" t="s">
        <v>246</v>
      </c>
      <c r="AU91" s="145" t="s">
        <v>21</v>
      </c>
      <c r="AY91" s="18" t="s">
        <v>244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83</v>
      </c>
      <c r="BK91" s="146">
        <f>ROUND(I91*H91,2)</f>
        <v>0</v>
      </c>
      <c r="BL91" s="18" t="s">
        <v>251</v>
      </c>
      <c r="BM91" s="145" t="s">
        <v>7384</v>
      </c>
    </row>
    <row r="92" spans="2:65" s="1" customFormat="1">
      <c r="B92" s="34"/>
      <c r="D92" s="147" t="s">
        <v>253</v>
      </c>
      <c r="F92" s="148" t="s">
        <v>7385</v>
      </c>
      <c r="I92" s="149"/>
      <c r="L92" s="34"/>
      <c r="M92" s="150"/>
      <c r="T92" s="55"/>
      <c r="AT92" s="18" t="s">
        <v>253</v>
      </c>
      <c r="AU92" s="18" t="s">
        <v>21</v>
      </c>
    </row>
    <row r="93" spans="2:65" s="1" customFormat="1">
      <c r="B93" s="34"/>
      <c r="D93" s="151" t="s">
        <v>255</v>
      </c>
      <c r="F93" s="152" t="s">
        <v>7386</v>
      </c>
      <c r="I93" s="149"/>
      <c r="L93" s="34"/>
      <c r="M93" s="150"/>
      <c r="T93" s="55"/>
      <c r="AT93" s="18" t="s">
        <v>255</v>
      </c>
      <c r="AU93" s="18" t="s">
        <v>21</v>
      </c>
    </row>
    <row r="94" spans="2:65" s="12" customFormat="1">
      <c r="B94" s="153"/>
      <c r="D94" s="147" t="s">
        <v>262</v>
      </c>
      <c r="E94" s="154" t="s">
        <v>7363</v>
      </c>
      <c r="F94" s="155" t="s">
        <v>7387</v>
      </c>
      <c r="H94" s="156">
        <v>939</v>
      </c>
      <c r="I94" s="157"/>
      <c r="L94" s="153"/>
      <c r="M94" s="158"/>
      <c r="T94" s="159"/>
      <c r="AT94" s="154" t="s">
        <v>262</v>
      </c>
      <c r="AU94" s="154" t="s">
        <v>21</v>
      </c>
      <c r="AV94" s="12" t="s">
        <v>21</v>
      </c>
      <c r="AW94" s="12" t="s">
        <v>36</v>
      </c>
      <c r="AX94" s="12" t="s">
        <v>83</v>
      </c>
      <c r="AY94" s="154" t="s">
        <v>244</v>
      </c>
    </row>
    <row r="95" spans="2:65" s="1" customFormat="1" ht="16.5" customHeight="1">
      <c r="B95" s="34"/>
      <c r="C95" s="134" t="s">
        <v>251</v>
      </c>
      <c r="D95" s="134" t="s">
        <v>246</v>
      </c>
      <c r="E95" s="135" t="s">
        <v>7388</v>
      </c>
      <c r="F95" s="136" t="s">
        <v>7389</v>
      </c>
      <c r="G95" s="137" t="s">
        <v>507</v>
      </c>
      <c r="H95" s="138">
        <v>349</v>
      </c>
      <c r="I95" s="139"/>
      <c r="J95" s="140">
        <f>ROUND(I95*H95,2)</f>
        <v>0</v>
      </c>
      <c r="K95" s="136" t="s">
        <v>250</v>
      </c>
      <c r="L95" s="34"/>
      <c r="M95" s="141" t="s">
        <v>29</v>
      </c>
      <c r="N95" s="142" t="s">
        <v>46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251</v>
      </c>
      <c r="AT95" s="145" t="s">
        <v>246</v>
      </c>
      <c r="AU95" s="145" t="s">
        <v>21</v>
      </c>
      <c r="AY95" s="18" t="s">
        <v>244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83</v>
      </c>
      <c r="BK95" s="146">
        <f>ROUND(I95*H95,2)</f>
        <v>0</v>
      </c>
      <c r="BL95" s="18" t="s">
        <v>251</v>
      </c>
      <c r="BM95" s="145" t="s">
        <v>7390</v>
      </c>
    </row>
    <row r="96" spans="2:65" s="1" customFormat="1">
      <c r="B96" s="34"/>
      <c r="D96" s="147" t="s">
        <v>253</v>
      </c>
      <c r="F96" s="148" t="s">
        <v>7391</v>
      </c>
      <c r="I96" s="149"/>
      <c r="L96" s="34"/>
      <c r="M96" s="150"/>
      <c r="T96" s="55"/>
      <c r="AT96" s="18" t="s">
        <v>253</v>
      </c>
      <c r="AU96" s="18" t="s">
        <v>21</v>
      </c>
    </row>
    <row r="97" spans="2:65" s="1" customFormat="1">
      <c r="B97" s="34"/>
      <c r="D97" s="151" t="s">
        <v>255</v>
      </c>
      <c r="F97" s="152" t="s">
        <v>7392</v>
      </c>
      <c r="I97" s="149"/>
      <c r="L97" s="34"/>
      <c r="M97" s="150"/>
      <c r="T97" s="55"/>
      <c r="AT97" s="18" t="s">
        <v>255</v>
      </c>
      <c r="AU97" s="18" t="s">
        <v>21</v>
      </c>
    </row>
    <row r="98" spans="2:65" s="12" customFormat="1">
      <c r="B98" s="153"/>
      <c r="D98" s="147" t="s">
        <v>262</v>
      </c>
      <c r="E98" s="154" t="s">
        <v>7357</v>
      </c>
      <c r="F98" s="155" t="s">
        <v>7393</v>
      </c>
      <c r="H98" s="156">
        <v>349</v>
      </c>
      <c r="I98" s="157"/>
      <c r="L98" s="153"/>
      <c r="M98" s="158"/>
      <c r="T98" s="159"/>
      <c r="AT98" s="154" t="s">
        <v>262</v>
      </c>
      <c r="AU98" s="154" t="s">
        <v>21</v>
      </c>
      <c r="AV98" s="12" t="s">
        <v>21</v>
      </c>
      <c r="AW98" s="12" t="s">
        <v>36</v>
      </c>
      <c r="AX98" s="12" t="s">
        <v>83</v>
      </c>
      <c r="AY98" s="154" t="s">
        <v>244</v>
      </c>
    </row>
    <row r="99" spans="2:65" s="1" customFormat="1" ht="16.5" customHeight="1">
      <c r="B99" s="34"/>
      <c r="C99" s="134" t="s">
        <v>279</v>
      </c>
      <c r="D99" s="134" t="s">
        <v>246</v>
      </c>
      <c r="E99" s="135" t="s">
        <v>7394</v>
      </c>
      <c r="F99" s="136" t="s">
        <v>7395</v>
      </c>
      <c r="G99" s="137" t="s">
        <v>507</v>
      </c>
      <c r="H99" s="138">
        <v>108</v>
      </c>
      <c r="I99" s="139"/>
      <c r="J99" s="140">
        <f>ROUND(I99*H99,2)</f>
        <v>0</v>
      </c>
      <c r="K99" s="136" t="s">
        <v>250</v>
      </c>
      <c r="L99" s="34"/>
      <c r="M99" s="141" t="s">
        <v>29</v>
      </c>
      <c r="N99" s="142" t="s">
        <v>46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251</v>
      </c>
      <c r="AT99" s="145" t="s">
        <v>246</v>
      </c>
      <c r="AU99" s="145" t="s">
        <v>21</v>
      </c>
      <c r="AY99" s="18" t="s">
        <v>244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83</v>
      </c>
      <c r="BK99" s="146">
        <f>ROUND(I99*H99,2)</f>
        <v>0</v>
      </c>
      <c r="BL99" s="18" t="s">
        <v>251</v>
      </c>
      <c r="BM99" s="145" t="s">
        <v>7396</v>
      </c>
    </row>
    <row r="100" spans="2:65" s="1" customFormat="1">
      <c r="B100" s="34"/>
      <c r="D100" s="147" t="s">
        <v>253</v>
      </c>
      <c r="F100" s="148" t="s">
        <v>7397</v>
      </c>
      <c r="I100" s="149"/>
      <c r="L100" s="34"/>
      <c r="M100" s="150"/>
      <c r="T100" s="55"/>
      <c r="AT100" s="18" t="s">
        <v>253</v>
      </c>
      <c r="AU100" s="18" t="s">
        <v>21</v>
      </c>
    </row>
    <row r="101" spans="2:65" s="1" customFormat="1">
      <c r="B101" s="34"/>
      <c r="D101" s="151" t="s">
        <v>255</v>
      </c>
      <c r="F101" s="152" t="s">
        <v>7398</v>
      </c>
      <c r="I101" s="149"/>
      <c r="L101" s="34"/>
      <c r="M101" s="150"/>
      <c r="T101" s="55"/>
      <c r="AT101" s="18" t="s">
        <v>255</v>
      </c>
      <c r="AU101" s="18" t="s">
        <v>21</v>
      </c>
    </row>
    <row r="102" spans="2:65" s="12" customFormat="1">
      <c r="B102" s="153"/>
      <c r="D102" s="147" t="s">
        <v>262</v>
      </c>
      <c r="E102" s="154" t="s">
        <v>7360</v>
      </c>
      <c r="F102" s="155" t="s">
        <v>7399</v>
      </c>
      <c r="H102" s="156">
        <v>108</v>
      </c>
      <c r="I102" s="157"/>
      <c r="L102" s="153"/>
      <c r="M102" s="158"/>
      <c r="T102" s="159"/>
      <c r="AT102" s="154" t="s">
        <v>262</v>
      </c>
      <c r="AU102" s="154" t="s">
        <v>21</v>
      </c>
      <c r="AV102" s="12" t="s">
        <v>21</v>
      </c>
      <c r="AW102" s="12" t="s">
        <v>36</v>
      </c>
      <c r="AX102" s="12" t="s">
        <v>83</v>
      </c>
      <c r="AY102" s="154" t="s">
        <v>244</v>
      </c>
    </row>
    <row r="103" spans="2:65" s="1" customFormat="1" ht="16.5" customHeight="1">
      <c r="B103" s="34"/>
      <c r="C103" s="134" t="s">
        <v>286</v>
      </c>
      <c r="D103" s="134" t="s">
        <v>246</v>
      </c>
      <c r="E103" s="135" t="s">
        <v>7400</v>
      </c>
      <c r="F103" s="136" t="s">
        <v>7401</v>
      </c>
      <c r="G103" s="137" t="s">
        <v>507</v>
      </c>
      <c r="H103" s="138">
        <v>47</v>
      </c>
      <c r="I103" s="139"/>
      <c r="J103" s="140">
        <f>ROUND(I103*H103,2)</f>
        <v>0</v>
      </c>
      <c r="K103" s="136" t="s">
        <v>250</v>
      </c>
      <c r="L103" s="34"/>
      <c r="M103" s="141" t="s">
        <v>29</v>
      </c>
      <c r="N103" s="142" t="s">
        <v>46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251</v>
      </c>
      <c r="AT103" s="145" t="s">
        <v>246</v>
      </c>
      <c r="AU103" s="145" t="s">
        <v>21</v>
      </c>
      <c r="AY103" s="18" t="s">
        <v>244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83</v>
      </c>
      <c r="BK103" s="146">
        <f>ROUND(I103*H103,2)</f>
        <v>0</v>
      </c>
      <c r="BL103" s="18" t="s">
        <v>251</v>
      </c>
      <c r="BM103" s="145" t="s">
        <v>7402</v>
      </c>
    </row>
    <row r="104" spans="2:65" s="1" customFormat="1">
      <c r="B104" s="34"/>
      <c r="D104" s="147" t="s">
        <v>253</v>
      </c>
      <c r="F104" s="148" t="s">
        <v>7403</v>
      </c>
      <c r="I104" s="149"/>
      <c r="L104" s="34"/>
      <c r="M104" s="150"/>
      <c r="T104" s="55"/>
      <c r="AT104" s="18" t="s">
        <v>253</v>
      </c>
      <c r="AU104" s="18" t="s">
        <v>21</v>
      </c>
    </row>
    <row r="105" spans="2:65" s="1" customFormat="1">
      <c r="B105" s="34"/>
      <c r="D105" s="151" t="s">
        <v>255</v>
      </c>
      <c r="F105" s="152" t="s">
        <v>7404</v>
      </c>
      <c r="I105" s="149"/>
      <c r="L105" s="34"/>
      <c r="M105" s="150"/>
      <c r="T105" s="55"/>
      <c r="AT105" s="18" t="s">
        <v>255</v>
      </c>
      <c r="AU105" s="18" t="s">
        <v>21</v>
      </c>
    </row>
    <row r="106" spans="2:65" s="12" customFormat="1">
      <c r="B106" s="153"/>
      <c r="D106" s="147" t="s">
        <v>262</v>
      </c>
      <c r="E106" s="154" t="s">
        <v>7361</v>
      </c>
      <c r="F106" s="155" t="s">
        <v>7405</v>
      </c>
      <c r="H106" s="156">
        <v>47</v>
      </c>
      <c r="I106" s="157"/>
      <c r="L106" s="153"/>
      <c r="M106" s="158"/>
      <c r="T106" s="159"/>
      <c r="AT106" s="154" t="s">
        <v>262</v>
      </c>
      <c r="AU106" s="154" t="s">
        <v>21</v>
      </c>
      <c r="AV106" s="12" t="s">
        <v>21</v>
      </c>
      <c r="AW106" s="12" t="s">
        <v>36</v>
      </c>
      <c r="AX106" s="12" t="s">
        <v>83</v>
      </c>
      <c r="AY106" s="154" t="s">
        <v>244</v>
      </c>
    </row>
    <row r="107" spans="2:65" s="1" customFormat="1" ht="16.5" customHeight="1">
      <c r="B107" s="34"/>
      <c r="C107" s="134" t="s">
        <v>293</v>
      </c>
      <c r="D107" s="134" t="s">
        <v>246</v>
      </c>
      <c r="E107" s="135" t="s">
        <v>7406</v>
      </c>
      <c r="F107" s="136" t="s">
        <v>7407</v>
      </c>
      <c r="G107" s="137" t="s">
        <v>507</v>
      </c>
      <c r="H107" s="138">
        <v>16</v>
      </c>
      <c r="I107" s="139"/>
      <c r="J107" s="140">
        <f>ROUND(I107*H107,2)</f>
        <v>0</v>
      </c>
      <c r="K107" s="136" t="s">
        <v>250</v>
      </c>
      <c r="L107" s="34"/>
      <c r="M107" s="141" t="s">
        <v>29</v>
      </c>
      <c r="N107" s="142" t="s">
        <v>46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251</v>
      </c>
      <c r="AT107" s="145" t="s">
        <v>246</v>
      </c>
      <c r="AU107" s="145" t="s">
        <v>21</v>
      </c>
      <c r="AY107" s="18" t="s">
        <v>244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83</v>
      </c>
      <c r="BK107" s="146">
        <f>ROUND(I107*H107,2)</f>
        <v>0</v>
      </c>
      <c r="BL107" s="18" t="s">
        <v>251</v>
      </c>
      <c r="BM107" s="145" t="s">
        <v>7408</v>
      </c>
    </row>
    <row r="108" spans="2:65" s="1" customFormat="1">
      <c r="B108" s="34"/>
      <c r="D108" s="147" t="s">
        <v>253</v>
      </c>
      <c r="F108" s="148" t="s">
        <v>7409</v>
      </c>
      <c r="I108" s="149"/>
      <c r="L108" s="34"/>
      <c r="M108" s="150"/>
      <c r="T108" s="55"/>
      <c r="AT108" s="18" t="s">
        <v>253</v>
      </c>
      <c r="AU108" s="18" t="s">
        <v>21</v>
      </c>
    </row>
    <row r="109" spans="2:65" s="1" customFormat="1">
      <c r="B109" s="34"/>
      <c r="D109" s="151" t="s">
        <v>255</v>
      </c>
      <c r="F109" s="152" t="s">
        <v>7410</v>
      </c>
      <c r="I109" s="149"/>
      <c r="L109" s="34"/>
      <c r="M109" s="150"/>
      <c r="T109" s="55"/>
      <c r="AT109" s="18" t="s">
        <v>255</v>
      </c>
      <c r="AU109" s="18" t="s">
        <v>21</v>
      </c>
    </row>
    <row r="110" spans="2:65" s="12" customFormat="1">
      <c r="B110" s="153"/>
      <c r="D110" s="147" t="s">
        <v>262</v>
      </c>
      <c r="E110" s="154" t="s">
        <v>7356</v>
      </c>
      <c r="F110" s="155" t="s">
        <v>7411</v>
      </c>
      <c r="H110" s="156">
        <v>16</v>
      </c>
      <c r="I110" s="157"/>
      <c r="L110" s="153"/>
      <c r="M110" s="158"/>
      <c r="T110" s="159"/>
      <c r="AT110" s="154" t="s">
        <v>262</v>
      </c>
      <c r="AU110" s="154" t="s">
        <v>21</v>
      </c>
      <c r="AV110" s="12" t="s">
        <v>21</v>
      </c>
      <c r="AW110" s="12" t="s">
        <v>36</v>
      </c>
      <c r="AX110" s="12" t="s">
        <v>83</v>
      </c>
      <c r="AY110" s="154" t="s">
        <v>244</v>
      </c>
    </row>
    <row r="111" spans="2:65" s="1" customFormat="1" ht="16.5" customHeight="1">
      <c r="B111" s="34"/>
      <c r="C111" s="134" t="s">
        <v>300</v>
      </c>
      <c r="D111" s="134" t="s">
        <v>246</v>
      </c>
      <c r="E111" s="135" t="s">
        <v>7412</v>
      </c>
      <c r="F111" s="136" t="s">
        <v>7413</v>
      </c>
      <c r="G111" s="137" t="s">
        <v>507</v>
      </c>
      <c r="H111" s="138">
        <v>3</v>
      </c>
      <c r="I111" s="139"/>
      <c r="J111" s="140">
        <f>ROUND(I111*H111,2)</f>
        <v>0</v>
      </c>
      <c r="K111" s="136" t="s">
        <v>250</v>
      </c>
      <c r="L111" s="34"/>
      <c r="M111" s="141" t="s">
        <v>29</v>
      </c>
      <c r="N111" s="142" t="s">
        <v>46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251</v>
      </c>
      <c r="AT111" s="145" t="s">
        <v>246</v>
      </c>
      <c r="AU111" s="145" t="s">
        <v>21</v>
      </c>
      <c r="AY111" s="18" t="s">
        <v>244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83</v>
      </c>
      <c r="BK111" s="146">
        <f>ROUND(I111*H111,2)</f>
        <v>0</v>
      </c>
      <c r="BL111" s="18" t="s">
        <v>251</v>
      </c>
      <c r="BM111" s="145" t="s">
        <v>7414</v>
      </c>
    </row>
    <row r="112" spans="2:65" s="1" customFormat="1">
      <c r="B112" s="34"/>
      <c r="D112" s="147" t="s">
        <v>253</v>
      </c>
      <c r="F112" s="148" t="s">
        <v>7415</v>
      </c>
      <c r="I112" s="149"/>
      <c r="L112" s="34"/>
      <c r="M112" s="150"/>
      <c r="T112" s="55"/>
      <c r="AT112" s="18" t="s">
        <v>253</v>
      </c>
      <c r="AU112" s="18" t="s">
        <v>21</v>
      </c>
    </row>
    <row r="113" spans="2:65" s="1" customFormat="1">
      <c r="B113" s="34"/>
      <c r="D113" s="151" t="s">
        <v>255</v>
      </c>
      <c r="F113" s="152" t="s">
        <v>7416</v>
      </c>
      <c r="I113" s="149"/>
      <c r="L113" s="34"/>
      <c r="M113" s="150"/>
      <c r="T113" s="55"/>
      <c r="AT113" s="18" t="s">
        <v>255</v>
      </c>
      <c r="AU113" s="18" t="s">
        <v>21</v>
      </c>
    </row>
    <row r="114" spans="2:65" s="12" customFormat="1">
      <c r="B114" s="153"/>
      <c r="D114" s="147" t="s">
        <v>262</v>
      </c>
      <c r="E114" s="154" t="s">
        <v>7362</v>
      </c>
      <c r="F114" s="155" t="s">
        <v>7417</v>
      </c>
      <c r="H114" s="156">
        <v>3</v>
      </c>
      <c r="I114" s="157"/>
      <c r="L114" s="153"/>
      <c r="M114" s="158"/>
      <c r="T114" s="159"/>
      <c r="AT114" s="154" t="s">
        <v>262</v>
      </c>
      <c r="AU114" s="154" t="s">
        <v>21</v>
      </c>
      <c r="AV114" s="12" t="s">
        <v>21</v>
      </c>
      <c r="AW114" s="12" t="s">
        <v>36</v>
      </c>
      <c r="AX114" s="12" t="s">
        <v>83</v>
      </c>
      <c r="AY114" s="154" t="s">
        <v>244</v>
      </c>
    </row>
    <row r="115" spans="2:65" s="1" customFormat="1" ht="16.5" customHeight="1">
      <c r="B115" s="34"/>
      <c r="C115" s="134" t="s">
        <v>307</v>
      </c>
      <c r="D115" s="134" t="s">
        <v>246</v>
      </c>
      <c r="E115" s="135" t="s">
        <v>7418</v>
      </c>
      <c r="F115" s="136" t="s">
        <v>7419</v>
      </c>
      <c r="G115" s="137" t="s">
        <v>507</v>
      </c>
      <c r="H115" s="138">
        <v>167</v>
      </c>
      <c r="I115" s="139"/>
      <c r="J115" s="140">
        <f>ROUND(I115*H115,2)</f>
        <v>0</v>
      </c>
      <c r="K115" s="136" t="s">
        <v>250</v>
      </c>
      <c r="L115" s="34"/>
      <c r="M115" s="141" t="s">
        <v>29</v>
      </c>
      <c r="N115" s="142" t="s">
        <v>46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251</v>
      </c>
      <c r="AT115" s="145" t="s">
        <v>246</v>
      </c>
      <c r="AU115" s="145" t="s">
        <v>21</v>
      </c>
      <c r="AY115" s="18" t="s">
        <v>244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83</v>
      </c>
      <c r="BK115" s="146">
        <f>ROUND(I115*H115,2)</f>
        <v>0</v>
      </c>
      <c r="BL115" s="18" t="s">
        <v>251</v>
      </c>
      <c r="BM115" s="145" t="s">
        <v>7420</v>
      </c>
    </row>
    <row r="116" spans="2:65" s="1" customFormat="1">
      <c r="B116" s="34"/>
      <c r="D116" s="147" t="s">
        <v>253</v>
      </c>
      <c r="F116" s="148" t="s">
        <v>7421</v>
      </c>
      <c r="I116" s="149"/>
      <c r="L116" s="34"/>
      <c r="M116" s="150"/>
      <c r="T116" s="55"/>
      <c r="AT116" s="18" t="s">
        <v>253</v>
      </c>
      <c r="AU116" s="18" t="s">
        <v>21</v>
      </c>
    </row>
    <row r="117" spans="2:65" s="1" customFormat="1">
      <c r="B117" s="34"/>
      <c r="D117" s="151" t="s">
        <v>255</v>
      </c>
      <c r="F117" s="152" t="s">
        <v>7422</v>
      </c>
      <c r="I117" s="149"/>
      <c r="L117" s="34"/>
      <c r="M117" s="150"/>
      <c r="T117" s="55"/>
      <c r="AT117" s="18" t="s">
        <v>255</v>
      </c>
      <c r="AU117" s="18" t="s">
        <v>21</v>
      </c>
    </row>
    <row r="118" spans="2:65" s="12" customFormat="1">
      <c r="B118" s="153"/>
      <c r="D118" s="147" t="s">
        <v>262</v>
      </c>
      <c r="E118" s="154" t="s">
        <v>7350</v>
      </c>
      <c r="F118" s="155" t="s">
        <v>7423</v>
      </c>
      <c r="H118" s="156">
        <v>167</v>
      </c>
      <c r="I118" s="157"/>
      <c r="L118" s="153"/>
      <c r="M118" s="158"/>
      <c r="T118" s="159"/>
      <c r="AT118" s="154" t="s">
        <v>262</v>
      </c>
      <c r="AU118" s="154" t="s">
        <v>21</v>
      </c>
      <c r="AV118" s="12" t="s">
        <v>21</v>
      </c>
      <c r="AW118" s="12" t="s">
        <v>36</v>
      </c>
      <c r="AX118" s="12" t="s">
        <v>83</v>
      </c>
      <c r="AY118" s="154" t="s">
        <v>244</v>
      </c>
    </row>
    <row r="119" spans="2:65" s="1" customFormat="1" ht="16.5" customHeight="1">
      <c r="B119" s="34"/>
      <c r="C119" s="134" t="s">
        <v>314</v>
      </c>
      <c r="D119" s="134" t="s">
        <v>246</v>
      </c>
      <c r="E119" s="135" t="s">
        <v>7424</v>
      </c>
      <c r="F119" s="136" t="s">
        <v>7425</v>
      </c>
      <c r="G119" s="137" t="s">
        <v>507</v>
      </c>
      <c r="H119" s="138">
        <v>52</v>
      </c>
      <c r="I119" s="139"/>
      <c r="J119" s="140">
        <f>ROUND(I119*H119,2)</f>
        <v>0</v>
      </c>
      <c r="K119" s="136" t="s">
        <v>250</v>
      </c>
      <c r="L119" s="34"/>
      <c r="M119" s="141" t="s">
        <v>29</v>
      </c>
      <c r="N119" s="142" t="s">
        <v>46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251</v>
      </c>
      <c r="AT119" s="145" t="s">
        <v>246</v>
      </c>
      <c r="AU119" s="145" t="s">
        <v>21</v>
      </c>
      <c r="AY119" s="18" t="s">
        <v>244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83</v>
      </c>
      <c r="BK119" s="146">
        <f>ROUND(I119*H119,2)</f>
        <v>0</v>
      </c>
      <c r="BL119" s="18" t="s">
        <v>251</v>
      </c>
      <c r="BM119" s="145" t="s">
        <v>7426</v>
      </c>
    </row>
    <row r="120" spans="2:65" s="1" customFormat="1">
      <c r="B120" s="34"/>
      <c r="D120" s="147" t="s">
        <v>253</v>
      </c>
      <c r="F120" s="148" t="s">
        <v>7427</v>
      </c>
      <c r="I120" s="149"/>
      <c r="L120" s="34"/>
      <c r="M120" s="150"/>
      <c r="T120" s="55"/>
      <c r="AT120" s="18" t="s">
        <v>253</v>
      </c>
      <c r="AU120" s="18" t="s">
        <v>21</v>
      </c>
    </row>
    <row r="121" spans="2:65" s="1" customFormat="1">
      <c r="B121" s="34"/>
      <c r="D121" s="151" t="s">
        <v>255</v>
      </c>
      <c r="F121" s="152" t="s">
        <v>7428</v>
      </c>
      <c r="I121" s="149"/>
      <c r="L121" s="34"/>
      <c r="M121" s="150"/>
      <c r="T121" s="55"/>
      <c r="AT121" s="18" t="s">
        <v>255</v>
      </c>
      <c r="AU121" s="18" t="s">
        <v>21</v>
      </c>
    </row>
    <row r="122" spans="2:65" s="12" customFormat="1">
      <c r="B122" s="153"/>
      <c r="D122" s="147" t="s">
        <v>262</v>
      </c>
      <c r="E122" s="154" t="s">
        <v>7352</v>
      </c>
      <c r="F122" s="155" t="s">
        <v>7429</v>
      </c>
      <c r="H122" s="156">
        <v>52</v>
      </c>
      <c r="I122" s="157"/>
      <c r="L122" s="153"/>
      <c r="M122" s="158"/>
      <c r="T122" s="159"/>
      <c r="AT122" s="154" t="s">
        <v>262</v>
      </c>
      <c r="AU122" s="154" t="s">
        <v>21</v>
      </c>
      <c r="AV122" s="12" t="s">
        <v>21</v>
      </c>
      <c r="AW122" s="12" t="s">
        <v>36</v>
      </c>
      <c r="AX122" s="12" t="s">
        <v>83</v>
      </c>
      <c r="AY122" s="154" t="s">
        <v>244</v>
      </c>
    </row>
    <row r="123" spans="2:65" s="1" customFormat="1" ht="16.5" customHeight="1">
      <c r="B123" s="34"/>
      <c r="C123" s="134" t="s">
        <v>324</v>
      </c>
      <c r="D123" s="134" t="s">
        <v>246</v>
      </c>
      <c r="E123" s="135" t="s">
        <v>7430</v>
      </c>
      <c r="F123" s="136" t="s">
        <v>7431</v>
      </c>
      <c r="G123" s="137" t="s">
        <v>507</v>
      </c>
      <c r="H123" s="138">
        <v>7</v>
      </c>
      <c r="I123" s="139"/>
      <c r="J123" s="140">
        <f>ROUND(I123*H123,2)</f>
        <v>0</v>
      </c>
      <c r="K123" s="136" t="s">
        <v>250</v>
      </c>
      <c r="L123" s="34"/>
      <c r="M123" s="141" t="s">
        <v>29</v>
      </c>
      <c r="N123" s="142" t="s">
        <v>46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251</v>
      </c>
      <c r="AT123" s="145" t="s">
        <v>246</v>
      </c>
      <c r="AU123" s="145" t="s">
        <v>21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251</v>
      </c>
      <c r="BM123" s="145" t="s">
        <v>7432</v>
      </c>
    </row>
    <row r="124" spans="2:65" s="1" customFormat="1">
      <c r="B124" s="34"/>
      <c r="D124" s="147" t="s">
        <v>253</v>
      </c>
      <c r="F124" s="148" t="s">
        <v>7433</v>
      </c>
      <c r="I124" s="149"/>
      <c r="L124" s="34"/>
      <c r="M124" s="150"/>
      <c r="T124" s="55"/>
      <c r="AT124" s="18" t="s">
        <v>253</v>
      </c>
      <c r="AU124" s="18" t="s">
        <v>21</v>
      </c>
    </row>
    <row r="125" spans="2:65" s="1" customFormat="1">
      <c r="B125" s="34"/>
      <c r="D125" s="151" t="s">
        <v>255</v>
      </c>
      <c r="F125" s="152" t="s">
        <v>7434</v>
      </c>
      <c r="I125" s="149"/>
      <c r="L125" s="34"/>
      <c r="M125" s="150"/>
      <c r="T125" s="55"/>
      <c r="AT125" s="18" t="s">
        <v>255</v>
      </c>
      <c r="AU125" s="18" t="s">
        <v>21</v>
      </c>
    </row>
    <row r="126" spans="2:65" s="12" customFormat="1">
      <c r="B126" s="153"/>
      <c r="D126" s="147" t="s">
        <v>262</v>
      </c>
      <c r="E126" s="154" t="s">
        <v>7353</v>
      </c>
      <c r="F126" s="155" t="s">
        <v>7435</v>
      </c>
      <c r="H126" s="156">
        <v>7</v>
      </c>
      <c r="I126" s="157"/>
      <c r="L126" s="153"/>
      <c r="M126" s="158"/>
      <c r="T126" s="159"/>
      <c r="AT126" s="154" t="s">
        <v>262</v>
      </c>
      <c r="AU126" s="154" t="s">
        <v>21</v>
      </c>
      <c r="AV126" s="12" t="s">
        <v>21</v>
      </c>
      <c r="AW126" s="12" t="s">
        <v>36</v>
      </c>
      <c r="AX126" s="12" t="s">
        <v>83</v>
      </c>
      <c r="AY126" s="154" t="s">
        <v>244</v>
      </c>
    </row>
    <row r="127" spans="2:65" s="1" customFormat="1" ht="16.5" customHeight="1">
      <c r="B127" s="34"/>
      <c r="C127" s="134" t="s">
        <v>336</v>
      </c>
      <c r="D127" s="134" t="s">
        <v>246</v>
      </c>
      <c r="E127" s="135" t="s">
        <v>7436</v>
      </c>
      <c r="F127" s="136" t="s">
        <v>7437</v>
      </c>
      <c r="G127" s="137" t="s">
        <v>507</v>
      </c>
      <c r="H127" s="138">
        <v>3</v>
      </c>
      <c r="I127" s="139"/>
      <c r="J127" s="140">
        <f>ROUND(I127*H127,2)</f>
        <v>0</v>
      </c>
      <c r="K127" s="136" t="s">
        <v>250</v>
      </c>
      <c r="L127" s="34"/>
      <c r="M127" s="141" t="s">
        <v>29</v>
      </c>
      <c r="N127" s="142" t="s">
        <v>46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251</v>
      </c>
      <c r="AT127" s="145" t="s">
        <v>246</v>
      </c>
      <c r="AU127" s="145" t="s">
        <v>21</v>
      </c>
      <c r="AY127" s="18" t="s">
        <v>244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83</v>
      </c>
      <c r="BK127" s="146">
        <f>ROUND(I127*H127,2)</f>
        <v>0</v>
      </c>
      <c r="BL127" s="18" t="s">
        <v>251</v>
      </c>
      <c r="BM127" s="145" t="s">
        <v>7438</v>
      </c>
    </row>
    <row r="128" spans="2:65" s="1" customFormat="1">
      <c r="B128" s="34"/>
      <c r="D128" s="147" t="s">
        <v>253</v>
      </c>
      <c r="F128" s="148" t="s">
        <v>7439</v>
      </c>
      <c r="I128" s="149"/>
      <c r="L128" s="34"/>
      <c r="M128" s="150"/>
      <c r="T128" s="55"/>
      <c r="AT128" s="18" t="s">
        <v>253</v>
      </c>
      <c r="AU128" s="18" t="s">
        <v>21</v>
      </c>
    </row>
    <row r="129" spans="2:65" s="1" customFormat="1">
      <c r="B129" s="34"/>
      <c r="D129" s="151" t="s">
        <v>255</v>
      </c>
      <c r="F129" s="152" t="s">
        <v>7440</v>
      </c>
      <c r="I129" s="149"/>
      <c r="L129" s="34"/>
      <c r="M129" s="150"/>
      <c r="T129" s="55"/>
      <c r="AT129" s="18" t="s">
        <v>255</v>
      </c>
      <c r="AU129" s="18" t="s">
        <v>21</v>
      </c>
    </row>
    <row r="130" spans="2:65" s="12" customFormat="1">
      <c r="B130" s="153"/>
      <c r="D130" s="147" t="s">
        <v>262</v>
      </c>
      <c r="E130" s="154" t="s">
        <v>7354</v>
      </c>
      <c r="F130" s="155" t="s">
        <v>7441</v>
      </c>
      <c r="H130" s="156">
        <v>3</v>
      </c>
      <c r="I130" s="157"/>
      <c r="L130" s="153"/>
      <c r="M130" s="158"/>
      <c r="T130" s="159"/>
      <c r="AT130" s="154" t="s">
        <v>262</v>
      </c>
      <c r="AU130" s="154" t="s">
        <v>21</v>
      </c>
      <c r="AV130" s="12" t="s">
        <v>21</v>
      </c>
      <c r="AW130" s="12" t="s">
        <v>36</v>
      </c>
      <c r="AX130" s="12" t="s">
        <v>83</v>
      </c>
      <c r="AY130" s="154" t="s">
        <v>244</v>
      </c>
    </row>
    <row r="131" spans="2:65" s="1" customFormat="1" ht="16.5" customHeight="1">
      <c r="B131" s="34"/>
      <c r="C131" s="134" t="s">
        <v>340</v>
      </c>
      <c r="D131" s="134" t="s">
        <v>246</v>
      </c>
      <c r="E131" s="135" t="s">
        <v>7442</v>
      </c>
      <c r="F131" s="136" t="s">
        <v>7443</v>
      </c>
      <c r="G131" s="137" t="s">
        <v>507</v>
      </c>
      <c r="H131" s="138">
        <v>1</v>
      </c>
      <c r="I131" s="139"/>
      <c r="J131" s="140">
        <f>ROUND(I131*H131,2)</f>
        <v>0</v>
      </c>
      <c r="K131" s="136" t="s">
        <v>250</v>
      </c>
      <c r="L131" s="34"/>
      <c r="M131" s="141" t="s">
        <v>29</v>
      </c>
      <c r="N131" s="142" t="s">
        <v>46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251</v>
      </c>
      <c r="AT131" s="145" t="s">
        <v>246</v>
      </c>
      <c r="AU131" s="145" t="s">
        <v>21</v>
      </c>
      <c r="AY131" s="18" t="s">
        <v>244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83</v>
      </c>
      <c r="BK131" s="146">
        <f>ROUND(I131*H131,2)</f>
        <v>0</v>
      </c>
      <c r="BL131" s="18" t="s">
        <v>251</v>
      </c>
      <c r="BM131" s="145" t="s">
        <v>7444</v>
      </c>
    </row>
    <row r="132" spans="2:65" s="1" customFormat="1">
      <c r="B132" s="34"/>
      <c r="D132" s="147" t="s">
        <v>253</v>
      </c>
      <c r="F132" s="148" t="s">
        <v>7445</v>
      </c>
      <c r="I132" s="149"/>
      <c r="L132" s="34"/>
      <c r="M132" s="150"/>
      <c r="T132" s="55"/>
      <c r="AT132" s="18" t="s">
        <v>253</v>
      </c>
      <c r="AU132" s="18" t="s">
        <v>21</v>
      </c>
    </row>
    <row r="133" spans="2:65" s="1" customFormat="1">
      <c r="B133" s="34"/>
      <c r="D133" s="151" t="s">
        <v>255</v>
      </c>
      <c r="F133" s="152" t="s">
        <v>7446</v>
      </c>
      <c r="I133" s="149"/>
      <c r="L133" s="34"/>
      <c r="M133" s="150"/>
      <c r="T133" s="55"/>
      <c r="AT133" s="18" t="s">
        <v>255</v>
      </c>
      <c r="AU133" s="18" t="s">
        <v>21</v>
      </c>
    </row>
    <row r="134" spans="2:65" s="12" customFormat="1">
      <c r="B134" s="153"/>
      <c r="D134" s="147" t="s">
        <v>262</v>
      </c>
      <c r="E134" s="154" t="s">
        <v>7355</v>
      </c>
      <c r="F134" s="155" t="s">
        <v>7447</v>
      </c>
      <c r="H134" s="156">
        <v>1</v>
      </c>
      <c r="I134" s="157"/>
      <c r="L134" s="153"/>
      <c r="M134" s="158"/>
      <c r="T134" s="159"/>
      <c r="AT134" s="154" t="s">
        <v>262</v>
      </c>
      <c r="AU134" s="154" t="s">
        <v>21</v>
      </c>
      <c r="AV134" s="12" t="s">
        <v>21</v>
      </c>
      <c r="AW134" s="12" t="s">
        <v>36</v>
      </c>
      <c r="AX134" s="12" t="s">
        <v>83</v>
      </c>
      <c r="AY134" s="154" t="s">
        <v>244</v>
      </c>
    </row>
    <row r="135" spans="2:65" s="1" customFormat="1" ht="16.5" customHeight="1">
      <c r="B135" s="34"/>
      <c r="C135" s="134" t="s">
        <v>346</v>
      </c>
      <c r="D135" s="134" t="s">
        <v>246</v>
      </c>
      <c r="E135" s="135" t="s">
        <v>7448</v>
      </c>
      <c r="F135" s="136" t="s">
        <v>7449</v>
      </c>
      <c r="G135" s="137" t="s">
        <v>507</v>
      </c>
      <c r="H135" s="138">
        <v>624</v>
      </c>
      <c r="I135" s="139"/>
      <c r="J135" s="140">
        <f>ROUND(I135*H135,2)</f>
        <v>0</v>
      </c>
      <c r="K135" s="136" t="s">
        <v>250</v>
      </c>
      <c r="L135" s="34"/>
      <c r="M135" s="141" t="s">
        <v>29</v>
      </c>
      <c r="N135" s="142" t="s">
        <v>46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251</v>
      </c>
      <c r="AT135" s="145" t="s">
        <v>246</v>
      </c>
      <c r="AU135" s="145" t="s">
        <v>21</v>
      </c>
      <c r="AY135" s="18" t="s">
        <v>244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83</v>
      </c>
      <c r="BK135" s="146">
        <f>ROUND(I135*H135,2)</f>
        <v>0</v>
      </c>
      <c r="BL135" s="18" t="s">
        <v>251</v>
      </c>
      <c r="BM135" s="145" t="s">
        <v>7450</v>
      </c>
    </row>
    <row r="136" spans="2:65" s="1" customFormat="1">
      <c r="B136" s="34"/>
      <c r="D136" s="147" t="s">
        <v>253</v>
      </c>
      <c r="F136" s="148" t="s">
        <v>7451</v>
      </c>
      <c r="I136" s="149"/>
      <c r="L136" s="34"/>
      <c r="M136" s="150"/>
      <c r="T136" s="55"/>
      <c r="AT136" s="18" t="s">
        <v>253</v>
      </c>
      <c r="AU136" s="18" t="s">
        <v>21</v>
      </c>
    </row>
    <row r="137" spans="2:65" s="1" customFormat="1">
      <c r="B137" s="34"/>
      <c r="D137" s="151" t="s">
        <v>255</v>
      </c>
      <c r="F137" s="152" t="s">
        <v>7452</v>
      </c>
      <c r="I137" s="149"/>
      <c r="L137" s="34"/>
      <c r="M137" s="150"/>
      <c r="T137" s="55"/>
      <c r="AT137" s="18" t="s">
        <v>255</v>
      </c>
      <c r="AU137" s="18" t="s">
        <v>21</v>
      </c>
    </row>
    <row r="138" spans="2:65" s="12" customFormat="1">
      <c r="B138" s="153"/>
      <c r="D138" s="147" t="s">
        <v>262</v>
      </c>
      <c r="E138" s="154" t="s">
        <v>7365</v>
      </c>
      <c r="F138" s="155" t="s">
        <v>7453</v>
      </c>
      <c r="H138" s="156">
        <v>624</v>
      </c>
      <c r="I138" s="157"/>
      <c r="L138" s="153"/>
      <c r="M138" s="158"/>
      <c r="T138" s="159"/>
      <c r="AT138" s="154" t="s">
        <v>262</v>
      </c>
      <c r="AU138" s="154" t="s">
        <v>21</v>
      </c>
      <c r="AV138" s="12" t="s">
        <v>21</v>
      </c>
      <c r="AW138" s="12" t="s">
        <v>36</v>
      </c>
      <c r="AX138" s="12" t="s">
        <v>83</v>
      </c>
      <c r="AY138" s="154" t="s">
        <v>244</v>
      </c>
    </row>
    <row r="139" spans="2:65" s="1" customFormat="1" ht="16.5" customHeight="1">
      <c r="B139" s="34"/>
      <c r="C139" s="134" t="s">
        <v>8</v>
      </c>
      <c r="D139" s="134" t="s">
        <v>246</v>
      </c>
      <c r="E139" s="135" t="s">
        <v>7454</v>
      </c>
      <c r="F139" s="136" t="s">
        <v>7455</v>
      </c>
      <c r="G139" s="137" t="s">
        <v>507</v>
      </c>
      <c r="H139" s="138">
        <v>392</v>
      </c>
      <c r="I139" s="139"/>
      <c r="J139" s="140">
        <f>ROUND(I139*H139,2)</f>
        <v>0</v>
      </c>
      <c r="K139" s="136" t="s">
        <v>250</v>
      </c>
      <c r="L139" s="34"/>
      <c r="M139" s="141" t="s">
        <v>29</v>
      </c>
      <c r="N139" s="142" t="s">
        <v>46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251</v>
      </c>
      <c r="AT139" s="145" t="s">
        <v>246</v>
      </c>
      <c r="AU139" s="145" t="s">
        <v>21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251</v>
      </c>
      <c r="BM139" s="145" t="s">
        <v>7456</v>
      </c>
    </row>
    <row r="140" spans="2:65" s="1" customFormat="1">
      <c r="B140" s="34"/>
      <c r="D140" s="147" t="s">
        <v>253</v>
      </c>
      <c r="F140" s="148" t="s">
        <v>7457</v>
      </c>
      <c r="I140" s="149"/>
      <c r="L140" s="34"/>
      <c r="M140" s="150"/>
      <c r="T140" s="55"/>
      <c r="AT140" s="18" t="s">
        <v>253</v>
      </c>
      <c r="AU140" s="18" t="s">
        <v>21</v>
      </c>
    </row>
    <row r="141" spans="2:65" s="1" customFormat="1">
      <c r="B141" s="34"/>
      <c r="D141" s="151" t="s">
        <v>255</v>
      </c>
      <c r="F141" s="152" t="s">
        <v>7458</v>
      </c>
      <c r="I141" s="149"/>
      <c r="L141" s="34"/>
      <c r="M141" s="150"/>
      <c r="T141" s="55"/>
      <c r="AT141" s="18" t="s">
        <v>255</v>
      </c>
      <c r="AU141" s="18" t="s">
        <v>21</v>
      </c>
    </row>
    <row r="142" spans="2:65" s="12" customFormat="1">
      <c r="B142" s="153"/>
      <c r="D142" s="147" t="s">
        <v>262</v>
      </c>
      <c r="E142" s="154" t="s">
        <v>7367</v>
      </c>
      <c r="F142" s="155" t="s">
        <v>7368</v>
      </c>
      <c r="H142" s="156">
        <v>392</v>
      </c>
      <c r="I142" s="157"/>
      <c r="L142" s="153"/>
      <c r="M142" s="158"/>
      <c r="T142" s="159"/>
      <c r="AT142" s="154" t="s">
        <v>262</v>
      </c>
      <c r="AU142" s="154" t="s">
        <v>21</v>
      </c>
      <c r="AV142" s="12" t="s">
        <v>21</v>
      </c>
      <c r="AW142" s="12" t="s">
        <v>36</v>
      </c>
      <c r="AX142" s="12" t="s">
        <v>83</v>
      </c>
      <c r="AY142" s="154" t="s">
        <v>244</v>
      </c>
    </row>
    <row r="143" spans="2:65" s="1" customFormat="1" ht="16.5" customHeight="1">
      <c r="B143" s="34"/>
      <c r="C143" s="134" t="s">
        <v>359</v>
      </c>
      <c r="D143" s="134" t="s">
        <v>246</v>
      </c>
      <c r="E143" s="135" t="s">
        <v>7459</v>
      </c>
      <c r="F143" s="136" t="s">
        <v>7460</v>
      </c>
      <c r="G143" s="137" t="s">
        <v>507</v>
      </c>
      <c r="H143" s="138">
        <v>142</v>
      </c>
      <c r="I143" s="139"/>
      <c r="J143" s="140">
        <f>ROUND(I143*H143,2)</f>
        <v>0</v>
      </c>
      <c r="K143" s="136" t="s">
        <v>250</v>
      </c>
      <c r="L143" s="34"/>
      <c r="M143" s="141" t="s">
        <v>29</v>
      </c>
      <c r="N143" s="142" t="s">
        <v>46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251</v>
      </c>
      <c r="AT143" s="145" t="s">
        <v>246</v>
      </c>
      <c r="AU143" s="145" t="s">
        <v>21</v>
      </c>
      <c r="AY143" s="18" t="s">
        <v>244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83</v>
      </c>
      <c r="BK143" s="146">
        <f>ROUND(I143*H143,2)</f>
        <v>0</v>
      </c>
      <c r="BL143" s="18" t="s">
        <v>251</v>
      </c>
      <c r="BM143" s="145" t="s">
        <v>7461</v>
      </c>
    </row>
    <row r="144" spans="2:65" s="1" customFormat="1">
      <c r="B144" s="34"/>
      <c r="D144" s="147" t="s">
        <v>253</v>
      </c>
      <c r="F144" s="148" t="s">
        <v>7462</v>
      </c>
      <c r="I144" s="149"/>
      <c r="L144" s="34"/>
      <c r="M144" s="150"/>
      <c r="T144" s="55"/>
      <c r="AT144" s="18" t="s">
        <v>253</v>
      </c>
      <c r="AU144" s="18" t="s">
        <v>21</v>
      </c>
    </row>
    <row r="145" spans="2:65" s="1" customFormat="1">
      <c r="B145" s="34"/>
      <c r="D145" s="151" t="s">
        <v>255</v>
      </c>
      <c r="F145" s="152" t="s">
        <v>7463</v>
      </c>
      <c r="I145" s="149"/>
      <c r="L145" s="34"/>
      <c r="M145" s="150"/>
      <c r="T145" s="55"/>
      <c r="AT145" s="18" t="s">
        <v>255</v>
      </c>
      <c r="AU145" s="18" t="s">
        <v>21</v>
      </c>
    </row>
    <row r="146" spans="2:65" s="12" customFormat="1">
      <c r="B146" s="153"/>
      <c r="D146" s="147" t="s">
        <v>262</v>
      </c>
      <c r="E146" s="154" t="s">
        <v>7369</v>
      </c>
      <c r="F146" s="155" t="s">
        <v>7464</v>
      </c>
      <c r="H146" s="156">
        <v>142</v>
      </c>
      <c r="I146" s="157"/>
      <c r="L146" s="153"/>
      <c r="M146" s="158"/>
      <c r="T146" s="159"/>
      <c r="AT146" s="154" t="s">
        <v>262</v>
      </c>
      <c r="AU146" s="154" t="s">
        <v>21</v>
      </c>
      <c r="AV146" s="12" t="s">
        <v>21</v>
      </c>
      <c r="AW146" s="12" t="s">
        <v>36</v>
      </c>
      <c r="AX146" s="12" t="s">
        <v>83</v>
      </c>
      <c r="AY146" s="154" t="s">
        <v>244</v>
      </c>
    </row>
    <row r="147" spans="2:65" s="1" customFormat="1" ht="16.5" customHeight="1">
      <c r="B147" s="34"/>
      <c r="C147" s="134" t="s">
        <v>366</v>
      </c>
      <c r="D147" s="134" t="s">
        <v>246</v>
      </c>
      <c r="E147" s="135" t="s">
        <v>7465</v>
      </c>
      <c r="F147" s="136" t="s">
        <v>7466</v>
      </c>
      <c r="G147" s="137" t="s">
        <v>507</v>
      </c>
      <c r="H147" s="138">
        <v>71</v>
      </c>
      <c r="I147" s="139"/>
      <c r="J147" s="140">
        <f>ROUND(I147*H147,2)</f>
        <v>0</v>
      </c>
      <c r="K147" s="136" t="s">
        <v>250</v>
      </c>
      <c r="L147" s="34"/>
      <c r="M147" s="141" t="s">
        <v>29</v>
      </c>
      <c r="N147" s="142" t="s">
        <v>46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251</v>
      </c>
      <c r="AT147" s="145" t="s">
        <v>246</v>
      </c>
      <c r="AU147" s="145" t="s">
        <v>21</v>
      </c>
      <c r="AY147" s="18" t="s">
        <v>244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83</v>
      </c>
      <c r="BK147" s="146">
        <f>ROUND(I147*H147,2)</f>
        <v>0</v>
      </c>
      <c r="BL147" s="18" t="s">
        <v>251</v>
      </c>
      <c r="BM147" s="145" t="s">
        <v>7467</v>
      </c>
    </row>
    <row r="148" spans="2:65" s="1" customFormat="1">
      <c r="B148" s="34"/>
      <c r="D148" s="147" t="s">
        <v>253</v>
      </c>
      <c r="F148" s="148" t="s">
        <v>7468</v>
      </c>
      <c r="I148" s="149"/>
      <c r="L148" s="34"/>
      <c r="M148" s="150"/>
      <c r="T148" s="55"/>
      <c r="AT148" s="18" t="s">
        <v>253</v>
      </c>
      <c r="AU148" s="18" t="s">
        <v>21</v>
      </c>
    </row>
    <row r="149" spans="2:65" s="1" customFormat="1">
      <c r="B149" s="34"/>
      <c r="D149" s="151" t="s">
        <v>255</v>
      </c>
      <c r="F149" s="152" t="s">
        <v>7469</v>
      </c>
      <c r="I149" s="149"/>
      <c r="L149" s="34"/>
      <c r="M149" s="150"/>
      <c r="T149" s="55"/>
      <c r="AT149" s="18" t="s">
        <v>255</v>
      </c>
      <c r="AU149" s="18" t="s">
        <v>21</v>
      </c>
    </row>
    <row r="150" spans="2:65" s="12" customFormat="1">
      <c r="B150" s="153"/>
      <c r="D150" s="147" t="s">
        <v>262</v>
      </c>
      <c r="E150" s="154" t="s">
        <v>7370</v>
      </c>
      <c r="F150" s="155" t="s">
        <v>7470</v>
      </c>
      <c r="H150" s="156">
        <v>71</v>
      </c>
      <c r="I150" s="157"/>
      <c r="L150" s="153"/>
      <c r="M150" s="158"/>
      <c r="T150" s="159"/>
      <c r="AT150" s="154" t="s">
        <v>262</v>
      </c>
      <c r="AU150" s="154" t="s">
        <v>21</v>
      </c>
      <c r="AV150" s="12" t="s">
        <v>21</v>
      </c>
      <c r="AW150" s="12" t="s">
        <v>36</v>
      </c>
      <c r="AX150" s="12" t="s">
        <v>83</v>
      </c>
      <c r="AY150" s="154" t="s">
        <v>244</v>
      </c>
    </row>
    <row r="151" spans="2:65" s="1" customFormat="1" ht="16.5" customHeight="1">
      <c r="B151" s="34"/>
      <c r="C151" s="134" t="s">
        <v>372</v>
      </c>
      <c r="D151" s="134" t="s">
        <v>246</v>
      </c>
      <c r="E151" s="135" t="s">
        <v>7471</v>
      </c>
      <c r="F151" s="136" t="s">
        <v>7472</v>
      </c>
      <c r="G151" s="137" t="s">
        <v>507</v>
      </c>
      <c r="H151" s="138">
        <v>25</v>
      </c>
      <c r="I151" s="139"/>
      <c r="J151" s="140">
        <f>ROUND(I151*H151,2)</f>
        <v>0</v>
      </c>
      <c r="K151" s="136" t="s">
        <v>250</v>
      </c>
      <c r="L151" s="34"/>
      <c r="M151" s="141" t="s">
        <v>29</v>
      </c>
      <c r="N151" s="142" t="s">
        <v>46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251</v>
      </c>
      <c r="AT151" s="145" t="s">
        <v>246</v>
      </c>
      <c r="AU151" s="145" t="s">
        <v>21</v>
      </c>
      <c r="AY151" s="18" t="s">
        <v>244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83</v>
      </c>
      <c r="BK151" s="146">
        <f>ROUND(I151*H151,2)</f>
        <v>0</v>
      </c>
      <c r="BL151" s="18" t="s">
        <v>251</v>
      </c>
      <c r="BM151" s="145" t="s">
        <v>7473</v>
      </c>
    </row>
    <row r="152" spans="2:65" s="1" customFormat="1">
      <c r="B152" s="34"/>
      <c r="D152" s="147" t="s">
        <v>253</v>
      </c>
      <c r="F152" s="148" t="s">
        <v>7474</v>
      </c>
      <c r="I152" s="149"/>
      <c r="L152" s="34"/>
      <c r="M152" s="150"/>
      <c r="T152" s="55"/>
      <c r="AT152" s="18" t="s">
        <v>253</v>
      </c>
      <c r="AU152" s="18" t="s">
        <v>21</v>
      </c>
    </row>
    <row r="153" spans="2:65" s="1" customFormat="1">
      <c r="B153" s="34"/>
      <c r="D153" s="151" t="s">
        <v>255</v>
      </c>
      <c r="F153" s="152" t="s">
        <v>7475</v>
      </c>
      <c r="I153" s="149"/>
      <c r="L153" s="34"/>
      <c r="M153" s="150"/>
      <c r="T153" s="55"/>
      <c r="AT153" s="18" t="s">
        <v>255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7476</v>
      </c>
      <c r="H154" s="156">
        <v>25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83</v>
      </c>
      <c r="AY154" s="154" t="s">
        <v>244</v>
      </c>
    </row>
    <row r="155" spans="2:65" s="1" customFormat="1" ht="16.5" customHeight="1">
      <c r="B155" s="34"/>
      <c r="C155" s="134" t="s">
        <v>378</v>
      </c>
      <c r="D155" s="134" t="s">
        <v>246</v>
      </c>
      <c r="E155" s="135" t="s">
        <v>7477</v>
      </c>
      <c r="F155" s="136" t="s">
        <v>7478</v>
      </c>
      <c r="G155" s="137" t="s">
        <v>507</v>
      </c>
      <c r="H155" s="138">
        <v>4</v>
      </c>
      <c r="I155" s="139"/>
      <c r="J155" s="140">
        <f>ROUND(I155*H155,2)</f>
        <v>0</v>
      </c>
      <c r="K155" s="136" t="s">
        <v>250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251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251</v>
      </c>
      <c r="BM155" s="145" t="s">
        <v>7479</v>
      </c>
    </row>
    <row r="156" spans="2:65" s="1" customFormat="1">
      <c r="B156" s="34"/>
      <c r="D156" s="147" t="s">
        <v>253</v>
      </c>
      <c r="F156" s="148" t="s">
        <v>7480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>
      <c r="B157" s="34"/>
      <c r="D157" s="151" t="s">
        <v>255</v>
      </c>
      <c r="F157" s="152" t="s">
        <v>7481</v>
      </c>
      <c r="I157" s="149"/>
      <c r="L157" s="34"/>
      <c r="M157" s="150"/>
      <c r="T157" s="55"/>
      <c r="AT157" s="18" t="s">
        <v>255</v>
      </c>
      <c r="AU157" s="18" t="s">
        <v>21</v>
      </c>
    </row>
    <row r="158" spans="2:65" s="12" customFormat="1">
      <c r="B158" s="153"/>
      <c r="D158" s="147" t="s">
        <v>262</v>
      </c>
      <c r="E158" s="154" t="s">
        <v>29</v>
      </c>
      <c r="F158" s="155" t="s">
        <v>7482</v>
      </c>
      <c r="H158" s="156">
        <v>4</v>
      </c>
      <c r="I158" s="157"/>
      <c r="L158" s="153"/>
      <c r="M158" s="158"/>
      <c r="T158" s="159"/>
      <c r="AT158" s="154" t="s">
        <v>262</v>
      </c>
      <c r="AU158" s="154" t="s">
        <v>21</v>
      </c>
      <c r="AV158" s="12" t="s">
        <v>21</v>
      </c>
      <c r="AW158" s="12" t="s">
        <v>36</v>
      </c>
      <c r="AX158" s="12" t="s">
        <v>83</v>
      </c>
      <c r="AY158" s="154" t="s">
        <v>244</v>
      </c>
    </row>
    <row r="159" spans="2:65" s="1" customFormat="1" ht="16.5" customHeight="1">
      <c r="B159" s="34"/>
      <c r="C159" s="134" t="s">
        <v>385</v>
      </c>
      <c r="D159" s="134" t="s">
        <v>246</v>
      </c>
      <c r="E159" s="135" t="s">
        <v>7483</v>
      </c>
      <c r="F159" s="136" t="s">
        <v>7484</v>
      </c>
      <c r="G159" s="137" t="s">
        <v>507</v>
      </c>
      <c r="H159" s="138">
        <v>939</v>
      </c>
      <c r="I159" s="139"/>
      <c r="J159" s="140">
        <f>ROUND(I159*H159,2)</f>
        <v>0</v>
      </c>
      <c r="K159" s="136" t="s">
        <v>250</v>
      </c>
      <c r="L159" s="34"/>
      <c r="M159" s="141" t="s">
        <v>29</v>
      </c>
      <c r="N159" s="142" t="s">
        <v>46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251</v>
      </c>
      <c r="AT159" s="145" t="s">
        <v>246</v>
      </c>
      <c r="AU159" s="145" t="s">
        <v>21</v>
      </c>
      <c r="AY159" s="18" t="s">
        <v>244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83</v>
      </c>
      <c r="BK159" s="146">
        <f>ROUND(I159*H159,2)</f>
        <v>0</v>
      </c>
      <c r="BL159" s="18" t="s">
        <v>251</v>
      </c>
      <c r="BM159" s="145" t="s">
        <v>7485</v>
      </c>
    </row>
    <row r="160" spans="2:65" s="1" customFormat="1" ht="19.5">
      <c r="B160" s="34"/>
      <c r="D160" s="147" t="s">
        <v>253</v>
      </c>
      <c r="F160" s="148" t="s">
        <v>7486</v>
      </c>
      <c r="I160" s="149"/>
      <c r="L160" s="34"/>
      <c r="M160" s="150"/>
      <c r="T160" s="55"/>
      <c r="AT160" s="18" t="s">
        <v>253</v>
      </c>
      <c r="AU160" s="18" t="s">
        <v>21</v>
      </c>
    </row>
    <row r="161" spans="2:65" s="1" customFormat="1">
      <c r="B161" s="34"/>
      <c r="D161" s="151" t="s">
        <v>255</v>
      </c>
      <c r="F161" s="152" t="s">
        <v>7487</v>
      </c>
      <c r="I161" s="149"/>
      <c r="L161" s="34"/>
      <c r="M161" s="150"/>
      <c r="T161" s="55"/>
      <c r="AT161" s="18" t="s">
        <v>255</v>
      </c>
      <c r="AU161" s="18" t="s">
        <v>21</v>
      </c>
    </row>
    <row r="162" spans="2:65" s="12" customFormat="1">
      <c r="B162" s="153"/>
      <c r="D162" s="147" t="s">
        <v>262</v>
      </c>
      <c r="E162" s="154" t="s">
        <v>29</v>
      </c>
      <c r="F162" s="155" t="s">
        <v>7363</v>
      </c>
      <c r="H162" s="156">
        <v>939</v>
      </c>
      <c r="I162" s="157"/>
      <c r="L162" s="153"/>
      <c r="M162" s="158"/>
      <c r="T162" s="159"/>
      <c r="AT162" s="154" t="s">
        <v>262</v>
      </c>
      <c r="AU162" s="154" t="s">
        <v>21</v>
      </c>
      <c r="AV162" s="12" t="s">
        <v>21</v>
      </c>
      <c r="AW162" s="12" t="s">
        <v>36</v>
      </c>
      <c r="AX162" s="12" t="s">
        <v>83</v>
      </c>
      <c r="AY162" s="154" t="s">
        <v>244</v>
      </c>
    </row>
    <row r="163" spans="2:65" s="1" customFormat="1" ht="16.5" customHeight="1">
      <c r="B163" s="34"/>
      <c r="C163" s="134" t="s">
        <v>7</v>
      </c>
      <c r="D163" s="134" t="s">
        <v>246</v>
      </c>
      <c r="E163" s="135" t="s">
        <v>7488</v>
      </c>
      <c r="F163" s="136" t="s">
        <v>7489</v>
      </c>
      <c r="G163" s="137" t="s">
        <v>507</v>
      </c>
      <c r="H163" s="138">
        <v>349</v>
      </c>
      <c r="I163" s="139"/>
      <c r="J163" s="140">
        <f>ROUND(I163*H163,2)</f>
        <v>0</v>
      </c>
      <c r="K163" s="136" t="s">
        <v>250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251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251</v>
      </c>
      <c r="BM163" s="145" t="s">
        <v>7490</v>
      </c>
    </row>
    <row r="164" spans="2:65" s="1" customFormat="1" ht="19.5">
      <c r="B164" s="34"/>
      <c r="D164" s="147" t="s">
        <v>253</v>
      </c>
      <c r="F164" s="148" t="s">
        <v>7491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>
      <c r="B165" s="34"/>
      <c r="D165" s="151" t="s">
        <v>255</v>
      </c>
      <c r="F165" s="152" t="s">
        <v>7492</v>
      </c>
      <c r="I165" s="149"/>
      <c r="L165" s="34"/>
      <c r="M165" s="150"/>
      <c r="T165" s="55"/>
      <c r="AT165" s="18" t="s">
        <v>255</v>
      </c>
      <c r="AU165" s="18" t="s">
        <v>21</v>
      </c>
    </row>
    <row r="166" spans="2:65" s="12" customFormat="1">
      <c r="B166" s="153"/>
      <c r="D166" s="147" t="s">
        <v>262</v>
      </c>
      <c r="E166" s="154" t="s">
        <v>29</v>
      </c>
      <c r="F166" s="155" t="s">
        <v>7357</v>
      </c>
      <c r="H166" s="156">
        <v>349</v>
      </c>
      <c r="I166" s="157"/>
      <c r="L166" s="153"/>
      <c r="M166" s="158"/>
      <c r="T166" s="159"/>
      <c r="AT166" s="154" t="s">
        <v>262</v>
      </c>
      <c r="AU166" s="154" t="s">
        <v>21</v>
      </c>
      <c r="AV166" s="12" t="s">
        <v>21</v>
      </c>
      <c r="AW166" s="12" t="s">
        <v>36</v>
      </c>
      <c r="AX166" s="12" t="s">
        <v>83</v>
      </c>
      <c r="AY166" s="154" t="s">
        <v>244</v>
      </c>
    </row>
    <row r="167" spans="2:65" s="1" customFormat="1" ht="16.5" customHeight="1">
      <c r="B167" s="34"/>
      <c r="C167" s="134" t="s">
        <v>399</v>
      </c>
      <c r="D167" s="134" t="s">
        <v>246</v>
      </c>
      <c r="E167" s="135" t="s">
        <v>7493</v>
      </c>
      <c r="F167" s="136" t="s">
        <v>7494</v>
      </c>
      <c r="G167" s="137" t="s">
        <v>507</v>
      </c>
      <c r="H167" s="138">
        <v>108</v>
      </c>
      <c r="I167" s="139"/>
      <c r="J167" s="140">
        <f>ROUND(I167*H167,2)</f>
        <v>0</v>
      </c>
      <c r="K167" s="136" t="s">
        <v>250</v>
      </c>
      <c r="L167" s="34"/>
      <c r="M167" s="141" t="s">
        <v>29</v>
      </c>
      <c r="N167" s="142" t="s">
        <v>46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251</v>
      </c>
      <c r="AT167" s="145" t="s">
        <v>246</v>
      </c>
      <c r="AU167" s="145" t="s">
        <v>21</v>
      </c>
      <c r="AY167" s="18" t="s">
        <v>244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83</v>
      </c>
      <c r="BK167" s="146">
        <f>ROUND(I167*H167,2)</f>
        <v>0</v>
      </c>
      <c r="BL167" s="18" t="s">
        <v>251</v>
      </c>
      <c r="BM167" s="145" t="s">
        <v>7495</v>
      </c>
    </row>
    <row r="168" spans="2:65" s="1" customFormat="1" ht="19.5">
      <c r="B168" s="34"/>
      <c r="D168" s="147" t="s">
        <v>253</v>
      </c>
      <c r="F168" s="148" t="s">
        <v>7496</v>
      </c>
      <c r="I168" s="149"/>
      <c r="L168" s="34"/>
      <c r="M168" s="150"/>
      <c r="T168" s="55"/>
      <c r="AT168" s="18" t="s">
        <v>253</v>
      </c>
      <c r="AU168" s="18" t="s">
        <v>21</v>
      </c>
    </row>
    <row r="169" spans="2:65" s="1" customFormat="1">
      <c r="B169" s="34"/>
      <c r="D169" s="151" t="s">
        <v>255</v>
      </c>
      <c r="F169" s="152" t="s">
        <v>7497</v>
      </c>
      <c r="I169" s="149"/>
      <c r="L169" s="34"/>
      <c r="M169" s="150"/>
      <c r="T169" s="55"/>
      <c r="AT169" s="18" t="s">
        <v>255</v>
      </c>
      <c r="AU169" s="18" t="s">
        <v>21</v>
      </c>
    </row>
    <row r="170" spans="2:65" s="12" customFormat="1">
      <c r="B170" s="153"/>
      <c r="D170" s="147" t="s">
        <v>262</v>
      </c>
      <c r="E170" s="154" t="s">
        <v>29</v>
      </c>
      <c r="F170" s="155" t="s">
        <v>7360</v>
      </c>
      <c r="H170" s="156">
        <v>108</v>
      </c>
      <c r="I170" s="157"/>
      <c r="L170" s="153"/>
      <c r="M170" s="158"/>
      <c r="T170" s="159"/>
      <c r="AT170" s="154" t="s">
        <v>262</v>
      </c>
      <c r="AU170" s="154" t="s">
        <v>21</v>
      </c>
      <c r="AV170" s="12" t="s">
        <v>21</v>
      </c>
      <c r="AW170" s="12" t="s">
        <v>36</v>
      </c>
      <c r="AX170" s="12" t="s">
        <v>83</v>
      </c>
      <c r="AY170" s="154" t="s">
        <v>244</v>
      </c>
    </row>
    <row r="171" spans="2:65" s="1" customFormat="1" ht="16.5" customHeight="1">
      <c r="B171" s="34"/>
      <c r="C171" s="134" t="s">
        <v>406</v>
      </c>
      <c r="D171" s="134" t="s">
        <v>246</v>
      </c>
      <c r="E171" s="135" t="s">
        <v>7498</v>
      </c>
      <c r="F171" s="136" t="s">
        <v>7499</v>
      </c>
      <c r="G171" s="137" t="s">
        <v>507</v>
      </c>
      <c r="H171" s="138">
        <v>47</v>
      </c>
      <c r="I171" s="139"/>
      <c r="J171" s="140">
        <f>ROUND(I171*H171,2)</f>
        <v>0</v>
      </c>
      <c r="K171" s="136" t="s">
        <v>250</v>
      </c>
      <c r="L171" s="34"/>
      <c r="M171" s="141" t="s">
        <v>29</v>
      </c>
      <c r="N171" s="142" t="s">
        <v>46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251</v>
      </c>
      <c r="AT171" s="145" t="s">
        <v>246</v>
      </c>
      <c r="AU171" s="145" t="s">
        <v>21</v>
      </c>
      <c r="AY171" s="18" t="s">
        <v>244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83</v>
      </c>
      <c r="BK171" s="146">
        <f>ROUND(I171*H171,2)</f>
        <v>0</v>
      </c>
      <c r="BL171" s="18" t="s">
        <v>251</v>
      </c>
      <c r="BM171" s="145" t="s">
        <v>7500</v>
      </c>
    </row>
    <row r="172" spans="2:65" s="1" customFormat="1" ht="19.5">
      <c r="B172" s="34"/>
      <c r="D172" s="147" t="s">
        <v>253</v>
      </c>
      <c r="F172" s="148" t="s">
        <v>7501</v>
      </c>
      <c r="I172" s="149"/>
      <c r="L172" s="34"/>
      <c r="M172" s="150"/>
      <c r="T172" s="55"/>
      <c r="AT172" s="18" t="s">
        <v>253</v>
      </c>
      <c r="AU172" s="18" t="s">
        <v>21</v>
      </c>
    </row>
    <row r="173" spans="2:65" s="1" customFormat="1">
      <c r="B173" s="34"/>
      <c r="D173" s="151" t="s">
        <v>255</v>
      </c>
      <c r="F173" s="152" t="s">
        <v>7502</v>
      </c>
      <c r="I173" s="149"/>
      <c r="L173" s="34"/>
      <c r="M173" s="150"/>
      <c r="T173" s="55"/>
      <c r="AT173" s="18" t="s">
        <v>255</v>
      </c>
      <c r="AU173" s="18" t="s">
        <v>21</v>
      </c>
    </row>
    <row r="174" spans="2:65" s="12" customFormat="1">
      <c r="B174" s="153"/>
      <c r="D174" s="147" t="s">
        <v>262</v>
      </c>
      <c r="E174" s="154" t="s">
        <v>29</v>
      </c>
      <c r="F174" s="155" t="s">
        <v>7361</v>
      </c>
      <c r="H174" s="156">
        <v>47</v>
      </c>
      <c r="I174" s="157"/>
      <c r="L174" s="153"/>
      <c r="M174" s="158"/>
      <c r="T174" s="159"/>
      <c r="AT174" s="154" t="s">
        <v>262</v>
      </c>
      <c r="AU174" s="154" t="s">
        <v>21</v>
      </c>
      <c r="AV174" s="12" t="s">
        <v>21</v>
      </c>
      <c r="AW174" s="12" t="s">
        <v>36</v>
      </c>
      <c r="AX174" s="12" t="s">
        <v>83</v>
      </c>
      <c r="AY174" s="154" t="s">
        <v>244</v>
      </c>
    </row>
    <row r="175" spans="2:65" s="1" customFormat="1" ht="16.5" customHeight="1">
      <c r="B175" s="34"/>
      <c r="C175" s="134" t="s">
        <v>413</v>
      </c>
      <c r="D175" s="134" t="s">
        <v>246</v>
      </c>
      <c r="E175" s="135" t="s">
        <v>7503</v>
      </c>
      <c r="F175" s="136" t="s">
        <v>7504</v>
      </c>
      <c r="G175" s="137" t="s">
        <v>507</v>
      </c>
      <c r="H175" s="138">
        <v>16</v>
      </c>
      <c r="I175" s="139"/>
      <c r="J175" s="140">
        <f>ROUND(I175*H175,2)</f>
        <v>0</v>
      </c>
      <c r="K175" s="136" t="s">
        <v>250</v>
      </c>
      <c r="L175" s="34"/>
      <c r="M175" s="141" t="s">
        <v>29</v>
      </c>
      <c r="N175" s="142" t="s">
        <v>46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251</v>
      </c>
      <c r="AT175" s="145" t="s">
        <v>246</v>
      </c>
      <c r="AU175" s="145" t="s">
        <v>21</v>
      </c>
      <c r="AY175" s="18" t="s">
        <v>244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83</v>
      </c>
      <c r="BK175" s="146">
        <f>ROUND(I175*H175,2)</f>
        <v>0</v>
      </c>
      <c r="BL175" s="18" t="s">
        <v>251</v>
      </c>
      <c r="BM175" s="145" t="s">
        <v>7505</v>
      </c>
    </row>
    <row r="176" spans="2:65" s="1" customFormat="1" ht="19.5">
      <c r="B176" s="34"/>
      <c r="D176" s="147" t="s">
        <v>253</v>
      </c>
      <c r="F176" s="148" t="s">
        <v>7506</v>
      </c>
      <c r="I176" s="149"/>
      <c r="L176" s="34"/>
      <c r="M176" s="150"/>
      <c r="T176" s="55"/>
      <c r="AT176" s="18" t="s">
        <v>253</v>
      </c>
      <c r="AU176" s="18" t="s">
        <v>21</v>
      </c>
    </row>
    <row r="177" spans="2:65" s="1" customFormat="1">
      <c r="B177" s="34"/>
      <c r="D177" s="151" t="s">
        <v>255</v>
      </c>
      <c r="F177" s="152" t="s">
        <v>7507</v>
      </c>
      <c r="I177" s="149"/>
      <c r="L177" s="34"/>
      <c r="M177" s="150"/>
      <c r="T177" s="55"/>
      <c r="AT177" s="18" t="s">
        <v>255</v>
      </c>
      <c r="AU177" s="18" t="s">
        <v>21</v>
      </c>
    </row>
    <row r="178" spans="2:65" s="12" customFormat="1">
      <c r="B178" s="153"/>
      <c r="D178" s="147" t="s">
        <v>262</v>
      </c>
      <c r="E178" s="154" t="s">
        <v>29</v>
      </c>
      <c r="F178" s="155" t="s">
        <v>7356</v>
      </c>
      <c r="H178" s="156">
        <v>16</v>
      </c>
      <c r="I178" s="157"/>
      <c r="L178" s="153"/>
      <c r="M178" s="158"/>
      <c r="T178" s="159"/>
      <c r="AT178" s="154" t="s">
        <v>262</v>
      </c>
      <c r="AU178" s="154" t="s">
        <v>21</v>
      </c>
      <c r="AV178" s="12" t="s">
        <v>21</v>
      </c>
      <c r="AW178" s="12" t="s">
        <v>36</v>
      </c>
      <c r="AX178" s="12" t="s">
        <v>83</v>
      </c>
      <c r="AY178" s="154" t="s">
        <v>244</v>
      </c>
    </row>
    <row r="179" spans="2:65" s="1" customFormat="1" ht="16.5" customHeight="1">
      <c r="B179" s="34"/>
      <c r="C179" s="134" t="s">
        <v>421</v>
      </c>
      <c r="D179" s="134" t="s">
        <v>246</v>
      </c>
      <c r="E179" s="135" t="s">
        <v>7508</v>
      </c>
      <c r="F179" s="136" t="s">
        <v>7509</v>
      </c>
      <c r="G179" s="137" t="s">
        <v>507</v>
      </c>
      <c r="H179" s="138">
        <v>3</v>
      </c>
      <c r="I179" s="139"/>
      <c r="J179" s="140">
        <f>ROUND(I179*H179,2)</f>
        <v>0</v>
      </c>
      <c r="K179" s="136" t="s">
        <v>250</v>
      </c>
      <c r="L179" s="34"/>
      <c r="M179" s="141" t="s">
        <v>29</v>
      </c>
      <c r="N179" s="142" t="s">
        <v>46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251</v>
      </c>
      <c r="AT179" s="145" t="s">
        <v>246</v>
      </c>
      <c r="AU179" s="145" t="s">
        <v>21</v>
      </c>
      <c r="AY179" s="18" t="s">
        <v>244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83</v>
      </c>
      <c r="BK179" s="146">
        <f>ROUND(I179*H179,2)</f>
        <v>0</v>
      </c>
      <c r="BL179" s="18" t="s">
        <v>251</v>
      </c>
      <c r="BM179" s="145" t="s">
        <v>7510</v>
      </c>
    </row>
    <row r="180" spans="2:65" s="1" customFormat="1" ht="19.5">
      <c r="B180" s="34"/>
      <c r="D180" s="147" t="s">
        <v>253</v>
      </c>
      <c r="F180" s="148" t="s">
        <v>7511</v>
      </c>
      <c r="I180" s="149"/>
      <c r="L180" s="34"/>
      <c r="M180" s="150"/>
      <c r="T180" s="55"/>
      <c r="AT180" s="18" t="s">
        <v>253</v>
      </c>
      <c r="AU180" s="18" t="s">
        <v>21</v>
      </c>
    </row>
    <row r="181" spans="2:65" s="1" customFormat="1">
      <c r="B181" s="34"/>
      <c r="D181" s="151" t="s">
        <v>255</v>
      </c>
      <c r="F181" s="152" t="s">
        <v>7512</v>
      </c>
      <c r="I181" s="149"/>
      <c r="L181" s="34"/>
      <c r="M181" s="150"/>
      <c r="T181" s="55"/>
      <c r="AT181" s="18" t="s">
        <v>255</v>
      </c>
      <c r="AU181" s="18" t="s">
        <v>21</v>
      </c>
    </row>
    <row r="182" spans="2:65" s="12" customFormat="1">
      <c r="B182" s="153"/>
      <c r="D182" s="147" t="s">
        <v>262</v>
      </c>
      <c r="E182" s="154" t="s">
        <v>29</v>
      </c>
      <c r="F182" s="155" t="s">
        <v>7362</v>
      </c>
      <c r="H182" s="156">
        <v>3</v>
      </c>
      <c r="I182" s="157"/>
      <c r="L182" s="153"/>
      <c r="M182" s="158"/>
      <c r="T182" s="159"/>
      <c r="AT182" s="154" t="s">
        <v>262</v>
      </c>
      <c r="AU182" s="154" t="s">
        <v>21</v>
      </c>
      <c r="AV182" s="12" t="s">
        <v>21</v>
      </c>
      <c r="AW182" s="12" t="s">
        <v>36</v>
      </c>
      <c r="AX182" s="12" t="s">
        <v>83</v>
      </c>
      <c r="AY182" s="154" t="s">
        <v>244</v>
      </c>
    </row>
    <row r="183" spans="2:65" s="1" customFormat="1" ht="16.5" customHeight="1">
      <c r="B183" s="34"/>
      <c r="C183" s="134" t="s">
        <v>427</v>
      </c>
      <c r="D183" s="134" t="s">
        <v>246</v>
      </c>
      <c r="E183" s="135" t="s">
        <v>7513</v>
      </c>
      <c r="F183" s="136" t="s">
        <v>7514</v>
      </c>
      <c r="G183" s="137" t="s">
        <v>507</v>
      </c>
      <c r="H183" s="138">
        <v>167</v>
      </c>
      <c r="I183" s="139"/>
      <c r="J183" s="140">
        <f>ROUND(I183*H183,2)</f>
        <v>0</v>
      </c>
      <c r="K183" s="136" t="s">
        <v>250</v>
      </c>
      <c r="L183" s="34"/>
      <c r="M183" s="141" t="s">
        <v>29</v>
      </c>
      <c r="N183" s="142" t="s">
        <v>46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251</v>
      </c>
      <c r="AT183" s="145" t="s">
        <v>246</v>
      </c>
      <c r="AU183" s="145" t="s">
        <v>21</v>
      </c>
      <c r="AY183" s="18" t="s">
        <v>244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83</v>
      </c>
      <c r="BK183" s="146">
        <f>ROUND(I183*H183,2)</f>
        <v>0</v>
      </c>
      <c r="BL183" s="18" t="s">
        <v>251</v>
      </c>
      <c r="BM183" s="145" t="s">
        <v>7515</v>
      </c>
    </row>
    <row r="184" spans="2:65" s="1" customFormat="1" ht="19.5">
      <c r="B184" s="34"/>
      <c r="D184" s="147" t="s">
        <v>253</v>
      </c>
      <c r="F184" s="148" t="s">
        <v>7516</v>
      </c>
      <c r="I184" s="149"/>
      <c r="L184" s="34"/>
      <c r="M184" s="150"/>
      <c r="T184" s="55"/>
      <c r="AT184" s="18" t="s">
        <v>253</v>
      </c>
      <c r="AU184" s="18" t="s">
        <v>21</v>
      </c>
    </row>
    <row r="185" spans="2:65" s="1" customFormat="1">
      <c r="B185" s="34"/>
      <c r="D185" s="151" t="s">
        <v>255</v>
      </c>
      <c r="F185" s="152" t="s">
        <v>7517</v>
      </c>
      <c r="I185" s="149"/>
      <c r="L185" s="34"/>
      <c r="M185" s="150"/>
      <c r="T185" s="55"/>
      <c r="AT185" s="18" t="s">
        <v>255</v>
      </c>
      <c r="AU185" s="18" t="s">
        <v>21</v>
      </c>
    </row>
    <row r="186" spans="2:65" s="12" customFormat="1">
      <c r="B186" s="153"/>
      <c r="D186" s="147" t="s">
        <v>262</v>
      </c>
      <c r="E186" s="154" t="s">
        <v>29</v>
      </c>
      <c r="F186" s="155" t="s">
        <v>7350</v>
      </c>
      <c r="H186" s="156">
        <v>167</v>
      </c>
      <c r="I186" s="157"/>
      <c r="L186" s="153"/>
      <c r="M186" s="158"/>
      <c r="T186" s="159"/>
      <c r="AT186" s="154" t="s">
        <v>262</v>
      </c>
      <c r="AU186" s="154" t="s">
        <v>21</v>
      </c>
      <c r="AV186" s="12" t="s">
        <v>21</v>
      </c>
      <c r="AW186" s="12" t="s">
        <v>36</v>
      </c>
      <c r="AX186" s="12" t="s">
        <v>83</v>
      </c>
      <c r="AY186" s="154" t="s">
        <v>244</v>
      </c>
    </row>
    <row r="187" spans="2:65" s="1" customFormat="1" ht="16.5" customHeight="1">
      <c r="B187" s="34"/>
      <c r="C187" s="134" t="s">
        <v>434</v>
      </c>
      <c r="D187" s="134" t="s">
        <v>246</v>
      </c>
      <c r="E187" s="135" t="s">
        <v>7518</v>
      </c>
      <c r="F187" s="136" t="s">
        <v>7519</v>
      </c>
      <c r="G187" s="137" t="s">
        <v>507</v>
      </c>
      <c r="H187" s="138">
        <v>52</v>
      </c>
      <c r="I187" s="139"/>
      <c r="J187" s="140">
        <f>ROUND(I187*H187,2)</f>
        <v>0</v>
      </c>
      <c r="K187" s="136" t="s">
        <v>250</v>
      </c>
      <c r="L187" s="34"/>
      <c r="M187" s="141" t="s">
        <v>29</v>
      </c>
      <c r="N187" s="142" t="s">
        <v>46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251</v>
      </c>
      <c r="AT187" s="145" t="s">
        <v>246</v>
      </c>
      <c r="AU187" s="145" t="s">
        <v>21</v>
      </c>
      <c r="AY187" s="18" t="s">
        <v>244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83</v>
      </c>
      <c r="BK187" s="146">
        <f>ROUND(I187*H187,2)</f>
        <v>0</v>
      </c>
      <c r="BL187" s="18" t="s">
        <v>251</v>
      </c>
      <c r="BM187" s="145" t="s">
        <v>7520</v>
      </c>
    </row>
    <row r="188" spans="2:65" s="1" customFormat="1" ht="19.5">
      <c r="B188" s="34"/>
      <c r="D188" s="147" t="s">
        <v>253</v>
      </c>
      <c r="F188" s="148" t="s">
        <v>7521</v>
      </c>
      <c r="I188" s="149"/>
      <c r="L188" s="34"/>
      <c r="M188" s="150"/>
      <c r="T188" s="55"/>
      <c r="AT188" s="18" t="s">
        <v>253</v>
      </c>
      <c r="AU188" s="18" t="s">
        <v>21</v>
      </c>
    </row>
    <row r="189" spans="2:65" s="1" customFormat="1">
      <c r="B189" s="34"/>
      <c r="D189" s="151" t="s">
        <v>255</v>
      </c>
      <c r="F189" s="152" t="s">
        <v>7522</v>
      </c>
      <c r="I189" s="149"/>
      <c r="L189" s="34"/>
      <c r="M189" s="150"/>
      <c r="T189" s="55"/>
      <c r="AT189" s="18" t="s">
        <v>255</v>
      </c>
      <c r="AU189" s="18" t="s">
        <v>21</v>
      </c>
    </row>
    <row r="190" spans="2:65" s="12" customFormat="1">
      <c r="B190" s="153"/>
      <c r="D190" s="147" t="s">
        <v>262</v>
      </c>
      <c r="E190" s="154" t="s">
        <v>29</v>
      </c>
      <c r="F190" s="155" t="s">
        <v>7352</v>
      </c>
      <c r="H190" s="156">
        <v>52</v>
      </c>
      <c r="I190" s="157"/>
      <c r="L190" s="153"/>
      <c r="M190" s="158"/>
      <c r="T190" s="159"/>
      <c r="AT190" s="154" t="s">
        <v>262</v>
      </c>
      <c r="AU190" s="154" t="s">
        <v>21</v>
      </c>
      <c r="AV190" s="12" t="s">
        <v>21</v>
      </c>
      <c r="AW190" s="12" t="s">
        <v>36</v>
      </c>
      <c r="AX190" s="12" t="s">
        <v>83</v>
      </c>
      <c r="AY190" s="154" t="s">
        <v>244</v>
      </c>
    </row>
    <row r="191" spans="2:65" s="1" customFormat="1" ht="16.5" customHeight="1">
      <c r="B191" s="34"/>
      <c r="C191" s="134" t="s">
        <v>441</v>
      </c>
      <c r="D191" s="134" t="s">
        <v>246</v>
      </c>
      <c r="E191" s="135" t="s">
        <v>7523</v>
      </c>
      <c r="F191" s="136" t="s">
        <v>7524</v>
      </c>
      <c r="G191" s="137" t="s">
        <v>507</v>
      </c>
      <c r="H191" s="138">
        <v>7</v>
      </c>
      <c r="I191" s="139"/>
      <c r="J191" s="140">
        <f>ROUND(I191*H191,2)</f>
        <v>0</v>
      </c>
      <c r="K191" s="136" t="s">
        <v>250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7525</v>
      </c>
    </row>
    <row r="192" spans="2:65" s="1" customFormat="1" ht="19.5">
      <c r="B192" s="34"/>
      <c r="D192" s="147" t="s">
        <v>253</v>
      </c>
      <c r="F192" s="148" t="s">
        <v>7526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>
      <c r="B193" s="34"/>
      <c r="D193" s="151" t="s">
        <v>255</v>
      </c>
      <c r="F193" s="152" t="s">
        <v>7527</v>
      </c>
      <c r="I193" s="149"/>
      <c r="L193" s="34"/>
      <c r="M193" s="150"/>
      <c r="T193" s="55"/>
      <c r="AT193" s="18" t="s">
        <v>255</v>
      </c>
      <c r="AU193" s="18" t="s">
        <v>21</v>
      </c>
    </row>
    <row r="194" spans="2:65" s="12" customFormat="1">
      <c r="B194" s="153"/>
      <c r="D194" s="147" t="s">
        <v>262</v>
      </c>
      <c r="E194" s="154" t="s">
        <v>29</v>
      </c>
      <c r="F194" s="155" t="s">
        <v>7353</v>
      </c>
      <c r="H194" s="156">
        <v>7</v>
      </c>
      <c r="I194" s="157"/>
      <c r="L194" s="153"/>
      <c r="M194" s="158"/>
      <c r="T194" s="159"/>
      <c r="AT194" s="154" t="s">
        <v>262</v>
      </c>
      <c r="AU194" s="154" t="s">
        <v>21</v>
      </c>
      <c r="AV194" s="12" t="s">
        <v>21</v>
      </c>
      <c r="AW194" s="12" t="s">
        <v>36</v>
      </c>
      <c r="AX194" s="12" t="s">
        <v>83</v>
      </c>
      <c r="AY194" s="154" t="s">
        <v>244</v>
      </c>
    </row>
    <row r="195" spans="2:65" s="1" customFormat="1" ht="16.5" customHeight="1">
      <c r="B195" s="34"/>
      <c r="C195" s="134" t="s">
        <v>448</v>
      </c>
      <c r="D195" s="134" t="s">
        <v>246</v>
      </c>
      <c r="E195" s="135" t="s">
        <v>7528</v>
      </c>
      <c r="F195" s="136" t="s">
        <v>7529</v>
      </c>
      <c r="G195" s="137" t="s">
        <v>507</v>
      </c>
      <c r="H195" s="138">
        <v>3</v>
      </c>
      <c r="I195" s="139"/>
      <c r="J195" s="140">
        <f>ROUND(I195*H195,2)</f>
        <v>0</v>
      </c>
      <c r="K195" s="136" t="s">
        <v>250</v>
      </c>
      <c r="L195" s="34"/>
      <c r="M195" s="141" t="s">
        <v>29</v>
      </c>
      <c r="N195" s="142" t="s">
        <v>46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251</v>
      </c>
      <c r="AT195" s="145" t="s">
        <v>246</v>
      </c>
      <c r="AU195" s="145" t="s">
        <v>21</v>
      </c>
      <c r="AY195" s="18" t="s">
        <v>244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83</v>
      </c>
      <c r="BK195" s="146">
        <f>ROUND(I195*H195,2)</f>
        <v>0</v>
      </c>
      <c r="BL195" s="18" t="s">
        <v>251</v>
      </c>
      <c r="BM195" s="145" t="s">
        <v>7530</v>
      </c>
    </row>
    <row r="196" spans="2:65" s="1" customFormat="1" ht="19.5">
      <c r="B196" s="34"/>
      <c r="D196" s="147" t="s">
        <v>253</v>
      </c>
      <c r="F196" s="148" t="s">
        <v>7531</v>
      </c>
      <c r="I196" s="149"/>
      <c r="L196" s="34"/>
      <c r="M196" s="150"/>
      <c r="T196" s="55"/>
      <c r="AT196" s="18" t="s">
        <v>253</v>
      </c>
      <c r="AU196" s="18" t="s">
        <v>21</v>
      </c>
    </row>
    <row r="197" spans="2:65" s="1" customFormat="1">
      <c r="B197" s="34"/>
      <c r="D197" s="151" t="s">
        <v>255</v>
      </c>
      <c r="F197" s="152" t="s">
        <v>7532</v>
      </c>
      <c r="I197" s="149"/>
      <c r="L197" s="34"/>
      <c r="M197" s="150"/>
      <c r="T197" s="55"/>
      <c r="AT197" s="18" t="s">
        <v>255</v>
      </c>
      <c r="AU197" s="18" t="s">
        <v>21</v>
      </c>
    </row>
    <row r="198" spans="2:65" s="12" customFormat="1">
      <c r="B198" s="153"/>
      <c r="D198" s="147" t="s">
        <v>262</v>
      </c>
      <c r="E198" s="154" t="s">
        <v>29</v>
      </c>
      <c r="F198" s="155" t="s">
        <v>7354</v>
      </c>
      <c r="H198" s="156">
        <v>3</v>
      </c>
      <c r="I198" s="157"/>
      <c r="L198" s="153"/>
      <c r="M198" s="158"/>
      <c r="T198" s="159"/>
      <c r="AT198" s="154" t="s">
        <v>262</v>
      </c>
      <c r="AU198" s="154" t="s">
        <v>21</v>
      </c>
      <c r="AV198" s="12" t="s">
        <v>21</v>
      </c>
      <c r="AW198" s="12" t="s">
        <v>36</v>
      </c>
      <c r="AX198" s="12" t="s">
        <v>83</v>
      </c>
      <c r="AY198" s="154" t="s">
        <v>244</v>
      </c>
    </row>
    <row r="199" spans="2:65" s="1" customFormat="1" ht="16.5" customHeight="1">
      <c r="B199" s="34"/>
      <c r="C199" s="134" t="s">
        <v>455</v>
      </c>
      <c r="D199" s="134" t="s">
        <v>246</v>
      </c>
      <c r="E199" s="135" t="s">
        <v>7533</v>
      </c>
      <c r="F199" s="136" t="s">
        <v>7534</v>
      </c>
      <c r="G199" s="137" t="s">
        <v>507</v>
      </c>
      <c r="H199" s="138">
        <v>1</v>
      </c>
      <c r="I199" s="139"/>
      <c r="J199" s="140">
        <f>ROUND(I199*H199,2)</f>
        <v>0</v>
      </c>
      <c r="K199" s="136" t="s">
        <v>250</v>
      </c>
      <c r="L199" s="34"/>
      <c r="M199" s="141" t="s">
        <v>29</v>
      </c>
      <c r="N199" s="142" t="s">
        <v>46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251</v>
      </c>
      <c r="AT199" s="145" t="s">
        <v>246</v>
      </c>
      <c r="AU199" s="145" t="s">
        <v>21</v>
      </c>
      <c r="AY199" s="18" t="s">
        <v>244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83</v>
      </c>
      <c r="BK199" s="146">
        <f>ROUND(I199*H199,2)</f>
        <v>0</v>
      </c>
      <c r="BL199" s="18" t="s">
        <v>251</v>
      </c>
      <c r="BM199" s="145" t="s">
        <v>7535</v>
      </c>
    </row>
    <row r="200" spans="2:65" s="1" customFormat="1" ht="19.5">
      <c r="B200" s="34"/>
      <c r="D200" s="147" t="s">
        <v>253</v>
      </c>
      <c r="F200" s="148" t="s">
        <v>7536</v>
      </c>
      <c r="I200" s="149"/>
      <c r="L200" s="34"/>
      <c r="M200" s="150"/>
      <c r="T200" s="55"/>
      <c r="AT200" s="18" t="s">
        <v>253</v>
      </c>
      <c r="AU200" s="18" t="s">
        <v>21</v>
      </c>
    </row>
    <row r="201" spans="2:65" s="1" customFormat="1">
      <c r="B201" s="34"/>
      <c r="D201" s="151" t="s">
        <v>255</v>
      </c>
      <c r="F201" s="152" t="s">
        <v>7537</v>
      </c>
      <c r="I201" s="149"/>
      <c r="L201" s="34"/>
      <c r="M201" s="150"/>
      <c r="T201" s="55"/>
      <c r="AT201" s="18" t="s">
        <v>255</v>
      </c>
      <c r="AU201" s="18" t="s">
        <v>21</v>
      </c>
    </row>
    <row r="202" spans="2:65" s="12" customFormat="1">
      <c r="B202" s="153"/>
      <c r="D202" s="147" t="s">
        <v>262</v>
      </c>
      <c r="E202" s="154" t="s">
        <v>29</v>
      </c>
      <c r="F202" s="155" t="s">
        <v>7355</v>
      </c>
      <c r="H202" s="156">
        <v>1</v>
      </c>
      <c r="I202" s="157"/>
      <c r="L202" s="153"/>
      <c r="M202" s="158"/>
      <c r="T202" s="159"/>
      <c r="AT202" s="154" t="s">
        <v>262</v>
      </c>
      <c r="AU202" s="154" t="s">
        <v>21</v>
      </c>
      <c r="AV202" s="12" t="s">
        <v>21</v>
      </c>
      <c r="AW202" s="12" t="s">
        <v>36</v>
      </c>
      <c r="AX202" s="12" t="s">
        <v>83</v>
      </c>
      <c r="AY202" s="154" t="s">
        <v>244</v>
      </c>
    </row>
    <row r="203" spans="2:65" s="1" customFormat="1" ht="16.5" customHeight="1">
      <c r="B203" s="34"/>
      <c r="C203" s="134" t="s">
        <v>461</v>
      </c>
      <c r="D203" s="134" t="s">
        <v>246</v>
      </c>
      <c r="E203" s="135" t="s">
        <v>7538</v>
      </c>
      <c r="F203" s="136" t="s">
        <v>7539</v>
      </c>
      <c r="G203" s="137" t="s">
        <v>507</v>
      </c>
      <c r="H203" s="138">
        <v>939</v>
      </c>
      <c r="I203" s="139"/>
      <c r="J203" s="140">
        <f>ROUND(I203*H203,2)</f>
        <v>0</v>
      </c>
      <c r="K203" s="136" t="s">
        <v>250</v>
      </c>
      <c r="L203" s="34"/>
      <c r="M203" s="141" t="s">
        <v>29</v>
      </c>
      <c r="N203" s="142" t="s">
        <v>46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251</v>
      </c>
      <c r="AT203" s="145" t="s">
        <v>246</v>
      </c>
      <c r="AU203" s="145" t="s">
        <v>21</v>
      </c>
      <c r="AY203" s="18" t="s">
        <v>244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83</v>
      </c>
      <c r="BK203" s="146">
        <f>ROUND(I203*H203,2)</f>
        <v>0</v>
      </c>
      <c r="BL203" s="18" t="s">
        <v>251</v>
      </c>
      <c r="BM203" s="145" t="s">
        <v>7540</v>
      </c>
    </row>
    <row r="204" spans="2:65" s="1" customFormat="1" ht="19.5">
      <c r="B204" s="34"/>
      <c r="D204" s="147" t="s">
        <v>253</v>
      </c>
      <c r="F204" s="148" t="s">
        <v>7541</v>
      </c>
      <c r="I204" s="149"/>
      <c r="L204" s="34"/>
      <c r="M204" s="150"/>
      <c r="T204" s="55"/>
      <c r="AT204" s="18" t="s">
        <v>253</v>
      </c>
      <c r="AU204" s="18" t="s">
        <v>21</v>
      </c>
    </row>
    <row r="205" spans="2:65" s="1" customFormat="1">
      <c r="B205" s="34"/>
      <c r="D205" s="151" t="s">
        <v>255</v>
      </c>
      <c r="F205" s="152" t="s">
        <v>7542</v>
      </c>
      <c r="I205" s="149"/>
      <c r="L205" s="34"/>
      <c r="M205" s="150"/>
      <c r="T205" s="55"/>
      <c r="AT205" s="18" t="s">
        <v>255</v>
      </c>
      <c r="AU205" s="18" t="s">
        <v>21</v>
      </c>
    </row>
    <row r="206" spans="2:65" s="12" customFormat="1">
      <c r="B206" s="153"/>
      <c r="D206" s="147" t="s">
        <v>262</v>
      </c>
      <c r="E206" s="154" t="s">
        <v>29</v>
      </c>
      <c r="F206" s="155" t="s">
        <v>7363</v>
      </c>
      <c r="H206" s="156">
        <v>939</v>
      </c>
      <c r="I206" s="157"/>
      <c r="L206" s="153"/>
      <c r="M206" s="158"/>
      <c r="T206" s="159"/>
      <c r="AT206" s="154" t="s">
        <v>262</v>
      </c>
      <c r="AU206" s="154" t="s">
        <v>21</v>
      </c>
      <c r="AV206" s="12" t="s">
        <v>21</v>
      </c>
      <c r="AW206" s="12" t="s">
        <v>36</v>
      </c>
      <c r="AX206" s="12" t="s">
        <v>83</v>
      </c>
      <c r="AY206" s="154" t="s">
        <v>244</v>
      </c>
    </row>
    <row r="207" spans="2:65" s="1" customFormat="1" ht="16.5" customHeight="1">
      <c r="B207" s="34"/>
      <c r="C207" s="134" t="s">
        <v>468</v>
      </c>
      <c r="D207" s="134" t="s">
        <v>246</v>
      </c>
      <c r="E207" s="135" t="s">
        <v>7543</v>
      </c>
      <c r="F207" s="136" t="s">
        <v>7544</v>
      </c>
      <c r="G207" s="137" t="s">
        <v>507</v>
      </c>
      <c r="H207" s="138">
        <v>349</v>
      </c>
      <c r="I207" s="139"/>
      <c r="J207" s="140">
        <f>ROUND(I207*H207,2)</f>
        <v>0</v>
      </c>
      <c r="K207" s="136" t="s">
        <v>250</v>
      </c>
      <c r="L207" s="34"/>
      <c r="M207" s="141" t="s">
        <v>29</v>
      </c>
      <c r="N207" s="142" t="s">
        <v>46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251</v>
      </c>
      <c r="AT207" s="145" t="s">
        <v>246</v>
      </c>
      <c r="AU207" s="145" t="s">
        <v>21</v>
      </c>
      <c r="AY207" s="18" t="s">
        <v>244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83</v>
      </c>
      <c r="BK207" s="146">
        <f>ROUND(I207*H207,2)</f>
        <v>0</v>
      </c>
      <c r="BL207" s="18" t="s">
        <v>251</v>
      </c>
      <c r="BM207" s="145" t="s">
        <v>7545</v>
      </c>
    </row>
    <row r="208" spans="2:65" s="1" customFormat="1" ht="19.5">
      <c r="B208" s="34"/>
      <c r="D208" s="147" t="s">
        <v>253</v>
      </c>
      <c r="F208" s="148" t="s">
        <v>7546</v>
      </c>
      <c r="I208" s="149"/>
      <c r="L208" s="34"/>
      <c r="M208" s="150"/>
      <c r="T208" s="55"/>
      <c r="AT208" s="18" t="s">
        <v>253</v>
      </c>
      <c r="AU208" s="18" t="s">
        <v>21</v>
      </c>
    </row>
    <row r="209" spans="2:65" s="1" customFormat="1">
      <c r="B209" s="34"/>
      <c r="D209" s="151" t="s">
        <v>255</v>
      </c>
      <c r="F209" s="152" t="s">
        <v>7547</v>
      </c>
      <c r="I209" s="149"/>
      <c r="L209" s="34"/>
      <c r="M209" s="150"/>
      <c r="T209" s="55"/>
      <c r="AT209" s="18" t="s">
        <v>255</v>
      </c>
      <c r="AU209" s="18" t="s">
        <v>21</v>
      </c>
    </row>
    <row r="210" spans="2:65" s="12" customFormat="1">
      <c r="B210" s="153"/>
      <c r="D210" s="147" t="s">
        <v>262</v>
      </c>
      <c r="E210" s="154" t="s">
        <v>29</v>
      </c>
      <c r="F210" s="155" t="s">
        <v>7357</v>
      </c>
      <c r="H210" s="156">
        <v>349</v>
      </c>
      <c r="I210" s="157"/>
      <c r="L210" s="153"/>
      <c r="M210" s="158"/>
      <c r="T210" s="159"/>
      <c r="AT210" s="154" t="s">
        <v>262</v>
      </c>
      <c r="AU210" s="154" t="s">
        <v>21</v>
      </c>
      <c r="AV210" s="12" t="s">
        <v>21</v>
      </c>
      <c r="AW210" s="12" t="s">
        <v>36</v>
      </c>
      <c r="AX210" s="12" t="s">
        <v>83</v>
      </c>
      <c r="AY210" s="154" t="s">
        <v>244</v>
      </c>
    </row>
    <row r="211" spans="2:65" s="1" customFormat="1" ht="16.5" customHeight="1">
      <c r="B211" s="34"/>
      <c r="C211" s="134" t="s">
        <v>476</v>
      </c>
      <c r="D211" s="134" t="s">
        <v>246</v>
      </c>
      <c r="E211" s="135" t="s">
        <v>7548</v>
      </c>
      <c r="F211" s="136" t="s">
        <v>7549</v>
      </c>
      <c r="G211" s="137" t="s">
        <v>507</v>
      </c>
      <c r="H211" s="138">
        <v>108</v>
      </c>
      <c r="I211" s="139"/>
      <c r="J211" s="140">
        <f>ROUND(I211*H211,2)</f>
        <v>0</v>
      </c>
      <c r="K211" s="136" t="s">
        <v>250</v>
      </c>
      <c r="L211" s="34"/>
      <c r="M211" s="141" t="s">
        <v>29</v>
      </c>
      <c r="N211" s="142" t="s">
        <v>46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251</v>
      </c>
      <c r="AT211" s="145" t="s">
        <v>246</v>
      </c>
      <c r="AU211" s="145" t="s">
        <v>21</v>
      </c>
      <c r="AY211" s="18" t="s">
        <v>244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83</v>
      </c>
      <c r="BK211" s="146">
        <f>ROUND(I211*H211,2)</f>
        <v>0</v>
      </c>
      <c r="BL211" s="18" t="s">
        <v>251</v>
      </c>
      <c r="BM211" s="145" t="s">
        <v>7550</v>
      </c>
    </row>
    <row r="212" spans="2:65" s="1" customFormat="1" ht="19.5">
      <c r="B212" s="34"/>
      <c r="D212" s="147" t="s">
        <v>253</v>
      </c>
      <c r="F212" s="148" t="s">
        <v>7551</v>
      </c>
      <c r="I212" s="149"/>
      <c r="L212" s="34"/>
      <c r="M212" s="150"/>
      <c r="T212" s="55"/>
      <c r="AT212" s="18" t="s">
        <v>253</v>
      </c>
      <c r="AU212" s="18" t="s">
        <v>21</v>
      </c>
    </row>
    <row r="213" spans="2:65" s="1" customFormat="1">
      <c r="B213" s="34"/>
      <c r="D213" s="151" t="s">
        <v>255</v>
      </c>
      <c r="F213" s="152" t="s">
        <v>7552</v>
      </c>
      <c r="I213" s="149"/>
      <c r="L213" s="34"/>
      <c r="M213" s="150"/>
      <c r="T213" s="55"/>
      <c r="AT213" s="18" t="s">
        <v>255</v>
      </c>
      <c r="AU213" s="18" t="s">
        <v>21</v>
      </c>
    </row>
    <row r="214" spans="2:65" s="12" customFormat="1">
      <c r="B214" s="153"/>
      <c r="D214" s="147" t="s">
        <v>262</v>
      </c>
      <c r="E214" s="154" t="s">
        <v>29</v>
      </c>
      <c r="F214" s="155" t="s">
        <v>7360</v>
      </c>
      <c r="H214" s="156">
        <v>108</v>
      </c>
      <c r="I214" s="157"/>
      <c r="L214" s="153"/>
      <c r="M214" s="158"/>
      <c r="T214" s="159"/>
      <c r="AT214" s="154" t="s">
        <v>262</v>
      </c>
      <c r="AU214" s="154" t="s">
        <v>21</v>
      </c>
      <c r="AV214" s="12" t="s">
        <v>21</v>
      </c>
      <c r="AW214" s="12" t="s">
        <v>36</v>
      </c>
      <c r="AX214" s="12" t="s">
        <v>83</v>
      </c>
      <c r="AY214" s="154" t="s">
        <v>244</v>
      </c>
    </row>
    <row r="215" spans="2:65" s="1" customFormat="1" ht="16.5" customHeight="1">
      <c r="B215" s="34"/>
      <c r="C215" s="134" t="s">
        <v>483</v>
      </c>
      <c r="D215" s="134" t="s">
        <v>246</v>
      </c>
      <c r="E215" s="135" t="s">
        <v>7553</v>
      </c>
      <c r="F215" s="136" t="s">
        <v>7554</v>
      </c>
      <c r="G215" s="137" t="s">
        <v>507</v>
      </c>
      <c r="H215" s="138">
        <v>47</v>
      </c>
      <c r="I215" s="139"/>
      <c r="J215" s="140">
        <f>ROUND(I215*H215,2)</f>
        <v>0</v>
      </c>
      <c r="K215" s="136" t="s">
        <v>250</v>
      </c>
      <c r="L215" s="34"/>
      <c r="M215" s="141" t="s">
        <v>29</v>
      </c>
      <c r="N215" s="142" t="s">
        <v>46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251</v>
      </c>
      <c r="AT215" s="145" t="s">
        <v>246</v>
      </c>
      <c r="AU215" s="145" t="s">
        <v>21</v>
      </c>
      <c r="AY215" s="18" t="s">
        <v>244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83</v>
      </c>
      <c r="BK215" s="146">
        <f>ROUND(I215*H215,2)</f>
        <v>0</v>
      </c>
      <c r="BL215" s="18" t="s">
        <v>251</v>
      </c>
      <c r="BM215" s="145" t="s">
        <v>7555</v>
      </c>
    </row>
    <row r="216" spans="2:65" s="1" customFormat="1" ht="19.5">
      <c r="B216" s="34"/>
      <c r="D216" s="147" t="s">
        <v>253</v>
      </c>
      <c r="F216" s="148" t="s">
        <v>7556</v>
      </c>
      <c r="I216" s="149"/>
      <c r="L216" s="34"/>
      <c r="M216" s="150"/>
      <c r="T216" s="55"/>
      <c r="AT216" s="18" t="s">
        <v>253</v>
      </c>
      <c r="AU216" s="18" t="s">
        <v>21</v>
      </c>
    </row>
    <row r="217" spans="2:65" s="1" customFormat="1">
      <c r="B217" s="34"/>
      <c r="D217" s="151" t="s">
        <v>255</v>
      </c>
      <c r="F217" s="152" t="s">
        <v>7557</v>
      </c>
      <c r="I217" s="149"/>
      <c r="L217" s="34"/>
      <c r="M217" s="150"/>
      <c r="T217" s="55"/>
      <c r="AT217" s="18" t="s">
        <v>255</v>
      </c>
      <c r="AU217" s="18" t="s">
        <v>21</v>
      </c>
    </row>
    <row r="218" spans="2:65" s="12" customFormat="1">
      <c r="B218" s="153"/>
      <c r="D218" s="147" t="s">
        <v>262</v>
      </c>
      <c r="E218" s="154" t="s">
        <v>29</v>
      </c>
      <c r="F218" s="155" t="s">
        <v>7361</v>
      </c>
      <c r="H218" s="156">
        <v>47</v>
      </c>
      <c r="I218" s="157"/>
      <c r="L218" s="153"/>
      <c r="M218" s="158"/>
      <c r="T218" s="159"/>
      <c r="AT218" s="154" t="s">
        <v>262</v>
      </c>
      <c r="AU218" s="154" t="s">
        <v>21</v>
      </c>
      <c r="AV218" s="12" t="s">
        <v>21</v>
      </c>
      <c r="AW218" s="12" t="s">
        <v>36</v>
      </c>
      <c r="AX218" s="12" t="s">
        <v>83</v>
      </c>
      <c r="AY218" s="154" t="s">
        <v>244</v>
      </c>
    </row>
    <row r="219" spans="2:65" s="1" customFormat="1" ht="16.5" customHeight="1">
      <c r="B219" s="34"/>
      <c r="C219" s="134" t="s">
        <v>490</v>
      </c>
      <c r="D219" s="134" t="s">
        <v>246</v>
      </c>
      <c r="E219" s="135" t="s">
        <v>7558</v>
      </c>
      <c r="F219" s="136" t="s">
        <v>7559</v>
      </c>
      <c r="G219" s="137" t="s">
        <v>507</v>
      </c>
      <c r="H219" s="138">
        <v>16</v>
      </c>
      <c r="I219" s="139"/>
      <c r="J219" s="140">
        <f>ROUND(I219*H219,2)</f>
        <v>0</v>
      </c>
      <c r="K219" s="136" t="s">
        <v>250</v>
      </c>
      <c r="L219" s="34"/>
      <c r="M219" s="141" t="s">
        <v>29</v>
      </c>
      <c r="N219" s="142" t="s">
        <v>46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251</v>
      </c>
      <c r="AT219" s="145" t="s">
        <v>246</v>
      </c>
      <c r="AU219" s="145" t="s">
        <v>21</v>
      </c>
      <c r="AY219" s="18" t="s">
        <v>244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83</v>
      </c>
      <c r="BK219" s="146">
        <f>ROUND(I219*H219,2)</f>
        <v>0</v>
      </c>
      <c r="BL219" s="18" t="s">
        <v>251</v>
      </c>
      <c r="BM219" s="145" t="s">
        <v>7560</v>
      </c>
    </row>
    <row r="220" spans="2:65" s="1" customFormat="1" ht="19.5">
      <c r="B220" s="34"/>
      <c r="D220" s="147" t="s">
        <v>253</v>
      </c>
      <c r="F220" s="148" t="s">
        <v>7561</v>
      </c>
      <c r="I220" s="149"/>
      <c r="L220" s="34"/>
      <c r="M220" s="150"/>
      <c r="T220" s="55"/>
      <c r="AT220" s="18" t="s">
        <v>253</v>
      </c>
      <c r="AU220" s="18" t="s">
        <v>21</v>
      </c>
    </row>
    <row r="221" spans="2:65" s="1" customFormat="1">
      <c r="B221" s="34"/>
      <c r="D221" s="151" t="s">
        <v>255</v>
      </c>
      <c r="F221" s="152" t="s">
        <v>7562</v>
      </c>
      <c r="I221" s="149"/>
      <c r="L221" s="34"/>
      <c r="M221" s="150"/>
      <c r="T221" s="55"/>
      <c r="AT221" s="18" t="s">
        <v>255</v>
      </c>
      <c r="AU221" s="18" t="s">
        <v>21</v>
      </c>
    </row>
    <row r="222" spans="2:65" s="12" customFormat="1">
      <c r="B222" s="153"/>
      <c r="D222" s="147" t="s">
        <v>262</v>
      </c>
      <c r="E222" s="154" t="s">
        <v>29</v>
      </c>
      <c r="F222" s="155" t="s">
        <v>7356</v>
      </c>
      <c r="H222" s="156">
        <v>16</v>
      </c>
      <c r="I222" s="157"/>
      <c r="L222" s="153"/>
      <c r="M222" s="158"/>
      <c r="T222" s="159"/>
      <c r="AT222" s="154" t="s">
        <v>262</v>
      </c>
      <c r="AU222" s="154" t="s">
        <v>21</v>
      </c>
      <c r="AV222" s="12" t="s">
        <v>21</v>
      </c>
      <c r="AW222" s="12" t="s">
        <v>36</v>
      </c>
      <c r="AX222" s="12" t="s">
        <v>83</v>
      </c>
      <c r="AY222" s="154" t="s">
        <v>244</v>
      </c>
    </row>
    <row r="223" spans="2:65" s="1" customFormat="1" ht="16.5" customHeight="1">
      <c r="B223" s="34"/>
      <c r="C223" s="134" t="s">
        <v>497</v>
      </c>
      <c r="D223" s="134" t="s">
        <v>246</v>
      </c>
      <c r="E223" s="135" t="s">
        <v>7563</v>
      </c>
      <c r="F223" s="136" t="s">
        <v>7564</v>
      </c>
      <c r="G223" s="137" t="s">
        <v>507</v>
      </c>
      <c r="H223" s="138">
        <v>3</v>
      </c>
      <c r="I223" s="139"/>
      <c r="J223" s="140">
        <f>ROUND(I223*H223,2)</f>
        <v>0</v>
      </c>
      <c r="K223" s="136" t="s">
        <v>250</v>
      </c>
      <c r="L223" s="34"/>
      <c r="M223" s="141" t="s">
        <v>29</v>
      </c>
      <c r="N223" s="142" t="s">
        <v>46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251</v>
      </c>
      <c r="AT223" s="145" t="s">
        <v>246</v>
      </c>
      <c r="AU223" s="145" t="s">
        <v>21</v>
      </c>
      <c r="AY223" s="18" t="s">
        <v>244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83</v>
      </c>
      <c r="BK223" s="146">
        <f>ROUND(I223*H223,2)</f>
        <v>0</v>
      </c>
      <c r="BL223" s="18" t="s">
        <v>251</v>
      </c>
      <c r="BM223" s="145" t="s">
        <v>7565</v>
      </c>
    </row>
    <row r="224" spans="2:65" s="1" customFormat="1" ht="19.5">
      <c r="B224" s="34"/>
      <c r="D224" s="147" t="s">
        <v>253</v>
      </c>
      <c r="F224" s="148" t="s">
        <v>7566</v>
      </c>
      <c r="I224" s="149"/>
      <c r="L224" s="34"/>
      <c r="M224" s="150"/>
      <c r="T224" s="55"/>
      <c r="AT224" s="18" t="s">
        <v>253</v>
      </c>
      <c r="AU224" s="18" t="s">
        <v>21</v>
      </c>
    </row>
    <row r="225" spans="2:65" s="1" customFormat="1">
      <c r="B225" s="34"/>
      <c r="D225" s="151" t="s">
        <v>255</v>
      </c>
      <c r="F225" s="152" t="s">
        <v>7567</v>
      </c>
      <c r="I225" s="149"/>
      <c r="L225" s="34"/>
      <c r="M225" s="150"/>
      <c r="T225" s="55"/>
      <c r="AT225" s="18" t="s">
        <v>255</v>
      </c>
      <c r="AU225" s="18" t="s">
        <v>21</v>
      </c>
    </row>
    <row r="226" spans="2:65" s="12" customFormat="1">
      <c r="B226" s="153"/>
      <c r="D226" s="147" t="s">
        <v>262</v>
      </c>
      <c r="E226" s="154" t="s">
        <v>29</v>
      </c>
      <c r="F226" s="155" t="s">
        <v>7362</v>
      </c>
      <c r="H226" s="156">
        <v>3</v>
      </c>
      <c r="I226" s="157"/>
      <c r="L226" s="153"/>
      <c r="M226" s="158"/>
      <c r="T226" s="159"/>
      <c r="AT226" s="154" t="s">
        <v>262</v>
      </c>
      <c r="AU226" s="154" t="s">
        <v>21</v>
      </c>
      <c r="AV226" s="12" t="s">
        <v>21</v>
      </c>
      <c r="AW226" s="12" t="s">
        <v>36</v>
      </c>
      <c r="AX226" s="12" t="s">
        <v>83</v>
      </c>
      <c r="AY226" s="154" t="s">
        <v>244</v>
      </c>
    </row>
    <row r="227" spans="2:65" s="1" customFormat="1" ht="16.5" customHeight="1">
      <c r="B227" s="34"/>
      <c r="C227" s="134" t="s">
        <v>504</v>
      </c>
      <c r="D227" s="134" t="s">
        <v>246</v>
      </c>
      <c r="E227" s="135" t="s">
        <v>7568</v>
      </c>
      <c r="F227" s="136" t="s">
        <v>7569</v>
      </c>
      <c r="G227" s="137" t="s">
        <v>507</v>
      </c>
      <c r="H227" s="138">
        <v>167</v>
      </c>
      <c r="I227" s="139"/>
      <c r="J227" s="140">
        <f>ROUND(I227*H227,2)</f>
        <v>0</v>
      </c>
      <c r="K227" s="136" t="s">
        <v>250</v>
      </c>
      <c r="L227" s="34"/>
      <c r="M227" s="141" t="s">
        <v>29</v>
      </c>
      <c r="N227" s="142" t="s">
        <v>46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251</v>
      </c>
      <c r="AT227" s="145" t="s">
        <v>246</v>
      </c>
      <c r="AU227" s="145" t="s">
        <v>21</v>
      </c>
      <c r="AY227" s="18" t="s">
        <v>244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83</v>
      </c>
      <c r="BK227" s="146">
        <f>ROUND(I227*H227,2)</f>
        <v>0</v>
      </c>
      <c r="BL227" s="18" t="s">
        <v>251</v>
      </c>
      <c r="BM227" s="145" t="s">
        <v>7570</v>
      </c>
    </row>
    <row r="228" spans="2:65" s="1" customFormat="1" ht="19.5">
      <c r="B228" s="34"/>
      <c r="D228" s="147" t="s">
        <v>253</v>
      </c>
      <c r="F228" s="148" t="s">
        <v>7571</v>
      </c>
      <c r="I228" s="149"/>
      <c r="L228" s="34"/>
      <c r="M228" s="150"/>
      <c r="T228" s="55"/>
      <c r="AT228" s="18" t="s">
        <v>253</v>
      </c>
      <c r="AU228" s="18" t="s">
        <v>21</v>
      </c>
    </row>
    <row r="229" spans="2:65" s="1" customFormat="1">
      <c r="B229" s="34"/>
      <c r="D229" s="151" t="s">
        <v>255</v>
      </c>
      <c r="F229" s="152" t="s">
        <v>7572</v>
      </c>
      <c r="I229" s="149"/>
      <c r="L229" s="34"/>
      <c r="M229" s="150"/>
      <c r="T229" s="55"/>
      <c r="AT229" s="18" t="s">
        <v>255</v>
      </c>
      <c r="AU229" s="18" t="s">
        <v>21</v>
      </c>
    </row>
    <row r="230" spans="2:65" s="12" customFormat="1">
      <c r="B230" s="153"/>
      <c r="D230" s="147" t="s">
        <v>262</v>
      </c>
      <c r="E230" s="154" t="s">
        <v>29</v>
      </c>
      <c r="F230" s="155" t="s">
        <v>7350</v>
      </c>
      <c r="H230" s="156">
        <v>167</v>
      </c>
      <c r="I230" s="157"/>
      <c r="L230" s="153"/>
      <c r="M230" s="158"/>
      <c r="T230" s="159"/>
      <c r="AT230" s="154" t="s">
        <v>262</v>
      </c>
      <c r="AU230" s="154" t="s">
        <v>21</v>
      </c>
      <c r="AV230" s="12" t="s">
        <v>21</v>
      </c>
      <c r="AW230" s="12" t="s">
        <v>36</v>
      </c>
      <c r="AX230" s="12" t="s">
        <v>83</v>
      </c>
      <c r="AY230" s="154" t="s">
        <v>244</v>
      </c>
    </row>
    <row r="231" spans="2:65" s="1" customFormat="1" ht="16.5" customHeight="1">
      <c r="B231" s="34"/>
      <c r="C231" s="134" t="s">
        <v>511</v>
      </c>
      <c r="D231" s="134" t="s">
        <v>246</v>
      </c>
      <c r="E231" s="135" t="s">
        <v>7573</v>
      </c>
      <c r="F231" s="136" t="s">
        <v>7574</v>
      </c>
      <c r="G231" s="137" t="s">
        <v>507</v>
      </c>
      <c r="H231" s="138">
        <v>52</v>
      </c>
      <c r="I231" s="139"/>
      <c r="J231" s="140">
        <f>ROUND(I231*H231,2)</f>
        <v>0</v>
      </c>
      <c r="K231" s="136" t="s">
        <v>250</v>
      </c>
      <c r="L231" s="34"/>
      <c r="M231" s="141" t="s">
        <v>29</v>
      </c>
      <c r="N231" s="142" t="s">
        <v>46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251</v>
      </c>
      <c r="AT231" s="145" t="s">
        <v>246</v>
      </c>
      <c r="AU231" s="145" t="s">
        <v>21</v>
      </c>
      <c r="AY231" s="18" t="s">
        <v>244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83</v>
      </c>
      <c r="BK231" s="146">
        <f>ROUND(I231*H231,2)</f>
        <v>0</v>
      </c>
      <c r="BL231" s="18" t="s">
        <v>251</v>
      </c>
      <c r="BM231" s="145" t="s">
        <v>7575</v>
      </c>
    </row>
    <row r="232" spans="2:65" s="1" customFormat="1" ht="19.5">
      <c r="B232" s="34"/>
      <c r="D232" s="147" t="s">
        <v>253</v>
      </c>
      <c r="F232" s="148" t="s">
        <v>7576</v>
      </c>
      <c r="I232" s="149"/>
      <c r="L232" s="34"/>
      <c r="M232" s="150"/>
      <c r="T232" s="55"/>
      <c r="AT232" s="18" t="s">
        <v>253</v>
      </c>
      <c r="AU232" s="18" t="s">
        <v>21</v>
      </c>
    </row>
    <row r="233" spans="2:65" s="1" customFormat="1">
      <c r="B233" s="34"/>
      <c r="D233" s="151" t="s">
        <v>255</v>
      </c>
      <c r="F233" s="152" t="s">
        <v>7577</v>
      </c>
      <c r="I233" s="149"/>
      <c r="L233" s="34"/>
      <c r="M233" s="150"/>
      <c r="T233" s="55"/>
      <c r="AT233" s="18" t="s">
        <v>255</v>
      </c>
      <c r="AU233" s="18" t="s">
        <v>21</v>
      </c>
    </row>
    <row r="234" spans="2:65" s="12" customFormat="1">
      <c r="B234" s="153"/>
      <c r="D234" s="147" t="s">
        <v>262</v>
      </c>
      <c r="E234" s="154" t="s">
        <v>29</v>
      </c>
      <c r="F234" s="155" t="s">
        <v>7352</v>
      </c>
      <c r="H234" s="156">
        <v>52</v>
      </c>
      <c r="I234" s="157"/>
      <c r="L234" s="153"/>
      <c r="M234" s="158"/>
      <c r="T234" s="159"/>
      <c r="AT234" s="154" t="s">
        <v>262</v>
      </c>
      <c r="AU234" s="154" t="s">
        <v>21</v>
      </c>
      <c r="AV234" s="12" t="s">
        <v>21</v>
      </c>
      <c r="AW234" s="12" t="s">
        <v>36</v>
      </c>
      <c r="AX234" s="12" t="s">
        <v>83</v>
      </c>
      <c r="AY234" s="154" t="s">
        <v>244</v>
      </c>
    </row>
    <row r="235" spans="2:65" s="1" customFormat="1" ht="16.5" customHeight="1">
      <c r="B235" s="34"/>
      <c r="C235" s="134" t="s">
        <v>518</v>
      </c>
      <c r="D235" s="134" t="s">
        <v>246</v>
      </c>
      <c r="E235" s="135" t="s">
        <v>7578</v>
      </c>
      <c r="F235" s="136" t="s">
        <v>7579</v>
      </c>
      <c r="G235" s="137" t="s">
        <v>507</v>
      </c>
      <c r="H235" s="138">
        <v>7</v>
      </c>
      <c r="I235" s="139"/>
      <c r="J235" s="140">
        <f>ROUND(I235*H235,2)</f>
        <v>0</v>
      </c>
      <c r="K235" s="136" t="s">
        <v>250</v>
      </c>
      <c r="L235" s="34"/>
      <c r="M235" s="141" t="s">
        <v>29</v>
      </c>
      <c r="N235" s="142" t="s">
        <v>46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251</v>
      </c>
      <c r="AT235" s="145" t="s">
        <v>246</v>
      </c>
      <c r="AU235" s="145" t="s">
        <v>21</v>
      </c>
      <c r="AY235" s="18" t="s">
        <v>244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83</v>
      </c>
      <c r="BK235" s="146">
        <f>ROUND(I235*H235,2)</f>
        <v>0</v>
      </c>
      <c r="BL235" s="18" t="s">
        <v>251</v>
      </c>
      <c r="BM235" s="145" t="s">
        <v>7580</v>
      </c>
    </row>
    <row r="236" spans="2:65" s="1" customFormat="1" ht="19.5">
      <c r="B236" s="34"/>
      <c r="D236" s="147" t="s">
        <v>253</v>
      </c>
      <c r="F236" s="148" t="s">
        <v>7581</v>
      </c>
      <c r="I236" s="149"/>
      <c r="L236" s="34"/>
      <c r="M236" s="150"/>
      <c r="T236" s="55"/>
      <c r="AT236" s="18" t="s">
        <v>253</v>
      </c>
      <c r="AU236" s="18" t="s">
        <v>21</v>
      </c>
    </row>
    <row r="237" spans="2:65" s="1" customFormat="1">
      <c r="B237" s="34"/>
      <c r="D237" s="151" t="s">
        <v>255</v>
      </c>
      <c r="F237" s="152" t="s">
        <v>7582</v>
      </c>
      <c r="I237" s="149"/>
      <c r="L237" s="34"/>
      <c r="M237" s="150"/>
      <c r="T237" s="55"/>
      <c r="AT237" s="18" t="s">
        <v>255</v>
      </c>
      <c r="AU237" s="18" t="s">
        <v>21</v>
      </c>
    </row>
    <row r="238" spans="2:65" s="12" customFormat="1">
      <c r="B238" s="153"/>
      <c r="D238" s="147" t="s">
        <v>262</v>
      </c>
      <c r="E238" s="154" t="s">
        <v>29</v>
      </c>
      <c r="F238" s="155" t="s">
        <v>7353</v>
      </c>
      <c r="H238" s="156">
        <v>7</v>
      </c>
      <c r="I238" s="157"/>
      <c r="L238" s="153"/>
      <c r="M238" s="158"/>
      <c r="T238" s="159"/>
      <c r="AT238" s="154" t="s">
        <v>262</v>
      </c>
      <c r="AU238" s="154" t="s">
        <v>21</v>
      </c>
      <c r="AV238" s="12" t="s">
        <v>21</v>
      </c>
      <c r="AW238" s="12" t="s">
        <v>36</v>
      </c>
      <c r="AX238" s="12" t="s">
        <v>83</v>
      </c>
      <c r="AY238" s="154" t="s">
        <v>244</v>
      </c>
    </row>
    <row r="239" spans="2:65" s="1" customFormat="1" ht="16.5" customHeight="1">
      <c r="B239" s="34"/>
      <c r="C239" s="134" t="s">
        <v>522</v>
      </c>
      <c r="D239" s="134" t="s">
        <v>246</v>
      </c>
      <c r="E239" s="135" t="s">
        <v>7583</v>
      </c>
      <c r="F239" s="136" t="s">
        <v>7584</v>
      </c>
      <c r="G239" s="137" t="s">
        <v>507</v>
      </c>
      <c r="H239" s="138">
        <v>3</v>
      </c>
      <c r="I239" s="139"/>
      <c r="J239" s="140">
        <f>ROUND(I239*H239,2)</f>
        <v>0</v>
      </c>
      <c r="K239" s="136" t="s">
        <v>250</v>
      </c>
      <c r="L239" s="34"/>
      <c r="M239" s="141" t="s">
        <v>29</v>
      </c>
      <c r="N239" s="142" t="s">
        <v>46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251</v>
      </c>
      <c r="AT239" s="145" t="s">
        <v>246</v>
      </c>
      <c r="AU239" s="145" t="s">
        <v>21</v>
      </c>
      <c r="AY239" s="18" t="s">
        <v>244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83</v>
      </c>
      <c r="BK239" s="146">
        <f>ROUND(I239*H239,2)</f>
        <v>0</v>
      </c>
      <c r="BL239" s="18" t="s">
        <v>251</v>
      </c>
      <c r="BM239" s="145" t="s">
        <v>7585</v>
      </c>
    </row>
    <row r="240" spans="2:65" s="1" customFormat="1" ht="19.5">
      <c r="B240" s="34"/>
      <c r="D240" s="147" t="s">
        <v>253</v>
      </c>
      <c r="F240" s="148" t="s">
        <v>7586</v>
      </c>
      <c r="I240" s="149"/>
      <c r="L240" s="34"/>
      <c r="M240" s="150"/>
      <c r="T240" s="55"/>
      <c r="AT240" s="18" t="s">
        <v>253</v>
      </c>
      <c r="AU240" s="18" t="s">
        <v>21</v>
      </c>
    </row>
    <row r="241" spans="2:65" s="1" customFormat="1">
      <c r="B241" s="34"/>
      <c r="D241" s="151" t="s">
        <v>255</v>
      </c>
      <c r="F241" s="152" t="s">
        <v>7587</v>
      </c>
      <c r="I241" s="149"/>
      <c r="L241" s="34"/>
      <c r="M241" s="150"/>
      <c r="T241" s="55"/>
      <c r="AT241" s="18" t="s">
        <v>255</v>
      </c>
      <c r="AU241" s="18" t="s">
        <v>21</v>
      </c>
    </row>
    <row r="242" spans="2:65" s="12" customFormat="1">
      <c r="B242" s="153"/>
      <c r="D242" s="147" t="s">
        <v>262</v>
      </c>
      <c r="E242" s="154" t="s">
        <v>29</v>
      </c>
      <c r="F242" s="155" t="s">
        <v>7354</v>
      </c>
      <c r="H242" s="156">
        <v>3</v>
      </c>
      <c r="I242" s="157"/>
      <c r="L242" s="153"/>
      <c r="M242" s="158"/>
      <c r="T242" s="159"/>
      <c r="AT242" s="154" t="s">
        <v>262</v>
      </c>
      <c r="AU242" s="154" t="s">
        <v>21</v>
      </c>
      <c r="AV242" s="12" t="s">
        <v>21</v>
      </c>
      <c r="AW242" s="12" t="s">
        <v>36</v>
      </c>
      <c r="AX242" s="12" t="s">
        <v>83</v>
      </c>
      <c r="AY242" s="154" t="s">
        <v>244</v>
      </c>
    </row>
    <row r="243" spans="2:65" s="1" customFormat="1" ht="16.5" customHeight="1">
      <c r="B243" s="34"/>
      <c r="C243" s="134" t="s">
        <v>531</v>
      </c>
      <c r="D243" s="134" t="s">
        <v>246</v>
      </c>
      <c r="E243" s="135" t="s">
        <v>7588</v>
      </c>
      <c r="F243" s="136" t="s">
        <v>7589</v>
      </c>
      <c r="G243" s="137" t="s">
        <v>507</v>
      </c>
      <c r="H243" s="138">
        <v>1</v>
      </c>
      <c r="I243" s="139"/>
      <c r="J243" s="140">
        <f>ROUND(I243*H243,2)</f>
        <v>0</v>
      </c>
      <c r="K243" s="136" t="s">
        <v>250</v>
      </c>
      <c r="L243" s="34"/>
      <c r="M243" s="141" t="s">
        <v>29</v>
      </c>
      <c r="N243" s="142" t="s">
        <v>46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251</v>
      </c>
      <c r="AT243" s="145" t="s">
        <v>246</v>
      </c>
      <c r="AU243" s="145" t="s">
        <v>21</v>
      </c>
      <c r="AY243" s="18" t="s">
        <v>244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83</v>
      </c>
      <c r="BK243" s="146">
        <f>ROUND(I243*H243,2)</f>
        <v>0</v>
      </c>
      <c r="BL243" s="18" t="s">
        <v>251</v>
      </c>
      <c r="BM243" s="145" t="s">
        <v>7590</v>
      </c>
    </row>
    <row r="244" spans="2:65" s="1" customFormat="1" ht="19.5">
      <c r="B244" s="34"/>
      <c r="D244" s="147" t="s">
        <v>253</v>
      </c>
      <c r="F244" s="148" t="s">
        <v>7591</v>
      </c>
      <c r="I244" s="149"/>
      <c r="L244" s="34"/>
      <c r="M244" s="150"/>
      <c r="T244" s="55"/>
      <c r="AT244" s="18" t="s">
        <v>253</v>
      </c>
      <c r="AU244" s="18" t="s">
        <v>21</v>
      </c>
    </row>
    <row r="245" spans="2:65" s="1" customFormat="1">
      <c r="B245" s="34"/>
      <c r="D245" s="151" t="s">
        <v>255</v>
      </c>
      <c r="F245" s="152" t="s">
        <v>7592</v>
      </c>
      <c r="I245" s="149"/>
      <c r="L245" s="34"/>
      <c r="M245" s="150"/>
      <c r="T245" s="55"/>
      <c r="AT245" s="18" t="s">
        <v>255</v>
      </c>
      <c r="AU245" s="18" t="s">
        <v>21</v>
      </c>
    </row>
    <row r="246" spans="2:65" s="12" customFormat="1">
      <c r="B246" s="153"/>
      <c r="D246" s="147" t="s">
        <v>262</v>
      </c>
      <c r="E246" s="154" t="s">
        <v>29</v>
      </c>
      <c r="F246" s="155" t="s">
        <v>7355</v>
      </c>
      <c r="H246" s="156">
        <v>1</v>
      </c>
      <c r="I246" s="157"/>
      <c r="L246" s="153"/>
      <c r="M246" s="158"/>
      <c r="T246" s="159"/>
      <c r="AT246" s="154" t="s">
        <v>262</v>
      </c>
      <c r="AU246" s="154" t="s">
        <v>21</v>
      </c>
      <c r="AV246" s="12" t="s">
        <v>21</v>
      </c>
      <c r="AW246" s="12" t="s">
        <v>36</v>
      </c>
      <c r="AX246" s="12" t="s">
        <v>83</v>
      </c>
      <c r="AY246" s="154" t="s">
        <v>244</v>
      </c>
    </row>
    <row r="247" spans="2:65" s="1" customFormat="1" ht="16.5" customHeight="1">
      <c r="B247" s="34"/>
      <c r="C247" s="134" t="s">
        <v>535</v>
      </c>
      <c r="D247" s="134" t="s">
        <v>246</v>
      </c>
      <c r="E247" s="135" t="s">
        <v>7593</v>
      </c>
      <c r="F247" s="136" t="s">
        <v>7594</v>
      </c>
      <c r="G247" s="137" t="s">
        <v>507</v>
      </c>
      <c r="H247" s="138">
        <v>624</v>
      </c>
      <c r="I247" s="139"/>
      <c r="J247" s="140">
        <f>ROUND(I247*H247,2)</f>
        <v>0</v>
      </c>
      <c r="K247" s="136" t="s">
        <v>250</v>
      </c>
      <c r="L247" s="34"/>
      <c r="M247" s="141" t="s">
        <v>29</v>
      </c>
      <c r="N247" s="142" t="s">
        <v>46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251</v>
      </c>
      <c r="AT247" s="145" t="s">
        <v>246</v>
      </c>
      <c r="AU247" s="145" t="s">
        <v>21</v>
      </c>
      <c r="AY247" s="18" t="s">
        <v>244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83</v>
      </c>
      <c r="BK247" s="146">
        <f>ROUND(I247*H247,2)</f>
        <v>0</v>
      </c>
      <c r="BL247" s="18" t="s">
        <v>251</v>
      </c>
      <c r="BM247" s="145" t="s">
        <v>7595</v>
      </c>
    </row>
    <row r="248" spans="2:65" s="1" customFormat="1" ht="19.5">
      <c r="B248" s="34"/>
      <c r="D248" s="147" t="s">
        <v>253</v>
      </c>
      <c r="F248" s="148" t="s">
        <v>7596</v>
      </c>
      <c r="I248" s="149"/>
      <c r="L248" s="34"/>
      <c r="M248" s="150"/>
      <c r="T248" s="55"/>
      <c r="AT248" s="18" t="s">
        <v>253</v>
      </c>
      <c r="AU248" s="18" t="s">
        <v>21</v>
      </c>
    </row>
    <row r="249" spans="2:65" s="1" customFormat="1">
      <c r="B249" s="34"/>
      <c r="D249" s="151" t="s">
        <v>255</v>
      </c>
      <c r="F249" s="152" t="s">
        <v>7597</v>
      </c>
      <c r="I249" s="149"/>
      <c r="L249" s="34"/>
      <c r="M249" s="150"/>
      <c r="T249" s="55"/>
      <c r="AT249" s="18" t="s">
        <v>255</v>
      </c>
      <c r="AU249" s="18" t="s">
        <v>21</v>
      </c>
    </row>
    <row r="250" spans="2:65" s="12" customFormat="1">
      <c r="B250" s="153"/>
      <c r="D250" s="147" t="s">
        <v>262</v>
      </c>
      <c r="E250" s="154" t="s">
        <v>29</v>
      </c>
      <c r="F250" s="155" t="s">
        <v>7365</v>
      </c>
      <c r="H250" s="156">
        <v>624</v>
      </c>
      <c r="I250" s="157"/>
      <c r="L250" s="153"/>
      <c r="M250" s="158"/>
      <c r="T250" s="159"/>
      <c r="AT250" s="154" t="s">
        <v>262</v>
      </c>
      <c r="AU250" s="154" t="s">
        <v>21</v>
      </c>
      <c r="AV250" s="12" t="s">
        <v>21</v>
      </c>
      <c r="AW250" s="12" t="s">
        <v>36</v>
      </c>
      <c r="AX250" s="12" t="s">
        <v>83</v>
      </c>
      <c r="AY250" s="154" t="s">
        <v>244</v>
      </c>
    </row>
    <row r="251" spans="2:65" s="1" customFormat="1" ht="16.5" customHeight="1">
      <c r="B251" s="34"/>
      <c r="C251" s="134" t="s">
        <v>539</v>
      </c>
      <c r="D251" s="134" t="s">
        <v>246</v>
      </c>
      <c r="E251" s="135" t="s">
        <v>7598</v>
      </c>
      <c r="F251" s="136" t="s">
        <v>7599</v>
      </c>
      <c r="G251" s="137" t="s">
        <v>507</v>
      </c>
      <c r="H251" s="138">
        <v>392</v>
      </c>
      <c r="I251" s="139"/>
      <c r="J251" s="140">
        <f>ROUND(I251*H251,2)</f>
        <v>0</v>
      </c>
      <c r="K251" s="136" t="s">
        <v>250</v>
      </c>
      <c r="L251" s="34"/>
      <c r="M251" s="141" t="s">
        <v>29</v>
      </c>
      <c r="N251" s="142" t="s">
        <v>46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251</v>
      </c>
      <c r="AT251" s="145" t="s">
        <v>246</v>
      </c>
      <c r="AU251" s="145" t="s">
        <v>21</v>
      </c>
      <c r="AY251" s="18" t="s">
        <v>244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83</v>
      </c>
      <c r="BK251" s="146">
        <f>ROUND(I251*H251,2)</f>
        <v>0</v>
      </c>
      <c r="BL251" s="18" t="s">
        <v>251</v>
      </c>
      <c r="BM251" s="145" t="s">
        <v>7600</v>
      </c>
    </row>
    <row r="252" spans="2:65" s="1" customFormat="1" ht="19.5">
      <c r="B252" s="34"/>
      <c r="D252" s="147" t="s">
        <v>253</v>
      </c>
      <c r="F252" s="148" t="s">
        <v>7601</v>
      </c>
      <c r="I252" s="149"/>
      <c r="L252" s="34"/>
      <c r="M252" s="150"/>
      <c r="T252" s="55"/>
      <c r="AT252" s="18" t="s">
        <v>253</v>
      </c>
      <c r="AU252" s="18" t="s">
        <v>21</v>
      </c>
    </row>
    <row r="253" spans="2:65" s="1" customFormat="1">
      <c r="B253" s="34"/>
      <c r="D253" s="151" t="s">
        <v>255</v>
      </c>
      <c r="F253" s="152" t="s">
        <v>7602</v>
      </c>
      <c r="I253" s="149"/>
      <c r="L253" s="34"/>
      <c r="M253" s="150"/>
      <c r="T253" s="55"/>
      <c r="AT253" s="18" t="s">
        <v>255</v>
      </c>
      <c r="AU253" s="18" t="s">
        <v>21</v>
      </c>
    </row>
    <row r="254" spans="2:65" s="12" customFormat="1">
      <c r="B254" s="153"/>
      <c r="D254" s="147" t="s">
        <v>262</v>
      </c>
      <c r="E254" s="154" t="s">
        <v>29</v>
      </c>
      <c r="F254" s="155" t="s">
        <v>7367</v>
      </c>
      <c r="H254" s="156">
        <v>392</v>
      </c>
      <c r="I254" s="157"/>
      <c r="L254" s="153"/>
      <c r="M254" s="158"/>
      <c r="T254" s="159"/>
      <c r="AT254" s="154" t="s">
        <v>262</v>
      </c>
      <c r="AU254" s="154" t="s">
        <v>21</v>
      </c>
      <c r="AV254" s="12" t="s">
        <v>21</v>
      </c>
      <c r="AW254" s="12" t="s">
        <v>36</v>
      </c>
      <c r="AX254" s="12" t="s">
        <v>83</v>
      </c>
      <c r="AY254" s="154" t="s">
        <v>244</v>
      </c>
    </row>
    <row r="255" spans="2:65" s="1" customFormat="1" ht="16.5" customHeight="1">
      <c r="B255" s="34"/>
      <c r="C255" s="134" t="s">
        <v>543</v>
      </c>
      <c r="D255" s="134" t="s">
        <v>246</v>
      </c>
      <c r="E255" s="135" t="s">
        <v>7603</v>
      </c>
      <c r="F255" s="136" t="s">
        <v>7604</v>
      </c>
      <c r="G255" s="137" t="s">
        <v>507</v>
      </c>
      <c r="H255" s="138">
        <v>142</v>
      </c>
      <c r="I255" s="139"/>
      <c r="J255" s="140">
        <f>ROUND(I255*H255,2)</f>
        <v>0</v>
      </c>
      <c r="K255" s="136" t="s">
        <v>250</v>
      </c>
      <c r="L255" s="34"/>
      <c r="M255" s="141" t="s">
        <v>29</v>
      </c>
      <c r="N255" s="142" t="s">
        <v>46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251</v>
      </c>
      <c r="AT255" s="145" t="s">
        <v>246</v>
      </c>
      <c r="AU255" s="145" t="s">
        <v>21</v>
      </c>
      <c r="AY255" s="18" t="s">
        <v>244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83</v>
      </c>
      <c r="BK255" s="146">
        <f>ROUND(I255*H255,2)</f>
        <v>0</v>
      </c>
      <c r="BL255" s="18" t="s">
        <v>251</v>
      </c>
      <c r="BM255" s="145" t="s">
        <v>7605</v>
      </c>
    </row>
    <row r="256" spans="2:65" s="1" customFormat="1" ht="19.5">
      <c r="B256" s="34"/>
      <c r="D256" s="147" t="s">
        <v>253</v>
      </c>
      <c r="F256" s="148" t="s">
        <v>7606</v>
      </c>
      <c r="I256" s="149"/>
      <c r="L256" s="34"/>
      <c r="M256" s="150"/>
      <c r="T256" s="55"/>
      <c r="AT256" s="18" t="s">
        <v>253</v>
      </c>
      <c r="AU256" s="18" t="s">
        <v>21</v>
      </c>
    </row>
    <row r="257" spans="2:65" s="1" customFormat="1">
      <c r="B257" s="34"/>
      <c r="D257" s="151" t="s">
        <v>255</v>
      </c>
      <c r="F257" s="152" t="s">
        <v>7607</v>
      </c>
      <c r="I257" s="149"/>
      <c r="L257" s="34"/>
      <c r="M257" s="150"/>
      <c r="T257" s="55"/>
      <c r="AT257" s="18" t="s">
        <v>255</v>
      </c>
      <c r="AU257" s="18" t="s">
        <v>21</v>
      </c>
    </row>
    <row r="258" spans="2:65" s="12" customFormat="1">
      <c r="B258" s="153"/>
      <c r="D258" s="147" t="s">
        <v>262</v>
      </c>
      <c r="E258" s="154" t="s">
        <v>29</v>
      </c>
      <c r="F258" s="155" t="s">
        <v>7369</v>
      </c>
      <c r="H258" s="156">
        <v>142</v>
      </c>
      <c r="I258" s="157"/>
      <c r="L258" s="153"/>
      <c r="M258" s="158"/>
      <c r="T258" s="159"/>
      <c r="AT258" s="154" t="s">
        <v>262</v>
      </c>
      <c r="AU258" s="154" t="s">
        <v>21</v>
      </c>
      <c r="AV258" s="12" t="s">
        <v>21</v>
      </c>
      <c r="AW258" s="12" t="s">
        <v>36</v>
      </c>
      <c r="AX258" s="12" t="s">
        <v>83</v>
      </c>
      <c r="AY258" s="154" t="s">
        <v>244</v>
      </c>
    </row>
    <row r="259" spans="2:65" s="1" customFormat="1" ht="16.5" customHeight="1">
      <c r="B259" s="34"/>
      <c r="C259" s="134" t="s">
        <v>550</v>
      </c>
      <c r="D259" s="134" t="s">
        <v>246</v>
      </c>
      <c r="E259" s="135" t="s">
        <v>7608</v>
      </c>
      <c r="F259" s="136" t="s">
        <v>7609</v>
      </c>
      <c r="G259" s="137" t="s">
        <v>507</v>
      </c>
      <c r="H259" s="138">
        <v>71</v>
      </c>
      <c r="I259" s="139"/>
      <c r="J259" s="140">
        <f>ROUND(I259*H259,2)</f>
        <v>0</v>
      </c>
      <c r="K259" s="136" t="s">
        <v>250</v>
      </c>
      <c r="L259" s="34"/>
      <c r="M259" s="141" t="s">
        <v>29</v>
      </c>
      <c r="N259" s="142" t="s">
        <v>46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251</v>
      </c>
      <c r="AT259" s="145" t="s">
        <v>246</v>
      </c>
      <c r="AU259" s="145" t="s">
        <v>21</v>
      </c>
      <c r="AY259" s="18" t="s">
        <v>244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83</v>
      </c>
      <c r="BK259" s="146">
        <f>ROUND(I259*H259,2)</f>
        <v>0</v>
      </c>
      <c r="BL259" s="18" t="s">
        <v>251</v>
      </c>
      <c r="BM259" s="145" t="s">
        <v>7610</v>
      </c>
    </row>
    <row r="260" spans="2:65" s="1" customFormat="1" ht="19.5">
      <c r="B260" s="34"/>
      <c r="D260" s="147" t="s">
        <v>253</v>
      </c>
      <c r="F260" s="148" t="s">
        <v>7611</v>
      </c>
      <c r="I260" s="149"/>
      <c r="L260" s="34"/>
      <c r="M260" s="150"/>
      <c r="T260" s="55"/>
      <c r="AT260" s="18" t="s">
        <v>253</v>
      </c>
      <c r="AU260" s="18" t="s">
        <v>21</v>
      </c>
    </row>
    <row r="261" spans="2:65" s="1" customFormat="1">
      <c r="B261" s="34"/>
      <c r="D261" s="151" t="s">
        <v>255</v>
      </c>
      <c r="F261" s="152" t="s">
        <v>7612</v>
      </c>
      <c r="I261" s="149"/>
      <c r="L261" s="34"/>
      <c r="M261" s="150"/>
      <c r="T261" s="55"/>
      <c r="AT261" s="18" t="s">
        <v>255</v>
      </c>
      <c r="AU261" s="18" t="s">
        <v>21</v>
      </c>
    </row>
    <row r="262" spans="2:65" s="12" customFormat="1">
      <c r="B262" s="153"/>
      <c r="D262" s="147" t="s">
        <v>262</v>
      </c>
      <c r="E262" s="154" t="s">
        <v>29</v>
      </c>
      <c r="F262" s="155" t="s">
        <v>7370</v>
      </c>
      <c r="H262" s="156">
        <v>71</v>
      </c>
      <c r="I262" s="157"/>
      <c r="L262" s="153"/>
      <c r="M262" s="158"/>
      <c r="T262" s="159"/>
      <c r="AT262" s="154" t="s">
        <v>262</v>
      </c>
      <c r="AU262" s="154" t="s">
        <v>21</v>
      </c>
      <c r="AV262" s="12" t="s">
        <v>21</v>
      </c>
      <c r="AW262" s="12" t="s">
        <v>36</v>
      </c>
      <c r="AX262" s="12" t="s">
        <v>83</v>
      </c>
      <c r="AY262" s="154" t="s">
        <v>244</v>
      </c>
    </row>
    <row r="263" spans="2:65" s="1" customFormat="1" ht="16.5" customHeight="1">
      <c r="B263" s="34"/>
      <c r="C263" s="134" t="s">
        <v>557</v>
      </c>
      <c r="D263" s="134" t="s">
        <v>246</v>
      </c>
      <c r="E263" s="135" t="s">
        <v>7613</v>
      </c>
      <c r="F263" s="136" t="s">
        <v>7614</v>
      </c>
      <c r="G263" s="137" t="s">
        <v>507</v>
      </c>
      <c r="H263" s="138">
        <v>25</v>
      </c>
      <c r="I263" s="139"/>
      <c r="J263" s="140">
        <f>ROUND(I263*H263,2)</f>
        <v>0</v>
      </c>
      <c r="K263" s="136" t="s">
        <v>250</v>
      </c>
      <c r="L263" s="34"/>
      <c r="M263" s="141" t="s">
        <v>29</v>
      </c>
      <c r="N263" s="142" t="s">
        <v>46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251</v>
      </c>
      <c r="AT263" s="145" t="s">
        <v>246</v>
      </c>
      <c r="AU263" s="145" t="s">
        <v>21</v>
      </c>
      <c r="AY263" s="18" t="s">
        <v>244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83</v>
      </c>
      <c r="BK263" s="146">
        <f>ROUND(I263*H263,2)</f>
        <v>0</v>
      </c>
      <c r="BL263" s="18" t="s">
        <v>251</v>
      </c>
      <c r="BM263" s="145" t="s">
        <v>7615</v>
      </c>
    </row>
    <row r="264" spans="2:65" s="1" customFormat="1" ht="19.5">
      <c r="B264" s="34"/>
      <c r="D264" s="147" t="s">
        <v>253</v>
      </c>
      <c r="F264" s="148" t="s">
        <v>7616</v>
      </c>
      <c r="I264" s="149"/>
      <c r="L264" s="34"/>
      <c r="M264" s="150"/>
      <c r="T264" s="55"/>
      <c r="AT264" s="18" t="s">
        <v>253</v>
      </c>
      <c r="AU264" s="18" t="s">
        <v>21</v>
      </c>
    </row>
    <row r="265" spans="2:65" s="1" customFormat="1">
      <c r="B265" s="34"/>
      <c r="D265" s="151" t="s">
        <v>255</v>
      </c>
      <c r="F265" s="152" t="s">
        <v>7617</v>
      </c>
      <c r="I265" s="149"/>
      <c r="L265" s="34"/>
      <c r="M265" s="150"/>
      <c r="T265" s="55"/>
      <c r="AT265" s="18" t="s">
        <v>255</v>
      </c>
      <c r="AU265" s="18" t="s">
        <v>21</v>
      </c>
    </row>
    <row r="266" spans="2:65" s="12" customFormat="1">
      <c r="B266" s="153"/>
      <c r="D266" s="147" t="s">
        <v>262</v>
      </c>
      <c r="E266" s="154" t="s">
        <v>29</v>
      </c>
      <c r="F266" s="155" t="s">
        <v>7476</v>
      </c>
      <c r="H266" s="156">
        <v>25</v>
      </c>
      <c r="I266" s="157"/>
      <c r="L266" s="153"/>
      <c r="M266" s="158"/>
      <c r="T266" s="159"/>
      <c r="AT266" s="154" t="s">
        <v>262</v>
      </c>
      <c r="AU266" s="154" t="s">
        <v>21</v>
      </c>
      <c r="AV266" s="12" t="s">
        <v>21</v>
      </c>
      <c r="AW266" s="12" t="s">
        <v>36</v>
      </c>
      <c r="AX266" s="12" t="s">
        <v>83</v>
      </c>
      <c r="AY266" s="154" t="s">
        <v>244</v>
      </c>
    </row>
    <row r="267" spans="2:65" s="1" customFormat="1" ht="16.5" customHeight="1">
      <c r="B267" s="34"/>
      <c r="C267" s="134" t="s">
        <v>563</v>
      </c>
      <c r="D267" s="134" t="s">
        <v>246</v>
      </c>
      <c r="E267" s="135" t="s">
        <v>7618</v>
      </c>
      <c r="F267" s="136" t="s">
        <v>7619</v>
      </c>
      <c r="G267" s="137" t="s">
        <v>507</v>
      </c>
      <c r="H267" s="138">
        <v>4</v>
      </c>
      <c r="I267" s="139"/>
      <c r="J267" s="140">
        <f>ROUND(I267*H267,2)</f>
        <v>0</v>
      </c>
      <c r="K267" s="136" t="s">
        <v>250</v>
      </c>
      <c r="L267" s="34"/>
      <c r="M267" s="141" t="s">
        <v>29</v>
      </c>
      <c r="N267" s="142" t="s">
        <v>46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251</v>
      </c>
      <c r="AT267" s="145" t="s">
        <v>246</v>
      </c>
      <c r="AU267" s="145" t="s">
        <v>21</v>
      </c>
      <c r="AY267" s="18" t="s">
        <v>244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83</v>
      </c>
      <c r="BK267" s="146">
        <f>ROUND(I267*H267,2)</f>
        <v>0</v>
      </c>
      <c r="BL267" s="18" t="s">
        <v>251</v>
      </c>
      <c r="BM267" s="145" t="s">
        <v>7620</v>
      </c>
    </row>
    <row r="268" spans="2:65" s="1" customFormat="1" ht="19.5">
      <c r="B268" s="34"/>
      <c r="D268" s="147" t="s">
        <v>253</v>
      </c>
      <c r="F268" s="148" t="s">
        <v>7621</v>
      </c>
      <c r="I268" s="149"/>
      <c r="L268" s="34"/>
      <c r="M268" s="150"/>
      <c r="T268" s="55"/>
      <c r="AT268" s="18" t="s">
        <v>253</v>
      </c>
      <c r="AU268" s="18" t="s">
        <v>21</v>
      </c>
    </row>
    <row r="269" spans="2:65" s="1" customFormat="1">
      <c r="B269" s="34"/>
      <c r="D269" s="151" t="s">
        <v>255</v>
      </c>
      <c r="F269" s="152" t="s">
        <v>7622</v>
      </c>
      <c r="I269" s="149"/>
      <c r="L269" s="34"/>
      <c r="M269" s="150"/>
      <c r="T269" s="55"/>
      <c r="AT269" s="18" t="s">
        <v>255</v>
      </c>
      <c r="AU269" s="18" t="s">
        <v>21</v>
      </c>
    </row>
    <row r="270" spans="2:65" s="12" customFormat="1">
      <c r="B270" s="153"/>
      <c r="D270" s="147" t="s">
        <v>262</v>
      </c>
      <c r="E270" s="154" t="s">
        <v>29</v>
      </c>
      <c r="F270" s="155" t="s">
        <v>7623</v>
      </c>
      <c r="H270" s="156">
        <v>4</v>
      </c>
      <c r="I270" s="157"/>
      <c r="L270" s="153"/>
      <c r="M270" s="158"/>
      <c r="T270" s="159"/>
      <c r="AT270" s="154" t="s">
        <v>262</v>
      </c>
      <c r="AU270" s="154" t="s">
        <v>21</v>
      </c>
      <c r="AV270" s="12" t="s">
        <v>21</v>
      </c>
      <c r="AW270" s="12" t="s">
        <v>36</v>
      </c>
      <c r="AX270" s="12" t="s">
        <v>83</v>
      </c>
      <c r="AY270" s="154" t="s">
        <v>244</v>
      </c>
    </row>
    <row r="271" spans="2:65" s="1" customFormat="1" ht="16.5" customHeight="1">
      <c r="B271" s="34"/>
      <c r="C271" s="134" t="s">
        <v>570</v>
      </c>
      <c r="D271" s="134" t="s">
        <v>246</v>
      </c>
      <c r="E271" s="135" t="s">
        <v>7624</v>
      </c>
      <c r="F271" s="136" t="s">
        <v>7625</v>
      </c>
      <c r="G271" s="137" t="s">
        <v>249</v>
      </c>
      <c r="H271" s="138">
        <v>9383</v>
      </c>
      <c r="I271" s="139"/>
      <c r="J271" s="140">
        <f>ROUND(I271*H271,2)</f>
        <v>0</v>
      </c>
      <c r="K271" s="136" t="s">
        <v>250</v>
      </c>
      <c r="L271" s="34"/>
      <c r="M271" s="141" t="s">
        <v>29</v>
      </c>
      <c r="N271" s="142" t="s">
        <v>46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251</v>
      </c>
      <c r="AT271" s="145" t="s">
        <v>246</v>
      </c>
      <c r="AU271" s="145" t="s">
        <v>21</v>
      </c>
      <c r="AY271" s="18" t="s">
        <v>244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83</v>
      </c>
      <c r="BK271" s="146">
        <f>ROUND(I271*H271,2)</f>
        <v>0</v>
      </c>
      <c r="BL271" s="18" t="s">
        <v>251</v>
      </c>
      <c r="BM271" s="145" t="s">
        <v>7626</v>
      </c>
    </row>
    <row r="272" spans="2:65" s="1" customFormat="1">
      <c r="B272" s="34"/>
      <c r="D272" s="147" t="s">
        <v>253</v>
      </c>
      <c r="F272" s="148" t="s">
        <v>7627</v>
      </c>
      <c r="I272" s="149"/>
      <c r="L272" s="34"/>
      <c r="M272" s="150"/>
      <c r="T272" s="55"/>
      <c r="AT272" s="18" t="s">
        <v>253</v>
      </c>
      <c r="AU272" s="18" t="s">
        <v>21</v>
      </c>
    </row>
    <row r="273" spans="2:65" s="1" customFormat="1">
      <c r="B273" s="34"/>
      <c r="D273" s="151" t="s">
        <v>255</v>
      </c>
      <c r="F273" s="152" t="s">
        <v>7628</v>
      </c>
      <c r="I273" s="149"/>
      <c r="L273" s="34"/>
      <c r="M273" s="150"/>
      <c r="T273" s="55"/>
      <c r="AT273" s="18" t="s">
        <v>255</v>
      </c>
      <c r="AU273" s="18" t="s">
        <v>21</v>
      </c>
    </row>
    <row r="274" spans="2:65" s="1" customFormat="1" ht="21.75" customHeight="1">
      <c r="B274" s="34"/>
      <c r="C274" s="134" t="s">
        <v>577</v>
      </c>
      <c r="D274" s="134" t="s">
        <v>246</v>
      </c>
      <c r="E274" s="135" t="s">
        <v>7629</v>
      </c>
      <c r="F274" s="136" t="s">
        <v>7630</v>
      </c>
      <c r="G274" s="137" t="s">
        <v>507</v>
      </c>
      <c r="H274" s="138">
        <v>3756</v>
      </c>
      <c r="I274" s="139"/>
      <c r="J274" s="140">
        <f>ROUND(I274*H274,2)</f>
        <v>0</v>
      </c>
      <c r="K274" s="136" t="s">
        <v>250</v>
      </c>
      <c r="L274" s="34"/>
      <c r="M274" s="141" t="s">
        <v>29</v>
      </c>
      <c r="N274" s="142" t="s">
        <v>46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251</v>
      </c>
      <c r="AT274" s="145" t="s">
        <v>246</v>
      </c>
      <c r="AU274" s="145" t="s">
        <v>21</v>
      </c>
      <c r="AY274" s="18" t="s">
        <v>244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83</v>
      </c>
      <c r="BK274" s="146">
        <f>ROUND(I274*H274,2)</f>
        <v>0</v>
      </c>
      <c r="BL274" s="18" t="s">
        <v>251</v>
      </c>
      <c r="BM274" s="145" t="s">
        <v>7631</v>
      </c>
    </row>
    <row r="275" spans="2:65" s="1" customFormat="1" ht="19.5">
      <c r="B275" s="34"/>
      <c r="D275" s="147" t="s">
        <v>253</v>
      </c>
      <c r="F275" s="148" t="s">
        <v>7632</v>
      </c>
      <c r="I275" s="149"/>
      <c r="L275" s="34"/>
      <c r="M275" s="150"/>
      <c r="T275" s="55"/>
      <c r="AT275" s="18" t="s">
        <v>253</v>
      </c>
      <c r="AU275" s="18" t="s">
        <v>21</v>
      </c>
    </row>
    <row r="276" spans="2:65" s="1" customFormat="1">
      <c r="B276" s="34"/>
      <c r="D276" s="151" t="s">
        <v>255</v>
      </c>
      <c r="F276" s="152" t="s">
        <v>7633</v>
      </c>
      <c r="I276" s="149"/>
      <c r="L276" s="34"/>
      <c r="M276" s="150"/>
      <c r="T276" s="55"/>
      <c r="AT276" s="18" t="s">
        <v>255</v>
      </c>
      <c r="AU276" s="18" t="s">
        <v>21</v>
      </c>
    </row>
    <row r="277" spans="2:65" s="12" customFormat="1">
      <c r="B277" s="153"/>
      <c r="D277" s="147" t="s">
        <v>262</v>
      </c>
      <c r="E277" s="154" t="s">
        <v>29</v>
      </c>
      <c r="F277" s="155" t="s">
        <v>7634</v>
      </c>
      <c r="H277" s="156">
        <v>3756</v>
      </c>
      <c r="I277" s="157"/>
      <c r="L277" s="153"/>
      <c r="M277" s="158"/>
      <c r="T277" s="159"/>
      <c r="AT277" s="154" t="s">
        <v>262</v>
      </c>
      <c r="AU277" s="154" t="s">
        <v>21</v>
      </c>
      <c r="AV277" s="12" t="s">
        <v>21</v>
      </c>
      <c r="AW277" s="12" t="s">
        <v>36</v>
      </c>
      <c r="AX277" s="12" t="s">
        <v>83</v>
      </c>
      <c r="AY277" s="154" t="s">
        <v>244</v>
      </c>
    </row>
    <row r="278" spans="2:65" s="1" customFormat="1" ht="21.75" customHeight="1">
      <c r="B278" s="34"/>
      <c r="C278" s="134" t="s">
        <v>582</v>
      </c>
      <c r="D278" s="134" t="s">
        <v>246</v>
      </c>
      <c r="E278" s="135" t="s">
        <v>7635</v>
      </c>
      <c r="F278" s="136" t="s">
        <v>7636</v>
      </c>
      <c r="G278" s="137" t="s">
        <v>507</v>
      </c>
      <c r="H278" s="138">
        <v>1396</v>
      </c>
      <c r="I278" s="139"/>
      <c r="J278" s="140">
        <f>ROUND(I278*H278,2)</f>
        <v>0</v>
      </c>
      <c r="K278" s="136" t="s">
        <v>250</v>
      </c>
      <c r="L278" s="34"/>
      <c r="M278" s="141" t="s">
        <v>29</v>
      </c>
      <c r="N278" s="142" t="s">
        <v>46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251</v>
      </c>
      <c r="AT278" s="145" t="s">
        <v>246</v>
      </c>
      <c r="AU278" s="145" t="s">
        <v>21</v>
      </c>
      <c r="AY278" s="18" t="s">
        <v>244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83</v>
      </c>
      <c r="BK278" s="146">
        <f>ROUND(I278*H278,2)</f>
        <v>0</v>
      </c>
      <c r="BL278" s="18" t="s">
        <v>251</v>
      </c>
      <c r="BM278" s="145" t="s">
        <v>7637</v>
      </c>
    </row>
    <row r="279" spans="2:65" s="1" customFormat="1" ht="19.5">
      <c r="B279" s="34"/>
      <c r="D279" s="147" t="s">
        <v>253</v>
      </c>
      <c r="F279" s="148" t="s">
        <v>7638</v>
      </c>
      <c r="I279" s="149"/>
      <c r="L279" s="34"/>
      <c r="M279" s="150"/>
      <c r="T279" s="55"/>
      <c r="AT279" s="18" t="s">
        <v>253</v>
      </c>
      <c r="AU279" s="18" t="s">
        <v>21</v>
      </c>
    </row>
    <row r="280" spans="2:65" s="1" customFormat="1">
      <c r="B280" s="34"/>
      <c r="D280" s="151" t="s">
        <v>255</v>
      </c>
      <c r="F280" s="152" t="s">
        <v>7639</v>
      </c>
      <c r="I280" s="149"/>
      <c r="L280" s="34"/>
      <c r="M280" s="150"/>
      <c r="T280" s="55"/>
      <c r="AT280" s="18" t="s">
        <v>255</v>
      </c>
      <c r="AU280" s="18" t="s">
        <v>21</v>
      </c>
    </row>
    <row r="281" spans="2:65" s="12" customFormat="1">
      <c r="B281" s="153"/>
      <c r="D281" s="147" t="s">
        <v>262</v>
      </c>
      <c r="E281" s="154" t="s">
        <v>29</v>
      </c>
      <c r="F281" s="155" t="s">
        <v>7640</v>
      </c>
      <c r="H281" s="156">
        <v>1396</v>
      </c>
      <c r="I281" s="157"/>
      <c r="L281" s="153"/>
      <c r="M281" s="158"/>
      <c r="T281" s="159"/>
      <c r="AT281" s="154" t="s">
        <v>262</v>
      </c>
      <c r="AU281" s="154" t="s">
        <v>21</v>
      </c>
      <c r="AV281" s="12" t="s">
        <v>21</v>
      </c>
      <c r="AW281" s="12" t="s">
        <v>36</v>
      </c>
      <c r="AX281" s="12" t="s">
        <v>83</v>
      </c>
      <c r="AY281" s="154" t="s">
        <v>244</v>
      </c>
    </row>
    <row r="282" spans="2:65" s="1" customFormat="1" ht="21.75" customHeight="1">
      <c r="B282" s="34"/>
      <c r="C282" s="134" t="s">
        <v>588</v>
      </c>
      <c r="D282" s="134" t="s">
        <v>246</v>
      </c>
      <c r="E282" s="135" t="s">
        <v>7641</v>
      </c>
      <c r="F282" s="136" t="s">
        <v>7642</v>
      </c>
      <c r="G282" s="137" t="s">
        <v>507</v>
      </c>
      <c r="H282" s="138">
        <v>432</v>
      </c>
      <c r="I282" s="139"/>
      <c r="J282" s="140">
        <f>ROUND(I282*H282,2)</f>
        <v>0</v>
      </c>
      <c r="K282" s="136" t="s">
        <v>250</v>
      </c>
      <c r="L282" s="34"/>
      <c r="M282" s="141" t="s">
        <v>29</v>
      </c>
      <c r="N282" s="142" t="s">
        <v>46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251</v>
      </c>
      <c r="AT282" s="145" t="s">
        <v>246</v>
      </c>
      <c r="AU282" s="145" t="s">
        <v>21</v>
      </c>
      <c r="AY282" s="18" t="s">
        <v>244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83</v>
      </c>
      <c r="BK282" s="146">
        <f>ROUND(I282*H282,2)</f>
        <v>0</v>
      </c>
      <c r="BL282" s="18" t="s">
        <v>251</v>
      </c>
      <c r="BM282" s="145" t="s">
        <v>7643</v>
      </c>
    </row>
    <row r="283" spans="2:65" s="1" customFormat="1" ht="19.5">
      <c r="B283" s="34"/>
      <c r="D283" s="147" t="s">
        <v>253</v>
      </c>
      <c r="F283" s="148" t="s">
        <v>7644</v>
      </c>
      <c r="I283" s="149"/>
      <c r="L283" s="34"/>
      <c r="M283" s="150"/>
      <c r="T283" s="55"/>
      <c r="AT283" s="18" t="s">
        <v>253</v>
      </c>
      <c r="AU283" s="18" t="s">
        <v>21</v>
      </c>
    </row>
    <row r="284" spans="2:65" s="1" customFormat="1">
      <c r="B284" s="34"/>
      <c r="D284" s="151" t="s">
        <v>255</v>
      </c>
      <c r="F284" s="152" t="s">
        <v>7645</v>
      </c>
      <c r="I284" s="149"/>
      <c r="L284" s="34"/>
      <c r="M284" s="150"/>
      <c r="T284" s="55"/>
      <c r="AT284" s="18" t="s">
        <v>255</v>
      </c>
      <c r="AU284" s="18" t="s">
        <v>21</v>
      </c>
    </row>
    <row r="285" spans="2:65" s="12" customFormat="1">
      <c r="B285" s="153"/>
      <c r="D285" s="147" t="s">
        <v>262</v>
      </c>
      <c r="E285" s="154" t="s">
        <v>29</v>
      </c>
      <c r="F285" s="155" t="s">
        <v>7646</v>
      </c>
      <c r="H285" s="156">
        <v>432</v>
      </c>
      <c r="I285" s="157"/>
      <c r="L285" s="153"/>
      <c r="M285" s="158"/>
      <c r="T285" s="159"/>
      <c r="AT285" s="154" t="s">
        <v>262</v>
      </c>
      <c r="AU285" s="154" t="s">
        <v>21</v>
      </c>
      <c r="AV285" s="12" t="s">
        <v>21</v>
      </c>
      <c r="AW285" s="12" t="s">
        <v>36</v>
      </c>
      <c r="AX285" s="12" t="s">
        <v>83</v>
      </c>
      <c r="AY285" s="154" t="s">
        <v>244</v>
      </c>
    </row>
    <row r="286" spans="2:65" s="1" customFormat="1" ht="21.75" customHeight="1">
      <c r="B286" s="34"/>
      <c r="C286" s="134" t="s">
        <v>596</v>
      </c>
      <c r="D286" s="134" t="s">
        <v>246</v>
      </c>
      <c r="E286" s="135" t="s">
        <v>7647</v>
      </c>
      <c r="F286" s="136" t="s">
        <v>7648</v>
      </c>
      <c r="G286" s="137" t="s">
        <v>507</v>
      </c>
      <c r="H286" s="138">
        <v>188</v>
      </c>
      <c r="I286" s="139"/>
      <c r="J286" s="140">
        <f>ROUND(I286*H286,2)</f>
        <v>0</v>
      </c>
      <c r="K286" s="136" t="s">
        <v>250</v>
      </c>
      <c r="L286" s="34"/>
      <c r="M286" s="141" t="s">
        <v>29</v>
      </c>
      <c r="N286" s="142" t="s">
        <v>46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251</v>
      </c>
      <c r="AT286" s="145" t="s">
        <v>246</v>
      </c>
      <c r="AU286" s="145" t="s">
        <v>21</v>
      </c>
      <c r="AY286" s="18" t="s">
        <v>244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83</v>
      </c>
      <c r="BK286" s="146">
        <f>ROUND(I286*H286,2)</f>
        <v>0</v>
      </c>
      <c r="BL286" s="18" t="s">
        <v>251</v>
      </c>
      <c r="BM286" s="145" t="s">
        <v>7649</v>
      </c>
    </row>
    <row r="287" spans="2:65" s="1" customFormat="1" ht="19.5">
      <c r="B287" s="34"/>
      <c r="D287" s="147" t="s">
        <v>253</v>
      </c>
      <c r="F287" s="148" t="s">
        <v>7650</v>
      </c>
      <c r="I287" s="149"/>
      <c r="L287" s="34"/>
      <c r="M287" s="150"/>
      <c r="T287" s="55"/>
      <c r="AT287" s="18" t="s">
        <v>253</v>
      </c>
      <c r="AU287" s="18" t="s">
        <v>21</v>
      </c>
    </row>
    <row r="288" spans="2:65" s="1" customFormat="1">
      <c r="B288" s="34"/>
      <c r="D288" s="151" t="s">
        <v>255</v>
      </c>
      <c r="F288" s="152" t="s">
        <v>7651</v>
      </c>
      <c r="I288" s="149"/>
      <c r="L288" s="34"/>
      <c r="M288" s="150"/>
      <c r="T288" s="55"/>
      <c r="AT288" s="18" t="s">
        <v>255</v>
      </c>
      <c r="AU288" s="18" t="s">
        <v>21</v>
      </c>
    </row>
    <row r="289" spans="2:65" s="12" customFormat="1">
      <c r="B289" s="153"/>
      <c r="D289" s="147" t="s">
        <v>262</v>
      </c>
      <c r="E289" s="154" t="s">
        <v>29</v>
      </c>
      <c r="F289" s="155" t="s">
        <v>7652</v>
      </c>
      <c r="H289" s="156">
        <v>188</v>
      </c>
      <c r="I289" s="157"/>
      <c r="L289" s="153"/>
      <c r="M289" s="158"/>
      <c r="T289" s="159"/>
      <c r="AT289" s="154" t="s">
        <v>262</v>
      </c>
      <c r="AU289" s="154" t="s">
        <v>21</v>
      </c>
      <c r="AV289" s="12" t="s">
        <v>21</v>
      </c>
      <c r="AW289" s="12" t="s">
        <v>36</v>
      </c>
      <c r="AX289" s="12" t="s">
        <v>83</v>
      </c>
      <c r="AY289" s="154" t="s">
        <v>244</v>
      </c>
    </row>
    <row r="290" spans="2:65" s="1" customFormat="1" ht="21.75" customHeight="1">
      <c r="B290" s="34"/>
      <c r="C290" s="134" t="s">
        <v>602</v>
      </c>
      <c r="D290" s="134" t="s">
        <v>246</v>
      </c>
      <c r="E290" s="135" t="s">
        <v>7653</v>
      </c>
      <c r="F290" s="136" t="s">
        <v>7654</v>
      </c>
      <c r="G290" s="137" t="s">
        <v>507</v>
      </c>
      <c r="H290" s="138">
        <v>64</v>
      </c>
      <c r="I290" s="139"/>
      <c r="J290" s="140">
        <f>ROUND(I290*H290,2)</f>
        <v>0</v>
      </c>
      <c r="K290" s="136" t="s">
        <v>250</v>
      </c>
      <c r="L290" s="34"/>
      <c r="M290" s="141" t="s">
        <v>29</v>
      </c>
      <c r="N290" s="142" t="s">
        <v>46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251</v>
      </c>
      <c r="AT290" s="145" t="s">
        <v>246</v>
      </c>
      <c r="AU290" s="145" t="s">
        <v>21</v>
      </c>
      <c r="AY290" s="18" t="s">
        <v>244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83</v>
      </c>
      <c r="BK290" s="146">
        <f>ROUND(I290*H290,2)</f>
        <v>0</v>
      </c>
      <c r="BL290" s="18" t="s">
        <v>251</v>
      </c>
      <c r="BM290" s="145" t="s">
        <v>7655</v>
      </c>
    </row>
    <row r="291" spans="2:65" s="1" customFormat="1" ht="19.5">
      <c r="B291" s="34"/>
      <c r="D291" s="147" t="s">
        <v>253</v>
      </c>
      <c r="F291" s="148" t="s">
        <v>7656</v>
      </c>
      <c r="I291" s="149"/>
      <c r="L291" s="34"/>
      <c r="M291" s="150"/>
      <c r="T291" s="55"/>
      <c r="AT291" s="18" t="s">
        <v>253</v>
      </c>
      <c r="AU291" s="18" t="s">
        <v>21</v>
      </c>
    </row>
    <row r="292" spans="2:65" s="1" customFormat="1">
      <c r="B292" s="34"/>
      <c r="D292" s="151" t="s">
        <v>255</v>
      </c>
      <c r="F292" s="152" t="s">
        <v>7657</v>
      </c>
      <c r="I292" s="149"/>
      <c r="L292" s="34"/>
      <c r="M292" s="150"/>
      <c r="T292" s="55"/>
      <c r="AT292" s="18" t="s">
        <v>255</v>
      </c>
      <c r="AU292" s="18" t="s">
        <v>21</v>
      </c>
    </row>
    <row r="293" spans="2:65" s="12" customFormat="1">
      <c r="B293" s="153"/>
      <c r="D293" s="147" t="s">
        <v>262</v>
      </c>
      <c r="E293" s="154" t="s">
        <v>29</v>
      </c>
      <c r="F293" s="155" t="s">
        <v>7658</v>
      </c>
      <c r="H293" s="156">
        <v>64</v>
      </c>
      <c r="I293" s="157"/>
      <c r="L293" s="153"/>
      <c r="M293" s="158"/>
      <c r="T293" s="159"/>
      <c r="AT293" s="154" t="s">
        <v>262</v>
      </c>
      <c r="AU293" s="154" t="s">
        <v>21</v>
      </c>
      <c r="AV293" s="12" t="s">
        <v>21</v>
      </c>
      <c r="AW293" s="12" t="s">
        <v>36</v>
      </c>
      <c r="AX293" s="12" t="s">
        <v>83</v>
      </c>
      <c r="AY293" s="154" t="s">
        <v>244</v>
      </c>
    </row>
    <row r="294" spans="2:65" s="1" customFormat="1" ht="21.75" customHeight="1">
      <c r="B294" s="34"/>
      <c r="C294" s="134" t="s">
        <v>609</v>
      </c>
      <c r="D294" s="134" t="s">
        <v>246</v>
      </c>
      <c r="E294" s="135" t="s">
        <v>7659</v>
      </c>
      <c r="F294" s="136" t="s">
        <v>7660</v>
      </c>
      <c r="G294" s="137" t="s">
        <v>507</v>
      </c>
      <c r="H294" s="138">
        <v>12</v>
      </c>
      <c r="I294" s="139"/>
      <c r="J294" s="140">
        <f>ROUND(I294*H294,2)</f>
        <v>0</v>
      </c>
      <c r="K294" s="136" t="s">
        <v>250</v>
      </c>
      <c r="L294" s="34"/>
      <c r="M294" s="141" t="s">
        <v>29</v>
      </c>
      <c r="N294" s="142" t="s">
        <v>46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251</v>
      </c>
      <c r="AT294" s="145" t="s">
        <v>246</v>
      </c>
      <c r="AU294" s="145" t="s">
        <v>21</v>
      </c>
      <c r="AY294" s="18" t="s">
        <v>244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83</v>
      </c>
      <c r="BK294" s="146">
        <f>ROUND(I294*H294,2)</f>
        <v>0</v>
      </c>
      <c r="BL294" s="18" t="s">
        <v>251</v>
      </c>
      <c r="BM294" s="145" t="s">
        <v>7661</v>
      </c>
    </row>
    <row r="295" spans="2:65" s="1" customFormat="1" ht="19.5">
      <c r="B295" s="34"/>
      <c r="D295" s="147" t="s">
        <v>253</v>
      </c>
      <c r="F295" s="148" t="s">
        <v>7662</v>
      </c>
      <c r="I295" s="149"/>
      <c r="L295" s="34"/>
      <c r="M295" s="150"/>
      <c r="T295" s="55"/>
      <c r="AT295" s="18" t="s">
        <v>253</v>
      </c>
      <c r="AU295" s="18" t="s">
        <v>21</v>
      </c>
    </row>
    <row r="296" spans="2:65" s="1" customFormat="1">
      <c r="B296" s="34"/>
      <c r="D296" s="151" t="s">
        <v>255</v>
      </c>
      <c r="F296" s="152" t="s">
        <v>7663</v>
      </c>
      <c r="I296" s="149"/>
      <c r="L296" s="34"/>
      <c r="M296" s="150"/>
      <c r="T296" s="55"/>
      <c r="AT296" s="18" t="s">
        <v>255</v>
      </c>
      <c r="AU296" s="18" t="s">
        <v>21</v>
      </c>
    </row>
    <row r="297" spans="2:65" s="12" customFormat="1">
      <c r="B297" s="153"/>
      <c r="D297" s="147" t="s">
        <v>262</v>
      </c>
      <c r="E297" s="154" t="s">
        <v>29</v>
      </c>
      <c r="F297" s="155" t="s">
        <v>7664</v>
      </c>
      <c r="H297" s="156">
        <v>12</v>
      </c>
      <c r="I297" s="157"/>
      <c r="L297" s="153"/>
      <c r="M297" s="158"/>
      <c r="T297" s="159"/>
      <c r="AT297" s="154" t="s">
        <v>262</v>
      </c>
      <c r="AU297" s="154" t="s">
        <v>21</v>
      </c>
      <c r="AV297" s="12" t="s">
        <v>21</v>
      </c>
      <c r="AW297" s="12" t="s">
        <v>36</v>
      </c>
      <c r="AX297" s="12" t="s">
        <v>83</v>
      </c>
      <c r="AY297" s="154" t="s">
        <v>244</v>
      </c>
    </row>
    <row r="298" spans="2:65" s="1" customFormat="1" ht="21.75" customHeight="1">
      <c r="B298" s="34"/>
      <c r="C298" s="134" t="s">
        <v>614</v>
      </c>
      <c r="D298" s="134" t="s">
        <v>246</v>
      </c>
      <c r="E298" s="135" t="s">
        <v>7665</v>
      </c>
      <c r="F298" s="136" t="s">
        <v>7666</v>
      </c>
      <c r="G298" s="137" t="s">
        <v>507</v>
      </c>
      <c r="H298" s="138">
        <v>668</v>
      </c>
      <c r="I298" s="139"/>
      <c r="J298" s="140">
        <f>ROUND(I298*H298,2)</f>
        <v>0</v>
      </c>
      <c r="K298" s="136" t="s">
        <v>250</v>
      </c>
      <c r="L298" s="34"/>
      <c r="M298" s="141" t="s">
        <v>29</v>
      </c>
      <c r="N298" s="142" t="s">
        <v>46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251</v>
      </c>
      <c r="AT298" s="145" t="s">
        <v>246</v>
      </c>
      <c r="AU298" s="145" t="s">
        <v>21</v>
      </c>
      <c r="AY298" s="18" t="s">
        <v>244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83</v>
      </c>
      <c r="BK298" s="146">
        <f>ROUND(I298*H298,2)</f>
        <v>0</v>
      </c>
      <c r="BL298" s="18" t="s">
        <v>251</v>
      </c>
      <c r="BM298" s="145" t="s">
        <v>7667</v>
      </c>
    </row>
    <row r="299" spans="2:65" s="1" customFormat="1" ht="19.5">
      <c r="B299" s="34"/>
      <c r="D299" s="147" t="s">
        <v>253</v>
      </c>
      <c r="F299" s="148" t="s">
        <v>7668</v>
      </c>
      <c r="I299" s="149"/>
      <c r="L299" s="34"/>
      <c r="M299" s="150"/>
      <c r="T299" s="55"/>
      <c r="AT299" s="18" t="s">
        <v>253</v>
      </c>
      <c r="AU299" s="18" t="s">
        <v>21</v>
      </c>
    </row>
    <row r="300" spans="2:65" s="1" customFormat="1">
      <c r="B300" s="34"/>
      <c r="D300" s="151" t="s">
        <v>255</v>
      </c>
      <c r="F300" s="152" t="s">
        <v>7669</v>
      </c>
      <c r="I300" s="149"/>
      <c r="L300" s="34"/>
      <c r="M300" s="150"/>
      <c r="T300" s="55"/>
      <c r="AT300" s="18" t="s">
        <v>255</v>
      </c>
      <c r="AU300" s="18" t="s">
        <v>21</v>
      </c>
    </row>
    <row r="301" spans="2:65" s="12" customFormat="1">
      <c r="B301" s="153"/>
      <c r="D301" s="147" t="s">
        <v>262</v>
      </c>
      <c r="E301" s="154" t="s">
        <v>29</v>
      </c>
      <c r="F301" s="155" t="s">
        <v>7670</v>
      </c>
      <c r="H301" s="156">
        <v>668</v>
      </c>
      <c r="I301" s="157"/>
      <c r="L301" s="153"/>
      <c r="M301" s="158"/>
      <c r="T301" s="159"/>
      <c r="AT301" s="154" t="s">
        <v>262</v>
      </c>
      <c r="AU301" s="154" t="s">
        <v>21</v>
      </c>
      <c r="AV301" s="12" t="s">
        <v>21</v>
      </c>
      <c r="AW301" s="12" t="s">
        <v>36</v>
      </c>
      <c r="AX301" s="12" t="s">
        <v>83</v>
      </c>
      <c r="AY301" s="154" t="s">
        <v>244</v>
      </c>
    </row>
    <row r="302" spans="2:65" s="1" customFormat="1" ht="21.75" customHeight="1">
      <c r="B302" s="34"/>
      <c r="C302" s="134" t="s">
        <v>621</v>
      </c>
      <c r="D302" s="134" t="s">
        <v>246</v>
      </c>
      <c r="E302" s="135" t="s">
        <v>7671</v>
      </c>
      <c r="F302" s="136" t="s">
        <v>7672</v>
      </c>
      <c r="G302" s="137" t="s">
        <v>507</v>
      </c>
      <c r="H302" s="138">
        <v>208</v>
      </c>
      <c r="I302" s="139"/>
      <c r="J302" s="140">
        <f>ROUND(I302*H302,2)</f>
        <v>0</v>
      </c>
      <c r="K302" s="136" t="s">
        <v>250</v>
      </c>
      <c r="L302" s="34"/>
      <c r="M302" s="141" t="s">
        <v>29</v>
      </c>
      <c r="N302" s="142" t="s">
        <v>46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251</v>
      </c>
      <c r="AT302" s="145" t="s">
        <v>246</v>
      </c>
      <c r="AU302" s="145" t="s">
        <v>21</v>
      </c>
      <c r="AY302" s="18" t="s">
        <v>244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83</v>
      </c>
      <c r="BK302" s="146">
        <f>ROUND(I302*H302,2)</f>
        <v>0</v>
      </c>
      <c r="BL302" s="18" t="s">
        <v>251</v>
      </c>
      <c r="BM302" s="145" t="s">
        <v>7673</v>
      </c>
    </row>
    <row r="303" spans="2:65" s="1" customFormat="1" ht="19.5">
      <c r="B303" s="34"/>
      <c r="D303" s="147" t="s">
        <v>253</v>
      </c>
      <c r="F303" s="148" t="s">
        <v>7674</v>
      </c>
      <c r="I303" s="149"/>
      <c r="L303" s="34"/>
      <c r="M303" s="150"/>
      <c r="T303" s="55"/>
      <c r="AT303" s="18" t="s">
        <v>253</v>
      </c>
      <c r="AU303" s="18" t="s">
        <v>21</v>
      </c>
    </row>
    <row r="304" spans="2:65" s="1" customFormat="1">
      <c r="B304" s="34"/>
      <c r="D304" s="151" t="s">
        <v>255</v>
      </c>
      <c r="F304" s="152" t="s">
        <v>7675</v>
      </c>
      <c r="I304" s="149"/>
      <c r="L304" s="34"/>
      <c r="M304" s="150"/>
      <c r="T304" s="55"/>
      <c r="AT304" s="18" t="s">
        <v>255</v>
      </c>
      <c r="AU304" s="18" t="s">
        <v>21</v>
      </c>
    </row>
    <row r="305" spans="2:65" s="12" customFormat="1">
      <c r="B305" s="153"/>
      <c r="D305" s="147" t="s">
        <v>262</v>
      </c>
      <c r="E305" s="154" t="s">
        <v>29</v>
      </c>
      <c r="F305" s="155" t="s">
        <v>7676</v>
      </c>
      <c r="H305" s="156">
        <v>208</v>
      </c>
      <c r="I305" s="157"/>
      <c r="L305" s="153"/>
      <c r="M305" s="158"/>
      <c r="T305" s="159"/>
      <c r="AT305" s="154" t="s">
        <v>262</v>
      </c>
      <c r="AU305" s="154" t="s">
        <v>21</v>
      </c>
      <c r="AV305" s="12" t="s">
        <v>21</v>
      </c>
      <c r="AW305" s="12" t="s">
        <v>36</v>
      </c>
      <c r="AX305" s="12" t="s">
        <v>83</v>
      </c>
      <c r="AY305" s="154" t="s">
        <v>244</v>
      </c>
    </row>
    <row r="306" spans="2:65" s="1" customFormat="1" ht="21.75" customHeight="1">
      <c r="B306" s="34"/>
      <c r="C306" s="134" t="s">
        <v>626</v>
      </c>
      <c r="D306" s="134" t="s">
        <v>246</v>
      </c>
      <c r="E306" s="135" t="s">
        <v>7677</v>
      </c>
      <c r="F306" s="136" t="s">
        <v>7678</v>
      </c>
      <c r="G306" s="137" t="s">
        <v>507</v>
      </c>
      <c r="H306" s="138">
        <v>28</v>
      </c>
      <c r="I306" s="139"/>
      <c r="J306" s="140">
        <f>ROUND(I306*H306,2)</f>
        <v>0</v>
      </c>
      <c r="K306" s="136" t="s">
        <v>250</v>
      </c>
      <c r="L306" s="34"/>
      <c r="M306" s="141" t="s">
        <v>29</v>
      </c>
      <c r="N306" s="142" t="s">
        <v>46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251</v>
      </c>
      <c r="AT306" s="145" t="s">
        <v>246</v>
      </c>
      <c r="AU306" s="145" t="s">
        <v>21</v>
      </c>
      <c r="AY306" s="18" t="s">
        <v>244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83</v>
      </c>
      <c r="BK306" s="146">
        <f>ROUND(I306*H306,2)</f>
        <v>0</v>
      </c>
      <c r="BL306" s="18" t="s">
        <v>251</v>
      </c>
      <c r="BM306" s="145" t="s">
        <v>7679</v>
      </c>
    </row>
    <row r="307" spans="2:65" s="1" customFormat="1" ht="19.5">
      <c r="B307" s="34"/>
      <c r="D307" s="147" t="s">
        <v>253</v>
      </c>
      <c r="F307" s="148" t="s">
        <v>7680</v>
      </c>
      <c r="I307" s="149"/>
      <c r="L307" s="34"/>
      <c r="M307" s="150"/>
      <c r="T307" s="55"/>
      <c r="AT307" s="18" t="s">
        <v>253</v>
      </c>
      <c r="AU307" s="18" t="s">
        <v>21</v>
      </c>
    </row>
    <row r="308" spans="2:65" s="1" customFormat="1">
      <c r="B308" s="34"/>
      <c r="D308" s="151" t="s">
        <v>255</v>
      </c>
      <c r="F308" s="152" t="s">
        <v>7681</v>
      </c>
      <c r="I308" s="149"/>
      <c r="L308" s="34"/>
      <c r="M308" s="150"/>
      <c r="T308" s="55"/>
      <c r="AT308" s="18" t="s">
        <v>255</v>
      </c>
      <c r="AU308" s="18" t="s">
        <v>21</v>
      </c>
    </row>
    <row r="309" spans="2:65" s="12" customFormat="1">
      <c r="B309" s="153"/>
      <c r="D309" s="147" t="s">
        <v>262</v>
      </c>
      <c r="E309" s="154" t="s">
        <v>29</v>
      </c>
      <c r="F309" s="155" t="s">
        <v>7682</v>
      </c>
      <c r="H309" s="156">
        <v>28</v>
      </c>
      <c r="I309" s="157"/>
      <c r="L309" s="153"/>
      <c r="M309" s="158"/>
      <c r="T309" s="159"/>
      <c r="AT309" s="154" t="s">
        <v>262</v>
      </c>
      <c r="AU309" s="154" t="s">
        <v>21</v>
      </c>
      <c r="AV309" s="12" t="s">
        <v>21</v>
      </c>
      <c r="AW309" s="12" t="s">
        <v>36</v>
      </c>
      <c r="AX309" s="12" t="s">
        <v>83</v>
      </c>
      <c r="AY309" s="154" t="s">
        <v>244</v>
      </c>
    </row>
    <row r="310" spans="2:65" s="1" customFormat="1" ht="21.75" customHeight="1">
      <c r="B310" s="34"/>
      <c r="C310" s="134" t="s">
        <v>632</v>
      </c>
      <c r="D310" s="134" t="s">
        <v>246</v>
      </c>
      <c r="E310" s="135" t="s">
        <v>7683</v>
      </c>
      <c r="F310" s="136" t="s">
        <v>7684</v>
      </c>
      <c r="G310" s="137" t="s">
        <v>507</v>
      </c>
      <c r="H310" s="138">
        <v>12</v>
      </c>
      <c r="I310" s="139"/>
      <c r="J310" s="140">
        <f>ROUND(I310*H310,2)</f>
        <v>0</v>
      </c>
      <c r="K310" s="136" t="s">
        <v>250</v>
      </c>
      <c r="L310" s="34"/>
      <c r="M310" s="141" t="s">
        <v>29</v>
      </c>
      <c r="N310" s="142" t="s">
        <v>46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251</v>
      </c>
      <c r="AT310" s="145" t="s">
        <v>246</v>
      </c>
      <c r="AU310" s="145" t="s">
        <v>21</v>
      </c>
      <c r="AY310" s="18" t="s">
        <v>244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83</v>
      </c>
      <c r="BK310" s="146">
        <f>ROUND(I310*H310,2)</f>
        <v>0</v>
      </c>
      <c r="BL310" s="18" t="s">
        <v>251</v>
      </c>
      <c r="BM310" s="145" t="s">
        <v>7685</v>
      </c>
    </row>
    <row r="311" spans="2:65" s="1" customFormat="1" ht="19.5">
      <c r="B311" s="34"/>
      <c r="D311" s="147" t="s">
        <v>253</v>
      </c>
      <c r="F311" s="148" t="s">
        <v>7686</v>
      </c>
      <c r="I311" s="149"/>
      <c r="L311" s="34"/>
      <c r="M311" s="150"/>
      <c r="T311" s="55"/>
      <c r="AT311" s="18" t="s">
        <v>253</v>
      </c>
      <c r="AU311" s="18" t="s">
        <v>21</v>
      </c>
    </row>
    <row r="312" spans="2:65" s="1" customFormat="1">
      <c r="B312" s="34"/>
      <c r="D312" s="151" t="s">
        <v>255</v>
      </c>
      <c r="F312" s="152" t="s">
        <v>7687</v>
      </c>
      <c r="I312" s="149"/>
      <c r="L312" s="34"/>
      <c r="M312" s="150"/>
      <c r="T312" s="55"/>
      <c r="AT312" s="18" t="s">
        <v>255</v>
      </c>
      <c r="AU312" s="18" t="s">
        <v>21</v>
      </c>
    </row>
    <row r="313" spans="2:65" s="12" customFormat="1">
      <c r="B313" s="153"/>
      <c r="D313" s="147" t="s">
        <v>262</v>
      </c>
      <c r="E313" s="154" t="s">
        <v>29</v>
      </c>
      <c r="F313" s="155" t="s">
        <v>7688</v>
      </c>
      <c r="H313" s="156">
        <v>12</v>
      </c>
      <c r="I313" s="157"/>
      <c r="L313" s="153"/>
      <c r="M313" s="158"/>
      <c r="T313" s="159"/>
      <c r="AT313" s="154" t="s">
        <v>262</v>
      </c>
      <c r="AU313" s="154" t="s">
        <v>21</v>
      </c>
      <c r="AV313" s="12" t="s">
        <v>21</v>
      </c>
      <c r="AW313" s="12" t="s">
        <v>36</v>
      </c>
      <c r="AX313" s="12" t="s">
        <v>83</v>
      </c>
      <c r="AY313" s="154" t="s">
        <v>244</v>
      </c>
    </row>
    <row r="314" spans="2:65" s="1" customFormat="1" ht="21.75" customHeight="1">
      <c r="B314" s="34"/>
      <c r="C314" s="134" t="s">
        <v>640</v>
      </c>
      <c r="D314" s="134" t="s">
        <v>246</v>
      </c>
      <c r="E314" s="135" t="s">
        <v>7689</v>
      </c>
      <c r="F314" s="136" t="s">
        <v>7690</v>
      </c>
      <c r="G314" s="137" t="s">
        <v>507</v>
      </c>
      <c r="H314" s="138">
        <v>4</v>
      </c>
      <c r="I314" s="139"/>
      <c r="J314" s="140">
        <f>ROUND(I314*H314,2)</f>
        <v>0</v>
      </c>
      <c r="K314" s="136" t="s">
        <v>250</v>
      </c>
      <c r="L314" s="34"/>
      <c r="M314" s="141" t="s">
        <v>29</v>
      </c>
      <c r="N314" s="142" t="s">
        <v>46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251</v>
      </c>
      <c r="AT314" s="145" t="s">
        <v>246</v>
      </c>
      <c r="AU314" s="145" t="s">
        <v>21</v>
      </c>
      <c r="AY314" s="18" t="s">
        <v>244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83</v>
      </c>
      <c r="BK314" s="146">
        <f>ROUND(I314*H314,2)</f>
        <v>0</v>
      </c>
      <c r="BL314" s="18" t="s">
        <v>251</v>
      </c>
      <c r="BM314" s="145" t="s">
        <v>7691</v>
      </c>
    </row>
    <row r="315" spans="2:65" s="1" customFormat="1" ht="19.5">
      <c r="B315" s="34"/>
      <c r="D315" s="147" t="s">
        <v>253</v>
      </c>
      <c r="F315" s="148" t="s">
        <v>7692</v>
      </c>
      <c r="I315" s="149"/>
      <c r="L315" s="34"/>
      <c r="M315" s="150"/>
      <c r="T315" s="55"/>
      <c r="AT315" s="18" t="s">
        <v>253</v>
      </c>
      <c r="AU315" s="18" t="s">
        <v>21</v>
      </c>
    </row>
    <row r="316" spans="2:65" s="1" customFormat="1">
      <c r="B316" s="34"/>
      <c r="D316" s="151" t="s">
        <v>255</v>
      </c>
      <c r="F316" s="152" t="s">
        <v>7693</v>
      </c>
      <c r="I316" s="149"/>
      <c r="L316" s="34"/>
      <c r="M316" s="150"/>
      <c r="T316" s="55"/>
      <c r="AT316" s="18" t="s">
        <v>255</v>
      </c>
      <c r="AU316" s="18" t="s">
        <v>21</v>
      </c>
    </row>
    <row r="317" spans="2:65" s="12" customFormat="1">
      <c r="B317" s="153"/>
      <c r="D317" s="147" t="s">
        <v>262</v>
      </c>
      <c r="E317" s="154" t="s">
        <v>29</v>
      </c>
      <c r="F317" s="155" t="s">
        <v>7694</v>
      </c>
      <c r="H317" s="156">
        <v>4</v>
      </c>
      <c r="I317" s="157"/>
      <c r="L317" s="153"/>
      <c r="M317" s="158"/>
      <c r="T317" s="159"/>
      <c r="AT317" s="154" t="s">
        <v>262</v>
      </c>
      <c r="AU317" s="154" t="s">
        <v>21</v>
      </c>
      <c r="AV317" s="12" t="s">
        <v>21</v>
      </c>
      <c r="AW317" s="12" t="s">
        <v>36</v>
      </c>
      <c r="AX317" s="12" t="s">
        <v>83</v>
      </c>
      <c r="AY317" s="154" t="s">
        <v>244</v>
      </c>
    </row>
    <row r="318" spans="2:65" s="1" customFormat="1" ht="21.75" customHeight="1">
      <c r="B318" s="34"/>
      <c r="C318" s="134" t="s">
        <v>647</v>
      </c>
      <c r="D318" s="134" t="s">
        <v>246</v>
      </c>
      <c r="E318" s="135" t="s">
        <v>7695</v>
      </c>
      <c r="F318" s="136" t="s">
        <v>7696</v>
      </c>
      <c r="G318" s="137" t="s">
        <v>507</v>
      </c>
      <c r="H318" s="138">
        <v>3756</v>
      </c>
      <c r="I318" s="139"/>
      <c r="J318" s="140">
        <f>ROUND(I318*H318,2)</f>
        <v>0</v>
      </c>
      <c r="K318" s="136" t="s">
        <v>250</v>
      </c>
      <c r="L318" s="34"/>
      <c r="M318" s="141" t="s">
        <v>29</v>
      </c>
      <c r="N318" s="142" t="s">
        <v>46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251</v>
      </c>
      <c r="AT318" s="145" t="s">
        <v>246</v>
      </c>
      <c r="AU318" s="145" t="s">
        <v>21</v>
      </c>
      <c r="AY318" s="18" t="s">
        <v>244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83</v>
      </c>
      <c r="BK318" s="146">
        <f>ROUND(I318*H318,2)</f>
        <v>0</v>
      </c>
      <c r="BL318" s="18" t="s">
        <v>251</v>
      </c>
      <c r="BM318" s="145" t="s">
        <v>7697</v>
      </c>
    </row>
    <row r="319" spans="2:65" s="1" customFormat="1" ht="19.5">
      <c r="B319" s="34"/>
      <c r="D319" s="147" t="s">
        <v>253</v>
      </c>
      <c r="F319" s="148" t="s">
        <v>7698</v>
      </c>
      <c r="I319" s="149"/>
      <c r="L319" s="34"/>
      <c r="M319" s="150"/>
      <c r="T319" s="55"/>
      <c r="AT319" s="18" t="s">
        <v>253</v>
      </c>
      <c r="AU319" s="18" t="s">
        <v>21</v>
      </c>
    </row>
    <row r="320" spans="2:65" s="1" customFormat="1">
      <c r="B320" s="34"/>
      <c r="D320" s="151" t="s">
        <v>255</v>
      </c>
      <c r="F320" s="152" t="s">
        <v>7699</v>
      </c>
      <c r="I320" s="149"/>
      <c r="L320" s="34"/>
      <c r="M320" s="150"/>
      <c r="T320" s="55"/>
      <c r="AT320" s="18" t="s">
        <v>255</v>
      </c>
      <c r="AU320" s="18" t="s">
        <v>21</v>
      </c>
    </row>
    <row r="321" spans="2:65" s="12" customFormat="1">
      <c r="B321" s="153"/>
      <c r="D321" s="147" t="s">
        <v>262</v>
      </c>
      <c r="E321" s="154" t="s">
        <v>29</v>
      </c>
      <c r="F321" s="155" t="s">
        <v>7634</v>
      </c>
      <c r="H321" s="156">
        <v>3756</v>
      </c>
      <c r="I321" s="157"/>
      <c r="L321" s="153"/>
      <c r="M321" s="158"/>
      <c r="T321" s="159"/>
      <c r="AT321" s="154" t="s">
        <v>262</v>
      </c>
      <c r="AU321" s="154" t="s">
        <v>21</v>
      </c>
      <c r="AV321" s="12" t="s">
        <v>21</v>
      </c>
      <c r="AW321" s="12" t="s">
        <v>36</v>
      </c>
      <c r="AX321" s="12" t="s">
        <v>83</v>
      </c>
      <c r="AY321" s="154" t="s">
        <v>244</v>
      </c>
    </row>
    <row r="322" spans="2:65" s="1" customFormat="1" ht="21.75" customHeight="1">
      <c r="B322" s="34"/>
      <c r="C322" s="134" t="s">
        <v>653</v>
      </c>
      <c r="D322" s="134" t="s">
        <v>246</v>
      </c>
      <c r="E322" s="135" t="s">
        <v>7700</v>
      </c>
      <c r="F322" s="136" t="s">
        <v>7701</v>
      </c>
      <c r="G322" s="137" t="s">
        <v>507</v>
      </c>
      <c r="H322" s="138">
        <v>1396</v>
      </c>
      <c r="I322" s="139"/>
      <c r="J322" s="140">
        <f>ROUND(I322*H322,2)</f>
        <v>0</v>
      </c>
      <c r="K322" s="136" t="s">
        <v>250</v>
      </c>
      <c r="L322" s="34"/>
      <c r="M322" s="141" t="s">
        <v>29</v>
      </c>
      <c r="N322" s="142" t="s">
        <v>46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251</v>
      </c>
      <c r="AT322" s="145" t="s">
        <v>246</v>
      </c>
      <c r="AU322" s="145" t="s">
        <v>21</v>
      </c>
      <c r="AY322" s="18" t="s">
        <v>244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83</v>
      </c>
      <c r="BK322" s="146">
        <f>ROUND(I322*H322,2)</f>
        <v>0</v>
      </c>
      <c r="BL322" s="18" t="s">
        <v>251</v>
      </c>
      <c r="BM322" s="145" t="s">
        <v>7702</v>
      </c>
    </row>
    <row r="323" spans="2:65" s="1" customFormat="1" ht="19.5">
      <c r="B323" s="34"/>
      <c r="D323" s="147" t="s">
        <v>253</v>
      </c>
      <c r="F323" s="148" t="s">
        <v>7703</v>
      </c>
      <c r="I323" s="149"/>
      <c r="L323" s="34"/>
      <c r="M323" s="150"/>
      <c r="T323" s="55"/>
      <c r="AT323" s="18" t="s">
        <v>253</v>
      </c>
      <c r="AU323" s="18" t="s">
        <v>21</v>
      </c>
    </row>
    <row r="324" spans="2:65" s="1" customFormat="1">
      <c r="B324" s="34"/>
      <c r="D324" s="151" t="s">
        <v>255</v>
      </c>
      <c r="F324" s="152" t="s">
        <v>7704</v>
      </c>
      <c r="I324" s="149"/>
      <c r="L324" s="34"/>
      <c r="M324" s="150"/>
      <c r="T324" s="55"/>
      <c r="AT324" s="18" t="s">
        <v>255</v>
      </c>
      <c r="AU324" s="18" t="s">
        <v>21</v>
      </c>
    </row>
    <row r="325" spans="2:65" s="12" customFormat="1">
      <c r="B325" s="153"/>
      <c r="D325" s="147" t="s">
        <v>262</v>
      </c>
      <c r="E325" s="154" t="s">
        <v>29</v>
      </c>
      <c r="F325" s="155" t="s">
        <v>7640</v>
      </c>
      <c r="H325" s="156">
        <v>1396</v>
      </c>
      <c r="I325" s="157"/>
      <c r="L325" s="153"/>
      <c r="M325" s="158"/>
      <c r="T325" s="159"/>
      <c r="AT325" s="154" t="s">
        <v>262</v>
      </c>
      <c r="AU325" s="154" t="s">
        <v>21</v>
      </c>
      <c r="AV325" s="12" t="s">
        <v>21</v>
      </c>
      <c r="AW325" s="12" t="s">
        <v>36</v>
      </c>
      <c r="AX325" s="12" t="s">
        <v>83</v>
      </c>
      <c r="AY325" s="154" t="s">
        <v>244</v>
      </c>
    </row>
    <row r="326" spans="2:65" s="1" customFormat="1" ht="21.75" customHeight="1">
      <c r="B326" s="34"/>
      <c r="C326" s="134" t="s">
        <v>658</v>
      </c>
      <c r="D326" s="134" t="s">
        <v>246</v>
      </c>
      <c r="E326" s="135" t="s">
        <v>7705</v>
      </c>
      <c r="F326" s="136" t="s">
        <v>7706</v>
      </c>
      <c r="G326" s="137" t="s">
        <v>507</v>
      </c>
      <c r="H326" s="138">
        <v>432</v>
      </c>
      <c r="I326" s="139"/>
      <c r="J326" s="140">
        <f>ROUND(I326*H326,2)</f>
        <v>0</v>
      </c>
      <c r="K326" s="136" t="s">
        <v>250</v>
      </c>
      <c r="L326" s="34"/>
      <c r="M326" s="141" t="s">
        <v>29</v>
      </c>
      <c r="N326" s="142" t="s">
        <v>46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251</v>
      </c>
      <c r="AT326" s="145" t="s">
        <v>246</v>
      </c>
      <c r="AU326" s="145" t="s">
        <v>21</v>
      </c>
      <c r="AY326" s="18" t="s">
        <v>244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83</v>
      </c>
      <c r="BK326" s="146">
        <f>ROUND(I326*H326,2)</f>
        <v>0</v>
      </c>
      <c r="BL326" s="18" t="s">
        <v>251</v>
      </c>
      <c r="BM326" s="145" t="s">
        <v>7707</v>
      </c>
    </row>
    <row r="327" spans="2:65" s="1" customFormat="1" ht="19.5">
      <c r="B327" s="34"/>
      <c r="D327" s="147" t="s">
        <v>253</v>
      </c>
      <c r="F327" s="148" t="s">
        <v>7708</v>
      </c>
      <c r="I327" s="149"/>
      <c r="L327" s="34"/>
      <c r="M327" s="150"/>
      <c r="T327" s="55"/>
      <c r="AT327" s="18" t="s">
        <v>253</v>
      </c>
      <c r="AU327" s="18" t="s">
        <v>21</v>
      </c>
    </row>
    <row r="328" spans="2:65" s="1" customFormat="1">
      <c r="B328" s="34"/>
      <c r="D328" s="151" t="s">
        <v>255</v>
      </c>
      <c r="F328" s="152" t="s">
        <v>7709</v>
      </c>
      <c r="I328" s="149"/>
      <c r="L328" s="34"/>
      <c r="M328" s="150"/>
      <c r="T328" s="55"/>
      <c r="AT328" s="18" t="s">
        <v>255</v>
      </c>
      <c r="AU328" s="18" t="s">
        <v>21</v>
      </c>
    </row>
    <row r="329" spans="2:65" s="12" customFormat="1">
      <c r="B329" s="153"/>
      <c r="D329" s="147" t="s">
        <v>262</v>
      </c>
      <c r="E329" s="154" t="s">
        <v>29</v>
      </c>
      <c r="F329" s="155" t="s">
        <v>7646</v>
      </c>
      <c r="H329" s="156">
        <v>432</v>
      </c>
      <c r="I329" s="157"/>
      <c r="L329" s="153"/>
      <c r="M329" s="158"/>
      <c r="T329" s="159"/>
      <c r="AT329" s="154" t="s">
        <v>262</v>
      </c>
      <c r="AU329" s="154" t="s">
        <v>21</v>
      </c>
      <c r="AV329" s="12" t="s">
        <v>21</v>
      </c>
      <c r="AW329" s="12" t="s">
        <v>36</v>
      </c>
      <c r="AX329" s="12" t="s">
        <v>83</v>
      </c>
      <c r="AY329" s="154" t="s">
        <v>244</v>
      </c>
    </row>
    <row r="330" spans="2:65" s="1" customFormat="1" ht="21.75" customHeight="1">
      <c r="B330" s="34"/>
      <c r="C330" s="134" t="s">
        <v>665</v>
      </c>
      <c r="D330" s="134" t="s">
        <v>246</v>
      </c>
      <c r="E330" s="135" t="s">
        <v>7710</v>
      </c>
      <c r="F330" s="136" t="s">
        <v>7711</v>
      </c>
      <c r="G330" s="137" t="s">
        <v>507</v>
      </c>
      <c r="H330" s="138">
        <v>188</v>
      </c>
      <c r="I330" s="139"/>
      <c r="J330" s="140">
        <f>ROUND(I330*H330,2)</f>
        <v>0</v>
      </c>
      <c r="K330" s="136" t="s">
        <v>250</v>
      </c>
      <c r="L330" s="34"/>
      <c r="M330" s="141" t="s">
        <v>29</v>
      </c>
      <c r="N330" s="142" t="s">
        <v>46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251</v>
      </c>
      <c r="AT330" s="145" t="s">
        <v>246</v>
      </c>
      <c r="AU330" s="145" t="s">
        <v>21</v>
      </c>
      <c r="AY330" s="18" t="s">
        <v>244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83</v>
      </c>
      <c r="BK330" s="146">
        <f>ROUND(I330*H330,2)</f>
        <v>0</v>
      </c>
      <c r="BL330" s="18" t="s">
        <v>251</v>
      </c>
      <c r="BM330" s="145" t="s">
        <v>7712</v>
      </c>
    </row>
    <row r="331" spans="2:65" s="1" customFormat="1" ht="19.5">
      <c r="B331" s="34"/>
      <c r="D331" s="147" t="s">
        <v>253</v>
      </c>
      <c r="F331" s="148" t="s">
        <v>7713</v>
      </c>
      <c r="I331" s="149"/>
      <c r="L331" s="34"/>
      <c r="M331" s="150"/>
      <c r="T331" s="55"/>
      <c r="AT331" s="18" t="s">
        <v>253</v>
      </c>
      <c r="AU331" s="18" t="s">
        <v>21</v>
      </c>
    </row>
    <row r="332" spans="2:65" s="1" customFormat="1">
      <c r="B332" s="34"/>
      <c r="D332" s="151" t="s">
        <v>255</v>
      </c>
      <c r="F332" s="152" t="s">
        <v>7714</v>
      </c>
      <c r="I332" s="149"/>
      <c r="L332" s="34"/>
      <c r="M332" s="150"/>
      <c r="T332" s="55"/>
      <c r="AT332" s="18" t="s">
        <v>255</v>
      </c>
      <c r="AU332" s="18" t="s">
        <v>21</v>
      </c>
    </row>
    <row r="333" spans="2:65" s="12" customFormat="1">
      <c r="B333" s="153"/>
      <c r="D333" s="147" t="s">
        <v>262</v>
      </c>
      <c r="E333" s="154" t="s">
        <v>29</v>
      </c>
      <c r="F333" s="155" t="s">
        <v>7652</v>
      </c>
      <c r="H333" s="156">
        <v>188</v>
      </c>
      <c r="I333" s="157"/>
      <c r="L333" s="153"/>
      <c r="M333" s="158"/>
      <c r="T333" s="159"/>
      <c r="AT333" s="154" t="s">
        <v>262</v>
      </c>
      <c r="AU333" s="154" t="s">
        <v>21</v>
      </c>
      <c r="AV333" s="12" t="s">
        <v>21</v>
      </c>
      <c r="AW333" s="12" t="s">
        <v>36</v>
      </c>
      <c r="AX333" s="12" t="s">
        <v>83</v>
      </c>
      <c r="AY333" s="154" t="s">
        <v>244</v>
      </c>
    </row>
    <row r="334" spans="2:65" s="1" customFormat="1" ht="21.75" customHeight="1">
      <c r="B334" s="34"/>
      <c r="C334" s="134" t="s">
        <v>673</v>
      </c>
      <c r="D334" s="134" t="s">
        <v>246</v>
      </c>
      <c r="E334" s="135" t="s">
        <v>7715</v>
      </c>
      <c r="F334" s="136" t="s">
        <v>7716</v>
      </c>
      <c r="G334" s="137" t="s">
        <v>507</v>
      </c>
      <c r="H334" s="138">
        <v>64</v>
      </c>
      <c r="I334" s="139"/>
      <c r="J334" s="140">
        <f>ROUND(I334*H334,2)</f>
        <v>0</v>
      </c>
      <c r="K334" s="136" t="s">
        <v>250</v>
      </c>
      <c r="L334" s="34"/>
      <c r="M334" s="141" t="s">
        <v>29</v>
      </c>
      <c r="N334" s="142" t="s">
        <v>46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251</v>
      </c>
      <c r="AT334" s="145" t="s">
        <v>246</v>
      </c>
      <c r="AU334" s="145" t="s">
        <v>21</v>
      </c>
      <c r="AY334" s="18" t="s">
        <v>244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83</v>
      </c>
      <c r="BK334" s="146">
        <f>ROUND(I334*H334,2)</f>
        <v>0</v>
      </c>
      <c r="BL334" s="18" t="s">
        <v>251</v>
      </c>
      <c r="BM334" s="145" t="s">
        <v>7717</v>
      </c>
    </row>
    <row r="335" spans="2:65" s="1" customFormat="1" ht="19.5">
      <c r="B335" s="34"/>
      <c r="D335" s="147" t="s">
        <v>253</v>
      </c>
      <c r="F335" s="148" t="s">
        <v>7718</v>
      </c>
      <c r="I335" s="149"/>
      <c r="L335" s="34"/>
      <c r="M335" s="150"/>
      <c r="T335" s="55"/>
      <c r="AT335" s="18" t="s">
        <v>253</v>
      </c>
      <c r="AU335" s="18" t="s">
        <v>21</v>
      </c>
    </row>
    <row r="336" spans="2:65" s="1" customFormat="1">
      <c r="B336" s="34"/>
      <c r="D336" s="151" t="s">
        <v>255</v>
      </c>
      <c r="F336" s="152" t="s">
        <v>7719</v>
      </c>
      <c r="I336" s="149"/>
      <c r="L336" s="34"/>
      <c r="M336" s="150"/>
      <c r="T336" s="55"/>
      <c r="AT336" s="18" t="s">
        <v>255</v>
      </c>
      <c r="AU336" s="18" t="s">
        <v>21</v>
      </c>
    </row>
    <row r="337" spans="2:65" s="12" customFormat="1">
      <c r="B337" s="153"/>
      <c r="D337" s="147" t="s">
        <v>262</v>
      </c>
      <c r="E337" s="154" t="s">
        <v>29</v>
      </c>
      <c r="F337" s="155" t="s">
        <v>7658</v>
      </c>
      <c r="H337" s="156">
        <v>64</v>
      </c>
      <c r="I337" s="157"/>
      <c r="L337" s="153"/>
      <c r="M337" s="158"/>
      <c r="T337" s="159"/>
      <c r="AT337" s="154" t="s">
        <v>262</v>
      </c>
      <c r="AU337" s="154" t="s">
        <v>21</v>
      </c>
      <c r="AV337" s="12" t="s">
        <v>21</v>
      </c>
      <c r="AW337" s="12" t="s">
        <v>36</v>
      </c>
      <c r="AX337" s="12" t="s">
        <v>83</v>
      </c>
      <c r="AY337" s="154" t="s">
        <v>244</v>
      </c>
    </row>
    <row r="338" spans="2:65" s="1" customFormat="1" ht="21.75" customHeight="1">
      <c r="B338" s="34"/>
      <c r="C338" s="134" t="s">
        <v>680</v>
      </c>
      <c r="D338" s="134" t="s">
        <v>246</v>
      </c>
      <c r="E338" s="135" t="s">
        <v>7720</v>
      </c>
      <c r="F338" s="136" t="s">
        <v>7721</v>
      </c>
      <c r="G338" s="137" t="s">
        <v>507</v>
      </c>
      <c r="H338" s="138">
        <v>12</v>
      </c>
      <c r="I338" s="139"/>
      <c r="J338" s="140">
        <f>ROUND(I338*H338,2)</f>
        <v>0</v>
      </c>
      <c r="K338" s="136" t="s">
        <v>250</v>
      </c>
      <c r="L338" s="34"/>
      <c r="M338" s="141" t="s">
        <v>29</v>
      </c>
      <c r="N338" s="142" t="s">
        <v>46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251</v>
      </c>
      <c r="AT338" s="145" t="s">
        <v>246</v>
      </c>
      <c r="AU338" s="145" t="s">
        <v>21</v>
      </c>
      <c r="AY338" s="18" t="s">
        <v>244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83</v>
      </c>
      <c r="BK338" s="146">
        <f>ROUND(I338*H338,2)</f>
        <v>0</v>
      </c>
      <c r="BL338" s="18" t="s">
        <v>251</v>
      </c>
      <c r="BM338" s="145" t="s">
        <v>7722</v>
      </c>
    </row>
    <row r="339" spans="2:65" s="1" customFormat="1" ht="19.5">
      <c r="B339" s="34"/>
      <c r="D339" s="147" t="s">
        <v>253</v>
      </c>
      <c r="F339" s="148" t="s">
        <v>7723</v>
      </c>
      <c r="I339" s="149"/>
      <c r="L339" s="34"/>
      <c r="M339" s="150"/>
      <c r="T339" s="55"/>
      <c r="AT339" s="18" t="s">
        <v>253</v>
      </c>
      <c r="AU339" s="18" t="s">
        <v>21</v>
      </c>
    </row>
    <row r="340" spans="2:65" s="1" customFormat="1">
      <c r="B340" s="34"/>
      <c r="D340" s="151" t="s">
        <v>255</v>
      </c>
      <c r="F340" s="152" t="s">
        <v>7724</v>
      </c>
      <c r="I340" s="149"/>
      <c r="L340" s="34"/>
      <c r="M340" s="150"/>
      <c r="T340" s="55"/>
      <c r="AT340" s="18" t="s">
        <v>255</v>
      </c>
      <c r="AU340" s="18" t="s">
        <v>21</v>
      </c>
    </row>
    <row r="341" spans="2:65" s="12" customFormat="1">
      <c r="B341" s="153"/>
      <c r="D341" s="147" t="s">
        <v>262</v>
      </c>
      <c r="E341" s="154" t="s">
        <v>29</v>
      </c>
      <c r="F341" s="155" t="s">
        <v>7664</v>
      </c>
      <c r="H341" s="156">
        <v>12</v>
      </c>
      <c r="I341" s="157"/>
      <c r="L341" s="153"/>
      <c r="M341" s="158"/>
      <c r="T341" s="159"/>
      <c r="AT341" s="154" t="s">
        <v>262</v>
      </c>
      <c r="AU341" s="154" t="s">
        <v>21</v>
      </c>
      <c r="AV341" s="12" t="s">
        <v>21</v>
      </c>
      <c r="AW341" s="12" t="s">
        <v>36</v>
      </c>
      <c r="AX341" s="12" t="s">
        <v>83</v>
      </c>
      <c r="AY341" s="154" t="s">
        <v>244</v>
      </c>
    </row>
    <row r="342" spans="2:65" s="1" customFormat="1" ht="21.75" customHeight="1">
      <c r="B342" s="34"/>
      <c r="C342" s="134" t="s">
        <v>685</v>
      </c>
      <c r="D342" s="134" t="s">
        <v>246</v>
      </c>
      <c r="E342" s="135" t="s">
        <v>7725</v>
      </c>
      <c r="F342" s="136" t="s">
        <v>7726</v>
      </c>
      <c r="G342" s="137" t="s">
        <v>507</v>
      </c>
      <c r="H342" s="138">
        <v>668</v>
      </c>
      <c r="I342" s="139"/>
      <c r="J342" s="140">
        <f>ROUND(I342*H342,2)</f>
        <v>0</v>
      </c>
      <c r="K342" s="136" t="s">
        <v>250</v>
      </c>
      <c r="L342" s="34"/>
      <c r="M342" s="141" t="s">
        <v>29</v>
      </c>
      <c r="N342" s="142" t="s">
        <v>46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251</v>
      </c>
      <c r="AT342" s="145" t="s">
        <v>246</v>
      </c>
      <c r="AU342" s="145" t="s">
        <v>21</v>
      </c>
      <c r="AY342" s="18" t="s">
        <v>244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83</v>
      </c>
      <c r="BK342" s="146">
        <f>ROUND(I342*H342,2)</f>
        <v>0</v>
      </c>
      <c r="BL342" s="18" t="s">
        <v>251</v>
      </c>
      <c r="BM342" s="145" t="s">
        <v>7727</v>
      </c>
    </row>
    <row r="343" spans="2:65" s="1" customFormat="1" ht="19.5">
      <c r="B343" s="34"/>
      <c r="D343" s="147" t="s">
        <v>253</v>
      </c>
      <c r="F343" s="148" t="s">
        <v>7728</v>
      </c>
      <c r="I343" s="149"/>
      <c r="L343" s="34"/>
      <c r="M343" s="150"/>
      <c r="T343" s="55"/>
      <c r="AT343" s="18" t="s">
        <v>253</v>
      </c>
      <c r="AU343" s="18" t="s">
        <v>21</v>
      </c>
    </row>
    <row r="344" spans="2:65" s="1" customFormat="1">
      <c r="B344" s="34"/>
      <c r="D344" s="151" t="s">
        <v>255</v>
      </c>
      <c r="F344" s="152" t="s">
        <v>7729</v>
      </c>
      <c r="I344" s="149"/>
      <c r="L344" s="34"/>
      <c r="M344" s="150"/>
      <c r="T344" s="55"/>
      <c r="AT344" s="18" t="s">
        <v>255</v>
      </c>
      <c r="AU344" s="18" t="s">
        <v>21</v>
      </c>
    </row>
    <row r="345" spans="2:65" s="12" customFormat="1">
      <c r="B345" s="153"/>
      <c r="D345" s="147" t="s">
        <v>262</v>
      </c>
      <c r="E345" s="154" t="s">
        <v>29</v>
      </c>
      <c r="F345" s="155" t="s">
        <v>7670</v>
      </c>
      <c r="H345" s="156">
        <v>668</v>
      </c>
      <c r="I345" s="157"/>
      <c r="L345" s="153"/>
      <c r="M345" s="158"/>
      <c r="T345" s="159"/>
      <c r="AT345" s="154" t="s">
        <v>262</v>
      </c>
      <c r="AU345" s="154" t="s">
        <v>21</v>
      </c>
      <c r="AV345" s="12" t="s">
        <v>21</v>
      </c>
      <c r="AW345" s="12" t="s">
        <v>36</v>
      </c>
      <c r="AX345" s="12" t="s">
        <v>83</v>
      </c>
      <c r="AY345" s="154" t="s">
        <v>244</v>
      </c>
    </row>
    <row r="346" spans="2:65" s="1" customFormat="1" ht="21.75" customHeight="1">
      <c r="B346" s="34"/>
      <c r="C346" s="134" t="s">
        <v>692</v>
      </c>
      <c r="D346" s="134" t="s">
        <v>246</v>
      </c>
      <c r="E346" s="135" t="s">
        <v>7730</v>
      </c>
      <c r="F346" s="136" t="s">
        <v>7731</v>
      </c>
      <c r="G346" s="137" t="s">
        <v>507</v>
      </c>
      <c r="H346" s="138">
        <v>208</v>
      </c>
      <c r="I346" s="139"/>
      <c r="J346" s="140">
        <f>ROUND(I346*H346,2)</f>
        <v>0</v>
      </c>
      <c r="K346" s="136" t="s">
        <v>250</v>
      </c>
      <c r="L346" s="34"/>
      <c r="M346" s="141" t="s">
        <v>29</v>
      </c>
      <c r="N346" s="142" t="s">
        <v>46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251</v>
      </c>
      <c r="AT346" s="145" t="s">
        <v>246</v>
      </c>
      <c r="AU346" s="145" t="s">
        <v>21</v>
      </c>
      <c r="AY346" s="18" t="s">
        <v>244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83</v>
      </c>
      <c r="BK346" s="146">
        <f>ROUND(I346*H346,2)</f>
        <v>0</v>
      </c>
      <c r="BL346" s="18" t="s">
        <v>251</v>
      </c>
      <c r="BM346" s="145" t="s">
        <v>7732</v>
      </c>
    </row>
    <row r="347" spans="2:65" s="1" customFormat="1" ht="19.5">
      <c r="B347" s="34"/>
      <c r="D347" s="147" t="s">
        <v>253</v>
      </c>
      <c r="F347" s="148" t="s">
        <v>7733</v>
      </c>
      <c r="I347" s="149"/>
      <c r="L347" s="34"/>
      <c r="M347" s="150"/>
      <c r="T347" s="55"/>
      <c r="AT347" s="18" t="s">
        <v>253</v>
      </c>
      <c r="AU347" s="18" t="s">
        <v>21</v>
      </c>
    </row>
    <row r="348" spans="2:65" s="1" customFormat="1">
      <c r="B348" s="34"/>
      <c r="D348" s="151" t="s">
        <v>255</v>
      </c>
      <c r="F348" s="152" t="s">
        <v>7734</v>
      </c>
      <c r="I348" s="149"/>
      <c r="L348" s="34"/>
      <c r="M348" s="150"/>
      <c r="T348" s="55"/>
      <c r="AT348" s="18" t="s">
        <v>255</v>
      </c>
      <c r="AU348" s="18" t="s">
        <v>21</v>
      </c>
    </row>
    <row r="349" spans="2:65" s="12" customFormat="1">
      <c r="B349" s="153"/>
      <c r="D349" s="147" t="s">
        <v>262</v>
      </c>
      <c r="E349" s="154" t="s">
        <v>29</v>
      </c>
      <c r="F349" s="155" t="s">
        <v>7676</v>
      </c>
      <c r="H349" s="156">
        <v>208</v>
      </c>
      <c r="I349" s="157"/>
      <c r="L349" s="153"/>
      <c r="M349" s="158"/>
      <c r="T349" s="159"/>
      <c r="AT349" s="154" t="s">
        <v>262</v>
      </c>
      <c r="AU349" s="154" t="s">
        <v>21</v>
      </c>
      <c r="AV349" s="12" t="s">
        <v>21</v>
      </c>
      <c r="AW349" s="12" t="s">
        <v>36</v>
      </c>
      <c r="AX349" s="12" t="s">
        <v>83</v>
      </c>
      <c r="AY349" s="154" t="s">
        <v>244</v>
      </c>
    </row>
    <row r="350" spans="2:65" s="1" customFormat="1" ht="21.75" customHeight="1">
      <c r="B350" s="34"/>
      <c r="C350" s="134" t="s">
        <v>699</v>
      </c>
      <c r="D350" s="134" t="s">
        <v>246</v>
      </c>
      <c r="E350" s="135" t="s">
        <v>7735</v>
      </c>
      <c r="F350" s="136" t="s">
        <v>7736</v>
      </c>
      <c r="G350" s="137" t="s">
        <v>507</v>
      </c>
      <c r="H350" s="138">
        <v>28</v>
      </c>
      <c r="I350" s="139"/>
      <c r="J350" s="140">
        <f>ROUND(I350*H350,2)</f>
        <v>0</v>
      </c>
      <c r="K350" s="136" t="s">
        <v>250</v>
      </c>
      <c r="L350" s="34"/>
      <c r="M350" s="141" t="s">
        <v>29</v>
      </c>
      <c r="N350" s="142" t="s">
        <v>46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251</v>
      </c>
      <c r="AT350" s="145" t="s">
        <v>246</v>
      </c>
      <c r="AU350" s="145" t="s">
        <v>21</v>
      </c>
      <c r="AY350" s="18" t="s">
        <v>244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83</v>
      </c>
      <c r="BK350" s="146">
        <f>ROUND(I350*H350,2)</f>
        <v>0</v>
      </c>
      <c r="BL350" s="18" t="s">
        <v>251</v>
      </c>
      <c r="BM350" s="145" t="s">
        <v>7737</v>
      </c>
    </row>
    <row r="351" spans="2:65" s="1" customFormat="1" ht="19.5">
      <c r="B351" s="34"/>
      <c r="D351" s="147" t="s">
        <v>253</v>
      </c>
      <c r="F351" s="148" t="s">
        <v>7738</v>
      </c>
      <c r="I351" s="149"/>
      <c r="L351" s="34"/>
      <c r="M351" s="150"/>
      <c r="T351" s="55"/>
      <c r="AT351" s="18" t="s">
        <v>253</v>
      </c>
      <c r="AU351" s="18" t="s">
        <v>21</v>
      </c>
    </row>
    <row r="352" spans="2:65" s="1" customFormat="1">
      <c r="B352" s="34"/>
      <c r="D352" s="151" t="s">
        <v>255</v>
      </c>
      <c r="F352" s="152" t="s">
        <v>7739</v>
      </c>
      <c r="I352" s="149"/>
      <c r="L352" s="34"/>
      <c r="M352" s="150"/>
      <c r="T352" s="55"/>
      <c r="AT352" s="18" t="s">
        <v>255</v>
      </c>
      <c r="AU352" s="18" t="s">
        <v>21</v>
      </c>
    </row>
    <row r="353" spans="2:65" s="12" customFormat="1">
      <c r="B353" s="153"/>
      <c r="D353" s="147" t="s">
        <v>262</v>
      </c>
      <c r="E353" s="154" t="s">
        <v>29</v>
      </c>
      <c r="F353" s="155" t="s">
        <v>7682</v>
      </c>
      <c r="H353" s="156">
        <v>28</v>
      </c>
      <c r="I353" s="157"/>
      <c r="L353" s="153"/>
      <c r="M353" s="158"/>
      <c r="T353" s="159"/>
      <c r="AT353" s="154" t="s">
        <v>262</v>
      </c>
      <c r="AU353" s="154" t="s">
        <v>21</v>
      </c>
      <c r="AV353" s="12" t="s">
        <v>21</v>
      </c>
      <c r="AW353" s="12" t="s">
        <v>36</v>
      </c>
      <c r="AX353" s="12" t="s">
        <v>83</v>
      </c>
      <c r="AY353" s="154" t="s">
        <v>244</v>
      </c>
    </row>
    <row r="354" spans="2:65" s="1" customFormat="1" ht="21.75" customHeight="1">
      <c r="B354" s="34"/>
      <c r="C354" s="134" t="s">
        <v>704</v>
      </c>
      <c r="D354" s="134" t="s">
        <v>246</v>
      </c>
      <c r="E354" s="135" t="s">
        <v>7740</v>
      </c>
      <c r="F354" s="136" t="s">
        <v>7741</v>
      </c>
      <c r="G354" s="137" t="s">
        <v>507</v>
      </c>
      <c r="H354" s="138">
        <v>12</v>
      </c>
      <c r="I354" s="139"/>
      <c r="J354" s="140">
        <f>ROUND(I354*H354,2)</f>
        <v>0</v>
      </c>
      <c r="K354" s="136" t="s">
        <v>250</v>
      </c>
      <c r="L354" s="34"/>
      <c r="M354" s="141" t="s">
        <v>29</v>
      </c>
      <c r="N354" s="142" t="s">
        <v>46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251</v>
      </c>
      <c r="AT354" s="145" t="s">
        <v>246</v>
      </c>
      <c r="AU354" s="145" t="s">
        <v>21</v>
      </c>
      <c r="AY354" s="18" t="s">
        <v>244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83</v>
      </c>
      <c r="BK354" s="146">
        <f>ROUND(I354*H354,2)</f>
        <v>0</v>
      </c>
      <c r="BL354" s="18" t="s">
        <v>251</v>
      </c>
      <c r="BM354" s="145" t="s">
        <v>7742</v>
      </c>
    </row>
    <row r="355" spans="2:65" s="1" customFormat="1" ht="19.5">
      <c r="B355" s="34"/>
      <c r="D355" s="147" t="s">
        <v>253</v>
      </c>
      <c r="F355" s="148" t="s">
        <v>7743</v>
      </c>
      <c r="I355" s="149"/>
      <c r="L355" s="34"/>
      <c r="M355" s="150"/>
      <c r="T355" s="55"/>
      <c r="AT355" s="18" t="s">
        <v>253</v>
      </c>
      <c r="AU355" s="18" t="s">
        <v>21</v>
      </c>
    </row>
    <row r="356" spans="2:65" s="1" customFormat="1">
      <c r="B356" s="34"/>
      <c r="D356" s="151" t="s">
        <v>255</v>
      </c>
      <c r="F356" s="152" t="s">
        <v>7744</v>
      </c>
      <c r="I356" s="149"/>
      <c r="L356" s="34"/>
      <c r="M356" s="150"/>
      <c r="T356" s="55"/>
      <c r="AT356" s="18" t="s">
        <v>255</v>
      </c>
      <c r="AU356" s="18" t="s">
        <v>21</v>
      </c>
    </row>
    <row r="357" spans="2:65" s="12" customFormat="1">
      <c r="B357" s="153"/>
      <c r="D357" s="147" t="s">
        <v>262</v>
      </c>
      <c r="E357" s="154" t="s">
        <v>29</v>
      </c>
      <c r="F357" s="155" t="s">
        <v>7688</v>
      </c>
      <c r="H357" s="156">
        <v>12</v>
      </c>
      <c r="I357" s="157"/>
      <c r="L357" s="153"/>
      <c r="M357" s="158"/>
      <c r="T357" s="159"/>
      <c r="AT357" s="154" t="s">
        <v>262</v>
      </c>
      <c r="AU357" s="154" t="s">
        <v>21</v>
      </c>
      <c r="AV357" s="12" t="s">
        <v>21</v>
      </c>
      <c r="AW357" s="12" t="s">
        <v>36</v>
      </c>
      <c r="AX357" s="12" t="s">
        <v>83</v>
      </c>
      <c r="AY357" s="154" t="s">
        <v>244</v>
      </c>
    </row>
    <row r="358" spans="2:65" s="1" customFormat="1" ht="21.75" customHeight="1">
      <c r="B358" s="34"/>
      <c r="C358" s="134" t="s">
        <v>711</v>
      </c>
      <c r="D358" s="134" t="s">
        <v>246</v>
      </c>
      <c r="E358" s="135" t="s">
        <v>7745</v>
      </c>
      <c r="F358" s="136" t="s">
        <v>7746</v>
      </c>
      <c r="G358" s="137" t="s">
        <v>507</v>
      </c>
      <c r="H358" s="138">
        <v>4</v>
      </c>
      <c r="I358" s="139"/>
      <c r="J358" s="140">
        <f>ROUND(I358*H358,2)</f>
        <v>0</v>
      </c>
      <c r="K358" s="136" t="s">
        <v>250</v>
      </c>
      <c r="L358" s="34"/>
      <c r="M358" s="141" t="s">
        <v>29</v>
      </c>
      <c r="N358" s="142" t="s">
        <v>46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251</v>
      </c>
      <c r="AT358" s="145" t="s">
        <v>246</v>
      </c>
      <c r="AU358" s="145" t="s">
        <v>21</v>
      </c>
      <c r="AY358" s="18" t="s">
        <v>244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83</v>
      </c>
      <c r="BK358" s="146">
        <f>ROUND(I358*H358,2)</f>
        <v>0</v>
      </c>
      <c r="BL358" s="18" t="s">
        <v>251</v>
      </c>
      <c r="BM358" s="145" t="s">
        <v>7747</v>
      </c>
    </row>
    <row r="359" spans="2:65" s="1" customFormat="1" ht="19.5">
      <c r="B359" s="34"/>
      <c r="D359" s="147" t="s">
        <v>253</v>
      </c>
      <c r="F359" s="148" t="s">
        <v>7748</v>
      </c>
      <c r="I359" s="149"/>
      <c r="L359" s="34"/>
      <c r="M359" s="150"/>
      <c r="T359" s="55"/>
      <c r="AT359" s="18" t="s">
        <v>253</v>
      </c>
      <c r="AU359" s="18" t="s">
        <v>21</v>
      </c>
    </row>
    <row r="360" spans="2:65" s="1" customFormat="1">
      <c r="B360" s="34"/>
      <c r="D360" s="151" t="s">
        <v>255</v>
      </c>
      <c r="F360" s="152" t="s">
        <v>7749</v>
      </c>
      <c r="I360" s="149"/>
      <c r="L360" s="34"/>
      <c r="M360" s="150"/>
      <c r="T360" s="55"/>
      <c r="AT360" s="18" t="s">
        <v>255</v>
      </c>
      <c r="AU360" s="18" t="s">
        <v>21</v>
      </c>
    </row>
    <row r="361" spans="2:65" s="12" customFormat="1">
      <c r="B361" s="153"/>
      <c r="D361" s="147" t="s">
        <v>262</v>
      </c>
      <c r="E361" s="154" t="s">
        <v>29</v>
      </c>
      <c r="F361" s="155" t="s">
        <v>7694</v>
      </c>
      <c r="H361" s="156">
        <v>4</v>
      </c>
      <c r="I361" s="157"/>
      <c r="L361" s="153"/>
      <c r="M361" s="158"/>
      <c r="T361" s="159"/>
      <c r="AT361" s="154" t="s">
        <v>262</v>
      </c>
      <c r="AU361" s="154" t="s">
        <v>21</v>
      </c>
      <c r="AV361" s="12" t="s">
        <v>21</v>
      </c>
      <c r="AW361" s="12" t="s">
        <v>36</v>
      </c>
      <c r="AX361" s="12" t="s">
        <v>83</v>
      </c>
      <c r="AY361" s="154" t="s">
        <v>244</v>
      </c>
    </row>
    <row r="362" spans="2:65" s="1" customFormat="1" ht="16.5" customHeight="1">
      <c r="B362" s="34"/>
      <c r="C362" s="134" t="s">
        <v>715</v>
      </c>
      <c r="D362" s="134" t="s">
        <v>246</v>
      </c>
      <c r="E362" s="135" t="s">
        <v>7750</v>
      </c>
      <c r="F362" s="136" t="s">
        <v>7751</v>
      </c>
      <c r="G362" s="137" t="s">
        <v>507</v>
      </c>
      <c r="H362" s="138">
        <v>18096</v>
      </c>
      <c r="I362" s="139"/>
      <c r="J362" s="140">
        <f>ROUND(I362*H362,2)</f>
        <v>0</v>
      </c>
      <c r="K362" s="136" t="s">
        <v>250</v>
      </c>
      <c r="L362" s="34"/>
      <c r="M362" s="141" t="s">
        <v>29</v>
      </c>
      <c r="N362" s="142" t="s">
        <v>46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251</v>
      </c>
      <c r="AT362" s="145" t="s">
        <v>246</v>
      </c>
      <c r="AU362" s="145" t="s">
        <v>21</v>
      </c>
      <c r="AY362" s="18" t="s">
        <v>244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83</v>
      </c>
      <c r="BK362" s="146">
        <f>ROUND(I362*H362,2)</f>
        <v>0</v>
      </c>
      <c r="BL362" s="18" t="s">
        <v>251</v>
      </c>
      <c r="BM362" s="145" t="s">
        <v>7752</v>
      </c>
    </row>
    <row r="363" spans="2:65" s="1" customFormat="1" ht="19.5">
      <c r="B363" s="34"/>
      <c r="D363" s="147" t="s">
        <v>253</v>
      </c>
      <c r="F363" s="148" t="s">
        <v>7753</v>
      </c>
      <c r="I363" s="149"/>
      <c r="L363" s="34"/>
      <c r="M363" s="150"/>
      <c r="T363" s="55"/>
      <c r="AT363" s="18" t="s">
        <v>253</v>
      </c>
      <c r="AU363" s="18" t="s">
        <v>21</v>
      </c>
    </row>
    <row r="364" spans="2:65" s="1" customFormat="1">
      <c r="B364" s="34"/>
      <c r="D364" s="151" t="s">
        <v>255</v>
      </c>
      <c r="F364" s="152" t="s">
        <v>7754</v>
      </c>
      <c r="I364" s="149"/>
      <c r="L364" s="34"/>
      <c r="M364" s="150"/>
      <c r="T364" s="55"/>
      <c r="AT364" s="18" t="s">
        <v>255</v>
      </c>
      <c r="AU364" s="18" t="s">
        <v>21</v>
      </c>
    </row>
    <row r="365" spans="2:65" s="12" customFormat="1">
      <c r="B365" s="153"/>
      <c r="D365" s="147" t="s">
        <v>262</v>
      </c>
      <c r="E365" s="154" t="s">
        <v>29</v>
      </c>
      <c r="F365" s="155" t="s">
        <v>7755</v>
      </c>
      <c r="H365" s="156">
        <v>18096</v>
      </c>
      <c r="I365" s="157"/>
      <c r="L365" s="153"/>
      <c r="M365" s="158"/>
      <c r="T365" s="159"/>
      <c r="AT365" s="154" t="s">
        <v>262</v>
      </c>
      <c r="AU365" s="154" t="s">
        <v>21</v>
      </c>
      <c r="AV365" s="12" t="s">
        <v>21</v>
      </c>
      <c r="AW365" s="12" t="s">
        <v>36</v>
      </c>
      <c r="AX365" s="12" t="s">
        <v>83</v>
      </c>
      <c r="AY365" s="154" t="s">
        <v>244</v>
      </c>
    </row>
    <row r="366" spans="2:65" s="1" customFormat="1" ht="16.5" customHeight="1">
      <c r="B366" s="34"/>
      <c r="C366" s="134" t="s">
        <v>722</v>
      </c>
      <c r="D366" s="134" t="s">
        <v>246</v>
      </c>
      <c r="E366" s="135" t="s">
        <v>7756</v>
      </c>
      <c r="F366" s="136" t="s">
        <v>7757</v>
      </c>
      <c r="G366" s="137" t="s">
        <v>507</v>
      </c>
      <c r="H366" s="138">
        <v>11368</v>
      </c>
      <c r="I366" s="139"/>
      <c r="J366" s="140">
        <f>ROUND(I366*H366,2)</f>
        <v>0</v>
      </c>
      <c r="K366" s="136" t="s">
        <v>250</v>
      </c>
      <c r="L366" s="34"/>
      <c r="M366" s="141" t="s">
        <v>29</v>
      </c>
      <c r="N366" s="142" t="s">
        <v>46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251</v>
      </c>
      <c r="AT366" s="145" t="s">
        <v>246</v>
      </c>
      <c r="AU366" s="145" t="s">
        <v>21</v>
      </c>
      <c r="AY366" s="18" t="s">
        <v>244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83</v>
      </c>
      <c r="BK366" s="146">
        <f>ROUND(I366*H366,2)</f>
        <v>0</v>
      </c>
      <c r="BL366" s="18" t="s">
        <v>251</v>
      </c>
      <c r="BM366" s="145" t="s">
        <v>7758</v>
      </c>
    </row>
    <row r="367" spans="2:65" s="1" customFormat="1" ht="19.5">
      <c r="B367" s="34"/>
      <c r="D367" s="147" t="s">
        <v>253</v>
      </c>
      <c r="F367" s="148" t="s">
        <v>7759</v>
      </c>
      <c r="I367" s="149"/>
      <c r="L367" s="34"/>
      <c r="M367" s="150"/>
      <c r="T367" s="55"/>
      <c r="AT367" s="18" t="s">
        <v>253</v>
      </c>
      <c r="AU367" s="18" t="s">
        <v>21</v>
      </c>
    </row>
    <row r="368" spans="2:65" s="1" customFormat="1">
      <c r="B368" s="34"/>
      <c r="D368" s="151" t="s">
        <v>255</v>
      </c>
      <c r="F368" s="152" t="s">
        <v>7760</v>
      </c>
      <c r="I368" s="149"/>
      <c r="L368" s="34"/>
      <c r="M368" s="150"/>
      <c r="T368" s="55"/>
      <c r="AT368" s="18" t="s">
        <v>255</v>
      </c>
      <c r="AU368" s="18" t="s">
        <v>21</v>
      </c>
    </row>
    <row r="369" spans="2:65" s="12" customFormat="1">
      <c r="B369" s="153"/>
      <c r="D369" s="147" t="s">
        <v>262</v>
      </c>
      <c r="E369" s="154" t="s">
        <v>29</v>
      </c>
      <c r="F369" s="155" t="s">
        <v>7761</v>
      </c>
      <c r="H369" s="156">
        <v>11368</v>
      </c>
      <c r="I369" s="157"/>
      <c r="L369" s="153"/>
      <c r="M369" s="158"/>
      <c r="T369" s="159"/>
      <c r="AT369" s="154" t="s">
        <v>262</v>
      </c>
      <c r="AU369" s="154" t="s">
        <v>21</v>
      </c>
      <c r="AV369" s="12" t="s">
        <v>21</v>
      </c>
      <c r="AW369" s="12" t="s">
        <v>36</v>
      </c>
      <c r="AX369" s="12" t="s">
        <v>83</v>
      </c>
      <c r="AY369" s="154" t="s">
        <v>244</v>
      </c>
    </row>
    <row r="370" spans="2:65" s="1" customFormat="1" ht="16.5" customHeight="1">
      <c r="B370" s="34"/>
      <c r="C370" s="134" t="s">
        <v>729</v>
      </c>
      <c r="D370" s="134" t="s">
        <v>246</v>
      </c>
      <c r="E370" s="135" t="s">
        <v>7762</v>
      </c>
      <c r="F370" s="136" t="s">
        <v>7763</v>
      </c>
      <c r="G370" s="137" t="s">
        <v>507</v>
      </c>
      <c r="H370" s="138">
        <v>4118</v>
      </c>
      <c r="I370" s="139"/>
      <c r="J370" s="140">
        <f>ROUND(I370*H370,2)</f>
        <v>0</v>
      </c>
      <c r="K370" s="136" t="s">
        <v>250</v>
      </c>
      <c r="L370" s="34"/>
      <c r="M370" s="141" t="s">
        <v>29</v>
      </c>
      <c r="N370" s="142" t="s">
        <v>46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251</v>
      </c>
      <c r="AT370" s="145" t="s">
        <v>246</v>
      </c>
      <c r="AU370" s="145" t="s">
        <v>21</v>
      </c>
      <c r="AY370" s="18" t="s">
        <v>244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83</v>
      </c>
      <c r="BK370" s="146">
        <f>ROUND(I370*H370,2)</f>
        <v>0</v>
      </c>
      <c r="BL370" s="18" t="s">
        <v>251</v>
      </c>
      <c r="BM370" s="145" t="s">
        <v>7764</v>
      </c>
    </row>
    <row r="371" spans="2:65" s="1" customFormat="1" ht="19.5">
      <c r="B371" s="34"/>
      <c r="D371" s="147" t="s">
        <v>253</v>
      </c>
      <c r="F371" s="148" t="s">
        <v>7765</v>
      </c>
      <c r="I371" s="149"/>
      <c r="L371" s="34"/>
      <c r="M371" s="150"/>
      <c r="T371" s="55"/>
      <c r="AT371" s="18" t="s">
        <v>253</v>
      </c>
      <c r="AU371" s="18" t="s">
        <v>21</v>
      </c>
    </row>
    <row r="372" spans="2:65" s="1" customFormat="1">
      <c r="B372" s="34"/>
      <c r="D372" s="151" t="s">
        <v>255</v>
      </c>
      <c r="F372" s="152" t="s">
        <v>7766</v>
      </c>
      <c r="I372" s="149"/>
      <c r="L372" s="34"/>
      <c r="M372" s="150"/>
      <c r="T372" s="55"/>
      <c r="AT372" s="18" t="s">
        <v>255</v>
      </c>
      <c r="AU372" s="18" t="s">
        <v>21</v>
      </c>
    </row>
    <row r="373" spans="2:65" s="12" customFormat="1">
      <c r="B373" s="153"/>
      <c r="D373" s="147" t="s">
        <v>262</v>
      </c>
      <c r="E373" s="154" t="s">
        <v>29</v>
      </c>
      <c r="F373" s="155" t="s">
        <v>7767</v>
      </c>
      <c r="H373" s="156">
        <v>4118</v>
      </c>
      <c r="I373" s="157"/>
      <c r="L373" s="153"/>
      <c r="M373" s="158"/>
      <c r="T373" s="159"/>
      <c r="AT373" s="154" t="s">
        <v>262</v>
      </c>
      <c r="AU373" s="154" t="s">
        <v>21</v>
      </c>
      <c r="AV373" s="12" t="s">
        <v>21</v>
      </c>
      <c r="AW373" s="12" t="s">
        <v>36</v>
      </c>
      <c r="AX373" s="12" t="s">
        <v>83</v>
      </c>
      <c r="AY373" s="154" t="s">
        <v>244</v>
      </c>
    </row>
    <row r="374" spans="2:65" s="1" customFormat="1" ht="16.5" customHeight="1">
      <c r="B374" s="34"/>
      <c r="C374" s="134" t="s">
        <v>736</v>
      </c>
      <c r="D374" s="134" t="s">
        <v>246</v>
      </c>
      <c r="E374" s="135" t="s">
        <v>7768</v>
      </c>
      <c r="F374" s="136" t="s">
        <v>7769</v>
      </c>
      <c r="G374" s="137" t="s">
        <v>507</v>
      </c>
      <c r="H374" s="138">
        <v>2059</v>
      </c>
      <c r="I374" s="139"/>
      <c r="J374" s="140">
        <f>ROUND(I374*H374,2)</f>
        <v>0</v>
      </c>
      <c r="K374" s="136" t="s">
        <v>250</v>
      </c>
      <c r="L374" s="34"/>
      <c r="M374" s="141" t="s">
        <v>29</v>
      </c>
      <c r="N374" s="142" t="s">
        <v>46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251</v>
      </c>
      <c r="AT374" s="145" t="s">
        <v>246</v>
      </c>
      <c r="AU374" s="145" t="s">
        <v>21</v>
      </c>
      <c r="AY374" s="18" t="s">
        <v>244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83</v>
      </c>
      <c r="BK374" s="146">
        <f>ROUND(I374*H374,2)</f>
        <v>0</v>
      </c>
      <c r="BL374" s="18" t="s">
        <v>251</v>
      </c>
      <c r="BM374" s="145" t="s">
        <v>7770</v>
      </c>
    </row>
    <row r="375" spans="2:65" s="1" customFormat="1" ht="19.5">
      <c r="B375" s="34"/>
      <c r="D375" s="147" t="s">
        <v>253</v>
      </c>
      <c r="F375" s="148" t="s">
        <v>7771</v>
      </c>
      <c r="I375" s="149"/>
      <c r="L375" s="34"/>
      <c r="M375" s="150"/>
      <c r="T375" s="55"/>
      <c r="AT375" s="18" t="s">
        <v>253</v>
      </c>
      <c r="AU375" s="18" t="s">
        <v>21</v>
      </c>
    </row>
    <row r="376" spans="2:65" s="1" customFormat="1">
      <c r="B376" s="34"/>
      <c r="D376" s="151" t="s">
        <v>255</v>
      </c>
      <c r="F376" s="152" t="s">
        <v>7772</v>
      </c>
      <c r="I376" s="149"/>
      <c r="L376" s="34"/>
      <c r="M376" s="150"/>
      <c r="T376" s="55"/>
      <c r="AT376" s="18" t="s">
        <v>255</v>
      </c>
      <c r="AU376" s="18" t="s">
        <v>21</v>
      </c>
    </row>
    <row r="377" spans="2:65" s="12" customFormat="1">
      <c r="B377" s="153"/>
      <c r="D377" s="147" t="s">
        <v>262</v>
      </c>
      <c r="E377" s="154" t="s">
        <v>29</v>
      </c>
      <c r="F377" s="155" t="s">
        <v>7773</v>
      </c>
      <c r="H377" s="156">
        <v>2059</v>
      </c>
      <c r="I377" s="157"/>
      <c r="L377" s="153"/>
      <c r="M377" s="158"/>
      <c r="T377" s="159"/>
      <c r="AT377" s="154" t="s">
        <v>262</v>
      </c>
      <c r="AU377" s="154" t="s">
        <v>21</v>
      </c>
      <c r="AV377" s="12" t="s">
        <v>21</v>
      </c>
      <c r="AW377" s="12" t="s">
        <v>36</v>
      </c>
      <c r="AX377" s="12" t="s">
        <v>83</v>
      </c>
      <c r="AY377" s="154" t="s">
        <v>244</v>
      </c>
    </row>
    <row r="378" spans="2:65" s="1" customFormat="1" ht="16.5" customHeight="1">
      <c r="B378" s="34"/>
      <c r="C378" s="134" t="s">
        <v>745</v>
      </c>
      <c r="D378" s="134" t="s">
        <v>246</v>
      </c>
      <c r="E378" s="135" t="s">
        <v>7774</v>
      </c>
      <c r="F378" s="136" t="s">
        <v>7775</v>
      </c>
      <c r="G378" s="137" t="s">
        <v>507</v>
      </c>
      <c r="H378" s="138">
        <v>725</v>
      </c>
      <c r="I378" s="139"/>
      <c r="J378" s="140">
        <f>ROUND(I378*H378,2)</f>
        <v>0</v>
      </c>
      <c r="K378" s="136" t="s">
        <v>250</v>
      </c>
      <c r="L378" s="34"/>
      <c r="M378" s="141" t="s">
        <v>29</v>
      </c>
      <c r="N378" s="142" t="s">
        <v>46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251</v>
      </c>
      <c r="AT378" s="145" t="s">
        <v>246</v>
      </c>
      <c r="AU378" s="145" t="s">
        <v>21</v>
      </c>
      <c r="AY378" s="18" t="s">
        <v>244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83</v>
      </c>
      <c r="BK378" s="146">
        <f>ROUND(I378*H378,2)</f>
        <v>0</v>
      </c>
      <c r="BL378" s="18" t="s">
        <v>251</v>
      </c>
      <c r="BM378" s="145" t="s">
        <v>7776</v>
      </c>
    </row>
    <row r="379" spans="2:65" s="1" customFormat="1" ht="19.5">
      <c r="B379" s="34"/>
      <c r="D379" s="147" t="s">
        <v>253</v>
      </c>
      <c r="F379" s="148" t="s">
        <v>7777</v>
      </c>
      <c r="I379" s="149"/>
      <c r="L379" s="34"/>
      <c r="M379" s="150"/>
      <c r="T379" s="55"/>
      <c r="AT379" s="18" t="s">
        <v>253</v>
      </c>
      <c r="AU379" s="18" t="s">
        <v>21</v>
      </c>
    </row>
    <row r="380" spans="2:65" s="1" customFormat="1">
      <c r="B380" s="34"/>
      <c r="D380" s="151" t="s">
        <v>255</v>
      </c>
      <c r="F380" s="152" t="s">
        <v>7778</v>
      </c>
      <c r="I380" s="149"/>
      <c r="L380" s="34"/>
      <c r="M380" s="150"/>
      <c r="T380" s="55"/>
      <c r="AT380" s="18" t="s">
        <v>255</v>
      </c>
      <c r="AU380" s="18" t="s">
        <v>21</v>
      </c>
    </row>
    <row r="381" spans="2:65" s="12" customFormat="1">
      <c r="B381" s="153"/>
      <c r="D381" s="147" t="s">
        <v>262</v>
      </c>
      <c r="E381" s="154" t="s">
        <v>29</v>
      </c>
      <c r="F381" s="155" t="s">
        <v>7779</v>
      </c>
      <c r="H381" s="156">
        <v>725</v>
      </c>
      <c r="I381" s="157"/>
      <c r="L381" s="153"/>
      <c r="M381" s="158"/>
      <c r="T381" s="159"/>
      <c r="AT381" s="154" t="s">
        <v>262</v>
      </c>
      <c r="AU381" s="154" t="s">
        <v>21</v>
      </c>
      <c r="AV381" s="12" t="s">
        <v>21</v>
      </c>
      <c r="AW381" s="12" t="s">
        <v>36</v>
      </c>
      <c r="AX381" s="12" t="s">
        <v>83</v>
      </c>
      <c r="AY381" s="154" t="s">
        <v>244</v>
      </c>
    </row>
    <row r="382" spans="2:65" s="1" customFormat="1" ht="16.5" customHeight="1">
      <c r="B382" s="34"/>
      <c r="C382" s="134" t="s">
        <v>751</v>
      </c>
      <c r="D382" s="134" t="s">
        <v>246</v>
      </c>
      <c r="E382" s="135" t="s">
        <v>7780</v>
      </c>
      <c r="F382" s="136" t="s">
        <v>7781</v>
      </c>
      <c r="G382" s="137" t="s">
        <v>507</v>
      </c>
      <c r="H382" s="138">
        <v>29</v>
      </c>
      <c r="I382" s="139"/>
      <c r="J382" s="140">
        <f>ROUND(I382*H382,2)</f>
        <v>0</v>
      </c>
      <c r="K382" s="136" t="s">
        <v>250</v>
      </c>
      <c r="L382" s="34"/>
      <c r="M382" s="141" t="s">
        <v>29</v>
      </c>
      <c r="N382" s="142" t="s">
        <v>46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251</v>
      </c>
      <c r="AT382" s="145" t="s">
        <v>246</v>
      </c>
      <c r="AU382" s="145" t="s">
        <v>21</v>
      </c>
      <c r="AY382" s="18" t="s">
        <v>244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83</v>
      </c>
      <c r="BK382" s="146">
        <f>ROUND(I382*H382,2)</f>
        <v>0</v>
      </c>
      <c r="BL382" s="18" t="s">
        <v>251</v>
      </c>
      <c r="BM382" s="145" t="s">
        <v>7782</v>
      </c>
    </row>
    <row r="383" spans="2:65" s="1" customFormat="1" ht="19.5">
      <c r="B383" s="34"/>
      <c r="D383" s="147" t="s">
        <v>253</v>
      </c>
      <c r="F383" s="148" t="s">
        <v>7783</v>
      </c>
      <c r="I383" s="149"/>
      <c r="L383" s="34"/>
      <c r="M383" s="150"/>
      <c r="T383" s="55"/>
      <c r="AT383" s="18" t="s">
        <v>253</v>
      </c>
      <c r="AU383" s="18" t="s">
        <v>21</v>
      </c>
    </row>
    <row r="384" spans="2:65" s="1" customFormat="1">
      <c r="B384" s="34"/>
      <c r="D384" s="151" t="s">
        <v>255</v>
      </c>
      <c r="F384" s="152" t="s">
        <v>7784</v>
      </c>
      <c r="I384" s="149"/>
      <c r="L384" s="34"/>
      <c r="M384" s="150"/>
      <c r="T384" s="55"/>
      <c r="AT384" s="18" t="s">
        <v>255</v>
      </c>
      <c r="AU384" s="18" t="s">
        <v>21</v>
      </c>
    </row>
    <row r="385" spans="2:65" s="12" customFormat="1">
      <c r="B385" s="153"/>
      <c r="D385" s="147" t="s">
        <v>262</v>
      </c>
      <c r="E385" s="154" t="s">
        <v>29</v>
      </c>
      <c r="F385" s="155" t="s">
        <v>7785</v>
      </c>
      <c r="H385" s="156">
        <v>29</v>
      </c>
      <c r="I385" s="157"/>
      <c r="L385" s="153"/>
      <c r="M385" s="158"/>
      <c r="T385" s="159"/>
      <c r="AT385" s="154" t="s">
        <v>262</v>
      </c>
      <c r="AU385" s="154" t="s">
        <v>21</v>
      </c>
      <c r="AV385" s="12" t="s">
        <v>21</v>
      </c>
      <c r="AW385" s="12" t="s">
        <v>36</v>
      </c>
      <c r="AX385" s="12" t="s">
        <v>83</v>
      </c>
      <c r="AY385" s="154" t="s">
        <v>244</v>
      </c>
    </row>
    <row r="386" spans="2:65" s="1" customFormat="1" ht="16.5" customHeight="1">
      <c r="B386" s="34"/>
      <c r="C386" s="134" t="s">
        <v>758</v>
      </c>
      <c r="D386" s="134" t="s">
        <v>246</v>
      </c>
      <c r="E386" s="135" t="s">
        <v>7786</v>
      </c>
      <c r="F386" s="136" t="s">
        <v>7787</v>
      </c>
      <c r="G386" s="137" t="s">
        <v>507</v>
      </c>
      <c r="H386" s="138">
        <v>624</v>
      </c>
      <c r="I386" s="139"/>
      <c r="J386" s="140">
        <f>ROUND(I386*H386,2)</f>
        <v>0</v>
      </c>
      <c r="K386" s="136" t="s">
        <v>250</v>
      </c>
      <c r="L386" s="34"/>
      <c r="M386" s="141" t="s">
        <v>29</v>
      </c>
      <c r="N386" s="142" t="s">
        <v>46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251</v>
      </c>
      <c r="AT386" s="145" t="s">
        <v>246</v>
      </c>
      <c r="AU386" s="145" t="s">
        <v>21</v>
      </c>
      <c r="AY386" s="18" t="s">
        <v>244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83</v>
      </c>
      <c r="BK386" s="146">
        <f>ROUND(I386*H386,2)</f>
        <v>0</v>
      </c>
      <c r="BL386" s="18" t="s">
        <v>251</v>
      </c>
      <c r="BM386" s="145" t="s">
        <v>7788</v>
      </c>
    </row>
    <row r="387" spans="2:65" s="1" customFormat="1" ht="19.5">
      <c r="B387" s="34"/>
      <c r="D387" s="147" t="s">
        <v>253</v>
      </c>
      <c r="F387" s="148" t="s">
        <v>7789</v>
      </c>
      <c r="I387" s="149"/>
      <c r="L387" s="34"/>
      <c r="M387" s="150"/>
      <c r="T387" s="55"/>
      <c r="AT387" s="18" t="s">
        <v>253</v>
      </c>
      <c r="AU387" s="18" t="s">
        <v>21</v>
      </c>
    </row>
    <row r="388" spans="2:65" s="1" customFormat="1">
      <c r="B388" s="34"/>
      <c r="D388" s="151" t="s">
        <v>255</v>
      </c>
      <c r="F388" s="152" t="s">
        <v>7790</v>
      </c>
      <c r="I388" s="149"/>
      <c r="L388" s="34"/>
      <c r="M388" s="150"/>
      <c r="T388" s="55"/>
      <c r="AT388" s="18" t="s">
        <v>255</v>
      </c>
      <c r="AU388" s="18" t="s">
        <v>21</v>
      </c>
    </row>
    <row r="389" spans="2:65" s="12" customFormat="1">
      <c r="B389" s="153"/>
      <c r="D389" s="147" t="s">
        <v>262</v>
      </c>
      <c r="E389" s="154" t="s">
        <v>29</v>
      </c>
      <c r="F389" s="155" t="s">
        <v>7365</v>
      </c>
      <c r="H389" s="156">
        <v>624</v>
      </c>
      <c r="I389" s="157"/>
      <c r="L389" s="153"/>
      <c r="M389" s="158"/>
      <c r="T389" s="159"/>
      <c r="AT389" s="154" t="s">
        <v>262</v>
      </c>
      <c r="AU389" s="154" t="s">
        <v>21</v>
      </c>
      <c r="AV389" s="12" t="s">
        <v>21</v>
      </c>
      <c r="AW389" s="12" t="s">
        <v>36</v>
      </c>
      <c r="AX389" s="12" t="s">
        <v>83</v>
      </c>
      <c r="AY389" s="154" t="s">
        <v>244</v>
      </c>
    </row>
    <row r="390" spans="2:65" s="1" customFormat="1" ht="16.5" customHeight="1">
      <c r="B390" s="34"/>
      <c r="C390" s="134" t="s">
        <v>764</v>
      </c>
      <c r="D390" s="134" t="s">
        <v>246</v>
      </c>
      <c r="E390" s="135" t="s">
        <v>7791</v>
      </c>
      <c r="F390" s="136" t="s">
        <v>7792</v>
      </c>
      <c r="G390" s="137" t="s">
        <v>507</v>
      </c>
      <c r="H390" s="138">
        <v>392</v>
      </c>
      <c r="I390" s="139"/>
      <c r="J390" s="140">
        <f>ROUND(I390*H390,2)</f>
        <v>0</v>
      </c>
      <c r="K390" s="136" t="s">
        <v>250</v>
      </c>
      <c r="L390" s="34"/>
      <c r="M390" s="141" t="s">
        <v>29</v>
      </c>
      <c r="N390" s="142" t="s">
        <v>46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251</v>
      </c>
      <c r="AT390" s="145" t="s">
        <v>246</v>
      </c>
      <c r="AU390" s="145" t="s">
        <v>21</v>
      </c>
      <c r="AY390" s="18" t="s">
        <v>244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83</v>
      </c>
      <c r="BK390" s="146">
        <f>ROUND(I390*H390,2)</f>
        <v>0</v>
      </c>
      <c r="BL390" s="18" t="s">
        <v>251</v>
      </c>
      <c r="BM390" s="145" t="s">
        <v>7793</v>
      </c>
    </row>
    <row r="391" spans="2:65" s="1" customFormat="1" ht="19.5">
      <c r="B391" s="34"/>
      <c r="D391" s="147" t="s">
        <v>253</v>
      </c>
      <c r="F391" s="148" t="s">
        <v>7794</v>
      </c>
      <c r="I391" s="149"/>
      <c r="L391" s="34"/>
      <c r="M391" s="150"/>
      <c r="T391" s="55"/>
      <c r="AT391" s="18" t="s">
        <v>253</v>
      </c>
      <c r="AU391" s="18" t="s">
        <v>21</v>
      </c>
    </row>
    <row r="392" spans="2:65" s="1" customFormat="1">
      <c r="B392" s="34"/>
      <c r="D392" s="151" t="s">
        <v>255</v>
      </c>
      <c r="F392" s="152" t="s">
        <v>7795</v>
      </c>
      <c r="I392" s="149"/>
      <c r="L392" s="34"/>
      <c r="M392" s="150"/>
      <c r="T392" s="55"/>
      <c r="AT392" s="18" t="s">
        <v>255</v>
      </c>
      <c r="AU392" s="18" t="s">
        <v>21</v>
      </c>
    </row>
    <row r="393" spans="2:65" s="12" customFormat="1">
      <c r="B393" s="153"/>
      <c r="D393" s="147" t="s">
        <v>262</v>
      </c>
      <c r="E393" s="154" t="s">
        <v>29</v>
      </c>
      <c r="F393" s="155" t="s">
        <v>7367</v>
      </c>
      <c r="H393" s="156">
        <v>392</v>
      </c>
      <c r="I393" s="157"/>
      <c r="L393" s="153"/>
      <c r="M393" s="158"/>
      <c r="T393" s="159"/>
      <c r="AT393" s="154" t="s">
        <v>262</v>
      </c>
      <c r="AU393" s="154" t="s">
        <v>21</v>
      </c>
      <c r="AV393" s="12" t="s">
        <v>21</v>
      </c>
      <c r="AW393" s="12" t="s">
        <v>36</v>
      </c>
      <c r="AX393" s="12" t="s">
        <v>83</v>
      </c>
      <c r="AY393" s="154" t="s">
        <v>244</v>
      </c>
    </row>
    <row r="394" spans="2:65" s="1" customFormat="1" ht="16.5" customHeight="1">
      <c r="B394" s="34"/>
      <c r="C394" s="134" t="s">
        <v>769</v>
      </c>
      <c r="D394" s="134" t="s">
        <v>246</v>
      </c>
      <c r="E394" s="135" t="s">
        <v>7796</v>
      </c>
      <c r="F394" s="136" t="s">
        <v>7797</v>
      </c>
      <c r="G394" s="137" t="s">
        <v>507</v>
      </c>
      <c r="H394" s="138">
        <v>142</v>
      </c>
      <c r="I394" s="139"/>
      <c r="J394" s="140">
        <f>ROUND(I394*H394,2)</f>
        <v>0</v>
      </c>
      <c r="K394" s="136" t="s">
        <v>250</v>
      </c>
      <c r="L394" s="34"/>
      <c r="M394" s="141" t="s">
        <v>29</v>
      </c>
      <c r="N394" s="142" t="s">
        <v>46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251</v>
      </c>
      <c r="AT394" s="145" t="s">
        <v>246</v>
      </c>
      <c r="AU394" s="145" t="s">
        <v>21</v>
      </c>
      <c r="AY394" s="18" t="s">
        <v>244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83</v>
      </c>
      <c r="BK394" s="146">
        <f>ROUND(I394*H394,2)</f>
        <v>0</v>
      </c>
      <c r="BL394" s="18" t="s">
        <v>251</v>
      </c>
      <c r="BM394" s="145" t="s">
        <v>7798</v>
      </c>
    </row>
    <row r="395" spans="2:65" s="1" customFormat="1" ht="19.5">
      <c r="B395" s="34"/>
      <c r="D395" s="147" t="s">
        <v>253</v>
      </c>
      <c r="F395" s="148" t="s">
        <v>7799</v>
      </c>
      <c r="I395" s="149"/>
      <c r="L395" s="34"/>
      <c r="M395" s="150"/>
      <c r="T395" s="55"/>
      <c r="AT395" s="18" t="s">
        <v>253</v>
      </c>
      <c r="AU395" s="18" t="s">
        <v>21</v>
      </c>
    </row>
    <row r="396" spans="2:65" s="1" customFormat="1">
      <c r="B396" s="34"/>
      <c r="D396" s="151" t="s">
        <v>255</v>
      </c>
      <c r="F396" s="152" t="s">
        <v>7800</v>
      </c>
      <c r="I396" s="149"/>
      <c r="L396" s="34"/>
      <c r="M396" s="150"/>
      <c r="T396" s="55"/>
      <c r="AT396" s="18" t="s">
        <v>255</v>
      </c>
      <c r="AU396" s="18" t="s">
        <v>21</v>
      </c>
    </row>
    <row r="397" spans="2:65" s="12" customFormat="1">
      <c r="B397" s="153"/>
      <c r="D397" s="147" t="s">
        <v>262</v>
      </c>
      <c r="E397" s="154" t="s">
        <v>29</v>
      </c>
      <c r="F397" s="155" t="s">
        <v>7369</v>
      </c>
      <c r="H397" s="156">
        <v>142</v>
      </c>
      <c r="I397" s="157"/>
      <c r="L397" s="153"/>
      <c r="M397" s="158"/>
      <c r="T397" s="159"/>
      <c r="AT397" s="154" t="s">
        <v>262</v>
      </c>
      <c r="AU397" s="154" t="s">
        <v>21</v>
      </c>
      <c r="AV397" s="12" t="s">
        <v>21</v>
      </c>
      <c r="AW397" s="12" t="s">
        <v>36</v>
      </c>
      <c r="AX397" s="12" t="s">
        <v>83</v>
      </c>
      <c r="AY397" s="154" t="s">
        <v>244</v>
      </c>
    </row>
    <row r="398" spans="2:65" s="1" customFormat="1" ht="16.5" customHeight="1">
      <c r="B398" s="34"/>
      <c r="C398" s="134" t="s">
        <v>777</v>
      </c>
      <c r="D398" s="134" t="s">
        <v>246</v>
      </c>
      <c r="E398" s="135" t="s">
        <v>7801</v>
      </c>
      <c r="F398" s="136" t="s">
        <v>7802</v>
      </c>
      <c r="G398" s="137" t="s">
        <v>507</v>
      </c>
      <c r="H398" s="138">
        <v>71</v>
      </c>
      <c r="I398" s="139"/>
      <c r="J398" s="140">
        <f>ROUND(I398*H398,2)</f>
        <v>0</v>
      </c>
      <c r="K398" s="136" t="s">
        <v>250</v>
      </c>
      <c r="L398" s="34"/>
      <c r="M398" s="141" t="s">
        <v>29</v>
      </c>
      <c r="N398" s="142" t="s">
        <v>46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251</v>
      </c>
      <c r="AT398" s="145" t="s">
        <v>246</v>
      </c>
      <c r="AU398" s="145" t="s">
        <v>21</v>
      </c>
      <c r="AY398" s="18" t="s">
        <v>244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83</v>
      </c>
      <c r="BK398" s="146">
        <f>ROUND(I398*H398,2)</f>
        <v>0</v>
      </c>
      <c r="BL398" s="18" t="s">
        <v>251</v>
      </c>
      <c r="BM398" s="145" t="s">
        <v>7803</v>
      </c>
    </row>
    <row r="399" spans="2:65" s="1" customFormat="1" ht="19.5">
      <c r="B399" s="34"/>
      <c r="D399" s="147" t="s">
        <v>253</v>
      </c>
      <c r="F399" s="148" t="s">
        <v>7804</v>
      </c>
      <c r="I399" s="149"/>
      <c r="L399" s="34"/>
      <c r="M399" s="150"/>
      <c r="T399" s="55"/>
      <c r="AT399" s="18" t="s">
        <v>253</v>
      </c>
      <c r="AU399" s="18" t="s">
        <v>21</v>
      </c>
    </row>
    <row r="400" spans="2:65" s="1" customFormat="1">
      <c r="B400" s="34"/>
      <c r="D400" s="151" t="s">
        <v>255</v>
      </c>
      <c r="F400" s="152" t="s">
        <v>7805</v>
      </c>
      <c r="I400" s="149"/>
      <c r="L400" s="34"/>
      <c r="M400" s="150"/>
      <c r="T400" s="55"/>
      <c r="AT400" s="18" t="s">
        <v>255</v>
      </c>
      <c r="AU400" s="18" t="s">
        <v>21</v>
      </c>
    </row>
    <row r="401" spans="2:65" s="12" customFormat="1">
      <c r="B401" s="153"/>
      <c r="D401" s="147" t="s">
        <v>262</v>
      </c>
      <c r="E401" s="154" t="s">
        <v>29</v>
      </c>
      <c r="F401" s="155" t="s">
        <v>7370</v>
      </c>
      <c r="H401" s="156">
        <v>71</v>
      </c>
      <c r="I401" s="157"/>
      <c r="L401" s="153"/>
      <c r="M401" s="158"/>
      <c r="T401" s="159"/>
      <c r="AT401" s="154" t="s">
        <v>262</v>
      </c>
      <c r="AU401" s="154" t="s">
        <v>21</v>
      </c>
      <c r="AV401" s="12" t="s">
        <v>21</v>
      </c>
      <c r="AW401" s="12" t="s">
        <v>36</v>
      </c>
      <c r="AX401" s="12" t="s">
        <v>83</v>
      </c>
      <c r="AY401" s="154" t="s">
        <v>244</v>
      </c>
    </row>
    <row r="402" spans="2:65" s="1" customFormat="1" ht="16.5" customHeight="1">
      <c r="B402" s="34"/>
      <c r="C402" s="134" t="s">
        <v>787</v>
      </c>
      <c r="D402" s="134" t="s">
        <v>246</v>
      </c>
      <c r="E402" s="135" t="s">
        <v>7806</v>
      </c>
      <c r="F402" s="136" t="s">
        <v>7807</v>
      </c>
      <c r="G402" s="137" t="s">
        <v>507</v>
      </c>
      <c r="H402" s="138">
        <v>25</v>
      </c>
      <c r="I402" s="139"/>
      <c r="J402" s="140">
        <f>ROUND(I402*H402,2)</f>
        <v>0</v>
      </c>
      <c r="K402" s="136" t="s">
        <v>250</v>
      </c>
      <c r="L402" s="34"/>
      <c r="M402" s="141" t="s">
        <v>29</v>
      </c>
      <c r="N402" s="142" t="s">
        <v>46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251</v>
      </c>
      <c r="AT402" s="145" t="s">
        <v>246</v>
      </c>
      <c r="AU402" s="145" t="s">
        <v>21</v>
      </c>
      <c r="AY402" s="18" t="s">
        <v>244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83</v>
      </c>
      <c r="BK402" s="146">
        <f>ROUND(I402*H402,2)</f>
        <v>0</v>
      </c>
      <c r="BL402" s="18" t="s">
        <v>251</v>
      </c>
      <c r="BM402" s="145" t="s">
        <v>7808</v>
      </c>
    </row>
    <row r="403" spans="2:65" s="1" customFormat="1" ht="19.5">
      <c r="B403" s="34"/>
      <c r="D403" s="147" t="s">
        <v>253</v>
      </c>
      <c r="F403" s="148" t="s">
        <v>7809</v>
      </c>
      <c r="I403" s="149"/>
      <c r="L403" s="34"/>
      <c r="M403" s="150"/>
      <c r="T403" s="55"/>
      <c r="AT403" s="18" t="s">
        <v>253</v>
      </c>
      <c r="AU403" s="18" t="s">
        <v>21</v>
      </c>
    </row>
    <row r="404" spans="2:65" s="1" customFormat="1">
      <c r="B404" s="34"/>
      <c r="D404" s="151" t="s">
        <v>255</v>
      </c>
      <c r="F404" s="152" t="s">
        <v>7810</v>
      </c>
      <c r="I404" s="149"/>
      <c r="L404" s="34"/>
      <c r="M404" s="150"/>
      <c r="T404" s="55"/>
      <c r="AT404" s="18" t="s">
        <v>255</v>
      </c>
      <c r="AU404" s="18" t="s">
        <v>21</v>
      </c>
    </row>
    <row r="405" spans="2:65" s="12" customFormat="1">
      <c r="B405" s="153"/>
      <c r="D405" s="147" t="s">
        <v>262</v>
      </c>
      <c r="E405" s="154" t="s">
        <v>29</v>
      </c>
      <c r="F405" s="155" t="s">
        <v>421</v>
      </c>
      <c r="H405" s="156">
        <v>25</v>
      </c>
      <c r="I405" s="157"/>
      <c r="L405" s="153"/>
      <c r="M405" s="158"/>
      <c r="T405" s="159"/>
      <c r="AT405" s="154" t="s">
        <v>262</v>
      </c>
      <c r="AU405" s="154" t="s">
        <v>21</v>
      </c>
      <c r="AV405" s="12" t="s">
        <v>21</v>
      </c>
      <c r="AW405" s="12" t="s">
        <v>36</v>
      </c>
      <c r="AX405" s="12" t="s">
        <v>83</v>
      </c>
      <c r="AY405" s="154" t="s">
        <v>244</v>
      </c>
    </row>
    <row r="406" spans="2:65" s="1" customFormat="1" ht="16.5" customHeight="1">
      <c r="B406" s="34"/>
      <c r="C406" s="134" t="s">
        <v>794</v>
      </c>
      <c r="D406" s="134" t="s">
        <v>246</v>
      </c>
      <c r="E406" s="135" t="s">
        <v>7811</v>
      </c>
      <c r="F406" s="136" t="s">
        <v>7812</v>
      </c>
      <c r="G406" s="137" t="s">
        <v>507</v>
      </c>
      <c r="H406" s="138">
        <v>4</v>
      </c>
      <c r="I406" s="139"/>
      <c r="J406" s="140">
        <f>ROUND(I406*H406,2)</f>
        <v>0</v>
      </c>
      <c r="K406" s="136" t="s">
        <v>250</v>
      </c>
      <c r="L406" s="34"/>
      <c r="M406" s="141" t="s">
        <v>29</v>
      </c>
      <c r="N406" s="142" t="s">
        <v>46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251</v>
      </c>
      <c r="AT406" s="145" t="s">
        <v>246</v>
      </c>
      <c r="AU406" s="145" t="s">
        <v>21</v>
      </c>
      <c r="AY406" s="18" t="s">
        <v>244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83</v>
      </c>
      <c r="BK406" s="146">
        <f>ROUND(I406*H406,2)</f>
        <v>0</v>
      </c>
      <c r="BL406" s="18" t="s">
        <v>251</v>
      </c>
      <c r="BM406" s="145" t="s">
        <v>7813</v>
      </c>
    </row>
    <row r="407" spans="2:65" s="1" customFormat="1" ht="19.5">
      <c r="B407" s="34"/>
      <c r="D407" s="147" t="s">
        <v>253</v>
      </c>
      <c r="F407" s="148" t="s">
        <v>7814</v>
      </c>
      <c r="I407" s="149"/>
      <c r="L407" s="34"/>
      <c r="M407" s="150"/>
      <c r="T407" s="55"/>
      <c r="AT407" s="18" t="s">
        <v>253</v>
      </c>
      <c r="AU407" s="18" t="s">
        <v>21</v>
      </c>
    </row>
    <row r="408" spans="2:65" s="1" customFormat="1">
      <c r="B408" s="34"/>
      <c r="D408" s="151" t="s">
        <v>255</v>
      </c>
      <c r="F408" s="152" t="s">
        <v>7815</v>
      </c>
      <c r="I408" s="149"/>
      <c r="L408" s="34"/>
      <c r="M408" s="150"/>
      <c r="T408" s="55"/>
      <c r="AT408" s="18" t="s">
        <v>255</v>
      </c>
      <c r="AU408" s="18" t="s">
        <v>21</v>
      </c>
    </row>
    <row r="409" spans="2:65" s="12" customFormat="1">
      <c r="B409" s="153"/>
      <c r="D409" s="147" t="s">
        <v>262</v>
      </c>
      <c r="E409" s="154" t="s">
        <v>29</v>
      </c>
      <c r="F409" s="155" t="s">
        <v>251</v>
      </c>
      <c r="H409" s="156">
        <v>4</v>
      </c>
      <c r="I409" s="157"/>
      <c r="L409" s="153"/>
      <c r="M409" s="158"/>
      <c r="T409" s="159"/>
      <c r="AT409" s="154" t="s">
        <v>262</v>
      </c>
      <c r="AU409" s="154" t="s">
        <v>21</v>
      </c>
      <c r="AV409" s="12" t="s">
        <v>21</v>
      </c>
      <c r="AW409" s="12" t="s">
        <v>36</v>
      </c>
      <c r="AX409" s="12" t="s">
        <v>83</v>
      </c>
      <c r="AY409" s="154" t="s">
        <v>244</v>
      </c>
    </row>
    <row r="410" spans="2:65" s="1" customFormat="1" ht="16.5" customHeight="1">
      <c r="B410" s="34"/>
      <c r="C410" s="134" t="s">
        <v>799</v>
      </c>
      <c r="D410" s="134" t="s">
        <v>246</v>
      </c>
      <c r="E410" s="135" t="s">
        <v>7816</v>
      </c>
      <c r="F410" s="136" t="s">
        <v>7817</v>
      </c>
      <c r="G410" s="137" t="s">
        <v>507</v>
      </c>
      <c r="H410" s="138">
        <v>50</v>
      </c>
      <c r="I410" s="139"/>
      <c r="J410" s="140">
        <f>ROUND(I410*H410,2)</f>
        <v>0</v>
      </c>
      <c r="K410" s="136" t="s">
        <v>250</v>
      </c>
      <c r="L410" s="34"/>
      <c r="M410" s="141" t="s">
        <v>29</v>
      </c>
      <c r="N410" s="142" t="s">
        <v>46</v>
      </c>
      <c r="P410" s="143">
        <f>O410*H410</f>
        <v>0</v>
      </c>
      <c r="Q410" s="143">
        <v>2.989E-2</v>
      </c>
      <c r="R410" s="143">
        <f>Q410*H410</f>
        <v>1.4944999999999999</v>
      </c>
      <c r="S410" s="143">
        <v>0</v>
      </c>
      <c r="T410" s="144">
        <f>S410*H410</f>
        <v>0</v>
      </c>
      <c r="AR410" s="145" t="s">
        <v>251</v>
      </c>
      <c r="AT410" s="145" t="s">
        <v>246</v>
      </c>
      <c r="AU410" s="145" t="s">
        <v>21</v>
      </c>
      <c r="AY410" s="18" t="s">
        <v>244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83</v>
      </c>
      <c r="BK410" s="146">
        <f>ROUND(I410*H410,2)</f>
        <v>0</v>
      </c>
      <c r="BL410" s="18" t="s">
        <v>251</v>
      </c>
      <c r="BM410" s="145" t="s">
        <v>7818</v>
      </c>
    </row>
    <row r="411" spans="2:65" s="1" customFormat="1" ht="19.5">
      <c r="B411" s="34"/>
      <c r="D411" s="147" t="s">
        <v>253</v>
      </c>
      <c r="F411" s="148" t="s">
        <v>7819</v>
      </c>
      <c r="I411" s="149"/>
      <c r="L411" s="34"/>
      <c r="M411" s="150"/>
      <c r="T411" s="55"/>
      <c r="AT411" s="18" t="s">
        <v>253</v>
      </c>
      <c r="AU411" s="18" t="s">
        <v>21</v>
      </c>
    </row>
    <row r="412" spans="2:65" s="1" customFormat="1">
      <c r="B412" s="34"/>
      <c r="D412" s="151" t="s">
        <v>255</v>
      </c>
      <c r="F412" s="152" t="s">
        <v>7820</v>
      </c>
      <c r="I412" s="149"/>
      <c r="L412" s="34"/>
      <c r="M412" s="150"/>
      <c r="T412" s="55"/>
      <c r="AT412" s="18" t="s">
        <v>255</v>
      </c>
      <c r="AU412" s="18" t="s">
        <v>21</v>
      </c>
    </row>
    <row r="413" spans="2:65" s="12" customFormat="1">
      <c r="B413" s="153"/>
      <c r="D413" s="147" t="s">
        <v>262</v>
      </c>
      <c r="E413" s="154" t="s">
        <v>29</v>
      </c>
      <c r="F413" s="155" t="s">
        <v>7821</v>
      </c>
      <c r="H413" s="156">
        <v>50</v>
      </c>
      <c r="I413" s="157"/>
      <c r="L413" s="153"/>
      <c r="M413" s="158"/>
      <c r="T413" s="159"/>
      <c r="AT413" s="154" t="s">
        <v>262</v>
      </c>
      <c r="AU413" s="154" t="s">
        <v>21</v>
      </c>
      <c r="AV413" s="12" t="s">
        <v>21</v>
      </c>
      <c r="AW413" s="12" t="s">
        <v>36</v>
      </c>
      <c r="AX413" s="12" t="s">
        <v>83</v>
      </c>
      <c r="AY413" s="154" t="s">
        <v>244</v>
      </c>
    </row>
    <row r="414" spans="2:65" s="1" customFormat="1" ht="16.5" customHeight="1">
      <c r="B414" s="34"/>
      <c r="C414" s="134" t="s">
        <v>807</v>
      </c>
      <c r="D414" s="134" t="s">
        <v>246</v>
      </c>
      <c r="E414" s="135" t="s">
        <v>7822</v>
      </c>
      <c r="F414" s="136" t="s">
        <v>7823</v>
      </c>
      <c r="G414" s="137" t="s">
        <v>507</v>
      </c>
      <c r="H414" s="138">
        <v>1258</v>
      </c>
      <c r="I414" s="139"/>
      <c r="J414" s="140">
        <f>ROUND(I414*H414,2)</f>
        <v>0</v>
      </c>
      <c r="K414" s="136" t="s">
        <v>29</v>
      </c>
      <c r="L414" s="34"/>
      <c r="M414" s="141" t="s">
        <v>29</v>
      </c>
      <c r="N414" s="142" t="s">
        <v>46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251</v>
      </c>
      <c r="AT414" s="145" t="s">
        <v>246</v>
      </c>
      <c r="AU414" s="145" t="s">
        <v>21</v>
      </c>
      <c r="AY414" s="18" t="s">
        <v>244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83</v>
      </c>
      <c r="BK414" s="146">
        <f>ROUND(I414*H414,2)</f>
        <v>0</v>
      </c>
      <c r="BL414" s="18" t="s">
        <v>251</v>
      </c>
      <c r="BM414" s="145" t="s">
        <v>7824</v>
      </c>
    </row>
    <row r="415" spans="2:65" s="1" customFormat="1">
      <c r="B415" s="34"/>
      <c r="D415" s="147" t="s">
        <v>253</v>
      </c>
      <c r="F415" s="148" t="s">
        <v>7823</v>
      </c>
      <c r="I415" s="149"/>
      <c r="L415" s="34"/>
      <c r="M415" s="150"/>
      <c r="T415" s="55"/>
      <c r="AT415" s="18" t="s">
        <v>253</v>
      </c>
      <c r="AU415" s="18" t="s">
        <v>21</v>
      </c>
    </row>
    <row r="416" spans="2:65" s="12" customFormat="1">
      <c r="B416" s="153"/>
      <c r="D416" s="147" t="s">
        <v>262</v>
      </c>
      <c r="E416" s="154" t="s">
        <v>29</v>
      </c>
      <c r="F416" s="155" t="s">
        <v>7365</v>
      </c>
      <c r="H416" s="156">
        <v>624</v>
      </c>
      <c r="I416" s="157"/>
      <c r="L416" s="153"/>
      <c r="M416" s="158"/>
      <c r="T416" s="159"/>
      <c r="AT416" s="154" t="s">
        <v>262</v>
      </c>
      <c r="AU416" s="154" t="s">
        <v>21</v>
      </c>
      <c r="AV416" s="12" t="s">
        <v>21</v>
      </c>
      <c r="AW416" s="12" t="s">
        <v>36</v>
      </c>
      <c r="AX416" s="12" t="s">
        <v>75</v>
      </c>
      <c r="AY416" s="154" t="s">
        <v>244</v>
      </c>
    </row>
    <row r="417" spans="2:51" s="12" customFormat="1">
      <c r="B417" s="153"/>
      <c r="D417" s="147" t="s">
        <v>262</v>
      </c>
      <c r="E417" s="154" t="s">
        <v>29</v>
      </c>
      <c r="F417" s="155" t="s">
        <v>7367</v>
      </c>
      <c r="H417" s="156">
        <v>392</v>
      </c>
      <c r="I417" s="157"/>
      <c r="L417" s="153"/>
      <c r="M417" s="158"/>
      <c r="T417" s="159"/>
      <c r="AT417" s="154" t="s">
        <v>262</v>
      </c>
      <c r="AU417" s="154" t="s">
        <v>21</v>
      </c>
      <c r="AV417" s="12" t="s">
        <v>21</v>
      </c>
      <c r="AW417" s="12" t="s">
        <v>36</v>
      </c>
      <c r="AX417" s="12" t="s">
        <v>75</v>
      </c>
      <c r="AY417" s="154" t="s">
        <v>244</v>
      </c>
    </row>
    <row r="418" spans="2:51" s="12" customFormat="1">
      <c r="B418" s="153"/>
      <c r="D418" s="147" t="s">
        <v>262</v>
      </c>
      <c r="E418" s="154" t="s">
        <v>29</v>
      </c>
      <c r="F418" s="155" t="s">
        <v>7369</v>
      </c>
      <c r="H418" s="156">
        <v>142</v>
      </c>
      <c r="I418" s="157"/>
      <c r="L418" s="153"/>
      <c r="M418" s="158"/>
      <c r="T418" s="159"/>
      <c r="AT418" s="154" t="s">
        <v>262</v>
      </c>
      <c r="AU418" s="154" t="s">
        <v>21</v>
      </c>
      <c r="AV418" s="12" t="s">
        <v>21</v>
      </c>
      <c r="AW418" s="12" t="s">
        <v>36</v>
      </c>
      <c r="AX418" s="12" t="s">
        <v>75</v>
      </c>
      <c r="AY418" s="154" t="s">
        <v>244</v>
      </c>
    </row>
    <row r="419" spans="2:51" s="12" customFormat="1">
      <c r="B419" s="153"/>
      <c r="D419" s="147" t="s">
        <v>262</v>
      </c>
      <c r="E419" s="154" t="s">
        <v>29</v>
      </c>
      <c r="F419" s="155" t="s">
        <v>7370</v>
      </c>
      <c r="H419" s="156">
        <v>71</v>
      </c>
      <c r="I419" s="157"/>
      <c r="L419" s="153"/>
      <c r="M419" s="158"/>
      <c r="T419" s="159"/>
      <c r="AT419" s="154" t="s">
        <v>262</v>
      </c>
      <c r="AU419" s="154" t="s">
        <v>21</v>
      </c>
      <c r="AV419" s="12" t="s">
        <v>21</v>
      </c>
      <c r="AW419" s="12" t="s">
        <v>36</v>
      </c>
      <c r="AX419" s="12" t="s">
        <v>75</v>
      </c>
      <c r="AY419" s="154" t="s">
        <v>244</v>
      </c>
    </row>
    <row r="420" spans="2:51" s="12" customFormat="1">
      <c r="B420" s="153"/>
      <c r="D420" s="147" t="s">
        <v>262</v>
      </c>
      <c r="E420" s="154" t="s">
        <v>29</v>
      </c>
      <c r="F420" s="155" t="s">
        <v>7825</v>
      </c>
      <c r="H420" s="156">
        <v>25</v>
      </c>
      <c r="I420" s="157"/>
      <c r="L420" s="153"/>
      <c r="M420" s="158"/>
      <c r="T420" s="159"/>
      <c r="AT420" s="154" t="s">
        <v>262</v>
      </c>
      <c r="AU420" s="154" t="s">
        <v>21</v>
      </c>
      <c r="AV420" s="12" t="s">
        <v>21</v>
      </c>
      <c r="AW420" s="12" t="s">
        <v>36</v>
      </c>
      <c r="AX420" s="12" t="s">
        <v>75</v>
      </c>
      <c r="AY420" s="154" t="s">
        <v>244</v>
      </c>
    </row>
    <row r="421" spans="2:51" s="12" customFormat="1">
      <c r="B421" s="153"/>
      <c r="D421" s="147" t="s">
        <v>262</v>
      </c>
      <c r="E421" s="154" t="s">
        <v>29</v>
      </c>
      <c r="F421" s="155" t="s">
        <v>7826</v>
      </c>
      <c r="H421" s="156">
        <v>4</v>
      </c>
      <c r="I421" s="157"/>
      <c r="L421" s="153"/>
      <c r="M421" s="158"/>
      <c r="T421" s="159"/>
      <c r="AT421" s="154" t="s">
        <v>262</v>
      </c>
      <c r="AU421" s="154" t="s">
        <v>21</v>
      </c>
      <c r="AV421" s="12" t="s">
        <v>21</v>
      </c>
      <c r="AW421" s="12" t="s">
        <v>36</v>
      </c>
      <c r="AX421" s="12" t="s">
        <v>75</v>
      </c>
      <c r="AY421" s="154" t="s">
        <v>244</v>
      </c>
    </row>
    <row r="422" spans="2:51" s="13" customFormat="1">
      <c r="B422" s="160"/>
      <c r="D422" s="147" t="s">
        <v>262</v>
      </c>
      <c r="E422" s="161" t="s">
        <v>29</v>
      </c>
      <c r="F422" s="162" t="s">
        <v>271</v>
      </c>
      <c r="H422" s="163">
        <v>1258</v>
      </c>
      <c r="I422" s="164"/>
      <c r="L422" s="160"/>
      <c r="M422" s="197"/>
      <c r="N422" s="198"/>
      <c r="O422" s="198"/>
      <c r="P422" s="198"/>
      <c r="Q422" s="198"/>
      <c r="R422" s="198"/>
      <c r="S422" s="198"/>
      <c r="T422" s="199"/>
      <c r="AT422" s="161" t="s">
        <v>262</v>
      </c>
      <c r="AU422" s="161" t="s">
        <v>21</v>
      </c>
      <c r="AV422" s="13" t="s">
        <v>251</v>
      </c>
      <c r="AW422" s="13" t="s">
        <v>36</v>
      </c>
      <c r="AX422" s="13" t="s">
        <v>83</v>
      </c>
      <c r="AY422" s="161" t="s">
        <v>244</v>
      </c>
    </row>
    <row r="423" spans="2:51" s="1" customFormat="1" ht="6.95" customHeight="1">
      <c r="B423" s="43"/>
      <c r="C423" s="44"/>
      <c r="D423" s="44"/>
      <c r="E423" s="44"/>
      <c r="F423" s="44"/>
      <c r="G423" s="44"/>
      <c r="H423" s="44"/>
      <c r="I423" s="44"/>
      <c r="J423" s="44"/>
      <c r="K423" s="44"/>
      <c r="L423" s="34"/>
    </row>
  </sheetData>
  <sheetProtection algorithmName="SHA-512" hashValue="v1g3dxFynaHKUYLvPns+a/FWHygABgnfTHzdl2xuvQ47gQaqDTNpzHQ3RU9Nk6QWsWhM9AIV685g8dOB6CT9zA==" saltValue="zSQnRYdXt70i+BEHG5p5XA9UxapciNJsk0O89ECliECXbU9qItXH4i6phWFX/QFnoPmz1lyijpO5vpSVxDLTTQ==" spinCount="100000" sheet="1" objects="1" scenarios="1" formatColumns="0" formatRows="0" autoFilter="0"/>
  <autoFilter ref="C80:K422" xr:uid="{00000000-0009-0000-0000-00002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2500-000000000000}"/>
    <hyperlink ref="F89" r:id="rId2" xr:uid="{00000000-0004-0000-2500-000001000000}"/>
    <hyperlink ref="F93" r:id="rId3" xr:uid="{00000000-0004-0000-2500-000002000000}"/>
    <hyperlink ref="F97" r:id="rId4" xr:uid="{00000000-0004-0000-2500-000003000000}"/>
    <hyperlink ref="F101" r:id="rId5" xr:uid="{00000000-0004-0000-2500-000004000000}"/>
    <hyperlink ref="F105" r:id="rId6" xr:uid="{00000000-0004-0000-2500-000005000000}"/>
    <hyperlink ref="F109" r:id="rId7" xr:uid="{00000000-0004-0000-2500-000006000000}"/>
    <hyperlink ref="F113" r:id="rId8" xr:uid="{00000000-0004-0000-2500-000007000000}"/>
    <hyperlink ref="F117" r:id="rId9" xr:uid="{00000000-0004-0000-2500-000008000000}"/>
    <hyperlink ref="F121" r:id="rId10" xr:uid="{00000000-0004-0000-2500-000009000000}"/>
    <hyperlink ref="F125" r:id="rId11" xr:uid="{00000000-0004-0000-2500-00000A000000}"/>
    <hyperlink ref="F129" r:id="rId12" xr:uid="{00000000-0004-0000-2500-00000B000000}"/>
    <hyperlink ref="F133" r:id="rId13" xr:uid="{00000000-0004-0000-2500-00000C000000}"/>
    <hyperlink ref="F137" r:id="rId14" xr:uid="{00000000-0004-0000-2500-00000D000000}"/>
    <hyperlink ref="F141" r:id="rId15" xr:uid="{00000000-0004-0000-2500-00000E000000}"/>
    <hyperlink ref="F145" r:id="rId16" xr:uid="{00000000-0004-0000-2500-00000F000000}"/>
    <hyperlink ref="F149" r:id="rId17" xr:uid="{00000000-0004-0000-2500-000010000000}"/>
    <hyperlink ref="F153" r:id="rId18" xr:uid="{00000000-0004-0000-2500-000011000000}"/>
    <hyperlink ref="F157" r:id="rId19" xr:uid="{00000000-0004-0000-2500-000012000000}"/>
    <hyperlink ref="F161" r:id="rId20" xr:uid="{00000000-0004-0000-2500-000013000000}"/>
    <hyperlink ref="F165" r:id="rId21" xr:uid="{00000000-0004-0000-2500-000014000000}"/>
    <hyperlink ref="F169" r:id="rId22" xr:uid="{00000000-0004-0000-2500-000015000000}"/>
    <hyperlink ref="F173" r:id="rId23" xr:uid="{00000000-0004-0000-2500-000016000000}"/>
    <hyperlink ref="F177" r:id="rId24" xr:uid="{00000000-0004-0000-2500-000017000000}"/>
    <hyperlink ref="F181" r:id="rId25" xr:uid="{00000000-0004-0000-2500-000018000000}"/>
    <hyperlink ref="F185" r:id="rId26" xr:uid="{00000000-0004-0000-2500-000019000000}"/>
    <hyperlink ref="F189" r:id="rId27" xr:uid="{00000000-0004-0000-2500-00001A000000}"/>
    <hyperlink ref="F193" r:id="rId28" xr:uid="{00000000-0004-0000-2500-00001B000000}"/>
    <hyperlink ref="F197" r:id="rId29" xr:uid="{00000000-0004-0000-2500-00001C000000}"/>
    <hyperlink ref="F201" r:id="rId30" xr:uid="{00000000-0004-0000-2500-00001D000000}"/>
    <hyperlink ref="F205" r:id="rId31" xr:uid="{00000000-0004-0000-2500-00001E000000}"/>
    <hyperlink ref="F209" r:id="rId32" xr:uid="{00000000-0004-0000-2500-00001F000000}"/>
    <hyperlink ref="F213" r:id="rId33" xr:uid="{00000000-0004-0000-2500-000020000000}"/>
    <hyperlink ref="F217" r:id="rId34" xr:uid="{00000000-0004-0000-2500-000021000000}"/>
    <hyperlink ref="F221" r:id="rId35" xr:uid="{00000000-0004-0000-2500-000022000000}"/>
    <hyperlink ref="F225" r:id="rId36" xr:uid="{00000000-0004-0000-2500-000023000000}"/>
    <hyperlink ref="F229" r:id="rId37" xr:uid="{00000000-0004-0000-2500-000024000000}"/>
    <hyperlink ref="F233" r:id="rId38" xr:uid="{00000000-0004-0000-2500-000025000000}"/>
    <hyperlink ref="F237" r:id="rId39" xr:uid="{00000000-0004-0000-2500-000026000000}"/>
    <hyperlink ref="F241" r:id="rId40" xr:uid="{00000000-0004-0000-2500-000027000000}"/>
    <hyperlink ref="F245" r:id="rId41" xr:uid="{00000000-0004-0000-2500-000028000000}"/>
    <hyperlink ref="F249" r:id="rId42" xr:uid="{00000000-0004-0000-2500-000029000000}"/>
    <hyperlink ref="F253" r:id="rId43" xr:uid="{00000000-0004-0000-2500-00002A000000}"/>
    <hyperlink ref="F257" r:id="rId44" xr:uid="{00000000-0004-0000-2500-00002B000000}"/>
    <hyperlink ref="F261" r:id="rId45" xr:uid="{00000000-0004-0000-2500-00002C000000}"/>
    <hyperlink ref="F265" r:id="rId46" xr:uid="{00000000-0004-0000-2500-00002D000000}"/>
    <hyperlink ref="F269" r:id="rId47" xr:uid="{00000000-0004-0000-2500-00002E000000}"/>
    <hyperlink ref="F273" r:id="rId48" xr:uid="{00000000-0004-0000-2500-00002F000000}"/>
    <hyperlink ref="F276" r:id="rId49" xr:uid="{00000000-0004-0000-2500-000030000000}"/>
    <hyperlink ref="F280" r:id="rId50" xr:uid="{00000000-0004-0000-2500-000031000000}"/>
    <hyperlink ref="F284" r:id="rId51" xr:uid="{00000000-0004-0000-2500-000032000000}"/>
    <hyperlink ref="F288" r:id="rId52" xr:uid="{00000000-0004-0000-2500-000033000000}"/>
    <hyperlink ref="F292" r:id="rId53" xr:uid="{00000000-0004-0000-2500-000034000000}"/>
    <hyperlink ref="F296" r:id="rId54" xr:uid="{00000000-0004-0000-2500-000035000000}"/>
    <hyperlink ref="F300" r:id="rId55" xr:uid="{00000000-0004-0000-2500-000036000000}"/>
    <hyperlink ref="F304" r:id="rId56" xr:uid="{00000000-0004-0000-2500-000037000000}"/>
    <hyperlink ref="F308" r:id="rId57" xr:uid="{00000000-0004-0000-2500-000038000000}"/>
    <hyperlink ref="F312" r:id="rId58" xr:uid="{00000000-0004-0000-2500-000039000000}"/>
    <hyperlink ref="F316" r:id="rId59" xr:uid="{00000000-0004-0000-2500-00003A000000}"/>
    <hyperlink ref="F320" r:id="rId60" xr:uid="{00000000-0004-0000-2500-00003B000000}"/>
    <hyperlink ref="F324" r:id="rId61" xr:uid="{00000000-0004-0000-2500-00003C000000}"/>
    <hyperlink ref="F328" r:id="rId62" xr:uid="{00000000-0004-0000-2500-00003D000000}"/>
    <hyperlink ref="F332" r:id="rId63" xr:uid="{00000000-0004-0000-2500-00003E000000}"/>
    <hyperlink ref="F336" r:id="rId64" xr:uid="{00000000-0004-0000-2500-00003F000000}"/>
    <hyperlink ref="F340" r:id="rId65" xr:uid="{00000000-0004-0000-2500-000040000000}"/>
    <hyperlink ref="F344" r:id="rId66" xr:uid="{00000000-0004-0000-2500-000041000000}"/>
    <hyperlink ref="F348" r:id="rId67" xr:uid="{00000000-0004-0000-2500-000042000000}"/>
    <hyperlink ref="F352" r:id="rId68" xr:uid="{00000000-0004-0000-2500-000043000000}"/>
    <hyperlink ref="F356" r:id="rId69" xr:uid="{00000000-0004-0000-2500-000044000000}"/>
    <hyperlink ref="F360" r:id="rId70" xr:uid="{00000000-0004-0000-2500-000045000000}"/>
    <hyperlink ref="F364" r:id="rId71" xr:uid="{00000000-0004-0000-2500-000046000000}"/>
    <hyperlink ref="F368" r:id="rId72" xr:uid="{00000000-0004-0000-2500-000047000000}"/>
    <hyperlink ref="F372" r:id="rId73" xr:uid="{00000000-0004-0000-2500-000048000000}"/>
    <hyperlink ref="F376" r:id="rId74" xr:uid="{00000000-0004-0000-2500-000049000000}"/>
    <hyperlink ref="F380" r:id="rId75" xr:uid="{00000000-0004-0000-2500-00004A000000}"/>
    <hyperlink ref="F384" r:id="rId76" xr:uid="{00000000-0004-0000-2500-00004B000000}"/>
    <hyperlink ref="F388" r:id="rId77" xr:uid="{00000000-0004-0000-2500-00004C000000}"/>
    <hyperlink ref="F392" r:id="rId78" xr:uid="{00000000-0004-0000-2500-00004D000000}"/>
    <hyperlink ref="F396" r:id="rId79" xr:uid="{00000000-0004-0000-2500-00004E000000}"/>
    <hyperlink ref="F400" r:id="rId80" xr:uid="{00000000-0004-0000-2500-00004F000000}"/>
    <hyperlink ref="F404" r:id="rId81" xr:uid="{00000000-0004-0000-2500-000050000000}"/>
    <hyperlink ref="F408" r:id="rId82" xr:uid="{00000000-0004-0000-2500-000051000000}"/>
    <hyperlink ref="F412" r:id="rId83" xr:uid="{00000000-0004-0000-2500-00005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2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8" t="s">
        <v>202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pans="2:46" ht="24.95" customHeight="1">
      <c r="B4" s="21"/>
      <c r="D4" s="22" t="s">
        <v>207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6" t="str">
        <f>'Rekapitulace stavby'!K6</f>
        <v>Opatření Zátor-Loučky, OHO, Dílčí stavba 02.040 Opatření v úseku Zátor - Loučky</v>
      </c>
      <c r="F7" s="337"/>
      <c r="G7" s="337"/>
      <c r="H7" s="337"/>
      <c r="L7" s="21"/>
    </row>
    <row r="8" spans="2:46" s="1" customFormat="1" ht="12" customHeight="1">
      <c r="B8" s="34"/>
      <c r="D8" s="28" t="s">
        <v>210</v>
      </c>
      <c r="L8" s="34"/>
    </row>
    <row r="9" spans="2:46" s="1" customFormat="1" ht="16.5" customHeight="1">
      <c r="B9" s="34"/>
      <c r="E9" s="310" t="s">
        <v>2175</v>
      </c>
      <c r="F9" s="335"/>
      <c r="G9" s="335"/>
      <c r="H9" s="335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29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45897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27</v>
      </c>
      <c r="I14" s="28" t="s">
        <v>28</v>
      </c>
      <c r="J14" s="26" t="s">
        <v>29</v>
      </c>
      <c r="L14" s="34"/>
    </row>
    <row r="15" spans="2:46" s="1" customFormat="1" ht="18" customHeight="1">
      <c r="B15" s="34"/>
      <c r="E15" s="26" t="s">
        <v>30</v>
      </c>
      <c r="I15" s="28" t="s">
        <v>31</v>
      </c>
      <c r="J15" s="26" t="s">
        <v>29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32</v>
      </c>
      <c r="I17" s="28" t="s">
        <v>28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8" t="str">
        <f>'Rekapitulace stavby'!E14</f>
        <v>Vyplň údaj</v>
      </c>
      <c r="F18" s="327"/>
      <c r="G18" s="327"/>
      <c r="H18" s="327"/>
      <c r="I18" s="28" t="s">
        <v>31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34</v>
      </c>
      <c r="I20" s="28" t="s">
        <v>28</v>
      </c>
      <c r="J20" s="26" t="s">
        <v>29</v>
      </c>
      <c r="L20" s="34"/>
    </row>
    <row r="21" spans="2:12" s="1" customFormat="1" ht="18" customHeight="1">
      <c r="B21" s="34"/>
      <c r="E21" s="26" t="s">
        <v>35</v>
      </c>
      <c r="I21" s="28" t="s">
        <v>31</v>
      </c>
      <c r="J21" s="26" t="s">
        <v>29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37</v>
      </c>
      <c r="I23" s="28" t="s">
        <v>28</v>
      </c>
      <c r="J23" s="26" t="s">
        <v>29</v>
      </c>
      <c r="L23" s="34"/>
    </row>
    <row r="24" spans="2:12" s="1" customFormat="1" ht="18" customHeight="1">
      <c r="B24" s="34"/>
      <c r="E24" s="26" t="s">
        <v>38</v>
      </c>
      <c r="I24" s="28" t="s">
        <v>31</v>
      </c>
      <c r="J24" s="26" t="s">
        <v>29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39</v>
      </c>
      <c r="L26" s="34"/>
    </row>
    <row r="27" spans="2:12" s="7" customFormat="1" ht="16.5" customHeight="1">
      <c r="B27" s="94"/>
      <c r="E27" s="331" t="s">
        <v>29</v>
      </c>
      <c r="F27" s="331"/>
      <c r="G27" s="331"/>
      <c r="H27" s="331"/>
      <c r="L27" s="9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5" t="s">
        <v>41</v>
      </c>
      <c r="J30" s="65">
        <f>ROUND(J86,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43</v>
      </c>
      <c r="I32" s="37" t="s">
        <v>42</v>
      </c>
      <c r="J32" s="37" t="s">
        <v>44</v>
      </c>
      <c r="L32" s="34"/>
    </row>
    <row r="33" spans="2:12" s="1" customFormat="1" ht="14.45" customHeight="1">
      <c r="B33" s="34"/>
      <c r="D33" s="54" t="s">
        <v>45</v>
      </c>
      <c r="E33" s="28" t="s">
        <v>46</v>
      </c>
      <c r="F33" s="85">
        <f>ROUND((SUM(BE86:BE199)),  2)</f>
        <v>0</v>
      </c>
      <c r="I33" s="96">
        <v>0.21</v>
      </c>
      <c r="J33" s="85">
        <f>ROUND(((SUM(BE86:BE199))*I33),  2)</f>
        <v>0</v>
      </c>
      <c r="L33" s="34"/>
    </row>
    <row r="34" spans="2:12" s="1" customFormat="1" ht="14.45" customHeight="1">
      <c r="B34" s="34"/>
      <c r="E34" s="28" t="s">
        <v>47</v>
      </c>
      <c r="F34" s="85">
        <f>ROUND((SUM(BF86:BF199)),  2)</f>
        <v>0</v>
      </c>
      <c r="I34" s="96">
        <v>0.15</v>
      </c>
      <c r="J34" s="85">
        <f>ROUND(((SUM(BF86:BF199))*I34),  2)</f>
        <v>0</v>
      </c>
      <c r="L34" s="34"/>
    </row>
    <row r="35" spans="2:12" s="1" customFormat="1" ht="14.45" hidden="1" customHeight="1">
      <c r="B35" s="34"/>
      <c r="E35" s="28" t="s">
        <v>48</v>
      </c>
      <c r="F35" s="85">
        <f>ROUND((SUM(BG86:BG199)),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49</v>
      </c>
      <c r="F36" s="85">
        <f>ROUND((SUM(BH86:BH199)),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50</v>
      </c>
      <c r="F37" s="85">
        <f>ROUND((SUM(BI86:BI199)),  2)</f>
        <v>0</v>
      </c>
      <c r="I37" s="96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7"/>
      <c r="D39" s="98" t="s">
        <v>51</v>
      </c>
      <c r="E39" s="56"/>
      <c r="F39" s="56"/>
      <c r="G39" s="99" t="s">
        <v>52</v>
      </c>
      <c r="H39" s="100" t="s">
        <v>53</v>
      </c>
      <c r="I39" s="56"/>
      <c r="J39" s="101">
        <f>SUM(J30:J37)</f>
        <v>0</v>
      </c>
      <c r="K39" s="102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212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6" t="str">
        <f>E7</f>
        <v>Opatření Zátor-Loučky, OHO, Dílčí stavba 02.040 Opatření v úseku Zátor - Loučky</v>
      </c>
      <c r="F48" s="337"/>
      <c r="G48" s="337"/>
      <c r="H48" s="337"/>
      <c r="L48" s="34"/>
    </row>
    <row r="49" spans="2:47" s="1" customFormat="1" ht="12" customHeight="1">
      <c r="B49" s="34"/>
      <c r="C49" s="28" t="s">
        <v>210</v>
      </c>
      <c r="L49" s="34"/>
    </row>
    <row r="50" spans="2:47" s="1" customFormat="1" ht="16.5" customHeight="1">
      <c r="B50" s="34"/>
      <c r="E50" s="310" t="str">
        <f>E9</f>
        <v>VRN - Vedlejší rozpočtové náklady</v>
      </c>
      <c r="F50" s="335"/>
      <c r="G50" s="335"/>
      <c r="H50" s="335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Zátor</v>
      </c>
      <c r="I52" s="28" t="s">
        <v>24</v>
      </c>
      <c r="J52" s="51">
        <f>IF(J12="","",J12)</f>
        <v>45897</v>
      </c>
      <c r="L52" s="34"/>
    </row>
    <row r="53" spans="2:47" s="1" customFormat="1" ht="6.95" customHeight="1">
      <c r="B53" s="34"/>
      <c r="L53" s="34"/>
    </row>
    <row r="54" spans="2:47" s="1" customFormat="1" ht="15.2" customHeight="1">
      <c r="B54" s="34"/>
      <c r="C54" s="28" t="s">
        <v>27</v>
      </c>
      <c r="F54" s="26" t="str">
        <f>E15</f>
        <v>Povodí Odry, státní podnik</v>
      </c>
      <c r="I54" s="28" t="s">
        <v>34</v>
      </c>
      <c r="J54" s="32" t="str">
        <f>E21</f>
        <v>AQUATIS, a.s.</v>
      </c>
      <c r="L54" s="34"/>
    </row>
    <row r="55" spans="2:47" s="1" customFormat="1" ht="25.7" customHeight="1">
      <c r="B55" s="34"/>
      <c r="C55" s="28" t="s">
        <v>32</v>
      </c>
      <c r="F55" s="26" t="str">
        <f>IF(E18="","",E18)</f>
        <v>Vyplň údaj</v>
      </c>
      <c r="I55" s="28" t="s">
        <v>37</v>
      </c>
      <c r="J55" s="32" t="str">
        <f>E24</f>
        <v>Ing. Michal Jendruščák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3" t="s">
        <v>213</v>
      </c>
      <c r="D57" s="97"/>
      <c r="E57" s="97"/>
      <c r="F57" s="97"/>
      <c r="G57" s="97"/>
      <c r="H57" s="97"/>
      <c r="I57" s="97"/>
      <c r="J57" s="104" t="s">
        <v>214</v>
      </c>
      <c r="K57" s="97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5" t="s">
        <v>73</v>
      </c>
      <c r="J59" s="65">
        <f>J86</f>
        <v>0</v>
      </c>
      <c r="L59" s="34"/>
      <c r="AU59" s="18" t="s">
        <v>215</v>
      </c>
    </row>
    <row r="60" spans="2:47" s="8" customFormat="1" ht="24.95" customHeight="1">
      <c r="B60" s="106"/>
      <c r="D60" s="107" t="s">
        <v>216</v>
      </c>
      <c r="E60" s="108"/>
      <c r="F60" s="108"/>
      <c r="G60" s="108"/>
      <c r="H60" s="108"/>
      <c r="I60" s="108"/>
      <c r="J60" s="109">
        <f>J87</f>
        <v>0</v>
      </c>
      <c r="L60" s="106"/>
    </row>
    <row r="61" spans="2:47" s="9" customFormat="1" ht="19.899999999999999" customHeight="1">
      <c r="B61" s="110"/>
      <c r="D61" s="111" t="s">
        <v>217</v>
      </c>
      <c r="E61" s="112"/>
      <c r="F61" s="112"/>
      <c r="G61" s="112"/>
      <c r="H61" s="112"/>
      <c r="I61" s="112"/>
      <c r="J61" s="113">
        <f>J88</f>
        <v>0</v>
      </c>
      <c r="L61" s="110"/>
    </row>
    <row r="62" spans="2:47" s="8" customFormat="1" ht="24.95" customHeight="1">
      <c r="B62" s="106"/>
      <c r="D62" s="107" t="s">
        <v>2175</v>
      </c>
      <c r="E62" s="108"/>
      <c r="F62" s="108"/>
      <c r="G62" s="108"/>
      <c r="H62" s="108"/>
      <c r="I62" s="108"/>
      <c r="J62" s="109">
        <f>J103</f>
        <v>0</v>
      </c>
      <c r="L62" s="106"/>
    </row>
    <row r="63" spans="2:47" s="9" customFormat="1" ht="19.899999999999999" customHeight="1">
      <c r="B63" s="110"/>
      <c r="D63" s="111" t="s">
        <v>7827</v>
      </c>
      <c r="E63" s="112"/>
      <c r="F63" s="112"/>
      <c r="G63" s="112"/>
      <c r="H63" s="112"/>
      <c r="I63" s="112"/>
      <c r="J63" s="113">
        <f>J104</f>
        <v>0</v>
      </c>
      <c r="L63" s="110"/>
    </row>
    <row r="64" spans="2:47" s="9" customFormat="1" ht="19.899999999999999" customHeight="1">
      <c r="B64" s="110"/>
      <c r="D64" s="111" t="s">
        <v>7828</v>
      </c>
      <c r="E64" s="112"/>
      <c r="F64" s="112"/>
      <c r="G64" s="112"/>
      <c r="H64" s="112"/>
      <c r="I64" s="112"/>
      <c r="J64" s="113">
        <f>J147</f>
        <v>0</v>
      </c>
      <c r="L64" s="110"/>
    </row>
    <row r="65" spans="2:12" s="9" customFormat="1" ht="19.899999999999999" customHeight="1">
      <c r="B65" s="110"/>
      <c r="D65" s="111" t="s">
        <v>7829</v>
      </c>
      <c r="E65" s="112"/>
      <c r="F65" s="112"/>
      <c r="G65" s="112"/>
      <c r="H65" s="112"/>
      <c r="I65" s="112"/>
      <c r="J65" s="113">
        <f>J168</f>
        <v>0</v>
      </c>
      <c r="L65" s="110"/>
    </row>
    <row r="66" spans="2:12" s="9" customFormat="1" ht="19.899999999999999" customHeight="1">
      <c r="B66" s="110"/>
      <c r="D66" s="111" t="s">
        <v>7830</v>
      </c>
      <c r="E66" s="112"/>
      <c r="F66" s="112"/>
      <c r="G66" s="112"/>
      <c r="H66" s="112"/>
      <c r="I66" s="112"/>
      <c r="J66" s="113">
        <f>J184</f>
        <v>0</v>
      </c>
      <c r="L66" s="110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229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36" t="str">
        <f>E7</f>
        <v>Opatření Zátor-Loučky, OHO, Dílčí stavba 02.040 Opatření v úseku Zátor - Loučky</v>
      </c>
      <c r="F76" s="337"/>
      <c r="G76" s="337"/>
      <c r="H76" s="337"/>
      <c r="L76" s="34"/>
    </row>
    <row r="77" spans="2:12" s="1" customFormat="1" ht="12" customHeight="1">
      <c r="B77" s="34"/>
      <c r="C77" s="28" t="s">
        <v>210</v>
      </c>
      <c r="L77" s="34"/>
    </row>
    <row r="78" spans="2:12" s="1" customFormat="1" ht="16.5" customHeight="1">
      <c r="B78" s="34"/>
      <c r="E78" s="310" t="str">
        <f>E9</f>
        <v>VRN - Vedlejší rozpočtové náklady</v>
      </c>
      <c r="F78" s="335"/>
      <c r="G78" s="335"/>
      <c r="H78" s="335"/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Zátor</v>
      </c>
      <c r="I80" s="28" t="s">
        <v>24</v>
      </c>
      <c r="J80" s="51">
        <f>IF(J12="","",J12)</f>
        <v>45897</v>
      </c>
      <c r="L80" s="34"/>
    </row>
    <row r="81" spans="2:65" s="1" customFormat="1" ht="6.95" customHeight="1">
      <c r="B81" s="34"/>
      <c r="L81" s="34"/>
    </row>
    <row r="82" spans="2:65" s="1" customFormat="1" ht="15.2" customHeight="1">
      <c r="B82" s="34"/>
      <c r="C82" s="28" t="s">
        <v>27</v>
      </c>
      <c r="F82" s="26" t="str">
        <f>E15</f>
        <v>Povodí Odry, státní podnik</v>
      </c>
      <c r="I82" s="28" t="s">
        <v>34</v>
      </c>
      <c r="J82" s="32" t="str">
        <f>E21</f>
        <v>AQUATIS, a.s.</v>
      </c>
      <c r="L82" s="34"/>
    </row>
    <row r="83" spans="2:65" s="1" customFormat="1" ht="25.7" customHeight="1">
      <c r="B83" s="34"/>
      <c r="C83" s="28" t="s">
        <v>32</v>
      </c>
      <c r="F83" s="26" t="str">
        <f>IF(E18="","",E18)</f>
        <v>Vyplň údaj</v>
      </c>
      <c r="I83" s="28" t="s">
        <v>37</v>
      </c>
      <c r="J83" s="32" t="str">
        <f>E24</f>
        <v>Ing. Michal Jendruščák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4"/>
      <c r="C85" s="115" t="s">
        <v>230</v>
      </c>
      <c r="D85" s="116" t="s">
        <v>60</v>
      </c>
      <c r="E85" s="116" t="s">
        <v>56</v>
      </c>
      <c r="F85" s="116" t="s">
        <v>57</v>
      </c>
      <c r="G85" s="116" t="s">
        <v>231</v>
      </c>
      <c r="H85" s="116" t="s">
        <v>232</v>
      </c>
      <c r="I85" s="116" t="s">
        <v>233</v>
      </c>
      <c r="J85" s="116" t="s">
        <v>214</v>
      </c>
      <c r="K85" s="117" t="s">
        <v>234</v>
      </c>
      <c r="L85" s="114"/>
      <c r="M85" s="58" t="s">
        <v>29</v>
      </c>
      <c r="N85" s="59" t="s">
        <v>45</v>
      </c>
      <c r="O85" s="59" t="s">
        <v>235</v>
      </c>
      <c r="P85" s="59" t="s">
        <v>236</v>
      </c>
      <c r="Q85" s="59" t="s">
        <v>237</v>
      </c>
      <c r="R85" s="59" t="s">
        <v>238</v>
      </c>
      <c r="S85" s="59" t="s">
        <v>239</v>
      </c>
      <c r="T85" s="60" t="s">
        <v>240</v>
      </c>
    </row>
    <row r="86" spans="2:65" s="1" customFormat="1" ht="22.9" customHeight="1">
      <c r="B86" s="34"/>
      <c r="C86" s="63" t="s">
        <v>241</v>
      </c>
      <c r="J86" s="118">
        <f>BK86</f>
        <v>0</v>
      </c>
      <c r="L86" s="34"/>
      <c r="M86" s="61"/>
      <c r="N86" s="52"/>
      <c r="O86" s="52"/>
      <c r="P86" s="119">
        <f>P87+P103</f>
        <v>0</v>
      </c>
      <c r="Q86" s="52"/>
      <c r="R86" s="119">
        <f>R87+R103</f>
        <v>0</v>
      </c>
      <c r="S86" s="52"/>
      <c r="T86" s="120">
        <f>T87+T103</f>
        <v>0</v>
      </c>
      <c r="AT86" s="18" t="s">
        <v>74</v>
      </c>
      <c r="AU86" s="18" t="s">
        <v>215</v>
      </c>
      <c r="BK86" s="121">
        <f>BK87+BK103</f>
        <v>0</v>
      </c>
    </row>
    <row r="87" spans="2:65" s="11" customFormat="1" ht="25.9" customHeight="1">
      <c r="B87" s="122"/>
      <c r="D87" s="123" t="s">
        <v>74</v>
      </c>
      <c r="E87" s="124" t="s">
        <v>242</v>
      </c>
      <c r="F87" s="124" t="s">
        <v>243</v>
      </c>
      <c r="I87" s="125"/>
      <c r="J87" s="126">
        <f>BK87</f>
        <v>0</v>
      </c>
      <c r="L87" s="122"/>
      <c r="M87" s="127"/>
      <c r="P87" s="128">
        <f>P88</f>
        <v>0</v>
      </c>
      <c r="R87" s="128">
        <f>R88</f>
        <v>0</v>
      </c>
      <c r="T87" s="129">
        <f>T88</f>
        <v>0</v>
      </c>
      <c r="AR87" s="123" t="s">
        <v>83</v>
      </c>
      <c r="AT87" s="130" t="s">
        <v>74</v>
      </c>
      <c r="AU87" s="130" t="s">
        <v>75</v>
      </c>
      <c r="AY87" s="123" t="s">
        <v>244</v>
      </c>
      <c r="BK87" s="131">
        <f>BK88</f>
        <v>0</v>
      </c>
    </row>
    <row r="88" spans="2:65" s="11" customFormat="1" ht="22.9" customHeight="1">
      <c r="B88" s="122"/>
      <c r="D88" s="123" t="s">
        <v>74</v>
      </c>
      <c r="E88" s="132" t="s">
        <v>83</v>
      </c>
      <c r="F88" s="132" t="s">
        <v>245</v>
      </c>
      <c r="I88" s="125"/>
      <c r="J88" s="133">
        <f>BK88</f>
        <v>0</v>
      </c>
      <c r="L88" s="122"/>
      <c r="M88" s="127"/>
      <c r="P88" s="128">
        <f>SUM(P89:P102)</f>
        <v>0</v>
      </c>
      <c r="R88" s="128">
        <f>SUM(R89:R102)</f>
        <v>0</v>
      </c>
      <c r="T88" s="129">
        <f>SUM(T89:T102)</f>
        <v>0</v>
      </c>
      <c r="AR88" s="123" t="s">
        <v>83</v>
      </c>
      <c r="AT88" s="130" t="s">
        <v>74</v>
      </c>
      <c r="AU88" s="130" t="s">
        <v>83</v>
      </c>
      <c r="AY88" s="123" t="s">
        <v>244</v>
      </c>
      <c r="BK88" s="131">
        <f>SUM(BK89:BK102)</f>
        <v>0</v>
      </c>
    </row>
    <row r="89" spans="2:65" s="1" customFormat="1" ht="16.5" customHeight="1">
      <c r="B89" s="34"/>
      <c r="C89" s="134" t="s">
        <v>83</v>
      </c>
      <c r="D89" s="134" t="s">
        <v>246</v>
      </c>
      <c r="E89" s="135" t="s">
        <v>7831</v>
      </c>
      <c r="F89" s="136" t="s">
        <v>7832</v>
      </c>
      <c r="G89" s="137" t="s">
        <v>274</v>
      </c>
      <c r="H89" s="138">
        <v>52124</v>
      </c>
      <c r="I89" s="139"/>
      <c r="J89" s="140">
        <f>ROUND(I89*H89,2)</f>
        <v>0</v>
      </c>
      <c r="K89" s="136" t="s">
        <v>29</v>
      </c>
      <c r="L89" s="34"/>
      <c r="M89" s="141" t="s">
        <v>29</v>
      </c>
      <c r="N89" s="142" t="s">
        <v>46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251</v>
      </c>
      <c r="AT89" s="145" t="s">
        <v>246</v>
      </c>
      <c r="AU89" s="145" t="s">
        <v>21</v>
      </c>
      <c r="AY89" s="18" t="s">
        <v>244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83</v>
      </c>
      <c r="BK89" s="146">
        <f>ROUND(I89*H89,2)</f>
        <v>0</v>
      </c>
      <c r="BL89" s="18" t="s">
        <v>251</v>
      </c>
      <c r="BM89" s="145" t="s">
        <v>7833</v>
      </c>
    </row>
    <row r="90" spans="2:65" s="1" customFormat="1">
      <c r="B90" s="34"/>
      <c r="D90" s="147" t="s">
        <v>253</v>
      </c>
      <c r="F90" s="148" t="s">
        <v>7832</v>
      </c>
      <c r="I90" s="149"/>
      <c r="L90" s="34"/>
      <c r="M90" s="150"/>
      <c r="T90" s="55"/>
      <c r="AT90" s="18" t="s">
        <v>253</v>
      </c>
      <c r="AU90" s="18" t="s">
        <v>21</v>
      </c>
    </row>
    <row r="91" spans="2:65" s="1" customFormat="1" ht="58.5">
      <c r="B91" s="34"/>
      <c r="D91" s="147" t="s">
        <v>284</v>
      </c>
      <c r="F91" s="167" t="s">
        <v>7834</v>
      </c>
      <c r="I91" s="149"/>
      <c r="L91" s="34"/>
      <c r="M91" s="150"/>
      <c r="T91" s="55"/>
      <c r="AT91" s="18" t="s">
        <v>284</v>
      </c>
      <c r="AU91" s="18" t="s">
        <v>21</v>
      </c>
    </row>
    <row r="92" spans="2:65" s="12" customFormat="1">
      <c r="B92" s="153"/>
      <c r="D92" s="147" t="s">
        <v>262</v>
      </c>
      <c r="E92" s="154" t="s">
        <v>29</v>
      </c>
      <c r="F92" s="155" t="s">
        <v>7835</v>
      </c>
      <c r="H92" s="156">
        <v>52124</v>
      </c>
      <c r="I92" s="157"/>
      <c r="L92" s="153"/>
      <c r="M92" s="158"/>
      <c r="T92" s="159"/>
      <c r="AT92" s="154" t="s">
        <v>262</v>
      </c>
      <c r="AU92" s="154" t="s">
        <v>21</v>
      </c>
      <c r="AV92" s="12" t="s">
        <v>21</v>
      </c>
      <c r="AW92" s="12" t="s">
        <v>36</v>
      </c>
      <c r="AX92" s="12" t="s">
        <v>83</v>
      </c>
      <c r="AY92" s="154" t="s">
        <v>244</v>
      </c>
    </row>
    <row r="93" spans="2:65" s="1" customFormat="1" ht="16.5" customHeight="1">
      <c r="B93" s="34"/>
      <c r="C93" s="134" t="s">
        <v>21</v>
      </c>
      <c r="D93" s="134" t="s">
        <v>246</v>
      </c>
      <c r="E93" s="135" t="s">
        <v>7836</v>
      </c>
      <c r="F93" s="136" t="s">
        <v>7837</v>
      </c>
      <c r="G93" s="137" t="s">
        <v>274</v>
      </c>
      <c r="H93" s="138">
        <v>2565</v>
      </c>
      <c r="I93" s="139"/>
      <c r="J93" s="140">
        <f>ROUND(I93*H93,2)</f>
        <v>0</v>
      </c>
      <c r="K93" s="136" t="s">
        <v>29</v>
      </c>
      <c r="L93" s="34"/>
      <c r="M93" s="141" t="s">
        <v>29</v>
      </c>
      <c r="N93" s="142" t="s">
        <v>46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251</v>
      </c>
      <c r="AT93" s="145" t="s">
        <v>246</v>
      </c>
      <c r="AU93" s="145" t="s">
        <v>21</v>
      </c>
      <c r="AY93" s="18" t="s">
        <v>244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83</v>
      </c>
      <c r="BK93" s="146">
        <f>ROUND(I93*H93,2)</f>
        <v>0</v>
      </c>
      <c r="BL93" s="18" t="s">
        <v>251</v>
      </c>
      <c r="BM93" s="145" t="s">
        <v>7838</v>
      </c>
    </row>
    <row r="94" spans="2:65" s="1" customFormat="1">
      <c r="B94" s="34"/>
      <c r="D94" s="147" t="s">
        <v>253</v>
      </c>
      <c r="F94" s="148" t="s">
        <v>7837</v>
      </c>
      <c r="I94" s="149"/>
      <c r="L94" s="34"/>
      <c r="M94" s="150"/>
      <c r="T94" s="55"/>
      <c r="AT94" s="18" t="s">
        <v>253</v>
      </c>
      <c r="AU94" s="18" t="s">
        <v>21</v>
      </c>
    </row>
    <row r="95" spans="2:65" s="1" customFormat="1" ht="58.5">
      <c r="B95" s="34"/>
      <c r="D95" s="147" t="s">
        <v>284</v>
      </c>
      <c r="F95" s="167" t="s">
        <v>7839</v>
      </c>
      <c r="I95" s="149"/>
      <c r="L95" s="34"/>
      <c r="M95" s="150"/>
      <c r="T95" s="55"/>
      <c r="AT95" s="18" t="s">
        <v>284</v>
      </c>
      <c r="AU95" s="18" t="s">
        <v>21</v>
      </c>
    </row>
    <row r="96" spans="2:65" s="12" customFormat="1">
      <c r="B96" s="153"/>
      <c r="D96" s="147" t="s">
        <v>262</v>
      </c>
      <c r="E96" s="154" t="s">
        <v>29</v>
      </c>
      <c r="F96" s="155" t="s">
        <v>7840</v>
      </c>
      <c r="H96" s="156">
        <v>2565</v>
      </c>
      <c r="I96" s="157"/>
      <c r="L96" s="153"/>
      <c r="M96" s="158"/>
      <c r="T96" s="159"/>
      <c r="AT96" s="154" t="s">
        <v>262</v>
      </c>
      <c r="AU96" s="154" t="s">
        <v>21</v>
      </c>
      <c r="AV96" s="12" t="s">
        <v>21</v>
      </c>
      <c r="AW96" s="12" t="s">
        <v>36</v>
      </c>
      <c r="AX96" s="12" t="s">
        <v>83</v>
      </c>
      <c r="AY96" s="154" t="s">
        <v>244</v>
      </c>
    </row>
    <row r="97" spans="2:65" s="1" customFormat="1" ht="16.5" customHeight="1">
      <c r="B97" s="34"/>
      <c r="C97" s="134" t="s">
        <v>264</v>
      </c>
      <c r="D97" s="134" t="s">
        <v>246</v>
      </c>
      <c r="E97" s="135" t="s">
        <v>7841</v>
      </c>
      <c r="F97" s="136" t="s">
        <v>7842</v>
      </c>
      <c r="G97" s="137" t="s">
        <v>249</v>
      </c>
      <c r="H97" s="138">
        <v>37430</v>
      </c>
      <c r="I97" s="139"/>
      <c r="J97" s="140">
        <f>ROUND(I97*H97,2)</f>
        <v>0</v>
      </c>
      <c r="K97" s="136" t="s">
        <v>29</v>
      </c>
      <c r="L97" s="34"/>
      <c r="M97" s="141" t="s">
        <v>29</v>
      </c>
      <c r="N97" s="142" t="s">
        <v>46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251</v>
      </c>
      <c r="AT97" s="145" t="s">
        <v>246</v>
      </c>
      <c r="AU97" s="145" t="s">
        <v>21</v>
      </c>
      <c r="AY97" s="18" t="s">
        <v>244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83</v>
      </c>
      <c r="BK97" s="146">
        <f>ROUND(I97*H97,2)</f>
        <v>0</v>
      </c>
      <c r="BL97" s="18" t="s">
        <v>251</v>
      </c>
      <c r="BM97" s="145" t="s">
        <v>7843</v>
      </c>
    </row>
    <row r="98" spans="2:65" s="1" customFormat="1">
      <c r="B98" s="34"/>
      <c r="D98" s="147" t="s">
        <v>253</v>
      </c>
      <c r="F98" s="148" t="s">
        <v>7842</v>
      </c>
      <c r="I98" s="149"/>
      <c r="L98" s="34"/>
      <c r="M98" s="150"/>
      <c r="T98" s="55"/>
      <c r="AT98" s="18" t="s">
        <v>253</v>
      </c>
      <c r="AU98" s="18" t="s">
        <v>21</v>
      </c>
    </row>
    <row r="99" spans="2:65" s="1" customFormat="1" ht="58.5">
      <c r="B99" s="34"/>
      <c r="D99" s="147" t="s">
        <v>284</v>
      </c>
      <c r="F99" s="167" t="s">
        <v>7844</v>
      </c>
      <c r="I99" s="149"/>
      <c r="L99" s="34"/>
      <c r="M99" s="150"/>
      <c r="T99" s="55"/>
      <c r="AT99" s="18" t="s">
        <v>284</v>
      </c>
      <c r="AU99" s="18" t="s">
        <v>21</v>
      </c>
    </row>
    <row r="100" spans="2:65" s="12" customFormat="1">
      <c r="B100" s="153"/>
      <c r="D100" s="147" t="s">
        <v>262</v>
      </c>
      <c r="E100" s="154" t="s">
        <v>29</v>
      </c>
      <c r="F100" s="155" t="s">
        <v>7845</v>
      </c>
      <c r="H100" s="156">
        <v>37430</v>
      </c>
      <c r="I100" s="157"/>
      <c r="L100" s="153"/>
      <c r="M100" s="158"/>
      <c r="T100" s="159"/>
      <c r="AT100" s="154" t="s">
        <v>262</v>
      </c>
      <c r="AU100" s="154" t="s">
        <v>21</v>
      </c>
      <c r="AV100" s="12" t="s">
        <v>21</v>
      </c>
      <c r="AW100" s="12" t="s">
        <v>36</v>
      </c>
      <c r="AX100" s="12" t="s">
        <v>83</v>
      </c>
      <c r="AY100" s="154" t="s">
        <v>244</v>
      </c>
    </row>
    <row r="101" spans="2:65" s="1" customFormat="1" ht="16.5" customHeight="1">
      <c r="B101" s="34"/>
      <c r="C101" s="134" t="s">
        <v>251</v>
      </c>
      <c r="D101" s="134" t="s">
        <v>246</v>
      </c>
      <c r="E101" s="135" t="s">
        <v>7846</v>
      </c>
      <c r="F101" s="136" t="s">
        <v>7847</v>
      </c>
      <c r="G101" s="137" t="s">
        <v>249</v>
      </c>
      <c r="H101" s="138">
        <v>37430</v>
      </c>
      <c r="I101" s="139"/>
      <c r="J101" s="140">
        <f>ROUND(I101*H101,2)</f>
        <v>0</v>
      </c>
      <c r="K101" s="136" t="s">
        <v>29</v>
      </c>
      <c r="L101" s="34"/>
      <c r="M101" s="141" t="s">
        <v>29</v>
      </c>
      <c r="N101" s="142" t="s">
        <v>46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251</v>
      </c>
      <c r="AT101" s="145" t="s">
        <v>246</v>
      </c>
      <c r="AU101" s="145" t="s">
        <v>21</v>
      </c>
      <c r="AY101" s="18" t="s">
        <v>244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83</v>
      </c>
      <c r="BK101" s="146">
        <f>ROUND(I101*H101,2)</f>
        <v>0</v>
      </c>
      <c r="BL101" s="18" t="s">
        <v>251</v>
      </c>
      <c r="BM101" s="145" t="s">
        <v>7848</v>
      </c>
    </row>
    <row r="102" spans="2:65" s="1" customFormat="1" ht="48.75">
      <c r="B102" s="34"/>
      <c r="D102" s="147" t="s">
        <v>284</v>
      </c>
      <c r="F102" s="167" t="s">
        <v>7849</v>
      </c>
      <c r="I102" s="149"/>
      <c r="L102" s="34"/>
      <c r="M102" s="150"/>
      <c r="T102" s="55"/>
      <c r="AT102" s="18" t="s">
        <v>284</v>
      </c>
      <c r="AU102" s="18" t="s">
        <v>21</v>
      </c>
    </row>
    <row r="103" spans="2:65" s="11" customFormat="1" ht="25.9" customHeight="1">
      <c r="B103" s="122"/>
      <c r="D103" s="123" t="s">
        <v>74</v>
      </c>
      <c r="E103" s="124" t="s">
        <v>199</v>
      </c>
      <c r="F103" s="124" t="s">
        <v>200</v>
      </c>
      <c r="I103" s="125"/>
      <c r="J103" s="126">
        <f>BK103</f>
        <v>0</v>
      </c>
      <c r="L103" s="122"/>
      <c r="M103" s="127"/>
      <c r="P103" s="128">
        <f>P104+P147+P168+P184</f>
        <v>0</v>
      </c>
      <c r="R103" s="128">
        <f>R104+R147+R168+R184</f>
        <v>0</v>
      </c>
      <c r="T103" s="129">
        <f>T104+T147+T168+T184</f>
        <v>0</v>
      </c>
      <c r="AR103" s="123" t="s">
        <v>279</v>
      </c>
      <c r="AT103" s="130" t="s">
        <v>74</v>
      </c>
      <c r="AU103" s="130" t="s">
        <v>75</v>
      </c>
      <c r="AY103" s="123" t="s">
        <v>244</v>
      </c>
      <c r="BK103" s="131">
        <f>BK104+BK147+BK168+BK184</f>
        <v>0</v>
      </c>
    </row>
    <row r="104" spans="2:65" s="11" customFormat="1" ht="22.9" customHeight="1">
      <c r="B104" s="122"/>
      <c r="D104" s="123" t="s">
        <v>74</v>
      </c>
      <c r="E104" s="132" t="s">
        <v>7850</v>
      </c>
      <c r="F104" s="132" t="s">
        <v>7851</v>
      </c>
      <c r="I104" s="125"/>
      <c r="J104" s="133">
        <f>BK104</f>
        <v>0</v>
      </c>
      <c r="L104" s="122"/>
      <c r="M104" s="127"/>
      <c r="P104" s="128">
        <f>SUM(P105:P146)</f>
        <v>0</v>
      </c>
      <c r="R104" s="128">
        <f>SUM(R105:R146)</f>
        <v>0</v>
      </c>
      <c r="T104" s="129">
        <f>SUM(T105:T146)</f>
        <v>0</v>
      </c>
      <c r="AR104" s="123" t="s">
        <v>279</v>
      </c>
      <c r="AT104" s="130" t="s">
        <v>74</v>
      </c>
      <c r="AU104" s="130" t="s">
        <v>83</v>
      </c>
      <c r="AY104" s="123" t="s">
        <v>244</v>
      </c>
      <c r="BK104" s="131">
        <f>SUM(BK105:BK146)</f>
        <v>0</v>
      </c>
    </row>
    <row r="105" spans="2:65" s="1" customFormat="1" ht="16.5" customHeight="1">
      <c r="B105" s="34"/>
      <c r="C105" s="134" t="s">
        <v>279</v>
      </c>
      <c r="D105" s="134" t="s">
        <v>246</v>
      </c>
      <c r="E105" s="135" t="s">
        <v>7852</v>
      </c>
      <c r="F105" s="136" t="s">
        <v>7853</v>
      </c>
      <c r="G105" s="137" t="s">
        <v>282</v>
      </c>
      <c r="H105" s="138">
        <v>1</v>
      </c>
      <c r="I105" s="139"/>
      <c r="J105" s="140">
        <f>ROUND(I105*H105,2)</f>
        <v>0</v>
      </c>
      <c r="K105" s="136" t="s">
        <v>29</v>
      </c>
      <c r="L105" s="34"/>
      <c r="M105" s="141" t="s">
        <v>29</v>
      </c>
      <c r="N105" s="142" t="s">
        <v>46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251</v>
      </c>
      <c r="AT105" s="145" t="s">
        <v>246</v>
      </c>
      <c r="AU105" s="145" t="s">
        <v>21</v>
      </c>
      <c r="AY105" s="18" t="s">
        <v>244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83</v>
      </c>
      <c r="BK105" s="146">
        <f>ROUND(I105*H105,2)</f>
        <v>0</v>
      </c>
      <c r="BL105" s="18" t="s">
        <v>251</v>
      </c>
      <c r="BM105" s="145" t="s">
        <v>7854</v>
      </c>
    </row>
    <row r="106" spans="2:65" s="1" customFormat="1">
      <c r="B106" s="34"/>
      <c r="D106" s="147" t="s">
        <v>253</v>
      </c>
      <c r="F106" s="148" t="s">
        <v>7853</v>
      </c>
      <c r="I106" s="149"/>
      <c r="L106" s="34"/>
      <c r="M106" s="150"/>
      <c r="T106" s="55"/>
      <c r="AT106" s="18" t="s">
        <v>253</v>
      </c>
      <c r="AU106" s="18" t="s">
        <v>21</v>
      </c>
    </row>
    <row r="107" spans="2:65" s="1" customFormat="1" ht="19.5">
      <c r="B107" s="34"/>
      <c r="D107" s="147" t="s">
        <v>284</v>
      </c>
      <c r="F107" s="167" t="s">
        <v>7855</v>
      </c>
      <c r="I107" s="149"/>
      <c r="L107" s="34"/>
      <c r="M107" s="150"/>
      <c r="T107" s="55"/>
      <c r="AT107" s="18" t="s">
        <v>284</v>
      </c>
      <c r="AU107" s="18" t="s">
        <v>21</v>
      </c>
    </row>
    <row r="108" spans="2:65" s="1" customFormat="1" ht="16.5" customHeight="1">
      <c r="B108" s="34"/>
      <c r="C108" s="134" t="s">
        <v>286</v>
      </c>
      <c r="D108" s="134" t="s">
        <v>246</v>
      </c>
      <c r="E108" s="135" t="s">
        <v>7856</v>
      </c>
      <c r="F108" s="136" t="s">
        <v>7857</v>
      </c>
      <c r="G108" s="137" t="s">
        <v>282</v>
      </c>
      <c r="H108" s="138">
        <v>1</v>
      </c>
      <c r="I108" s="139"/>
      <c r="J108" s="140">
        <f>ROUND(I108*H108,2)</f>
        <v>0</v>
      </c>
      <c r="K108" s="136" t="s">
        <v>29</v>
      </c>
      <c r="L108" s="34"/>
      <c r="M108" s="141" t="s">
        <v>29</v>
      </c>
      <c r="N108" s="142" t="s">
        <v>46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251</v>
      </c>
      <c r="AT108" s="145" t="s">
        <v>246</v>
      </c>
      <c r="AU108" s="145" t="s">
        <v>21</v>
      </c>
      <c r="AY108" s="18" t="s">
        <v>244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83</v>
      </c>
      <c r="BK108" s="146">
        <f>ROUND(I108*H108,2)</f>
        <v>0</v>
      </c>
      <c r="BL108" s="18" t="s">
        <v>251</v>
      </c>
      <c r="BM108" s="145" t="s">
        <v>7858</v>
      </c>
    </row>
    <row r="109" spans="2:65" s="1" customFormat="1">
      <c r="B109" s="34"/>
      <c r="D109" s="147" t="s">
        <v>253</v>
      </c>
      <c r="F109" s="148" t="s">
        <v>7857</v>
      </c>
      <c r="I109" s="149"/>
      <c r="L109" s="34"/>
      <c r="M109" s="150"/>
      <c r="T109" s="55"/>
      <c r="AT109" s="18" t="s">
        <v>253</v>
      </c>
      <c r="AU109" s="18" t="s">
        <v>21</v>
      </c>
    </row>
    <row r="110" spans="2:65" s="1" customFormat="1" ht="78">
      <c r="B110" s="34"/>
      <c r="D110" s="147" t="s">
        <v>284</v>
      </c>
      <c r="F110" s="167" t="s">
        <v>7859</v>
      </c>
      <c r="I110" s="149"/>
      <c r="L110" s="34"/>
      <c r="M110" s="150"/>
      <c r="T110" s="55"/>
      <c r="AT110" s="18" t="s">
        <v>284</v>
      </c>
      <c r="AU110" s="18" t="s">
        <v>21</v>
      </c>
    </row>
    <row r="111" spans="2:65" s="1" customFormat="1" ht="16.5" customHeight="1">
      <c r="B111" s="34"/>
      <c r="C111" s="134" t="s">
        <v>293</v>
      </c>
      <c r="D111" s="134" t="s">
        <v>246</v>
      </c>
      <c r="E111" s="135" t="s">
        <v>7860</v>
      </c>
      <c r="F111" s="136" t="s">
        <v>7861</v>
      </c>
      <c r="G111" s="137" t="s">
        <v>282</v>
      </c>
      <c r="H111" s="138">
        <v>1</v>
      </c>
      <c r="I111" s="139"/>
      <c r="J111" s="140">
        <f>ROUND(I111*H111,2)</f>
        <v>0</v>
      </c>
      <c r="K111" s="136" t="s">
        <v>29</v>
      </c>
      <c r="L111" s="34"/>
      <c r="M111" s="141" t="s">
        <v>29</v>
      </c>
      <c r="N111" s="142" t="s">
        <v>46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251</v>
      </c>
      <c r="AT111" s="145" t="s">
        <v>246</v>
      </c>
      <c r="AU111" s="145" t="s">
        <v>21</v>
      </c>
      <c r="AY111" s="18" t="s">
        <v>244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83</v>
      </c>
      <c r="BK111" s="146">
        <f>ROUND(I111*H111,2)</f>
        <v>0</v>
      </c>
      <c r="BL111" s="18" t="s">
        <v>251</v>
      </c>
      <c r="BM111" s="145" t="s">
        <v>7862</v>
      </c>
    </row>
    <row r="112" spans="2:65" s="1" customFormat="1">
      <c r="B112" s="34"/>
      <c r="D112" s="147" t="s">
        <v>253</v>
      </c>
      <c r="F112" s="148" t="s">
        <v>7861</v>
      </c>
      <c r="I112" s="149"/>
      <c r="L112" s="34"/>
      <c r="M112" s="150"/>
      <c r="T112" s="55"/>
      <c r="AT112" s="18" t="s">
        <v>253</v>
      </c>
      <c r="AU112" s="18" t="s">
        <v>21</v>
      </c>
    </row>
    <row r="113" spans="2:65" s="1" customFormat="1" ht="58.5">
      <c r="B113" s="34"/>
      <c r="D113" s="147" t="s">
        <v>284</v>
      </c>
      <c r="F113" s="167" t="s">
        <v>7863</v>
      </c>
      <c r="I113" s="149"/>
      <c r="L113" s="34"/>
      <c r="M113" s="150"/>
      <c r="T113" s="55"/>
      <c r="AT113" s="18" t="s">
        <v>284</v>
      </c>
      <c r="AU113" s="18" t="s">
        <v>21</v>
      </c>
    </row>
    <row r="114" spans="2:65" s="1" customFormat="1" ht="16.5" customHeight="1">
      <c r="B114" s="34"/>
      <c r="C114" s="134" t="s">
        <v>300</v>
      </c>
      <c r="D114" s="134" t="s">
        <v>246</v>
      </c>
      <c r="E114" s="135" t="s">
        <v>7864</v>
      </c>
      <c r="F114" s="136" t="s">
        <v>7865</v>
      </c>
      <c r="G114" s="137" t="s">
        <v>282</v>
      </c>
      <c r="H114" s="138">
        <v>1</v>
      </c>
      <c r="I114" s="139"/>
      <c r="J114" s="140">
        <f>ROUND(I114*H114,2)</f>
        <v>0</v>
      </c>
      <c r="K114" s="136" t="s">
        <v>250</v>
      </c>
      <c r="L114" s="34"/>
      <c r="M114" s="141" t="s">
        <v>29</v>
      </c>
      <c r="N114" s="142" t="s">
        <v>46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2403</v>
      </c>
      <c r="AT114" s="145" t="s">
        <v>246</v>
      </c>
      <c r="AU114" s="145" t="s">
        <v>21</v>
      </c>
      <c r="AY114" s="18" t="s">
        <v>244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83</v>
      </c>
      <c r="BK114" s="146">
        <f>ROUND(I114*H114,2)</f>
        <v>0</v>
      </c>
      <c r="BL114" s="18" t="s">
        <v>2403</v>
      </c>
      <c r="BM114" s="145" t="s">
        <v>7866</v>
      </c>
    </row>
    <row r="115" spans="2:65" s="1" customFormat="1">
      <c r="B115" s="34"/>
      <c r="D115" s="147" t="s">
        <v>253</v>
      </c>
      <c r="F115" s="148" t="s">
        <v>7867</v>
      </c>
      <c r="I115" s="149"/>
      <c r="L115" s="34"/>
      <c r="M115" s="150"/>
      <c r="T115" s="55"/>
      <c r="AT115" s="18" t="s">
        <v>253</v>
      </c>
      <c r="AU115" s="18" t="s">
        <v>21</v>
      </c>
    </row>
    <row r="116" spans="2:65" s="1" customFormat="1">
      <c r="B116" s="34"/>
      <c r="D116" s="151" t="s">
        <v>255</v>
      </c>
      <c r="F116" s="152" t="s">
        <v>7868</v>
      </c>
      <c r="I116" s="149"/>
      <c r="L116" s="34"/>
      <c r="M116" s="150"/>
      <c r="T116" s="55"/>
      <c r="AT116" s="18" t="s">
        <v>255</v>
      </c>
      <c r="AU116" s="18" t="s">
        <v>21</v>
      </c>
    </row>
    <row r="117" spans="2:65" s="1" customFormat="1" ht="16.5" customHeight="1">
      <c r="B117" s="34"/>
      <c r="C117" s="134" t="s">
        <v>307</v>
      </c>
      <c r="D117" s="134" t="s">
        <v>246</v>
      </c>
      <c r="E117" s="135" t="s">
        <v>7869</v>
      </c>
      <c r="F117" s="136" t="s">
        <v>7870</v>
      </c>
      <c r="G117" s="137" t="s">
        <v>282</v>
      </c>
      <c r="H117" s="138">
        <v>1</v>
      </c>
      <c r="I117" s="139"/>
      <c r="J117" s="140">
        <f>ROUND(I117*H117,2)</f>
        <v>0</v>
      </c>
      <c r="K117" s="136" t="s">
        <v>250</v>
      </c>
      <c r="L117" s="34"/>
      <c r="M117" s="141" t="s">
        <v>29</v>
      </c>
      <c r="N117" s="142" t="s">
        <v>46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251</v>
      </c>
      <c r="AT117" s="145" t="s">
        <v>246</v>
      </c>
      <c r="AU117" s="145" t="s">
        <v>21</v>
      </c>
      <c r="AY117" s="18" t="s">
        <v>244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83</v>
      </c>
      <c r="BK117" s="146">
        <f>ROUND(I117*H117,2)</f>
        <v>0</v>
      </c>
      <c r="BL117" s="18" t="s">
        <v>251</v>
      </c>
      <c r="BM117" s="145" t="s">
        <v>7871</v>
      </c>
    </row>
    <row r="118" spans="2:65" s="1" customFormat="1">
      <c r="B118" s="34"/>
      <c r="D118" s="147" t="s">
        <v>253</v>
      </c>
      <c r="F118" s="148" t="s">
        <v>7870</v>
      </c>
      <c r="I118" s="149"/>
      <c r="L118" s="34"/>
      <c r="M118" s="150"/>
      <c r="T118" s="55"/>
      <c r="AT118" s="18" t="s">
        <v>253</v>
      </c>
      <c r="AU118" s="18" t="s">
        <v>21</v>
      </c>
    </row>
    <row r="119" spans="2:65" s="1" customFormat="1">
      <c r="B119" s="34"/>
      <c r="D119" s="151" t="s">
        <v>255</v>
      </c>
      <c r="F119" s="152" t="s">
        <v>7872</v>
      </c>
      <c r="I119" s="149"/>
      <c r="L119" s="34"/>
      <c r="M119" s="150"/>
      <c r="T119" s="55"/>
      <c r="AT119" s="18" t="s">
        <v>255</v>
      </c>
      <c r="AU119" s="18" t="s">
        <v>21</v>
      </c>
    </row>
    <row r="120" spans="2:65" s="1" customFormat="1" ht="19.5">
      <c r="B120" s="34"/>
      <c r="D120" s="147" t="s">
        <v>284</v>
      </c>
      <c r="F120" s="167" t="s">
        <v>7873</v>
      </c>
      <c r="I120" s="149"/>
      <c r="L120" s="34"/>
      <c r="M120" s="150"/>
      <c r="T120" s="55"/>
      <c r="AT120" s="18" t="s">
        <v>284</v>
      </c>
      <c r="AU120" s="18" t="s">
        <v>21</v>
      </c>
    </row>
    <row r="121" spans="2:65" s="1" customFormat="1" ht="16.5" customHeight="1">
      <c r="B121" s="34"/>
      <c r="C121" s="134" t="s">
        <v>314</v>
      </c>
      <c r="D121" s="134" t="s">
        <v>246</v>
      </c>
      <c r="E121" s="135" t="s">
        <v>7874</v>
      </c>
      <c r="F121" s="136" t="s">
        <v>7875</v>
      </c>
      <c r="G121" s="137" t="s">
        <v>282</v>
      </c>
      <c r="H121" s="138">
        <v>1</v>
      </c>
      <c r="I121" s="139"/>
      <c r="J121" s="140">
        <f>ROUND(I121*H121,2)</f>
        <v>0</v>
      </c>
      <c r="K121" s="136" t="s">
        <v>29</v>
      </c>
      <c r="L121" s="34"/>
      <c r="M121" s="141" t="s">
        <v>29</v>
      </c>
      <c r="N121" s="142" t="s">
        <v>46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251</v>
      </c>
      <c r="AT121" s="145" t="s">
        <v>246</v>
      </c>
      <c r="AU121" s="145" t="s">
        <v>21</v>
      </c>
      <c r="AY121" s="18" t="s">
        <v>244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83</v>
      </c>
      <c r="BK121" s="146">
        <f>ROUND(I121*H121,2)</f>
        <v>0</v>
      </c>
      <c r="BL121" s="18" t="s">
        <v>251</v>
      </c>
      <c r="BM121" s="145" t="s">
        <v>7876</v>
      </c>
    </row>
    <row r="122" spans="2:65" s="1" customFormat="1">
      <c r="B122" s="34"/>
      <c r="D122" s="147" t="s">
        <v>253</v>
      </c>
      <c r="F122" s="148" t="s">
        <v>7875</v>
      </c>
      <c r="I122" s="149"/>
      <c r="L122" s="34"/>
      <c r="M122" s="150"/>
      <c r="T122" s="55"/>
      <c r="AT122" s="18" t="s">
        <v>253</v>
      </c>
      <c r="AU122" s="18" t="s">
        <v>21</v>
      </c>
    </row>
    <row r="123" spans="2:65" s="1" customFormat="1" ht="16.5" customHeight="1">
      <c r="B123" s="34"/>
      <c r="C123" s="134" t="s">
        <v>324</v>
      </c>
      <c r="D123" s="134" t="s">
        <v>246</v>
      </c>
      <c r="E123" s="135" t="s">
        <v>7877</v>
      </c>
      <c r="F123" s="136" t="s">
        <v>7878</v>
      </c>
      <c r="G123" s="137" t="s">
        <v>282</v>
      </c>
      <c r="H123" s="138">
        <v>1</v>
      </c>
      <c r="I123" s="139"/>
      <c r="J123" s="140">
        <f>ROUND(I123*H123,2)</f>
        <v>0</v>
      </c>
      <c r="K123" s="136" t="s">
        <v>29</v>
      </c>
      <c r="L123" s="34"/>
      <c r="M123" s="141" t="s">
        <v>29</v>
      </c>
      <c r="N123" s="142" t="s">
        <v>46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251</v>
      </c>
      <c r="AT123" s="145" t="s">
        <v>246</v>
      </c>
      <c r="AU123" s="145" t="s">
        <v>21</v>
      </c>
      <c r="AY123" s="18" t="s">
        <v>244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83</v>
      </c>
      <c r="BK123" s="146">
        <f>ROUND(I123*H123,2)</f>
        <v>0</v>
      </c>
      <c r="BL123" s="18" t="s">
        <v>251</v>
      </c>
      <c r="BM123" s="145" t="s">
        <v>7879</v>
      </c>
    </row>
    <row r="124" spans="2:65" s="1" customFormat="1">
      <c r="B124" s="34"/>
      <c r="D124" s="147" t="s">
        <v>253</v>
      </c>
      <c r="F124" s="148" t="s">
        <v>7878</v>
      </c>
      <c r="I124" s="149"/>
      <c r="L124" s="34"/>
      <c r="M124" s="150"/>
      <c r="T124" s="55"/>
      <c r="AT124" s="18" t="s">
        <v>253</v>
      </c>
      <c r="AU124" s="18" t="s">
        <v>21</v>
      </c>
    </row>
    <row r="125" spans="2:65" s="1" customFormat="1" ht="16.5" customHeight="1">
      <c r="B125" s="34"/>
      <c r="C125" s="134" t="s">
        <v>336</v>
      </c>
      <c r="D125" s="134" t="s">
        <v>246</v>
      </c>
      <c r="E125" s="135" t="s">
        <v>7880</v>
      </c>
      <c r="F125" s="136" t="s">
        <v>7881</v>
      </c>
      <c r="G125" s="137" t="s">
        <v>282</v>
      </c>
      <c r="H125" s="138">
        <v>1</v>
      </c>
      <c r="I125" s="139"/>
      <c r="J125" s="140">
        <f>ROUND(I125*H125,2)</f>
        <v>0</v>
      </c>
      <c r="K125" s="136" t="s">
        <v>29</v>
      </c>
      <c r="L125" s="34"/>
      <c r="M125" s="141" t="s">
        <v>29</v>
      </c>
      <c r="N125" s="142" t="s">
        <v>46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251</v>
      </c>
      <c r="AT125" s="145" t="s">
        <v>246</v>
      </c>
      <c r="AU125" s="145" t="s">
        <v>21</v>
      </c>
      <c r="AY125" s="18" t="s">
        <v>244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83</v>
      </c>
      <c r="BK125" s="146">
        <f>ROUND(I125*H125,2)</f>
        <v>0</v>
      </c>
      <c r="BL125" s="18" t="s">
        <v>251</v>
      </c>
      <c r="BM125" s="145" t="s">
        <v>7882</v>
      </c>
    </row>
    <row r="126" spans="2:65" s="1" customFormat="1">
      <c r="B126" s="34"/>
      <c r="D126" s="147" t="s">
        <v>253</v>
      </c>
      <c r="F126" s="148" t="s">
        <v>7881</v>
      </c>
      <c r="I126" s="149"/>
      <c r="L126" s="34"/>
      <c r="M126" s="150"/>
      <c r="T126" s="55"/>
      <c r="AT126" s="18" t="s">
        <v>253</v>
      </c>
      <c r="AU126" s="18" t="s">
        <v>21</v>
      </c>
    </row>
    <row r="127" spans="2:65" s="1" customFormat="1" ht="19.5">
      <c r="B127" s="34"/>
      <c r="D127" s="147" t="s">
        <v>284</v>
      </c>
      <c r="F127" s="167" t="s">
        <v>7883</v>
      </c>
      <c r="I127" s="149"/>
      <c r="L127" s="34"/>
      <c r="M127" s="150"/>
      <c r="T127" s="55"/>
      <c r="AT127" s="18" t="s">
        <v>284</v>
      </c>
      <c r="AU127" s="18" t="s">
        <v>21</v>
      </c>
    </row>
    <row r="128" spans="2:65" s="1" customFormat="1" ht="16.5" customHeight="1">
      <c r="B128" s="34"/>
      <c r="C128" s="134" t="s">
        <v>340</v>
      </c>
      <c r="D128" s="134" t="s">
        <v>246</v>
      </c>
      <c r="E128" s="135" t="s">
        <v>7884</v>
      </c>
      <c r="F128" s="136" t="s">
        <v>7885</v>
      </c>
      <c r="G128" s="137" t="s">
        <v>282</v>
      </c>
      <c r="H128" s="138">
        <v>1</v>
      </c>
      <c r="I128" s="139"/>
      <c r="J128" s="140">
        <f>ROUND(I128*H128,2)</f>
        <v>0</v>
      </c>
      <c r="K128" s="136" t="s">
        <v>29</v>
      </c>
      <c r="L128" s="34"/>
      <c r="M128" s="141" t="s">
        <v>29</v>
      </c>
      <c r="N128" s="142" t="s">
        <v>46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2403</v>
      </c>
      <c r="AT128" s="145" t="s">
        <v>246</v>
      </c>
      <c r="AU128" s="145" t="s">
        <v>21</v>
      </c>
      <c r="AY128" s="18" t="s">
        <v>244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83</v>
      </c>
      <c r="BK128" s="146">
        <f>ROUND(I128*H128,2)</f>
        <v>0</v>
      </c>
      <c r="BL128" s="18" t="s">
        <v>2403</v>
      </c>
      <c r="BM128" s="145" t="s">
        <v>7886</v>
      </c>
    </row>
    <row r="129" spans="2:65" s="1" customFormat="1">
      <c r="B129" s="34"/>
      <c r="D129" s="147" t="s">
        <v>253</v>
      </c>
      <c r="F129" s="148" t="s">
        <v>7885</v>
      </c>
      <c r="I129" s="149"/>
      <c r="L129" s="34"/>
      <c r="M129" s="150"/>
      <c r="T129" s="55"/>
      <c r="AT129" s="18" t="s">
        <v>253</v>
      </c>
      <c r="AU129" s="18" t="s">
        <v>21</v>
      </c>
    </row>
    <row r="130" spans="2:65" s="1" customFormat="1" ht="16.5" customHeight="1">
      <c r="B130" s="34"/>
      <c r="C130" s="134" t="s">
        <v>346</v>
      </c>
      <c r="D130" s="134" t="s">
        <v>246</v>
      </c>
      <c r="E130" s="135" t="s">
        <v>7887</v>
      </c>
      <c r="F130" s="136" t="s">
        <v>7888</v>
      </c>
      <c r="G130" s="137" t="s">
        <v>282</v>
      </c>
      <c r="H130" s="138">
        <v>1</v>
      </c>
      <c r="I130" s="139"/>
      <c r="J130" s="140">
        <f>ROUND(I130*H130,2)</f>
        <v>0</v>
      </c>
      <c r="K130" s="136" t="s">
        <v>29</v>
      </c>
      <c r="L130" s="34"/>
      <c r="M130" s="141" t="s">
        <v>29</v>
      </c>
      <c r="N130" s="142" t="s">
        <v>46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251</v>
      </c>
      <c r="AT130" s="145" t="s">
        <v>246</v>
      </c>
      <c r="AU130" s="145" t="s">
        <v>21</v>
      </c>
      <c r="AY130" s="18" t="s">
        <v>244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83</v>
      </c>
      <c r="BK130" s="146">
        <f>ROUND(I130*H130,2)</f>
        <v>0</v>
      </c>
      <c r="BL130" s="18" t="s">
        <v>251</v>
      </c>
      <c r="BM130" s="145" t="s">
        <v>7889</v>
      </c>
    </row>
    <row r="131" spans="2:65" s="1" customFormat="1" ht="29.25">
      <c r="B131" s="34"/>
      <c r="D131" s="147" t="s">
        <v>284</v>
      </c>
      <c r="F131" s="167" t="s">
        <v>7890</v>
      </c>
      <c r="I131" s="149"/>
      <c r="L131" s="34"/>
      <c r="M131" s="150"/>
      <c r="T131" s="55"/>
      <c r="AT131" s="18" t="s">
        <v>284</v>
      </c>
      <c r="AU131" s="18" t="s">
        <v>21</v>
      </c>
    </row>
    <row r="132" spans="2:65" s="1" customFormat="1" ht="16.5" customHeight="1">
      <c r="B132" s="34"/>
      <c r="C132" s="134" t="s">
        <v>8</v>
      </c>
      <c r="D132" s="134" t="s">
        <v>246</v>
      </c>
      <c r="E132" s="135" t="s">
        <v>7891</v>
      </c>
      <c r="F132" s="136" t="s">
        <v>7892</v>
      </c>
      <c r="G132" s="137" t="s">
        <v>282</v>
      </c>
      <c r="H132" s="138">
        <v>1</v>
      </c>
      <c r="I132" s="139"/>
      <c r="J132" s="140">
        <f>ROUND(I132*H132,2)</f>
        <v>0</v>
      </c>
      <c r="K132" s="136" t="s">
        <v>29</v>
      </c>
      <c r="L132" s="34"/>
      <c r="M132" s="141" t="s">
        <v>29</v>
      </c>
      <c r="N132" s="142" t="s">
        <v>46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251</v>
      </c>
      <c r="AT132" s="145" t="s">
        <v>246</v>
      </c>
      <c r="AU132" s="145" t="s">
        <v>21</v>
      </c>
      <c r="AY132" s="18" t="s">
        <v>244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83</v>
      </c>
      <c r="BK132" s="146">
        <f>ROUND(I132*H132,2)</f>
        <v>0</v>
      </c>
      <c r="BL132" s="18" t="s">
        <v>251</v>
      </c>
      <c r="BM132" s="145" t="s">
        <v>7893</v>
      </c>
    </row>
    <row r="133" spans="2:65" s="1" customFormat="1" ht="19.5">
      <c r="B133" s="34"/>
      <c r="D133" s="147" t="s">
        <v>284</v>
      </c>
      <c r="F133" s="167" t="s">
        <v>7894</v>
      </c>
      <c r="I133" s="149"/>
      <c r="L133" s="34"/>
      <c r="M133" s="150"/>
      <c r="T133" s="55"/>
      <c r="AT133" s="18" t="s">
        <v>284</v>
      </c>
      <c r="AU133" s="18" t="s">
        <v>21</v>
      </c>
    </row>
    <row r="134" spans="2:65" s="1" customFormat="1" ht="16.5" customHeight="1">
      <c r="B134" s="34"/>
      <c r="C134" s="134" t="s">
        <v>359</v>
      </c>
      <c r="D134" s="134" t="s">
        <v>246</v>
      </c>
      <c r="E134" s="135" t="s">
        <v>7895</v>
      </c>
      <c r="F134" s="136" t="s">
        <v>7896</v>
      </c>
      <c r="G134" s="137" t="s">
        <v>282</v>
      </c>
      <c r="H134" s="138">
        <v>2</v>
      </c>
      <c r="I134" s="139"/>
      <c r="J134" s="140">
        <f>ROUND(I134*H134,2)</f>
        <v>0</v>
      </c>
      <c r="K134" s="136" t="s">
        <v>29</v>
      </c>
      <c r="L134" s="34"/>
      <c r="M134" s="141" t="s">
        <v>29</v>
      </c>
      <c r="N134" s="142" t="s">
        <v>46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251</v>
      </c>
      <c r="AT134" s="145" t="s">
        <v>246</v>
      </c>
      <c r="AU134" s="145" t="s">
        <v>21</v>
      </c>
      <c r="AY134" s="18" t="s">
        <v>244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83</v>
      </c>
      <c r="BK134" s="146">
        <f>ROUND(I134*H134,2)</f>
        <v>0</v>
      </c>
      <c r="BL134" s="18" t="s">
        <v>251</v>
      </c>
      <c r="BM134" s="145" t="s">
        <v>7897</v>
      </c>
    </row>
    <row r="135" spans="2:65" s="1" customFormat="1">
      <c r="B135" s="34"/>
      <c r="D135" s="147" t="s">
        <v>253</v>
      </c>
      <c r="F135" s="148" t="s">
        <v>7896</v>
      </c>
      <c r="I135" s="149"/>
      <c r="L135" s="34"/>
      <c r="M135" s="150"/>
      <c r="T135" s="55"/>
      <c r="AT135" s="18" t="s">
        <v>253</v>
      </c>
      <c r="AU135" s="18" t="s">
        <v>21</v>
      </c>
    </row>
    <row r="136" spans="2:65" s="1" customFormat="1" ht="19.5">
      <c r="B136" s="34"/>
      <c r="D136" s="147" t="s">
        <v>284</v>
      </c>
      <c r="F136" s="167" t="s">
        <v>7898</v>
      </c>
      <c r="I136" s="149"/>
      <c r="L136" s="34"/>
      <c r="M136" s="150"/>
      <c r="T136" s="55"/>
      <c r="AT136" s="18" t="s">
        <v>284</v>
      </c>
      <c r="AU136" s="18" t="s">
        <v>21</v>
      </c>
    </row>
    <row r="137" spans="2:65" s="1" customFormat="1" ht="16.5" customHeight="1">
      <c r="B137" s="34"/>
      <c r="C137" s="134" t="s">
        <v>366</v>
      </c>
      <c r="D137" s="134" t="s">
        <v>246</v>
      </c>
      <c r="E137" s="135" t="s">
        <v>7899</v>
      </c>
      <c r="F137" s="136" t="s">
        <v>7900</v>
      </c>
      <c r="G137" s="137" t="s">
        <v>282</v>
      </c>
      <c r="H137" s="138">
        <v>1</v>
      </c>
      <c r="I137" s="139"/>
      <c r="J137" s="140">
        <f>ROUND(I137*H137,2)</f>
        <v>0</v>
      </c>
      <c r="K137" s="136" t="s">
        <v>29</v>
      </c>
      <c r="L137" s="34"/>
      <c r="M137" s="141" t="s">
        <v>29</v>
      </c>
      <c r="N137" s="142" t="s">
        <v>46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251</v>
      </c>
      <c r="AT137" s="145" t="s">
        <v>246</v>
      </c>
      <c r="AU137" s="145" t="s">
        <v>21</v>
      </c>
      <c r="AY137" s="18" t="s">
        <v>244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83</v>
      </c>
      <c r="BK137" s="146">
        <f>ROUND(I137*H137,2)</f>
        <v>0</v>
      </c>
      <c r="BL137" s="18" t="s">
        <v>251</v>
      </c>
      <c r="BM137" s="145" t="s">
        <v>7901</v>
      </c>
    </row>
    <row r="138" spans="2:65" s="1" customFormat="1">
      <c r="B138" s="34"/>
      <c r="D138" s="147" t="s">
        <v>253</v>
      </c>
      <c r="F138" s="148" t="s">
        <v>7900</v>
      </c>
      <c r="I138" s="149"/>
      <c r="L138" s="34"/>
      <c r="M138" s="150"/>
      <c r="T138" s="55"/>
      <c r="AT138" s="18" t="s">
        <v>253</v>
      </c>
      <c r="AU138" s="18" t="s">
        <v>21</v>
      </c>
    </row>
    <row r="139" spans="2:65" s="1" customFormat="1" ht="16.5" customHeight="1">
      <c r="B139" s="34"/>
      <c r="C139" s="134" t="s">
        <v>372</v>
      </c>
      <c r="D139" s="134" t="s">
        <v>246</v>
      </c>
      <c r="E139" s="135" t="s">
        <v>7902</v>
      </c>
      <c r="F139" s="136" t="s">
        <v>7903</v>
      </c>
      <c r="G139" s="137" t="s">
        <v>282</v>
      </c>
      <c r="H139" s="138">
        <v>1</v>
      </c>
      <c r="I139" s="139"/>
      <c r="J139" s="140">
        <f>ROUND(I139*H139,2)</f>
        <v>0</v>
      </c>
      <c r="K139" s="136" t="s">
        <v>29</v>
      </c>
      <c r="L139" s="34"/>
      <c r="M139" s="141" t="s">
        <v>29</v>
      </c>
      <c r="N139" s="142" t="s">
        <v>46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251</v>
      </c>
      <c r="AT139" s="145" t="s">
        <v>246</v>
      </c>
      <c r="AU139" s="145" t="s">
        <v>21</v>
      </c>
      <c r="AY139" s="18" t="s">
        <v>244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83</v>
      </c>
      <c r="BK139" s="146">
        <f>ROUND(I139*H139,2)</f>
        <v>0</v>
      </c>
      <c r="BL139" s="18" t="s">
        <v>251</v>
      </c>
      <c r="BM139" s="145" t="s">
        <v>7904</v>
      </c>
    </row>
    <row r="140" spans="2:65" s="1" customFormat="1">
      <c r="B140" s="34"/>
      <c r="D140" s="147" t="s">
        <v>253</v>
      </c>
      <c r="F140" s="148" t="s">
        <v>7905</v>
      </c>
      <c r="I140" s="149"/>
      <c r="L140" s="34"/>
      <c r="M140" s="150"/>
      <c r="T140" s="55"/>
      <c r="AT140" s="18" t="s">
        <v>253</v>
      </c>
      <c r="AU140" s="18" t="s">
        <v>21</v>
      </c>
    </row>
    <row r="141" spans="2:65" s="1" customFormat="1" ht="19.5">
      <c r="B141" s="34"/>
      <c r="D141" s="147" t="s">
        <v>284</v>
      </c>
      <c r="F141" s="167" t="s">
        <v>7906</v>
      </c>
      <c r="I141" s="149"/>
      <c r="L141" s="34"/>
      <c r="M141" s="150"/>
      <c r="T141" s="55"/>
      <c r="AT141" s="18" t="s">
        <v>284</v>
      </c>
      <c r="AU141" s="18" t="s">
        <v>21</v>
      </c>
    </row>
    <row r="142" spans="2:65" s="1" customFormat="1" ht="16.5" customHeight="1">
      <c r="B142" s="34"/>
      <c r="C142" s="134" t="s">
        <v>378</v>
      </c>
      <c r="D142" s="134" t="s">
        <v>246</v>
      </c>
      <c r="E142" s="135" t="s">
        <v>7907</v>
      </c>
      <c r="F142" s="136" t="s">
        <v>7908</v>
      </c>
      <c r="G142" s="137" t="s">
        <v>282</v>
      </c>
      <c r="H142" s="138">
        <v>1</v>
      </c>
      <c r="I142" s="139"/>
      <c r="J142" s="140">
        <f>ROUND(I142*H142,2)</f>
        <v>0</v>
      </c>
      <c r="K142" s="136" t="s">
        <v>29</v>
      </c>
      <c r="L142" s="34"/>
      <c r="M142" s="141" t="s">
        <v>29</v>
      </c>
      <c r="N142" s="142" t="s">
        <v>46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251</v>
      </c>
      <c r="AT142" s="145" t="s">
        <v>246</v>
      </c>
      <c r="AU142" s="145" t="s">
        <v>21</v>
      </c>
      <c r="AY142" s="18" t="s">
        <v>244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83</v>
      </c>
      <c r="BK142" s="146">
        <f>ROUND(I142*H142,2)</f>
        <v>0</v>
      </c>
      <c r="BL142" s="18" t="s">
        <v>251</v>
      </c>
      <c r="BM142" s="145" t="s">
        <v>7909</v>
      </c>
    </row>
    <row r="143" spans="2:65" s="1" customFormat="1" ht="19.5">
      <c r="B143" s="34"/>
      <c r="D143" s="147" t="s">
        <v>284</v>
      </c>
      <c r="F143" s="167" t="s">
        <v>7910</v>
      </c>
      <c r="I143" s="149"/>
      <c r="L143" s="34"/>
      <c r="M143" s="150"/>
      <c r="T143" s="55"/>
      <c r="AT143" s="18" t="s">
        <v>284</v>
      </c>
      <c r="AU143" s="18" t="s">
        <v>21</v>
      </c>
    </row>
    <row r="144" spans="2:65" s="1" customFormat="1" ht="16.5" customHeight="1">
      <c r="B144" s="34"/>
      <c r="C144" s="134" t="s">
        <v>385</v>
      </c>
      <c r="D144" s="134" t="s">
        <v>246</v>
      </c>
      <c r="E144" s="135" t="s">
        <v>7911</v>
      </c>
      <c r="F144" s="136" t="s">
        <v>7912</v>
      </c>
      <c r="G144" s="137" t="s">
        <v>282</v>
      </c>
      <c r="H144" s="138">
        <v>1</v>
      </c>
      <c r="I144" s="139"/>
      <c r="J144" s="140">
        <f>ROUND(I144*H144,2)</f>
        <v>0</v>
      </c>
      <c r="K144" s="136" t="s">
        <v>29</v>
      </c>
      <c r="L144" s="34"/>
      <c r="M144" s="141" t="s">
        <v>29</v>
      </c>
      <c r="N144" s="142" t="s">
        <v>46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251</v>
      </c>
      <c r="AT144" s="145" t="s">
        <v>246</v>
      </c>
      <c r="AU144" s="145" t="s">
        <v>21</v>
      </c>
      <c r="AY144" s="18" t="s">
        <v>244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83</v>
      </c>
      <c r="BK144" s="146">
        <f>ROUND(I144*H144,2)</f>
        <v>0</v>
      </c>
      <c r="BL144" s="18" t="s">
        <v>251</v>
      </c>
      <c r="BM144" s="145" t="s">
        <v>7913</v>
      </c>
    </row>
    <row r="145" spans="2:65" s="1" customFormat="1">
      <c r="B145" s="34"/>
      <c r="D145" s="147" t="s">
        <v>253</v>
      </c>
      <c r="F145" s="148" t="s">
        <v>7914</v>
      </c>
      <c r="I145" s="149"/>
      <c r="L145" s="34"/>
      <c r="M145" s="150"/>
      <c r="T145" s="55"/>
      <c r="AT145" s="18" t="s">
        <v>253</v>
      </c>
      <c r="AU145" s="18" t="s">
        <v>21</v>
      </c>
    </row>
    <row r="146" spans="2:65" s="1" customFormat="1" ht="19.5">
      <c r="B146" s="34"/>
      <c r="D146" s="147" t="s">
        <v>284</v>
      </c>
      <c r="F146" s="167" t="s">
        <v>7915</v>
      </c>
      <c r="I146" s="149"/>
      <c r="L146" s="34"/>
      <c r="M146" s="150"/>
      <c r="T146" s="55"/>
      <c r="AT146" s="18" t="s">
        <v>284</v>
      </c>
      <c r="AU146" s="18" t="s">
        <v>21</v>
      </c>
    </row>
    <row r="147" spans="2:65" s="11" customFormat="1" ht="22.9" customHeight="1">
      <c r="B147" s="122"/>
      <c r="D147" s="123" t="s">
        <v>74</v>
      </c>
      <c r="E147" s="132" t="s">
        <v>7916</v>
      </c>
      <c r="F147" s="132" t="s">
        <v>7917</v>
      </c>
      <c r="I147" s="125"/>
      <c r="J147" s="133">
        <f>BK147</f>
        <v>0</v>
      </c>
      <c r="L147" s="122"/>
      <c r="M147" s="127"/>
      <c r="P147" s="128">
        <f>SUM(P148:P167)</f>
        <v>0</v>
      </c>
      <c r="R147" s="128">
        <f>SUM(R148:R167)</f>
        <v>0</v>
      </c>
      <c r="T147" s="129">
        <f>SUM(T148:T167)</f>
        <v>0</v>
      </c>
      <c r="AR147" s="123" t="s">
        <v>279</v>
      </c>
      <c r="AT147" s="130" t="s">
        <v>74</v>
      </c>
      <c r="AU147" s="130" t="s">
        <v>83</v>
      </c>
      <c r="AY147" s="123" t="s">
        <v>244</v>
      </c>
      <c r="BK147" s="131">
        <f>SUM(BK148:BK167)</f>
        <v>0</v>
      </c>
    </row>
    <row r="148" spans="2:65" s="1" customFormat="1" ht="16.5" customHeight="1">
      <c r="B148" s="34"/>
      <c r="C148" s="134" t="s">
        <v>7</v>
      </c>
      <c r="D148" s="134" t="s">
        <v>246</v>
      </c>
      <c r="E148" s="135" t="s">
        <v>7918</v>
      </c>
      <c r="F148" s="136" t="s">
        <v>7917</v>
      </c>
      <c r="G148" s="137" t="s">
        <v>282</v>
      </c>
      <c r="H148" s="138">
        <v>1</v>
      </c>
      <c r="I148" s="139"/>
      <c r="J148" s="140">
        <f>ROUND(I148*H148,2)</f>
        <v>0</v>
      </c>
      <c r="K148" s="136" t="s">
        <v>250</v>
      </c>
      <c r="L148" s="34"/>
      <c r="M148" s="141" t="s">
        <v>29</v>
      </c>
      <c r="N148" s="142" t="s">
        <v>46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2403</v>
      </c>
      <c r="AT148" s="145" t="s">
        <v>246</v>
      </c>
      <c r="AU148" s="145" t="s">
        <v>21</v>
      </c>
      <c r="AY148" s="18" t="s">
        <v>244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83</v>
      </c>
      <c r="BK148" s="146">
        <f>ROUND(I148*H148,2)</f>
        <v>0</v>
      </c>
      <c r="BL148" s="18" t="s">
        <v>2403</v>
      </c>
      <c r="BM148" s="145" t="s">
        <v>7919</v>
      </c>
    </row>
    <row r="149" spans="2:65" s="1" customFormat="1">
      <c r="B149" s="34"/>
      <c r="D149" s="147" t="s">
        <v>253</v>
      </c>
      <c r="F149" s="148" t="s">
        <v>7917</v>
      </c>
      <c r="I149" s="149"/>
      <c r="L149" s="34"/>
      <c r="M149" s="150"/>
      <c r="T149" s="55"/>
      <c r="AT149" s="18" t="s">
        <v>253</v>
      </c>
      <c r="AU149" s="18" t="s">
        <v>21</v>
      </c>
    </row>
    <row r="150" spans="2:65" s="1" customFormat="1">
      <c r="B150" s="34"/>
      <c r="D150" s="151" t="s">
        <v>255</v>
      </c>
      <c r="F150" s="152" t="s">
        <v>7920</v>
      </c>
      <c r="I150" s="149"/>
      <c r="L150" s="34"/>
      <c r="M150" s="150"/>
      <c r="T150" s="55"/>
      <c r="AT150" s="18" t="s">
        <v>255</v>
      </c>
      <c r="AU150" s="18" t="s">
        <v>21</v>
      </c>
    </row>
    <row r="151" spans="2:65" s="1" customFormat="1" ht="68.25">
      <c r="B151" s="34"/>
      <c r="D151" s="147" t="s">
        <v>284</v>
      </c>
      <c r="F151" s="167" t="s">
        <v>7921</v>
      </c>
      <c r="I151" s="149"/>
      <c r="L151" s="34"/>
      <c r="M151" s="150"/>
      <c r="T151" s="55"/>
      <c r="AT151" s="18" t="s">
        <v>284</v>
      </c>
      <c r="AU151" s="18" t="s">
        <v>21</v>
      </c>
    </row>
    <row r="152" spans="2:65" s="1" customFormat="1" ht="16.5" customHeight="1">
      <c r="B152" s="34"/>
      <c r="C152" s="134" t="s">
        <v>399</v>
      </c>
      <c r="D152" s="134" t="s">
        <v>246</v>
      </c>
      <c r="E152" s="135" t="s">
        <v>7922</v>
      </c>
      <c r="F152" s="136" t="s">
        <v>7923</v>
      </c>
      <c r="G152" s="137" t="s">
        <v>1358</v>
      </c>
      <c r="H152" s="138">
        <v>548.96699999999998</v>
      </c>
      <c r="I152" s="139"/>
      <c r="J152" s="140">
        <f>ROUND(I152*H152,2)</f>
        <v>0</v>
      </c>
      <c r="K152" s="136" t="s">
        <v>29</v>
      </c>
      <c r="L152" s="34"/>
      <c r="M152" s="141" t="s">
        <v>29</v>
      </c>
      <c r="N152" s="142" t="s">
        <v>46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2403</v>
      </c>
      <c r="AT152" s="145" t="s">
        <v>246</v>
      </c>
      <c r="AU152" s="145" t="s">
        <v>21</v>
      </c>
      <c r="AY152" s="18" t="s">
        <v>244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83</v>
      </c>
      <c r="BK152" s="146">
        <f>ROUND(I152*H152,2)</f>
        <v>0</v>
      </c>
      <c r="BL152" s="18" t="s">
        <v>2403</v>
      </c>
      <c r="BM152" s="145" t="s">
        <v>7924</v>
      </c>
    </row>
    <row r="153" spans="2:65" s="1" customFormat="1">
      <c r="B153" s="34"/>
      <c r="D153" s="147" t="s">
        <v>253</v>
      </c>
      <c r="F153" s="148" t="s">
        <v>7923</v>
      </c>
      <c r="I153" s="149"/>
      <c r="L153" s="34"/>
      <c r="M153" s="150"/>
      <c r="T153" s="55"/>
      <c r="AT153" s="18" t="s">
        <v>253</v>
      </c>
      <c r="AU153" s="18" t="s">
        <v>21</v>
      </c>
    </row>
    <row r="154" spans="2:65" s="12" customFormat="1">
      <c r="B154" s="153"/>
      <c r="D154" s="147" t="s">
        <v>262</v>
      </c>
      <c r="E154" s="154" t="s">
        <v>29</v>
      </c>
      <c r="F154" s="155" t="s">
        <v>7925</v>
      </c>
      <c r="H154" s="156">
        <v>548.96699999999998</v>
      </c>
      <c r="I154" s="157"/>
      <c r="L154" s="153"/>
      <c r="M154" s="158"/>
      <c r="T154" s="159"/>
      <c r="AT154" s="154" t="s">
        <v>262</v>
      </c>
      <c r="AU154" s="154" t="s">
        <v>21</v>
      </c>
      <c r="AV154" s="12" t="s">
        <v>21</v>
      </c>
      <c r="AW154" s="12" t="s">
        <v>36</v>
      </c>
      <c r="AX154" s="12" t="s">
        <v>83</v>
      </c>
      <c r="AY154" s="154" t="s">
        <v>244</v>
      </c>
    </row>
    <row r="155" spans="2:65" s="1" customFormat="1" ht="16.5" customHeight="1">
      <c r="B155" s="34"/>
      <c r="C155" s="134" t="s">
        <v>406</v>
      </c>
      <c r="D155" s="134" t="s">
        <v>246</v>
      </c>
      <c r="E155" s="135" t="s">
        <v>7926</v>
      </c>
      <c r="F155" s="136" t="s">
        <v>7927</v>
      </c>
      <c r="G155" s="137" t="s">
        <v>282</v>
      </c>
      <c r="H155" s="138">
        <v>1</v>
      </c>
      <c r="I155" s="139"/>
      <c r="J155" s="140">
        <f>ROUND(I155*H155,2)</f>
        <v>0</v>
      </c>
      <c r="K155" s="136" t="s">
        <v>29</v>
      </c>
      <c r="L155" s="34"/>
      <c r="M155" s="141" t="s">
        <v>29</v>
      </c>
      <c r="N155" s="142" t="s">
        <v>46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2403</v>
      </c>
      <c r="AT155" s="145" t="s">
        <v>246</v>
      </c>
      <c r="AU155" s="145" t="s">
        <v>21</v>
      </c>
      <c r="AY155" s="18" t="s">
        <v>244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83</v>
      </c>
      <c r="BK155" s="146">
        <f>ROUND(I155*H155,2)</f>
        <v>0</v>
      </c>
      <c r="BL155" s="18" t="s">
        <v>2403</v>
      </c>
      <c r="BM155" s="145" t="s">
        <v>7928</v>
      </c>
    </row>
    <row r="156" spans="2:65" s="1" customFormat="1">
      <c r="B156" s="34"/>
      <c r="D156" s="147" t="s">
        <v>253</v>
      </c>
      <c r="F156" s="148" t="s">
        <v>7927</v>
      </c>
      <c r="I156" s="149"/>
      <c r="L156" s="34"/>
      <c r="M156" s="150"/>
      <c r="T156" s="55"/>
      <c r="AT156" s="18" t="s">
        <v>253</v>
      </c>
      <c r="AU156" s="18" t="s">
        <v>21</v>
      </c>
    </row>
    <row r="157" spans="2:65" s="1" customFormat="1" ht="21.75" customHeight="1">
      <c r="B157" s="34"/>
      <c r="C157" s="134" t="s">
        <v>413</v>
      </c>
      <c r="D157" s="134" t="s">
        <v>246</v>
      </c>
      <c r="E157" s="135" t="s">
        <v>7929</v>
      </c>
      <c r="F157" s="136" t="s">
        <v>7930</v>
      </c>
      <c r="G157" s="137" t="s">
        <v>282</v>
      </c>
      <c r="H157" s="138">
        <v>1</v>
      </c>
      <c r="I157" s="139"/>
      <c r="J157" s="140">
        <f>ROUND(I157*H157,2)</f>
        <v>0</v>
      </c>
      <c r="K157" s="136" t="s">
        <v>29</v>
      </c>
      <c r="L157" s="34"/>
      <c r="M157" s="141" t="s">
        <v>29</v>
      </c>
      <c r="N157" s="142" t="s">
        <v>46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2403</v>
      </c>
      <c r="AT157" s="145" t="s">
        <v>246</v>
      </c>
      <c r="AU157" s="145" t="s">
        <v>21</v>
      </c>
      <c r="AY157" s="18" t="s">
        <v>244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83</v>
      </c>
      <c r="BK157" s="146">
        <f>ROUND(I157*H157,2)</f>
        <v>0</v>
      </c>
      <c r="BL157" s="18" t="s">
        <v>2403</v>
      </c>
      <c r="BM157" s="145" t="s">
        <v>7931</v>
      </c>
    </row>
    <row r="158" spans="2:65" s="1" customFormat="1">
      <c r="B158" s="34"/>
      <c r="D158" s="147" t="s">
        <v>253</v>
      </c>
      <c r="F158" s="148" t="s">
        <v>7930</v>
      </c>
      <c r="I158" s="149"/>
      <c r="L158" s="34"/>
      <c r="M158" s="150"/>
      <c r="T158" s="55"/>
      <c r="AT158" s="18" t="s">
        <v>253</v>
      </c>
      <c r="AU158" s="18" t="s">
        <v>21</v>
      </c>
    </row>
    <row r="159" spans="2:65" s="1" customFormat="1" ht="19.5">
      <c r="B159" s="34"/>
      <c r="D159" s="147" t="s">
        <v>284</v>
      </c>
      <c r="F159" s="167" t="s">
        <v>7932</v>
      </c>
      <c r="I159" s="149"/>
      <c r="L159" s="34"/>
      <c r="M159" s="150"/>
      <c r="T159" s="55"/>
      <c r="AT159" s="18" t="s">
        <v>284</v>
      </c>
      <c r="AU159" s="18" t="s">
        <v>21</v>
      </c>
    </row>
    <row r="160" spans="2:65" s="1" customFormat="1" ht="16.5" customHeight="1">
      <c r="B160" s="34"/>
      <c r="C160" s="134" t="s">
        <v>421</v>
      </c>
      <c r="D160" s="134" t="s">
        <v>246</v>
      </c>
      <c r="E160" s="135" t="s">
        <v>7933</v>
      </c>
      <c r="F160" s="136" t="s">
        <v>7934</v>
      </c>
      <c r="G160" s="137" t="s">
        <v>282</v>
      </c>
      <c r="H160" s="138">
        <v>1</v>
      </c>
      <c r="I160" s="139"/>
      <c r="J160" s="140">
        <f>ROUND(I160*H160,2)</f>
        <v>0</v>
      </c>
      <c r="K160" s="136" t="s">
        <v>29</v>
      </c>
      <c r="L160" s="34"/>
      <c r="M160" s="141" t="s">
        <v>29</v>
      </c>
      <c r="N160" s="142" t="s">
        <v>46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251</v>
      </c>
      <c r="AT160" s="145" t="s">
        <v>246</v>
      </c>
      <c r="AU160" s="145" t="s">
        <v>21</v>
      </c>
      <c r="AY160" s="18" t="s">
        <v>244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83</v>
      </c>
      <c r="BK160" s="146">
        <f>ROUND(I160*H160,2)</f>
        <v>0</v>
      </c>
      <c r="BL160" s="18" t="s">
        <v>251</v>
      </c>
      <c r="BM160" s="145" t="s">
        <v>7935</v>
      </c>
    </row>
    <row r="161" spans="2:65" s="1" customFormat="1">
      <c r="B161" s="34"/>
      <c r="D161" s="147" t="s">
        <v>253</v>
      </c>
      <c r="F161" s="148" t="s">
        <v>7934</v>
      </c>
      <c r="I161" s="149"/>
      <c r="L161" s="34"/>
      <c r="M161" s="150"/>
      <c r="T161" s="55"/>
      <c r="AT161" s="18" t="s">
        <v>253</v>
      </c>
      <c r="AU161" s="18" t="s">
        <v>21</v>
      </c>
    </row>
    <row r="162" spans="2:65" s="1" customFormat="1" ht="19.5">
      <c r="B162" s="34"/>
      <c r="D162" s="147" t="s">
        <v>284</v>
      </c>
      <c r="F162" s="167" t="s">
        <v>7936</v>
      </c>
      <c r="I162" s="149"/>
      <c r="L162" s="34"/>
      <c r="M162" s="150"/>
      <c r="T162" s="55"/>
      <c r="AT162" s="18" t="s">
        <v>284</v>
      </c>
      <c r="AU162" s="18" t="s">
        <v>21</v>
      </c>
    </row>
    <row r="163" spans="2:65" s="1" customFormat="1" ht="16.5" customHeight="1">
      <c r="B163" s="34"/>
      <c r="C163" s="134" t="s">
        <v>427</v>
      </c>
      <c r="D163" s="134" t="s">
        <v>246</v>
      </c>
      <c r="E163" s="135" t="s">
        <v>7937</v>
      </c>
      <c r="F163" s="136" t="s">
        <v>7938</v>
      </c>
      <c r="G163" s="137" t="s">
        <v>2531</v>
      </c>
      <c r="H163" s="138">
        <v>2</v>
      </c>
      <c r="I163" s="139"/>
      <c r="J163" s="140">
        <f>ROUND(I163*H163,2)</f>
        <v>0</v>
      </c>
      <c r="K163" s="136" t="s">
        <v>29</v>
      </c>
      <c r="L163" s="34"/>
      <c r="M163" s="141" t="s">
        <v>29</v>
      </c>
      <c r="N163" s="142" t="s">
        <v>46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2403</v>
      </c>
      <c r="AT163" s="145" t="s">
        <v>246</v>
      </c>
      <c r="AU163" s="145" t="s">
        <v>21</v>
      </c>
      <c r="AY163" s="18" t="s">
        <v>244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83</v>
      </c>
      <c r="BK163" s="146">
        <f>ROUND(I163*H163,2)</f>
        <v>0</v>
      </c>
      <c r="BL163" s="18" t="s">
        <v>2403</v>
      </c>
      <c r="BM163" s="145" t="s">
        <v>7939</v>
      </c>
    </row>
    <row r="164" spans="2:65" s="1" customFormat="1">
      <c r="B164" s="34"/>
      <c r="D164" s="147" t="s">
        <v>253</v>
      </c>
      <c r="F164" s="148" t="s">
        <v>7938</v>
      </c>
      <c r="I164" s="149"/>
      <c r="L164" s="34"/>
      <c r="M164" s="150"/>
      <c r="T164" s="55"/>
      <c r="AT164" s="18" t="s">
        <v>253</v>
      </c>
      <c r="AU164" s="18" t="s">
        <v>21</v>
      </c>
    </row>
    <row r="165" spans="2:65" s="1" customFormat="1" ht="29.25">
      <c r="B165" s="34"/>
      <c r="D165" s="147" t="s">
        <v>284</v>
      </c>
      <c r="F165" s="167" t="s">
        <v>7940</v>
      </c>
      <c r="I165" s="149"/>
      <c r="L165" s="34"/>
      <c r="M165" s="150"/>
      <c r="T165" s="55"/>
      <c r="AT165" s="18" t="s">
        <v>284</v>
      </c>
      <c r="AU165" s="18" t="s">
        <v>21</v>
      </c>
    </row>
    <row r="166" spans="2:65" s="1" customFormat="1" ht="16.5" customHeight="1">
      <c r="B166" s="34"/>
      <c r="C166" s="134" t="s">
        <v>434</v>
      </c>
      <c r="D166" s="134" t="s">
        <v>246</v>
      </c>
      <c r="E166" s="135" t="s">
        <v>7941</v>
      </c>
      <c r="F166" s="136" t="s">
        <v>7942</v>
      </c>
      <c r="G166" s="137" t="s">
        <v>249</v>
      </c>
      <c r="H166" s="138">
        <v>25000</v>
      </c>
      <c r="I166" s="139"/>
      <c r="J166" s="140">
        <f>ROUND(I166*H166,2)</f>
        <v>0</v>
      </c>
      <c r="K166" s="136" t="s">
        <v>29</v>
      </c>
      <c r="L166" s="34"/>
      <c r="M166" s="141" t="s">
        <v>29</v>
      </c>
      <c r="N166" s="142" t="s">
        <v>46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2403</v>
      </c>
      <c r="AT166" s="145" t="s">
        <v>246</v>
      </c>
      <c r="AU166" s="145" t="s">
        <v>21</v>
      </c>
      <c r="AY166" s="18" t="s">
        <v>244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83</v>
      </c>
      <c r="BK166" s="146">
        <f>ROUND(I166*H166,2)</f>
        <v>0</v>
      </c>
      <c r="BL166" s="18" t="s">
        <v>2403</v>
      </c>
      <c r="BM166" s="145" t="s">
        <v>7943</v>
      </c>
    </row>
    <row r="167" spans="2:65" s="1" customFormat="1">
      <c r="B167" s="34"/>
      <c r="D167" s="147" t="s">
        <v>253</v>
      </c>
      <c r="F167" s="148" t="s">
        <v>7942</v>
      </c>
      <c r="I167" s="149"/>
      <c r="L167" s="34"/>
      <c r="M167" s="150"/>
      <c r="T167" s="55"/>
      <c r="AT167" s="18" t="s">
        <v>253</v>
      </c>
      <c r="AU167" s="18" t="s">
        <v>21</v>
      </c>
    </row>
    <row r="168" spans="2:65" s="11" customFormat="1" ht="22.9" customHeight="1">
      <c r="B168" s="122"/>
      <c r="D168" s="123" t="s">
        <v>74</v>
      </c>
      <c r="E168" s="132" t="s">
        <v>7944</v>
      </c>
      <c r="F168" s="132" t="s">
        <v>7945</v>
      </c>
      <c r="I168" s="125"/>
      <c r="J168" s="133">
        <f>BK168</f>
        <v>0</v>
      </c>
      <c r="L168" s="122"/>
      <c r="M168" s="127"/>
      <c r="P168" s="128">
        <f>SUM(P169:P183)</f>
        <v>0</v>
      </c>
      <c r="R168" s="128">
        <f>SUM(R169:R183)</f>
        <v>0</v>
      </c>
      <c r="T168" s="129">
        <f>SUM(T169:T183)</f>
        <v>0</v>
      </c>
      <c r="AR168" s="123" t="s">
        <v>279</v>
      </c>
      <c r="AT168" s="130" t="s">
        <v>74</v>
      </c>
      <c r="AU168" s="130" t="s">
        <v>83</v>
      </c>
      <c r="AY168" s="123" t="s">
        <v>244</v>
      </c>
      <c r="BK168" s="131">
        <f>SUM(BK169:BK183)</f>
        <v>0</v>
      </c>
    </row>
    <row r="169" spans="2:65" s="1" customFormat="1" ht="16.5" customHeight="1">
      <c r="B169" s="34"/>
      <c r="C169" s="134" t="s">
        <v>441</v>
      </c>
      <c r="D169" s="134" t="s">
        <v>246</v>
      </c>
      <c r="E169" s="135" t="s">
        <v>2288</v>
      </c>
      <c r="F169" s="136" t="s">
        <v>7946</v>
      </c>
      <c r="G169" s="137" t="s">
        <v>282</v>
      </c>
      <c r="H169" s="138">
        <v>1</v>
      </c>
      <c r="I169" s="139"/>
      <c r="J169" s="140">
        <f>ROUND(I169*H169,2)</f>
        <v>0</v>
      </c>
      <c r="K169" s="136" t="s">
        <v>29</v>
      </c>
      <c r="L169" s="34"/>
      <c r="M169" s="141" t="s">
        <v>29</v>
      </c>
      <c r="N169" s="142" t="s">
        <v>46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251</v>
      </c>
      <c r="AT169" s="145" t="s">
        <v>246</v>
      </c>
      <c r="AU169" s="145" t="s">
        <v>21</v>
      </c>
      <c r="AY169" s="18" t="s">
        <v>244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83</v>
      </c>
      <c r="BK169" s="146">
        <f>ROUND(I169*H169,2)</f>
        <v>0</v>
      </c>
      <c r="BL169" s="18" t="s">
        <v>251</v>
      </c>
      <c r="BM169" s="145" t="s">
        <v>7947</v>
      </c>
    </row>
    <row r="170" spans="2:65" s="1" customFormat="1">
      <c r="B170" s="34"/>
      <c r="D170" s="147" t="s">
        <v>253</v>
      </c>
      <c r="F170" s="148" t="s">
        <v>7946</v>
      </c>
      <c r="I170" s="149"/>
      <c r="L170" s="34"/>
      <c r="M170" s="150"/>
      <c r="T170" s="55"/>
      <c r="AT170" s="18" t="s">
        <v>253</v>
      </c>
      <c r="AU170" s="18" t="s">
        <v>21</v>
      </c>
    </row>
    <row r="171" spans="2:65" s="1" customFormat="1" ht="19.5">
      <c r="B171" s="34"/>
      <c r="D171" s="147" t="s">
        <v>284</v>
      </c>
      <c r="F171" s="167" t="s">
        <v>7948</v>
      </c>
      <c r="I171" s="149"/>
      <c r="L171" s="34"/>
      <c r="M171" s="150"/>
      <c r="T171" s="55"/>
      <c r="AT171" s="18" t="s">
        <v>284</v>
      </c>
      <c r="AU171" s="18" t="s">
        <v>21</v>
      </c>
    </row>
    <row r="172" spans="2:65" s="1" customFormat="1" ht="16.5" customHeight="1">
      <c r="B172" s="34"/>
      <c r="C172" s="134" t="s">
        <v>448</v>
      </c>
      <c r="D172" s="134" t="s">
        <v>246</v>
      </c>
      <c r="E172" s="135" t="s">
        <v>7949</v>
      </c>
      <c r="F172" s="136" t="s">
        <v>7950</v>
      </c>
      <c r="G172" s="137" t="s">
        <v>282</v>
      </c>
      <c r="H172" s="138">
        <v>1</v>
      </c>
      <c r="I172" s="139"/>
      <c r="J172" s="140">
        <f>ROUND(I172*H172,2)</f>
        <v>0</v>
      </c>
      <c r="K172" s="136" t="s">
        <v>29</v>
      </c>
      <c r="L172" s="34"/>
      <c r="M172" s="141" t="s">
        <v>29</v>
      </c>
      <c r="N172" s="142" t="s">
        <v>46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251</v>
      </c>
      <c r="AT172" s="145" t="s">
        <v>246</v>
      </c>
      <c r="AU172" s="145" t="s">
        <v>21</v>
      </c>
      <c r="AY172" s="18" t="s">
        <v>244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83</v>
      </c>
      <c r="BK172" s="146">
        <f>ROUND(I172*H172,2)</f>
        <v>0</v>
      </c>
      <c r="BL172" s="18" t="s">
        <v>251</v>
      </c>
      <c r="BM172" s="145" t="s">
        <v>7951</v>
      </c>
    </row>
    <row r="173" spans="2:65" s="1" customFormat="1" ht="19.5">
      <c r="B173" s="34"/>
      <c r="D173" s="147" t="s">
        <v>284</v>
      </c>
      <c r="F173" s="167" t="s">
        <v>7952</v>
      </c>
      <c r="I173" s="149"/>
      <c r="L173" s="34"/>
      <c r="M173" s="150"/>
      <c r="T173" s="55"/>
      <c r="AT173" s="18" t="s">
        <v>284</v>
      </c>
      <c r="AU173" s="18" t="s">
        <v>21</v>
      </c>
    </row>
    <row r="174" spans="2:65" s="1" customFormat="1" ht="16.5" customHeight="1">
      <c r="B174" s="34"/>
      <c r="C174" s="134" t="s">
        <v>455</v>
      </c>
      <c r="D174" s="134" t="s">
        <v>246</v>
      </c>
      <c r="E174" s="135" t="s">
        <v>7953</v>
      </c>
      <c r="F174" s="136" t="s">
        <v>7954</v>
      </c>
      <c r="G174" s="137" t="s">
        <v>282</v>
      </c>
      <c r="H174" s="138">
        <v>1</v>
      </c>
      <c r="I174" s="139"/>
      <c r="J174" s="140">
        <f>ROUND(I174*H174,2)</f>
        <v>0</v>
      </c>
      <c r="K174" s="136" t="s">
        <v>29</v>
      </c>
      <c r="L174" s="34"/>
      <c r="M174" s="141" t="s">
        <v>29</v>
      </c>
      <c r="N174" s="142" t="s">
        <v>46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251</v>
      </c>
      <c r="AT174" s="145" t="s">
        <v>246</v>
      </c>
      <c r="AU174" s="145" t="s">
        <v>21</v>
      </c>
      <c r="AY174" s="18" t="s">
        <v>244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83</v>
      </c>
      <c r="BK174" s="146">
        <f>ROUND(I174*H174,2)</f>
        <v>0</v>
      </c>
      <c r="BL174" s="18" t="s">
        <v>251</v>
      </c>
      <c r="BM174" s="145" t="s">
        <v>7955</v>
      </c>
    </row>
    <row r="175" spans="2:65" s="1" customFormat="1">
      <c r="B175" s="34"/>
      <c r="D175" s="147" t="s">
        <v>253</v>
      </c>
      <c r="F175" s="148" t="s">
        <v>7954</v>
      </c>
      <c r="I175" s="149"/>
      <c r="L175" s="34"/>
      <c r="M175" s="150"/>
      <c r="T175" s="55"/>
      <c r="AT175" s="18" t="s">
        <v>253</v>
      </c>
      <c r="AU175" s="18" t="s">
        <v>21</v>
      </c>
    </row>
    <row r="176" spans="2:65" s="1" customFormat="1" ht="48.75">
      <c r="B176" s="34"/>
      <c r="D176" s="147" t="s">
        <v>284</v>
      </c>
      <c r="F176" s="167" t="s">
        <v>7956</v>
      </c>
      <c r="I176" s="149"/>
      <c r="L176" s="34"/>
      <c r="M176" s="150"/>
      <c r="T176" s="55"/>
      <c r="AT176" s="18" t="s">
        <v>284</v>
      </c>
      <c r="AU176" s="18" t="s">
        <v>21</v>
      </c>
    </row>
    <row r="177" spans="2:65" s="1" customFormat="1" ht="16.5" customHeight="1">
      <c r="B177" s="34"/>
      <c r="C177" s="134" t="s">
        <v>461</v>
      </c>
      <c r="D177" s="134" t="s">
        <v>246</v>
      </c>
      <c r="E177" s="135" t="s">
        <v>7957</v>
      </c>
      <c r="F177" s="136" t="s">
        <v>7958</v>
      </c>
      <c r="G177" s="137" t="s">
        <v>282</v>
      </c>
      <c r="H177" s="138">
        <v>1</v>
      </c>
      <c r="I177" s="139"/>
      <c r="J177" s="140">
        <f>ROUND(I177*H177,2)</f>
        <v>0</v>
      </c>
      <c r="K177" s="136" t="s">
        <v>29</v>
      </c>
      <c r="L177" s="34"/>
      <c r="M177" s="141" t="s">
        <v>29</v>
      </c>
      <c r="N177" s="142" t="s">
        <v>46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251</v>
      </c>
      <c r="AT177" s="145" t="s">
        <v>246</v>
      </c>
      <c r="AU177" s="145" t="s">
        <v>21</v>
      </c>
      <c r="AY177" s="18" t="s">
        <v>244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83</v>
      </c>
      <c r="BK177" s="146">
        <f>ROUND(I177*H177,2)</f>
        <v>0</v>
      </c>
      <c r="BL177" s="18" t="s">
        <v>251</v>
      </c>
      <c r="BM177" s="145" t="s">
        <v>7959</v>
      </c>
    </row>
    <row r="178" spans="2:65" s="1" customFormat="1">
      <c r="B178" s="34"/>
      <c r="D178" s="147" t="s">
        <v>253</v>
      </c>
      <c r="F178" s="148" t="s">
        <v>7958</v>
      </c>
      <c r="I178" s="149"/>
      <c r="L178" s="34"/>
      <c r="M178" s="150"/>
      <c r="T178" s="55"/>
      <c r="AT178" s="18" t="s">
        <v>253</v>
      </c>
      <c r="AU178" s="18" t="s">
        <v>21</v>
      </c>
    </row>
    <row r="179" spans="2:65" s="1" customFormat="1" ht="19.5">
      <c r="B179" s="34"/>
      <c r="D179" s="147" t="s">
        <v>284</v>
      </c>
      <c r="F179" s="167" t="s">
        <v>7960</v>
      </c>
      <c r="I179" s="149"/>
      <c r="L179" s="34"/>
      <c r="M179" s="150"/>
      <c r="T179" s="55"/>
      <c r="AT179" s="18" t="s">
        <v>284</v>
      </c>
      <c r="AU179" s="18" t="s">
        <v>21</v>
      </c>
    </row>
    <row r="180" spans="2:65" s="1" customFormat="1" ht="16.5" customHeight="1">
      <c r="B180" s="34"/>
      <c r="C180" s="134" t="s">
        <v>468</v>
      </c>
      <c r="D180" s="134" t="s">
        <v>246</v>
      </c>
      <c r="E180" s="135" t="s">
        <v>7961</v>
      </c>
      <c r="F180" s="136" t="s">
        <v>7962</v>
      </c>
      <c r="G180" s="137" t="s">
        <v>282</v>
      </c>
      <c r="H180" s="138">
        <v>1</v>
      </c>
      <c r="I180" s="139"/>
      <c r="J180" s="140">
        <f>ROUND(I180*H180,2)</f>
        <v>0</v>
      </c>
      <c r="K180" s="136" t="s">
        <v>29</v>
      </c>
      <c r="L180" s="34"/>
      <c r="M180" s="141" t="s">
        <v>29</v>
      </c>
      <c r="N180" s="142" t="s">
        <v>46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251</v>
      </c>
      <c r="AT180" s="145" t="s">
        <v>246</v>
      </c>
      <c r="AU180" s="145" t="s">
        <v>21</v>
      </c>
      <c r="AY180" s="18" t="s">
        <v>244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83</v>
      </c>
      <c r="BK180" s="146">
        <f>ROUND(I180*H180,2)</f>
        <v>0</v>
      </c>
      <c r="BL180" s="18" t="s">
        <v>251</v>
      </c>
      <c r="BM180" s="145" t="s">
        <v>7963</v>
      </c>
    </row>
    <row r="181" spans="2:65" s="1" customFormat="1">
      <c r="B181" s="34"/>
      <c r="D181" s="147" t="s">
        <v>253</v>
      </c>
      <c r="F181" s="148" t="s">
        <v>7962</v>
      </c>
      <c r="I181" s="149"/>
      <c r="L181" s="34"/>
      <c r="M181" s="150"/>
      <c r="T181" s="55"/>
      <c r="AT181" s="18" t="s">
        <v>253</v>
      </c>
      <c r="AU181" s="18" t="s">
        <v>21</v>
      </c>
    </row>
    <row r="182" spans="2:65" s="1" customFormat="1" ht="16.5" customHeight="1">
      <c r="B182" s="34"/>
      <c r="C182" s="134" t="s">
        <v>511</v>
      </c>
      <c r="D182" s="134" t="s">
        <v>246</v>
      </c>
      <c r="E182" s="135" t="s">
        <v>7964</v>
      </c>
      <c r="F182" s="136" t="s">
        <v>7965</v>
      </c>
      <c r="G182" s="137" t="s">
        <v>282</v>
      </c>
      <c r="H182" s="138">
        <v>1</v>
      </c>
      <c r="I182" s="139"/>
      <c r="J182" s="140">
        <f>ROUND(I182*H182,2)</f>
        <v>0</v>
      </c>
      <c r="K182" s="136" t="s">
        <v>29</v>
      </c>
      <c r="L182" s="34"/>
      <c r="M182" s="141" t="s">
        <v>29</v>
      </c>
      <c r="N182" s="142" t="s">
        <v>46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251</v>
      </c>
      <c r="AT182" s="145" t="s">
        <v>246</v>
      </c>
      <c r="AU182" s="145" t="s">
        <v>21</v>
      </c>
      <c r="AY182" s="18" t="s">
        <v>244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83</v>
      </c>
      <c r="BK182" s="146">
        <f>ROUND(I182*H182,2)</f>
        <v>0</v>
      </c>
      <c r="BL182" s="18" t="s">
        <v>251</v>
      </c>
      <c r="BM182" s="145" t="s">
        <v>7966</v>
      </c>
    </row>
    <row r="183" spans="2:65" s="1" customFormat="1">
      <c r="B183" s="34"/>
      <c r="D183" s="147" t="s">
        <v>253</v>
      </c>
      <c r="F183" s="148" t="s">
        <v>7965</v>
      </c>
      <c r="I183" s="149"/>
      <c r="L183" s="34"/>
      <c r="M183" s="150"/>
      <c r="T183" s="55"/>
      <c r="AT183" s="18" t="s">
        <v>253</v>
      </c>
      <c r="AU183" s="18" t="s">
        <v>21</v>
      </c>
    </row>
    <row r="184" spans="2:65" s="11" customFormat="1" ht="22.9" customHeight="1">
      <c r="B184" s="122"/>
      <c r="D184" s="123" t="s">
        <v>74</v>
      </c>
      <c r="E184" s="132" t="s">
        <v>7967</v>
      </c>
      <c r="F184" s="132" t="s">
        <v>7968</v>
      </c>
      <c r="I184" s="125"/>
      <c r="J184" s="133">
        <f>BK184</f>
        <v>0</v>
      </c>
      <c r="L184" s="122"/>
      <c r="M184" s="127"/>
      <c r="P184" s="128">
        <f>SUM(P185:P199)</f>
        <v>0</v>
      </c>
      <c r="R184" s="128">
        <f>SUM(R185:R199)</f>
        <v>0</v>
      </c>
      <c r="T184" s="129">
        <f>SUM(T185:T199)</f>
        <v>0</v>
      </c>
      <c r="AR184" s="123" t="s">
        <v>279</v>
      </c>
      <c r="AT184" s="130" t="s">
        <v>74</v>
      </c>
      <c r="AU184" s="130" t="s">
        <v>83</v>
      </c>
      <c r="AY184" s="123" t="s">
        <v>244</v>
      </c>
      <c r="BK184" s="131">
        <f>SUM(BK185:BK199)</f>
        <v>0</v>
      </c>
    </row>
    <row r="185" spans="2:65" s="1" customFormat="1" ht="16.5" customHeight="1">
      <c r="B185" s="34"/>
      <c r="C185" s="134" t="s">
        <v>483</v>
      </c>
      <c r="D185" s="134" t="s">
        <v>246</v>
      </c>
      <c r="E185" s="135" t="s">
        <v>7969</v>
      </c>
      <c r="F185" s="136" t="s">
        <v>7970</v>
      </c>
      <c r="G185" s="137" t="s">
        <v>282</v>
      </c>
      <c r="H185" s="138">
        <v>1</v>
      </c>
      <c r="I185" s="139"/>
      <c r="J185" s="140">
        <f>ROUND(I185*H185,2)</f>
        <v>0</v>
      </c>
      <c r="K185" s="136" t="s">
        <v>29</v>
      </c>
      <c r="L185" s="34"/>
      <c r="M185" s="141" t="s">
        <v>29</v>
      </c>
      <c r="N185" s="142" t="s">
        <v>46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251</v>
      </c>
      <c r="AT185" s="145" t="s">
        <v>246</v>
      </c>
      <c r="AU185" s="145" t="s">
        <v>21</v>
      </c>
      <c r="AY185" s="18" t="s">
        <v>244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83</v>
      </c>
      <c r="BK185" s="146">
        <f>ROUND(I185*H185,2)</f>
        <v>0</v>
      </c>
      <c r="BL185" s="18" t="s">
        <v>251</v>
      </c>
      <c r="BM185" s="145" t="s">
        <v>7971</v>
      </c>
    </row>
    <row r="186" spans="2:65" s="1" customFormat="1">
      <c r="B186" s="34"/>
      <c r="D186" s="147" t="s">
        <v>253</v>
      </c>
      <c r="F186" s="148" t="s">
        <v>7970</v>
      </c>
      <c r="I186" s="149"/>
      <c r="L186" s="34"/>
      <c r="M186" s="150"/>
      <c r="T186" s="55"/>
      <c r="AT186" s="18" t="s">
        <v>253</v>
      </c>
      <c r="AU186" s="18" t="s">
        <v>21</v>
      </c>
    </row>
    <row r="187" spans="2:65" s="1" customFormat="1" ht="16.5" customHeight="1">
      <c r="B187" s="34"/>
      <c r="C187" s="134" t="s">
        <v>490</v>
      </c>
      <c r="D187" s="134" t="s">
        <v>246</v>
      </c>
      <c r="E187" s="135" t="s">
        <v>7972</v>
      </c>
      <c r="F187" s="136" t="s">
        <v>7973</v>
      </c>
      <c r="G187" s="137" t="s">
        <v>282</v>
      </c>
      <c r="H187" s="138">
        <v>1</v>
      </c>
      <c r="I187" s="139"/>
      <c r="J187" s="140">
        <f>ROUND(I187*H187,2)</f>
        <v>0</v>
      </c>
      <c r="K187" s="136" t="s">
        <v>29</v>
      </c>
      <c r="L187" s="34"/>
      <c r="M187" s="141" t="s">
        <v>29</v>
      </c>
      <c r="N187" s="142" t="s">
        <v>46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251</v>
      </c>
      <c r="AT187" s="145" t="s">
        <v>246</v>
      </c>
      <c r="AU187" s="145" t="s">
        <v>21</v>
      </c>
      <c r="AY187" s="18" t="s">
        <v>244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83</v>
      </c>
      <c r="BK187" s="146">
        <f>ROUND(I187*H187,2)</f>
        <v>0</v>
      </c>
      <c r="BL187" s="18" t="s">
        <v>251</v>
      </c>
      <c r="BM187" s="145" t="s">
        <v>7974</v>
      </c>
    </row>
    <row r="188" spans="2:65" s="1" customFormat="1">
      <c r="B188" s="34"/>
      <c r="D188" s="147" t="s">
        <v>253</v>
      </c>
      <c r="F188" s="148" t="s">
        <v>7973</v>
      </c>
      <c r="I188" s="149"/>
      <c r="L188" s="34"/>
      <c r="M188" s="150"/>
      <c r="T188" s="55"/>
      <c r="AT188" s="18" t="s">
        <v>253</v>
      </c>
      <c r="AU188" s="18" t="s">
        <v>21</v>
      </c>
    </row>
    <row r="189" spans="2:65" s="1" customFormat="1" ht="16.5" customHeight="1">
      <c r="B189" s="34"/>
      <c r="C189" s="134" t="s">
        <v>497</v>
      </c>
      <c r="D189" s="134" t="s">
        <v>246</v>
      </c>
      <c r="E189" s="135" t="s">
        <v>7975</v>
      </c>
      <c r="F189" s="136" t="s">
        <v>7976</v>
      </c>
      <c r="G189" s="137" t="s">
        <v>282</v>
      </c>
      <c r="H189" s="138">
        <v>1</v>
      </c>
      <c r="I189" s="139"/>
      <c r="J189" s="140">
        <f>ROUND(I189*H189,2)</f>
        <v>0</v>
      </c>
      <c r="K189" s="136" t="s">
        <v>29</v>
      </c>
      <c r="L189" s="34"/>
      <c r="M189" s="141" t="s">
        <v>29</v>
      </c>
      <c r="N189" s="142" t="s">
        <v>46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251</v>
      </c>
      <c r="AT189" s="145" t="s">
        <v>246</v>
      </c>
      <c r="AU189" s="145" t="s">
        <v>21</v>
      </c>
      <c r="AY189" s="18" t="s">
        <v>244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83</v>
      </c>
      <c r="BK189" s="146">
        <f>ROUND(I189*H189,2)</f>
        <v>0</v>
      </c>
      <c r="BL189" s="18" t="s">
        <v>251</v>
      </c>
      <c r="BM189" s="145" t="s">
        <v>7977</v>
      </c>
    </row>
    <row r="190" spans="2:65" s="1" customFormat="1">
      <c r="B190" s="34"/>
      <c r="D190" s="147" t="s">
        <v>253</v>
      </c>
      <c r="F190" s="148" t="s">
        <v>7976</v>
      </c>
      <c r="I190" s="149"/>
      <c r="L190" s="34"/>
      <c r="M190" s="150"/>
      <c r="T190" s="55"/>
      <c r="AT190" s="18" t="s">
        <v>253</v>
      </c>
      <c r="AU190" s="18" t="s">
        <v>21</v>
      </c>
    </row>
    <row r="191" spans="2:65" s="1" customFormat="1" ht="16.5" customHeight="1">
      <c r="B191" s="34"/>
      <c r="C191" s="134" t="s">
        <v>504</v>
      </c>
      <c r="D191" s="134" t="s">
        <v>246</v>
      </c>
      <c r="E191" s="135" t="s">
        <v>7978</v>
      </c>
      <c r="F191" s="136" t="s">
        <v>7979</v>
      </c>
      <c r="G191" s="137" t="s">
        <v>282</v>
      </c>
      <c r="H191" s="138">
        <v>1</v>
      </c>
      <c r="I191" s="139"/>
      <c r="J191" s="140">
        <f>ROUND(I191*H191,2)</f>
        <v>0</v>
      </c>
      <c r="K191" s="136" t="s">
        <v>29</v>
      </c>
      <c r="L191" s="34"/>
      <c r="M191" s="141" t="s">
        <v>29</v>
      </c>
      <c r="N191" s="142" t="s">
        <v>46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251</v>
      </c>
      <c r="AT191" s="145" t="s">
        <v>246</v>
      </c>
      <c r="AU191" s="145" t="s">
        <v>21</v>
      </c>
      <c r="AY191" s="18" t="s">
        <v>244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83</v>
      </c>
      <c r="BK191" s="146">
        <f>ROUND(I191*H191,2)</f>
        <v>0</v>
      </c>
      <c r="BL191" s="18" t="s">
        <v>251</v>
      </c>
      <c r="BM191" s="145" t="s">
        <v>7980</v>
      </c>
    </row>
    <row r="192" spans="2:65" s="1" customFormat="1">
      <c r="B192" s="34"/>
      <c r="D192" s="147" t="s">
        <v>253</v>
      </c>
      <c r="F192" s="148" t="s">
        <v>7981</v>
      </c>
      <c r="I192" s="149"/>
      <c r="L192" s="34"/>
      <c r="M192" s="150"/>
      <c r="T192" s="55"/>
      <c r="AT192" s="18" t="s">
        <v>253</v>
      </c>
      <c r="AU192" s="18" t="s">
        <v>21</v>
      </c>
    </row>
    <row r="193" spans="2:65" s="1" customFormat="1" ht="19.5">
      <c r="B193" s="34"/>
      <c r="D193" s="147" t="s">
        <v>284</v>
      </c>
      <c r="F193" s="167" t="s">
        <v>7982</v>
      </c>
      <c r="I193" s="149"/>
      <c r="L193" s="34"/>
      <c r="M193" s="150"/>
      <c r="T193" s="55"/>
      <c r="AT193" s="18" t="s">
        <v>284</v>
      </c>
      <c r="AU193" s="18" t="s">
        <v>21</v>
      </c>
    </row>
    <row r="194" spans="2:65" s="1" customFormat="1" ht="16.5" customHeight="1">
      <c r="B194" s="34"/>
      <c r="C194" s="134" t="s">
        <v>476</v>
      </c>
      <c r="D194" s="134" t="s">
        <v>246</v>
      </c>
      <c r="E194" s="135" t="s">
        <v>7983</v>
      </c>
      <c r="F194" s="136" t="s">
        <v>7984</v>
      </c>
      <c r="G194" s="137" t="s">
        <v>282</v>
      </c>
      <c r="H194" s="138">
        <v>1</v>
      </c>
      <c r="I194" s="139"/>
      <c r="J194" s="140">
        <f>ROUND(I194*H194,2)</f>
        <v>0</v>
      </c>
      <c r="K194" s="136" t="s">
        <v>29</v>
      </c>
      <c r="L194" s="34"/>
      <c r="M194" s="141" t="s">
        <v>29</v>
      </c>
      <c r="N194" s="142" t="s">
        <v>46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251</v>
      </c>
      <c r="AT194" s="145" t="s">
        <v>246</v>
      </c>
      <c r="AU194" s="145" t="s">
        <v>21</v>
      </c>
      <c r="AY194" s="18" t="s">
        <v>244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83</v>
      </c>
      <c r="BK194" s="146">
        <f>ROUND(I194*H194,2)</f>
        <v>0</v>
      </c>
      <c r="BL194" s="18" t="s">
        <v>251</v>
      </c>
      <c r="BM194" s="145" t="s">
        <v>7985</v>
      </c>
    </row>
    <row r="195" spans="2:65" s="1" customFormat="1">
      <c r="B195" s="34"/>
      <c r="D195" s="147" t="s">
        <v>253</v>
      </c>
      <c r="F195" s="148" t="s">
        <v>7984</v>
      </c>
      <c r="I195" s="149"/>
      <c r="L195" s="34"/>
      <c r="M195" s="150"/>
      <c r="T195" s="55"/>
      <c r="AT195" s="18" t="s">
        <v>253</v>
      </c>
      <c r="AU195" s="18" t="s">
        <v>21</v>
      </c>
    </row>
    <row r="196" spans="2:65" s="1" customFormat="1" ht="39">
      <c r="B196" s="34"/>
      <c r="D196" s="147" t="s">
        <v>284</v>
      </c>
      <c r="F196" s="167" t="s">
        <v>7986</v>
      </c>
      <c r="I196" s="149"/>
      <c r="L196" s="34"/>
      <c r="M196" s="150"/>
      <c r="T196" s="55"/>
      <c r="AT196" s="18" t="s">
        <v>284</v>
      </c>
      <c r="AU196" s="18" t="s">
        <v>21</v>
      </c>
    </row>
    <row r="197" spans="2:65" s="1" customFormat="1" ht="16.5" customHeight="1">
      <c r="B197" s="34"/>
      <c r="C197" s="134" t="s">
        <v>518</v>
      </c>
      <c r="D197" s="134" t="s">
        <v>246</v>
      </c>
      <c r="E197" s="135" t="s">
        <v>7987</v>
      </c>
      <c r="F197" s="136" t="s">
        <v>7988</v>
      </c>
      <c r="G197" s="137" t="s">
        <v>282</v>
      </c>
      <c r="H197" s="138">
        <v>1</v>
      </c>
      <c r="I197" s="139"/>
      <c r="J197" s="140">
        <f>ROUND(I197*H197,2)</f>
        <v>0</v>
      </c>
      <c r="K197" s="136" t="s">
        <v>29</v>
      </c>
      <c r="L197" s="34"/>
      <c r="M197" s="141" t="s">
        <v>29</v>
      </c>
      <c r="N197" s="142" t="s">
        <v>46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251</v>
      </c>
      <c r="AT197" s="145" t="s">
        <v>246</v>
      </c>
      <c r="AU197" s="145" t="s">
        <v>21</v>
      </c>
      <c r="AY197" s="18" t="s">
        <v>244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83</v>
      </c>
      <c r="BK197" s="146">
        <f>ROUND(I197*H197,2)</f>
        <v>0</v>
      </c>
      <c r="BL197" s="18" t="s">
        <v>251</v>
      </c>
      <c r="BM197" s="145" t="s">
        <v>7989</v>
      </c>
    </row>
    <row r="198" spans="2:65" s="1" customFormat="1">
      <c r="B198" s="34"/>
      <c r="D198" s="147" t="s">
        <v>253</v>
      </c>
      <c r="F198" s="148" t="s">
        <v>7988</v>
      </c>
      <c r="I198" s="149"/>
      <c r="L198" s="34"/>
      <c r="M198" s="150"/>
      <c r="T198" s="55"/>
      <c r="AT198" s="18" t="s">
        <v>253</v>
      </c>
      <c r="AU198" s="18" t="s">
        <v>21</v>
      </c>
    </row>
    <row r="199" spans="2:65" s="1" customFormat="1" ht="19.5">
      <c r="B199" s="34"/>
      <c r="D199" s="147" t="s">
        <v>284</v>
      </c>
      <c r="F199" s="167" t="s">
        <v>7990</v>
      </c>
      <c r="I199" s="149"/>
      <c r="L199" s="34"/>
      <c r="M199" s="185"/>
      <c r="N199" s="186"/>
      <c r="O199" s="186"/>
      <c r="P199" s="186"/>
      <c r="Q199" s="186"/>
      <c r="R199" s="186"/>
      <c r="S199" s="186"/>
      <c r="T199" s="187"/>
      <c r="AT199" s="18" t="s">
        <v>284</v>
      </c>
      <c r="AU199" s="18" t="s">
        <v>21</v>
      </c>
    </row>
    <row r="200" spans="2:65" s="1" customFormat="1" ht="6.95" customHeight="1">
      <c r="B200" s="43"/>
      <c r="C200" s="44"/>
      <c r="D200" s="44"/>
      <c r="E200" s="44"/>
      <c r="F200" s="44"/>
      <c r="G200" s="44"/>
      <c r="H200" s="44"/>
      <c r="I200" s="44"/>
      <c r="J200" s="44"/>
      <c r="K200" s="44"/>
      <c r="L200" s="34"/>
    </row>
  </sheetData>
  <sheetProtection algorithmName="SHA-512" hashValue="mftLUFxZ4NDkjAwSFgcB/2ERtr/wleBuCYORvK6bjvPqdGzBl4ZdBBMW2q6oOj8B3wHrgdL3sGA3pr7DN0ntgQ==" saltValue="+zsWzwmM6hyxGukUznvRcGOiHmySxHdE1RzPHKq1LwcMsQ3LlB92MtSCKbyvxSiBJ2vBNJCVOhecHfq7bGPPnA==" spinCount="100000" sheet="1" objects="1" scenarios="1" formatColumns="0" formatRows="0" autoFilter="0"/>
  <autoFilter ref="C85:K199" xr:uid="{00000000-0009-0000-0000-00002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16" r:id="rId1" xr:uid="{00000000-0004-0000-2600-000000000000}"/>
    <hyperlink ref="F119" r:id="rId2" xr:uid="{00000000-0004-0000-2600-000001000000}"/>
    <hyperlink ref="F150" r:id="rId3" xr:uid="{00000000-0004-0000-26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H80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7991</v>
      </c>
      <c r="H4" s="21"/>
    </row>
    <row r="5" spans="2:8" ht="12" customHeight="1">
      <c r="B5" s="21"/>
      <c r="C5" s="25" t="s">
        <v>13</v>
      </c>
      <c r="D5" s="331" t="s">
        <v>14</v>
      </c>
      <c r="E5" s="323"/>
      <c r="F5" s="323"/>
      <c r="H5" s="21"/>
    </row>
    <row r="6" spans="2:8" ht="36.950000000000003" customHeight="1">
      <c r="B6" s="21"/>
      <c r="C6" s="27" t="s">
        <v>16</v>
      </c>
      <c r="D6" s="328" t="s">
        <v>17</v>
      </c>
      <c r="E6" s="323"/>
      <c r="F6" s="323"/>
      <c r="H6" s="21"/>
    </row>
    <row r="7" spans="2:8" ht="16.5" customHeight="1">
      <c r="B7" s="21"/>
      <c r="C7" s="28" t="s">
        <v>24</v>
      </c>
      <c r="D7" s="51">
        <f>'Rekapitulace stavby'!AN8</f>
        <v>45897</v>
      </c>
      <c r="H7" s="21"/>
    </row>
    <row r="8" spans="2:8" s="1" customFormat="1" ht="10.9" customHeight="1">
      <c r="B8" s="34"/>
      <c r="H8" s="34"/>
    </row>
    <row r="9" spans="2:8" s="10" customFormat="1" ht="29.25" customHeight="1">
      <c r="B9" s="114"/>
      <c r="C9" s="115" t="s">
        <v>56</v>
      </c>
      <c r="D9" s="116" t="s">
        <v>57</v>
      </c>
      <c r="E9" s="116" t="s">
        <v>231</v>
      </c>
      <c r="F9" s="117" t="s">
        <v>7992</v>
      </c>
      <c r="H9" s="114"/>
    </row>
    <row r="10" spans="2:8" s="1" customFormat="1" ht="26.45" customHeight="1">
      <c r="B10" s="34"/>
      <c r="C10" s="200" t="s">
        <v>80</v>
      </c>
      <c r="D10" s="200" t="s">
        <v>81</v>
      </c>
      <c r="H10" s="34"/>
    </row>
    <row r="11" spans="2:8" s="1" customFormat="1" ht="16.899999999999999" customHeight="1">
      <c r="B11" s="34"/>
      <c r="C11" s="201" t="s">
        <v>208</v>
      </c>
      <c r="D11" s="202" t="s">
        <v>29</v>
      </c>
      <c r="E11" s="203" t="s">
        <v>29</v>
      </c>
      <c r="F11" s="204">
        <v>48165.1</v>
      </c>
      <c r="H11" s="34"/>
    </row>
    <row r="12" spans="2:8" s="1" customFormat="1" ht="16.899999999999999" customHeight="1">
      <c r="B12" s="34"/>
      <c r="C12" s="205" t="s">
        <v>29</v>
      </c>
      <c r="D12" s="205" t="s">
        <v>332</v>
      </c>
      <c r="E12" s="18" t="s">
        <v>29</v>
      </c>
      <c r="F12" s="206">
        <v>7290</v>
      </c>
      <c r="H12" s="34"/>
    </row>
    <row r="13" spans="2:8" s="1" customFormat="1" ht="16.899999999999999" customHeight="1">
      <c r="B13" s="34"/>
      <c r="C13" s="205" t="s">
        <v>29</v>
      </c>
      <c r="D13" s="205" t="s">
        <v>333</v>
      </c>
      <c r="E13" s="18" t="s">
        <v>29</v>
      </c>
      <c r="F13" s="206">
        <v>3824.1</v>
      </c>
      <c r="H13" s="34"/>
    </row>
    <row r="14" spans="2:8" s="1" customFormat="1" ht="16.899999999999999" customHeight="1">
      <c r="B14" s="34"/>
      <c r="C14" s="205" t="s">
        <v>29</v>
      </c>
      <c r="D14" s="205" t="s">
        <v>334</v>
      </c>
      <c r="E14" s="18" t="s">
        <v>29</v>
      </c>
      <c r="F14" s="206">
        <v>8000</v>
      </c>
      <c r="H14" s="34"/>
    </row>
    <row r="15" spans="2:8" s="1" customFormat="1" ht="16.899999999999999" customHeight="1">
      <c r="B15" s="34"/>
      <c r="C15" s="205" t="s">
        <v>29</v>
      </c>
      <c r="D15" s="205" t="s">
        <v>335</v>
      </c>
      <c r="E15" s="18" t="s">
        <v>29</v>
      </c>
      <c r="F15" s="206">
        <v>29051</v>
      </c>
      <c r="H15" s="34"/>
    </row>
    <row r="16" spans="2:8" s="1" customFormat="1" ht="16.899999999999999" customHeight="1">
      <c r="B16" s="34"/>
      <c r="C16" s="205" t="s">
        <v>208</v>
      </c>
      <c r="D16" s="205" t="s">
        <v>321</v>
      </c>
      <c r="E16" s="18" t="s">
        <v>29</v>
      </c>
      <c r="F16" s="206">
        <v>48165.1</v>
      </c>
      <c r="H16" s="34"/>
    </row>
    <row r="17" spans="2:8" s="1" customFormat="1" ht="16.899999999999999" customHeight="1">
      <c r="B17" s="34"/>
      <c r="C17" s="207" t="s">
        <v>7993</v>
      </c>
      <c r="H17" s="34"/>
    </row>
    <row r="18" spans="2:8" s="1" customFormat="1" ht="16.899999999999999" customHeight="1">
      <c r="B18" s="34"/>
      <c r="C18" s="205" t="s">
        <v>325</v>
      </c>
      <c r="D18" s="205" t="s">
        <v>326</v>
      </c>
      <c r="E18" s="18" t="s">
        <v>274</v>
      </c>
      <c r="F18" s="206">
        <v>53965.1</v>
      </c>
      <c r="H18" s="34"/>
    </row>
    <row r="19" spans="2:8" s="1" customFormat="1" ht="16.899999999999999" customHeight="1">
      <c r="B19" s="34"/>
      <c r="C19" s="205" t="s">
        <v>347</v>
      </c>
      <c r="D19" s="205" t="s">
        <v>348</v>
      </c>
      <c r="E19" s="18" t="s">
        <v>274</v>
      </c>
      <c r="F19" s="206">
        <v>90422.1</v>
      </c>
      <c r="H19" s="34"/>
    </row>
    <row r="20" spans="2:8" s="1" customFormat="1" ht="16.899999999999999" customHeight="1">
      <c r="B20" s="34"/>
      <c r="C20" s="201" t="s">
        <v>7994</v>
      </c>
      <c r="D20" s="202" t="s">
        <v>29</v>
      </c>
      <c r="E20" s="203" t="s">
        <v>29</v>
      </c>
      <c r="F20" s="204">
        <v>8937.6</v>
      </c>
      <c r="H20" s="34"/>
    </row>
    <row r="21" spans="2:8" s="1" customFormat="1" ht="16.899999999999999" customHeight="1">
      <c r="B21" s="34"/>
      <c r="C21" s="201" t="s">
        <v>203</v>
      </c>
      <c r="D21" s="202" t="s">
        <v>29</v>
      </c>
      <c r="E21" s="203" t="s">
        <v>29</v>
      </c>
      <c r="F21" s="204">
        <v>42257</v>
      </c>
      <c r="H21" s="34"/>
    </row>
    <row r="22" spans="2:8" s="1" customFormat="1" ht="16.899999999999999" customHeight="1">
      <c r="B22" s="34"/>
      <c r="C22" s="207" t="s">
        <v>7993</v>
      </c>
      <c r="H22" s="34"/>
    </row>
    <row r="23" spans="2:8" s="1" customFormat="1" ht="16.899999999999999" customHeight="1">
      <c r="B23" s="34"/>
      <c r="C23" s="205" t="s">
        <v>325</v>
      </c>
      <c r="D23" s="205" t="s">
        <v>326</v>
      </c>
      <c r="E23" s="18" t="s">
        <v>274</v>
      </c>
      <c r="F23" s="206">
        <v>53965.1</v>
      </c>
      <c r="H23" s="34"/>
    </row>
    <row r="24" spans="2:8" s="1" customFormat="1" ht="16.899999999999999" customHeight="1">
      <c r="B24" s="34"/>
      <c r="C24" s="205" t="s">
        <v>347</v>
      </c>
      <c r="D24" s="205" t="s">
        <v>348</v>
      </c>
      <c r="E24" s="18" t="s">
        <v>274</v>
      </c>
      <c r="F24" s="206">
        <v>90422.1</v>
      </c>
      <c r="H24" s="34"/>
    </row>
    <row r="25" spans="2:8" s="1" customFormat="1" ht="16.899999999999999" customHeight="1">
      <c r="B25" s="34"/>
      <c r="C25" s="201" t="s">
        <v>205</v>
      </c>
      <c r="D25" s="202" t="s">
        <v>29</v>
      </c>
      <c r="E25" s="203" t="s">
        <v>29</v>
      </c>
      <c r="F25" s="204">
        <v>8031.2</v>
      </c>
      <c r="H25" s="34"/>
    </row>
    <row r="26" spans="2:8" s="1" customFormat="1" ht="16.899999999999999" customHeight="1">
      <c r="B26" s="34"/>
      <c r="C26" s="205" t="s">
        <v>29</v>
      </c>
      <c r="D26" s="205" t="s">
        <v>322</v>
      </c>
      <c r="E26" s="18" t="s">
        <v>29</v>
      </c>
      <c r="F26" s="206">
        <v>3320</v>
      </c>
      <c r="H26" s="34"/>
    </row>
    <row r="27" spans="2:8" s="1" customFormat="1" ht="16.899999999999999" customHeight="1">
      <c r="B27" s="34"/>
      <c r="C27" s="205" t="s">
        <v>29</v>
      </c>
      <c r="D27" s="205" t="s">
        <v>323</v>
      </c>
      <c r="E27" s="18" t="s">
        <v>29</v>
      </c>
      <c r="F27" s="206">
        <v>4711.2</v>
      </c>
      <c r="H27" s="34"/>
    </row>
    <row r="28" spans="2:8" s="1" customFormat="1" ht="16.899999999999999" customHeight="1">
      <c r="B28" s="34"/>
      <c r="C28" s="205" t="s">
        <v>205</v>
      </c>
      <c r="D28" s="205" t="s">
        <v>321</v>
      </c>
      <c r="E28" s="18" t="s">
        <v>29</v>
      </c>
      <c r="F28" s="206">
        <v>8031.2</v>
      </c>
      <c r="H28" s="34"/>
    </row>
    <row r="29" spans="2:8" s="1" customFormat="1" ht="16.899999999999999" customHeight="1">
      <c r="B29" s="34"/>
      <c r="C29" s="207" t="s">
        <v>7993</v>
      </c>
      <c r="H29" s="34"/>
    </row>
    <row r="30" spans="2:8" s="1" customFormat="1" ht="16.899999999999999" customHeight="1">
      <c r="B30" s="34"/>
      <c r="C30" s="205" t="s">
        <v>315</v>
      </c>
      <c r="D30" s="205" t="s">
        <v>316</v>
      </c>
      <c r="E30" s="18" t="s">
        <v>274</v>
      </c>
      <c r="F30" s="206">
        <v>20289.8</v>
      </c>
      <c r="H30" s="34"/>
    </row>
    <row r="31" spans="2:8" s="1" customFormat="1" ht="16.899999999999999" customHeight="1">
      <c r="B31" s="34"/>
      <c r="C31" s="205" t="s">
        <v>341</v>
      </c>
      <c r="D31" s="205" t="s">
        <v>342</v>
      </c>
      <c r="E31" s="18" t="s">
        <v>274</v>
      </c>
      <c r="F31" s="206">
        <v>8031.2</v>
      </c>
      <c r="H31" s="34"/>
    </row>
    <row r="32" spans="2:8" s="1" customFormat="1" ht="26.45" customHeight="1">
      <c r="B32" s="34"/>
      <c r="C32" s="200" t="s">
        <v>85</v>
      </c>
      <c r="D32" s="200" t="s">
        <v>86</v>
      </c>
      <c r="H32" s="34"/>
    </row>
    <row r="33" spans="2:8" s="1" customFormat="1" ht="16.899999999999999" customHeight="1">
      <c r="B33" s="34"/>
      <c r="C33" s="201" t="s">
        <v>819</v>
      </c>
      <c r="D33" s="202" t="s">
        <v>29</v>
      </c>
      <c r="E33" s="203" t="s">
        <v>29</v>
      </c>
      <c r="F33" s="204">
        <v>15012.9</v>
      </c>
      <c r="H33" s="34"/>
    </row>
    <row r="34" spans="2:8" s="1" customFormat="1" ht="16.899999999999999" customHeight="1">
      <c r="B34" s="34"/>
      <c r="C34" s="205" t="s">
        <v>29</v>
      </c>
      <c r="D34" s="205" t="s">
        <v>861</v>
      </c>
      <c r="E34" s="18" t="s">
        <v>29</v>
      </c>
      <c r="F34" s="206">
        <v>285</v>
      </c>
      <c r="H34" s="34"/>
    </row>
    <row r="35" spans="2:8" s="1" customFormat="1" ht="16.899999999999999" customHeight="1">
      <c r="B35" s="34"/>
      <c r="C35" s="205" t="s">
        <v>29</v>
      </c>
      <c r="D35" s="205" t="s">
        <v>862</v>
      </c>
      <c r="E35" s="18" t="s">
        <v>29</v>
      </c>
      <c r="F35" s="206">
        <v>2125</v>
      </c>
      <c r="H35" s="34"/>
    </row>
    <row r="36" spans="2:8" s="1" customFormat="1" ht="16.899999999999999" customHeight="1">
      <c r="B36" s="34"/>
      <c r="C36" s="205" t="s">
        <v>29</v>
      </c>
      <c r="D36" s="205" t="s">
        <v>863</v>
      </c>
      <c r="E36" s="18" t="s">
        <v>29</v>
      </c>
      <c r="F36" s="206">
        <v>84.6</v>
      </c>
      <c r="H36" s="34"/>
    </row>
    <row r="37" spans="2:8" s="1" customFormat="1" ht="16.899999999999999" customHeight="1">
      <c r="B37" s="34"/>
      <c r="C37" s="205" t="s">
        <v>29</v>
      </c>
      <c r="D37" s="205" t="s">
        <v>864</v>
      </c>
      <c r="E37" s="18" t="s">
        <v>29</v>
      </c>
      <c r="F37" s="206">
        <v>1401.3</v>
      </c>
      <c r="H37" s="34"/>
    </row>
    <row r="38" spans="2:8" s="1" customFormat="1" ht="16.899999999999999" customHeight="1">
      <c r="B38" s="34"/>
      <c r="C38" s="205" t="s">
        <v>29</v>
      </c>
      <c r="D38" s="205" t="s">
        <v>865</v>
      </c>
      <c r="E38" s="18" t="s">
        <v>29</v>
      </c>
      <c r="F38" s="206">
        <v>2176</v>
      </c>
      <c r="H38" s="34"/>
    </row>
    <row r="39" spans="2:8" s="1" customFormat="1" ht="16.899999999999999" customHeight="1">
      <c r="B39" s="34"/>
      <c r="C39" s="205" t="s">
        <v>29</v>
      </c>
      <c r="D39" s="205" t="s">
        <v>866</v>
      </c>
      <c r="E39" s="18" t="s">
        <v>29</v>
      </c>
      <c r="F39" s="206">
        <v>63</v>
      </c>
      <c r="H39" s="34"/>
    </row>
    <row r="40" spans="2:8" s="1" customFormat="1" ht="16.899999999999999" customHeight="1">
      <c r="B40" s="34"/>
      <c r="C40" s="205" t="s">
        <v>29</v>
      </c>
      <c r="D40" s="205" t="s">
        <v>867</v>
      </c>
      <c r="E40" s="18" t="s">
        <v>29</v>
      </c>
      <c r="F40" s="206">
        <v>8878</v>
      </c>
      <c r="H40" s="34"/>
    </row>
    <row r="41" spans="2:8" s="1" customFormat="1" ht="16.899999999999999" customHeight="1">
      <c r="B41" s="34"/>
      <c r="C41" s="205" t="s">
        <v>819</v>
      </c>
      <c r="D41" s="205" t="s">
        <v>321</v>
      </c>
      <c r="E41" s="18" t="s">
        <v>29</v>
      </c>
      <c r="F41" s="206">
        <v>15012.9</v>
      </c>
      <c r="H41" s="34"/>
    </row>
    <row r="42" spans="2:8" s="1" customFormat="1" ht="16.899999999999999" customHeight="1">
      <c r="B42" s="34"/>
      <c r="C42" s="207" t="s">
        <v>7993</v>
      </c>
      <c r="H42" s="34"/>
    </row>
    <row r="43" spans="2:8" s="1" customFormat="1" ht="16.899999999999999" customHeight="1">
      <c r="B43" s="34"/>
      <c r="C43" s="205" t="s">
        <v>325</v>
      </c>
      <c r="D43" s="205" t="s">
        <v>326</v>
      </c>
      <c r="E43" s="18" t="s">
        <v>274</v>
      </c>
      <c r="F43" s="206">
        <v>17422.900000000001</v>
      </c>
      <c r="H43" s="34"/>
    </row>
    <row r="44" spans="2:8" s="1" customFormat="1" ht="16.899999999999999" customHeight="1">
      <c r="B44" s="34"/>
      <c r="C44" s="205" t="s">
        <v>347</v>
      </c>
      <c r="D44" s="205" t="s">
        <v>348</v>
      </c>
      <c r="E44" s="18" t="s">
        <v>274</v>
      </c>
      <c r="F44" s="206">
        <v>32498.5</v>
      </c>
      <c r="H44" s="34"/>
    </row>
    <row r="45" spans="2:8" s="1" customFormat="1" ht="16.899999999999999" customHeight="1">
      <c r="B45" s="34"/>
      <c r="C45" s="201" t="s">
        <v>823</v>
      </c>
      <c r="D45" s="202" t="s">
        <v>29</v>
      </c>
      <c r="E45" s="203" t="s">
        <v>29</v>
      </c>
      <c r="F45" s="204">
        <v>1757.6</v>
      </c>
      <c r="H45" s="34"/>
    </row>
    <row r="46" spans="2:8" s="1" customFormat="1" ht="16.899999999999999" customHeight="1">
      <c r="B46" s="34"/>
      <c r="C46" s="205" t="s">
        <v>29</v>
      </c>
      <c r="D46" s="205" t="s">
        <v>857</v>
      </c>
      <c r="E46" s="18" t="s">
        <v>29</v>
      </c>
      <c r="F46" s="206">
        <v>1687.35</v>
      </c>
      <c r="H46" s="34"/>
    </row>
    <row r="47" spans="2:8" s="1" customFormat="1" ht="16.899999999999999" customHeight="1">
      <c r="B47" s="34"/>
      <c r="C47" s="205" t="s">
        <v>29</v>
      </c>
      <c r="D47" s="205" t="s">
        <v>858</v>
      </c>
      <c r="E47" s="18" t="s">
        <v>29</v>
      </c>
      <c r="F47" s="206">
        <v>70.25</v>
      </c>
      <c r="H47" s="34"/>
    </row>
    <row r="48" spans="2:8" s="1" customFormat="1" ht="16.899999999999999" customHeight="1">
      <c r="B48" s="34"/>
      <c r="C48" s="205" t="s">
        <v>823</v>
      </c>
      <c r="D48" s="205" t="s">
        <v>321</v>
      </c>
      <c r="E48" s="18" t="s">
        <v>29</v>
      </c>
      <c r="F48" s="206">
        <v>1757.6</v>
      </c>
      <c r="H48" s="34"/>
    </row>
    <row r="49" spans="2:8" s="1" customFormat="1" ht="16.899999999999999" customHeight="1">
      <c r="B49" s="34"/>
      <c r="C49" s="207" t="s">
        <v>7993</v>
      </c>
      <c r="H49" s="34"/>
    </row>
    <row r="50" spans="2:8" s="1" customFormat="1" ht="16.899999999999999" customHeight="1">
      <c r="B50" s="34"/>
      <c r="C50" s="205" t="s">
        <v>315</v>
      </c>
      <c r="D50" s="205" t="s">
        <v>316</v>
      </c>
      <c r="E50" s="18" t="s">
        <v>274</v>
      </c>
      <c r="F50" s="206">
        <v>5020.3999999999996</v>
      </c>
      <c r="H50" s="34"/>
    </row>
    <row r="51" spans="2:8" s="1" customFormat="1" ht="16.899999999999999" customHeight="1">
      <c r="B51" s="34"/>
      <c r="C51" s="205" t="s">
        <v>347</v>
      </c>
      <c r="D51" s="205" t="s">
        <v>348</v>
      </c>
      <c r="E51" s="18" t="s">
        <v>274</v>
      </c>
      <c r="F51" s="206">
        <v>32498.5</v>
      </c>
      <c r="H51" s="34"/>
    </row>
    <row r="52" spans="2:8" s="1" customFormat="1" ht="16.899999999999999" customHeight="1">
      <c r="B52" s="34"/>
      <c r="C52" s="201" t="s">
        <v>821</v>
      </c>
      <c r="D52" s="202" t="s">
        <v>29</v>
      </c>
      <c r="E52" s="203" t="s">
        <v>29</v>
      </c>
      <c r="F52" s="204">
        <v>2410</v>
      </c>
      <c r="H52" s="34"/>
    </row>
    <row r="53" spans="2:8" s="1" customFormat="1" ht="16.899999999999999" customHeight="1">
      <c r="B53" s="34"/>
      <c r="C53" s="205" t="s">
        <v>29</v>
      </c>
      <c r="D53" s="205" t="s">
        <v>860</v>
      </c>
      <c r="E53" s="18" t="s">
        <v>29</v>
      </c>
      <c r="F53" s="206">
        <v>2410</v>
      </c>
      <c r="H53" s="34"/>
    </row>
    <row r="54" spans="2:8" s="1" customFormat="1" ht="16.899999999999999" customHeight="1">
      <c r="B54" s="34"/>
      <c r="C54" s="205" t="s">
        <v>821</v>
      </c>
      <c r="D54" s="205" t="s">
        <v>321</v>
      </c>
      <c r="E54" s="18" t="s">
        <v>29</v>
      </c>
      <c r="F54" s="206">
        <v>2410</v>
      </c>
      <c r="H54" s="34"/>
    </row>
    <row r="55" spans="2:8" s="1" customFormat="1" ht="16.899999999999999" customHeight="1">
      <c r="B55" s="34"/>
      <c r="C55" s="207" t="s">
        <v>7993</v>
      </c>
      <c r="H55" s="34"/>
    </row>
    <row r="56" spans="2:8" s="1" customFormat="1" ht="16.899999999999999" customHeight="1">
      <c r="B56" s="34"/>
      <c r="C56" s="205" t="s">
        <v>325</v>
      </c>
      <c r="D56" s="205" t="s">
        <v>326</v>
      </c>
      <c r="E56" s="18" t="s">
        <v>274</v>
      </c>
      <c r="F56" s="206">
        <v>17422.900000000001</v>
      </c>
      <c r="H56" s="34"/>
    </row>
    <row r="57" spans="2:8" s="1" customFormat="1" ht="16.899999999999999" customHeight="1">
      <c r="B57" s="34"/>
      <c r="C57" s="205" t="s">
        <v>347</v>
      </c>
      <c r="D57" s="205" t="s">
        <v>348</v>
      </c>
      <c r="E57" s="18" t="s">
        <v>274</v>
      </c>
      <c r="F57" s="206">
        <v>32498.5</v>
      </c>
      <c r="H57" s="34"/>
    </row>
    <row r="58" spans="2:8" s="1" customFormat="1" ht="26.45" customHeight="1">
      <c r="B58" s="34"/>
      <c r="C58" s="200" t="s">
        <v>88</v>
      </c>
      <c r="D58" s="200" t="s">
        <v>89</v>
      </c>
      <c r="H58" s="34"/>
    </row>
    <row r="59" spans="2:8" s="1" customFormat="1" ht="16.899999999999999" customHeight="1">
      <c r="B59" s="34"/>
      <c r="C59" s="201" t="s">
        <v>819</v>
      </c>
      <c r="D59" s="202" t="s">
        <v>29</v>
      </c>
      <c r="E59" s="203" t="s">
        <v>29</v>
      </c>
      <c r="F59" s="204">
        <v>10096</v>
      </c>
      <c r="H59" s="34"/>
    </row>
    <row r="60" spans="2:8" s="1" customFormat="1" ht="16.899999999999999" customHeight="1">
      <c r="B60" s="34"/>
      <c r="C60" s="205" t="s">
        <v>29</v>
      </c>
      <c r="D60" s="205" t="s">
        <v>1077</v>
      </c>
      <c r="E60" s="18" t="s">
        <v>29</v>
      </c>
      <c r="F60" s="206">
        <v>426</v>
      </c>
      <c r="H60" s="34"/>
    </row>
    <row r="61" spans="2:8" s="1" customFormat="1" ht="16.899999999999999" customHeight="1">
      <c r="B61" s="34"/>
      <c r="C61" s="205" t="s">
        <v>29</v>
      </c>
      <c r="D61" s="205" t="s">
        <v>1078</v>
      </c>
      <c r="E61" s="18" t="s">
        <v>29</v>
      </c>
      <c r="F61" s="206">
        <v>1752</v>
      </c>
      <c r="H61" s="34"/>
    </row>
    <row r="62" spans="2:8" s="1" customFormat="1" ht="16.899999999999999" customHeight="1">
      <c r="B62" s="34"/>
      <c r="C62" s="205" t="s">
        <v>29</v>
      </c>
      <c r="D62" s="205" t="s">
        <v>1079</v>
      </c>
      <c r="E62" s="18" t="s">
        <v>29</v>
      </c>
      <c r="F62" s="206">
        <v>1515</v>
      </c>
      <c r="H62" s="34"/>
    </row>
    <row r="63" spans="2:8" s="1" customFormat="1" ht="16.899999999999999" customHeight="1">
      <c r="B63" s="34"/>
      <c r="C63" s="205" t="s">
        <v>29</v>
      </c>
      <c r="D63" s="205" t="s">
        <v>1080</v>
      </c>
      <c r="E63" s="18" t="s">
        <v>29</v>
      </c>
      <c r="F63" s="206">
        <v>1026</v>
      </c>
      <c r="H63" s="34"/>
    </row>
    <row r="64" spans="2:8" s="1" customFormat="1" ht="16.899999999999999" customHeight="1">
      <c r="B64" s="34"/>
      <c r="C64" s="205" t="s">
        <v>29</v>
      </c>
      <c r="D64" s="205" t="s">
        <v>1081</v>
      </c>
      <c r="E64" s="18" t="s">
        <v>29</v>
      </c>
      <c r="F64" s="206">
        <v>5377</v>
      </c>
      <c r="H64" s="34"/>
    </row>
    <row r="65" spans="2:8" s="1" customFormat="1" ht="16.899999999999999" customHeight="1">
      <c r="B65" s="34"/>
      <c r="C65" s="205" t="s">
        <v>819</v>
      </c>
      <c r="D65" s="205" t="s">
        <v>321</v>
      </c>
      <c r="E65" s="18" t="s">
        <v>29</v>
      </c>
      <c r="F65" s="206">
        <v>10096</v>
      </c>
      <c r="H65" s="34"/>
    </row>
    <row r="66" spans="2:8" s="1" customFormat="1" ht="16.899999999999999" customHeight="1">
      <c r="B66" s="34"/>
      <c r="C66" s="207" t="s">
        <v>7993</v>
      </c>
      <c r="H66" s="34"/>
    </row>
    <row r="67" spans="2:8" s="1" customFormat="1" ht="16.899999999999999" customHeight="1">
      <c r="B67" s="34"/>
      <c r="C67" s="205" t="s">
        <v>325</v>
      </c>
      <c r="D67" s="205" t="s">
        <v>326</v>
      </c>
      <c r="E67" s="18" t="s">
        <v>274</v>
      </c>
      <c r="F67" s="206">
        <v>12274</v>
      </c>
      <c r="H67" s="34"/>
    </row>
    <row r="68" spans="2:8" s="1" customFormat="1" ht="16.899999999999999" customHeight="1">
      <c r="B68" s="34"/>
      <c r="C68" s="205" t="s">
        <v>347</v>
      </c>
      <c r="D68" s="205" t="s">
        <v>348</v>
      </c>
      <c r="E68" s="18" t="s">
        <v>274</v>
      </c>
      <c r="F68" s="206">
        <v>19950.099999999999</v>
      </c>
      <c r="H68" s="34"/>
    </row>
    <row r="69" spans="2:8" s="1" customFormat="1" ht="16.899999999999999" customHeight="1">
      <c r="B69" s="34"/>
      <c r="C69" s="201" t="s">
        <v>1039</v>
      </c>
      <c r="D69" s="202" t="s">
        <v>29</v>
      </c>
      <c r="E69" s="203" t="s">
        <v>29</v>
      </c>
      <c r="F69" s="204">
        <v>8065</v>
      </c>
      <c r="H69" s="34"/>
    </row>
    <row r="70" spans="2:8" s="1" customFormat="1" ht="16.899999999999999" customHeight="1">
      <c r="B70" s="34"/>
      <c r="C70" s="205" t="s">
        <v>1039</v>
      </c>
      <c r="D70" s="205" t="s">
        <v>1091</v>
      </c>
      <c r="E70" s="18" t="s">
        <v>29</v>
      </c>
      <c r="F70" s="206">
        <v>8065</v>
      </c>
      <c r="H70" s="34"/>
    </row>
    <row r="71" spans="2:8" s="1" customFormat="1" ht="16.899999999999999" customHeight="1">
      <c r="B71" s="34"/>
      <c r="C71" s="207" t="s">
        <v>7993</v>
      </c>
      <c r="H71" s="34"/>
    </row>
    <row r="72" spans="2:8" s="1" customFormat="1" ht="16.899999999999999" customHeight="1">
      <c r="B72" s="34"/>
      <c r="C72" s="205" t="s">
        <v>392</v>
      </c>
      <c r="D72" s="205" t="s">
        <v>393</v>
      </c>
      <c r="E72" s="18" t="s">
        <v>274</v>
      </c>
      <c r="F72" s="206">
        <v>9801</v>
      </c>
      <c r="H72" s="34"/>
    </row>
    <row r="73" spans="2:8" s="1" customFormat="1" ht="16.899999999999999" customHeight="1">
      <c r="B73" s="34"/>
      <c r="C73" s="205" t="s">
        <v>347</v>
      </c>
      <c r="D73" s="205" t="s">
        <v>348</v>
      </c>
      <c r="E73" s="18" t="s">
        <v>274</v>
      </c>
      <c r="F73" s="206">
        <v>19950.099999999999</v>
      </c>
      <c r="H73" s="34"/>
    </row>
    <row r="74" spans="2:8" s="1" customFormat="1" ht="16.899999999999999" customHeight="1">
      <c r="B74" s="34"/>
      <c r="C74" s="201" t="s">
        <v>823</v>
      </c>
      <c r="D74" s="202" t="s">
        <v>29</v>
      </c>
      <c r="E74" s="203" t="s">
        <v>29</v>
      </c>
      <c r="F74" s="204">
        <v>1789.1</v>
      </c>
      <c r="H74" s="34"/>
    </row>
    <row r="75" spans="2:8" s="1" customFormat="1" ht="16.899999999999999" customHeight="1">
      <c r="B75" s="34"/>
      <c r="C75" s="205" t="s">
        <v>29</v>
      </c>
      <c r="D75" s="205" t="s">
        <v>1074</v>
      </c>
      <c r="E75" s="18" t="s">
        <v>29</v>
      </c>
      <c r="F75" s="206">
        <v>1142.0999999999999</v>
      </c>
      <c r="H75" s="34"/>
    </row>
    <row r="76" spans="2:8" s="1" customFormat="1" ht="16.899999999999999" customHeight="1">
      <c r="B76" s="34"/>
      <c r="C76" s="205" t="s">
        <v>29</v>
      </c>
      <c r="D76" s="205" t="s">
        <v>1075</v>
      </c>
      <c r="E76" s="18" t="s">
        <v>29</v>
      </c>
      <c r="F76" s="206">
        <v>647</v>
      </c>
      <c r="H76" s="34"/>
    </row>
    <row r="77" spans="2:8" s="1" customFormat="1" ht="16.899999999999999" customHeight="1">
      <c r="B77" s="34"/>
      <c r="C77" s="205" t="s">
        <v>823</v>
      </c>
      <c r="D77" s="205" t="s">
        <v>321</v>
      </c>
      <c r="E77" s="18" t="s">
        <v>29</v>
      </c>
      <c r="F77" s="206">
        <v>1789.1</v>
      </c>
      <c r="H77" s="34"/>
    </row>
    <row r="78" spans="2:8" s="1" customFormat="1" ht="16.899999999999999" customHeight="1">
      <c r="B78" s="34"/>
      <c r="C78" s="207" t="s">
        <v>7993</v>
      </c>
      <c r="H78" s="34"/>
    </row>
    <row r="79" spans="2:8" s="1" customFormat="1" ht="16.899999999999999" customHeight="1">
      <c r="B79" s="34"/>
      <c r="C79" s="205" t="s">
        <v>315</v>
      </c>
      <c r="D79" s="205" t="s">
        <v>316</v>
      </c>
      <c r="E79" s="18" t="s">
        <v>274</v>
      </c>
      <c r="F79" s="206">
        <v>3739.7</v>
      </c>
      <c r="H79" s="34"/>
    </row>
    <row r="80" spans="2:8" s="1" customFormat="1" ht="16.899999999999999" customHeight="1">
      <c r="B80" s="34"/>
      <c r="C80" s="205" t="s">
        <v>347</v>
      </c>
      <c r="D80" s="205" t="s">
        <v>348</v>
      </c>
      <c r="E80" s="18" t="s">
        <v>274</v>
      </c>
      <c r="F80" s="206">
        <v>19950.099999999999</v>
      </c>
      <c r="H80" s="34"/>
    </row>
    <row r="81" spans="2:8" s="1" customFormat="1" ht="26.45" customHeight="1">
      <c r="B81" s="34"/>
      <c r="C81" s="200" t="s">
        <v>91</v>
      </c>
      <c r="D81" s="200" t="s">
        <v>92</v>
      </c>
      <c r="H81" s="34"/>
    </row>
    <row r="82" spans="2:8" s="1" customFormat="1" ht="16.899999999999999" customHeight="1">
      <c r="B82" s="34"/>
      <c r="C82" s="201" t="s">
        <v>819</v>
      </c>
      <c r="D82" s="202" t="s">
        <v>29</v>
      </c>
      <c r="E82" s="203" t="s">
        <v>29</v>
      </c>
      <c r="F82" s="204">
        <v>10647.2</v>
      </c>
      <c r="H82" s="34"/>
    </row>
    <row r="83" spans="2:8" s="1" customFormat="1" ht="16.899999999999999" customHeight="1">
      <c r="B83" s="34"/>
      <c r="C83" s="205" t="s">
        <v>29</v>
      </c>
      <c r="D83" s="205" t="s">
        <v>1179</v>
      </c>
      <c r="E83" s="18" t="s">
        <v>29</v>
      </c>
      <c r="F83" s="206">
        <v>1538</v>
      </c>
      <c r="H83" s="34"/>
    </row>
    <row r="84" spans="2:8" s="1" customFormat="1" ht="16.899999999999999" customHeight="1">
      <c r="B84" s="34"/>
      <c r="C84" s="205" t="s">
        <v>29</v>
      </c>
      <c r="D84" s="205" t="s">
        <v>1180</v>
      </c>
      <c r="E84" s="18" t="s">
        <v>29</v>
      </c>
      <c r="F84" s="206">
        <v>1166</v>
      </c>
      <c r="H84" s="34"/>
    </row>
    <row r="85" spans="2:8" s="1" customFormat="1" ht="16.899999999999999" customHeight="1">
      <c r="B85" s="34"/>
      <c r="C85" s="205" t="s">
        <v>29</v>
      </c>
      <c r="D85" s="205" t="s">
        <v>1181</v>
      </c>
      <c r="E85" s="18" t="s">
        <v>29</v>
      </c>
      <c r="F85" s="206">
        <v>2002</v>
      </c>
      <c r="H85" s="34"/>
    </row>
    <row r="86" spans="2:8" s="1" customFormat="1" ht="16.899999999999999" customHeight="1">
      <c r="B86" s="34"/>
      <c r="C86" s="205" t="s">
        <v>29</v>
      </c>
      <c r="D86" s="205" t="s">
        <v>1182</v>
      </c>
      <c r="E86" s="18" t="s">
        <v>29</v>
      </c>
      <c r="F86" s="206">
        <v>961.2</v>
      </c>
      <c r="H86" s="34"/>
    </row>
    <row r="87" spans="2:8" s="1" customFormat="1" ht="16.899999999999999" customHeight="1">
      <c r="B87" s="34"/>
      <c r="C87" s="205" t="s">
        <v>29</v>
      </c>
      <c r="D87" s="205" t="s">
        <v>1183</v>
      </c>
      <c r="E87" s="18" t="s">
        <v>29</v>
      </c>
      <c r="F87" s="206">
        <v>4980</v>
      </c>
      <c r="H87" s="34"/>
    </row>
    <row r="88" spans="2:8" s="1" customFormat="1" ht="16.899999999999999" customHeight="1">
      <c r="B88" s="34"/>
      <c r="C88" s="205" t="s">
        <v>819</v>
      </c>
      <c r="D88" s="205" t="s">
        <v>321</v>
      </c>
      <c r="E88" s="18" t="s">
        <v>29</v>
      </c>
      <c r="F88" s="206">
        <v>10647.2</v>
      </c>
      <c r="H88" s="34"/>
    </row>
    <row r="89" spans="2:8" s="1" customFormat="1" ht="16.899999999999999" customHeight="1">
      <c r="B89" s="34"/>
      <c r="C89" s="207" t="s">
        <v>7993</v>
      </c>
      <c r="H89" s="34"/>
    </row>
    <row r="90" spans="2:8" s="1" customFormat="1" ht="16.899999999999999" customHeight="1">
      <c r="B90" s="34"/>
      <c r="C90" s="205" t="s">
        <v>325</v>
      </c>
      <c r="D90" s="205" t="s">
        <v>326</v>
      </c>
      <c r="E90" s="18" t="s">
        <v>274</v>
      </c>
      <c r="F90" s="206">
        <v>16054.2</v>
      </c>
      <c r="H90" s="34"/>
    </row>
    <row r="91" spans="2:8" s="1" customFormat="1" ht="16.899999999999999" customHeight="1">
      <c r="B91" s="34"/>
      <c r="C91" s="205" t="s">
        <v>347</v>
      </c>
      <c r="D91" s="205" t="s">
        <v>348</v>
      </c>
      <c r="E91" s="18" t="s">
        <v>274</v>
      </c>
      <c r="F91" s="206">
        <v>19667.7</v>
      </c>
      <c r="H91" s="34"/>
    </row>
    <row r="92" spans="2:8" s="1" customFormat="1" ht="16.899999999999999" customHeight="1">
      <c r="B92" s="34"/>
      <c r="C92" s="201" t="s">
        <v>1039</v>
      </c>
      <c r="D92" s="202" t="s">
        <v>29</v>
      </c>
      <c r="E92" s="203" t="s">
        <v>29</v>
      </c>
      <c r="F92" s="204">
        <v>7471</v>
      </c>
      <c r="H92" s="34"/>
    </row>
    <row r="93" spans="2:8" s="1" customFormat="1" ht="16.899999999999999" customHeight="1">
      <c r="B93" s="34"/>
      <c r="C93" s="205" t="s">
        <v>1039</v>
      </c>
      <c r="D93" s="205" t="s">
        <v>1193</v>
      </c>
      <c r="E93" s="18" t="s">
        <v>29</v>
      </c>
      <c r="F93" s="206">
        <v>7471</v>
      </c>
      <c r="H93" s="34"/>
    </row>
    <row r="94" spans="2:8" s="1" customFormat="1" ht="16.899999999999999" customHeight="1">
      <c r="B94" s="34"/>
      <c r="C94" s="207" t="s">
        <v>7993</v>
      </c>
      <c r="H94" s="34"/>
    </row>
    <row r="95" spans="2:8" s="1" customFormat="1" ht="16.899999999999999" customHeight="1">
      <c r="B95" s="34"/>
      <c r="C95" s="205" t="s">
        <v>392</v>
      </c>
      <c r="D95" s="205" t="s">
        <v>393</v>
      </c>
      <c r="E95" s="18" t="s">
        <v>274</v>
      </c>
      <c r="F95" s="206">
        <v>9155</v>
      </c>
      <c r="H95" s="34"/>
    </row>
    <row r="96" spans="2:8" s="1" customFormat="1" ht="16.899999999999999" customHeight="1">
      <c r="B96" s="34"/>
      <c r="C96" s="205" t="s">
        <v>347</v>
      </c>
      <c r="D96" s="205" t="s">
        <v>348</v>
      </c>
      <c r="E96" s="18" t="s">
        <v>274</v>
      </c>
      <c r="F96" s="206">
        <v>19667.7</v>
      </c>
      <c r="H96" s="34"/>
    </row>
    <row r="97" spans="2:8" s="1" customFormat="1" ht="26.45" customHeight="1">
      <c r="B97" s="34"/>
      <c r="C97" s="200" t="s">
        <v>94</v>
      </c>
      <c r="D97" s="200" t="s">
        <v>95</v>
      </c>
      <c r="H97" s="34"/>
    </row>
    <row r="98" spans="2:8" s="1" customFormat="1" ht="16.899999999999999" customHeight="1">
      <c r="B98" s="34"/>
      <c r="C98" s="201" t="s">
        <v>819</v>
      </c>
      <c r="D98" s="202" t="s">
        <v>29</v>
      </c>
      <c r="E98" s="203" t="s">
        <v>29</v>
      </c>
      <c r="F98" s="204">
        <v>3004.82</v>
      </c>
      <c r="H98" s="34"/>
    </row>
    <row r="99" spans="2:8" s="1" customFormat="1" ht="16.899999999999999" customHeight="1">
      <c r="B99" s="34"/>
      <c r="C99" s="205" t="s">
        <v>29</v>
      </c>
      <c r="D99" s="205" t="s">
        <v>1276</v>
      </c>
      <c r="E99" s="18" t="s">
        <v>29</v>
      </c>
      <c r="F99" s="206">
        <v>632</v>
      </c>
      <c r="H99" s="34"/>
    </row>
    <row r="100" spans="2:8" s="1" customFormat="1" ht="16.899999999999999" customHeight="1">
      <c r="B100" s="34"/>
      <c r="C100" s="205" t="s">
        <v>29</v>
      </c>
      <c r="D100" s="205" t="s">
        <v>1277</v>
      </c>
      <c r="E100" s="18" t="s">
        <v>29</v>
      </c>
      <c r="F100" s="206">
        <v>595</v>
      </c>
      <c r="H100" s="34"/>
    </row>
    <row r="101" spans="2:8" s="1" customFormat="1" ht="16.899999999999999" customHeight="1">
      <c r="B101" s="34"/>
      <c r="C101" s="205" t="s">
        <v>29</v>
      </c>
      <c r="D101" s="205" t="s">
        <v>1278</v>
      </c>
      <c r="E101" s="18" t="s">
        <v>29</v>
      </c>
      <c r="F101" s="206">
        <v>1391</v>
      </c>
      <c r="H101" s="34"/>
    </row>
    <row r="102" spans="2:8" s="1" customFormat="1" ht="16.899999999999999" customHeight="1">
      <c r="B102" s="34"/>
      <c r="C102" s="205" t="s">
        <v>29</v>
      </c>
      <c r="D102" s="205" t="s">
        <v>1279</v>
      </c>
      <c r="E102" s="18" t="s">
        <v>29</v>
      </c>
      <c r="F102" s="206">
        <v>386.82</v>
      </c>
      <c r="H102" s="34"/>
    </row>
    <row r="103" spans="2:8" s="1" customFormat="1" ht="16.899999999999999" customHeight="1">
      <c r="B103" s="34"/>
      <c r="C103" s="205" t="s">
        <v>819</v>
      </c>
      <c r="D103" s="205" t="s">
        <v>321</v>
      </c>
      <c r="E103" s="18" t="s">
        <v>29</v>
      </c>
      <c r="F103" s="206">
        <v>3004.82</v>
      </c>
      <c r="H103" s="34"/>
    </row>
    <row r="104" spans="2:8" s="1" customFormat="1" ht="16.899999999999999" customHeight="1">
      <c r="B104" s="34"/>
      <c r="C104" s="207" t="s">
        <v>7993</v>
      </c>
      <c r="H104" s="34"/>
    </row>
    <row r="105" spans="2:8" s="1" customFormat="1" ht="16.899999999999999" customHeight="1">
      <c r="B105" s="34"/>
      <c r="C105" s="205" t="s">
        <v>325</v>
      </c>
      <c r="D105" s="205" t="s">
        <v>326</v>
      </c>
      <c r="E105" s="18" t="s">
        <v>274</v>
      </c>
      <c r="F105" s="206">
        <v>3636.82</v>
      </c>
      <c r="H105" s="34"/>
    </row>
    <row r="106" spans="2:8" s="1" customFormat="1" ht="16.899999999999999" customHeight="1">
      <c r="B106" s="34"/>
      <c r="C106" s="205" t="s">
        <v>347</v>
      </c>
      <c r="D106" s="205" t="s">
        <v>348</v>
      </c>
      <c r="E106" s="18" t="s">
        <v>274</v>
      </c>
      <c r="F106" s="206">
        <v>6032.82</v>
      </c>
      <c r="H106" s="34"/>
    </row>
    <row r="107" spans="2:8" s="1" customFormat="1" ht="16.899999999999999" customHeight="1">
      <c r="B107" s="34"/>
      <c r="C107" s="201" t="s">
        <v>1250</v>
      </c>
      <c r="D107" s="202" t="s">
        <v>29</v>
      </c>
      <c r="E107" s="203" t="s">
        <v>29</v>
      </c>
      <c r="F107" s="204">
        <v>2542.5</v>
      </c>
      <c r="H107" s="34"/>
    </row>
    <row r="108" spans="2:8" s="1" customFormat="1" ht="16.899999999999999" customHeight="1">
      <c r="B108" s="34"/>
      <c r="C108" s="205" t="s">
        <v>29</v>
      </c>
      <c r="D108" s="205" t="s">
        <v>1297</v>
      </c>
      <c r="E108" s="18" t="s">
        <v>29</v>
      </c>
      <c r="F108" s="206">
        <v>456.5</v>
      </c>
      <c r="H108" s="34"/>
    </row>
    <row r="109" spans="2:8" s="1" customFormat="1" ht="16.899999999999999" customHeight="1">
      <c r="B109" s="34"/>
      <c r="C109" s="205" t="s">
        <v>29</v>
      </c>
      <c r="D109" s="205" t="s">
        <v>1298</v>
      </c>
      <c r="E109" s="18" t="s">
        <v>29</v>
      </c>
      <c r="F109" s="206">
        <v>2086</v>
      </c>
      <c r="H109" s="34"/>
    </row>
    <row r="110" spans="2:8" s="1" customFormat="1" ht="16.899999999999999" customHeight="1">
      <c r="B110" s="34"/>
      <c r="C110" s="205" t="s">
        <v>1250</v>
      </c>
      <c r="D110" s="205" t="s">
        <v>271</v>
      </c>
      <c r="E110" s="18" t="s">
        <v>29</v>
      </c>
      <c r="F110" s="206">
        <v>2542.5</v>
      </c>
      <c r="H110" s="34"/>
    </row>
    <row r="111" spans="2:8" s="1" customFormat="1" ht="16.899999999999999" customHeight="1">
      <c r="B111" s="34"/>
      <c r="C111" s="207" t="s">
        <v>7993</v>
      </c>
      <c r="H111" s="34"/>
    </row>
    <row r="112" spans="2:8" s="1" customFormat="1" ht="16.899999999999999" customHeight="1">
      <c r="B112" s="34"/>
      <c r="C112" s="205" t="s">
        <v>392</v>
      </c>
      <c r="D112" s="205" t="s">
        <v>393</v>
      </c>
      <c r="E112" s="18" t="s">
        <v>274</v>
      </c>
      <c r="F112" s="206">
        <v>2542.5</v>
      </c>
      <c r="H112" s="34"/>
    </row>
    <row r="113" spans="2:8" s="1" customFormat="1" ht="16.899999999999999" customHeight="1">
      <c r="B113" s="34"/>
      <c r="C113" s="205" t="s">
        <v>347</v>
      </c>
      <c r="D113" s="205" t="s">
        <v>348</v>
      </c>
      <c r="E113" s="18" t="s">
        <v>274</v>
      </c>
      <c r="F113" s="206">
        <v>6032.82</v>
      </c>
      <c r="H113" s="34"/>
    </row>
    <row r="114" spans="2:8" s="1" customFormat="1" ht="16.899999999999999" customHeight="1">
      <c r="B114" s="34"/>
      <c r="C114" s="201" t="s">
        <v>823</v>
      </c>
      <c r="D114" s="202" t="s">
        <v>29</v>
      </c>
      <c r="E114" s="203" t="s">
        <v>29</v>
      </c>
      <c r="F114" s="204">
        <v>485.5</v>
      </c>
      <c r="H114" s="34"/>
    </row>
    <row r="115" spans="2:8" s="1" customFormat="1" ht="16.899999999999999" customHeight="1">
      <c r="B115" s="34"/>
      <c r="C115" s="205" t="s">
        <v>29</v>
      </c>
      <c r="D115" s="205" t="s">
        <v>1272</v>
      </c>
      <c r="E115" s="18" t="s">
        <v>29</v>
      </c>
      <c r="F115" s="206">
        <v>201.75</v>
      </c>
      <c r="H115" s="34"/>
    </row>
    <row r="116" spans="2:8" s="1" customFormat="1" ht="16.899999999999999" customHeight="1">
      <c r="B116" s="34"/>
      <c r="C116" s="205" t="s">
        <v>29</v>
      </c>
      <c r="D116" s="205" t="s">
        <v>1273</v>
      </c>
      <c r="E116" s="18" t="s">
        <v>29</v>
      </c>
      <c r="F116" s="206">
        <v>283.75</v>
      </c>
      <c r="H116" s="34"/>
    </row>
    <row r="117" spans="2:8" s="1" customFormat="1" ht="16.899999999999999" customHeight="1">
      <c r="B117" s="34"/>
      <c r="C117" s="205" t="s">
        <v>823</v>
      </c>
      <c r="D117" s="205" t="s">
        <v>321</v>
      </c>
      <c r="E117" s="18" t="s">
        <v>29</v>
      </c>
      <c r="F117" s="206">
        <v>485.5</v>
      </c>
      <c r="H117" s="34"/>
    </row>
    <row r="118" spans="2:8" s="1" customFormat="1" ht="16.899999999999999" customHeight="1">
      <c r="B118" s="34"/>
      <c r="C118" s="207" t="s">
        <v>7993</v>
      </c>
      <c r="H118" s="34"/>
    </row>
    <row r="119" spans="2:8" s="1" customFormat="1" ht="16.899999999999999" customHeight="1">
      <c r="B119" s="34"/>
      <c r="C119" s="205" t="s">
        <v>315</v>
      </c>
      <c r="D119" s="205" t="s">
        <v>316</v>
      </c>
      <c r="E119" s="18" t="s">
        <v>274</v>
      </c>
      <c r="F119" s="206">
        <v>1278.0999999999999</v>
      </c>
      <c r="H119" s="34"/>
    </row>
    <row r="120" spans="2:8" s="1" customFormat="1" ht="16.899999999999999" customHeight="1">
      <c r="B120" s="34"/>
      <c r="C120" s="205" t="s">
        <v>347</v>
      </c>
      <c r="D120" s="205" t="s">
        <v>348</v>
      </c>
      <c r="E120" s="18" t="s">
        <v>274</v>
      </c>
      <c r="F120" s="206">
        <v>6032.82</v>
      </c>
      <c r="H120" s="34"/>
    </row>
    <row r="121" spans="2:8" s="1" customFormat="1" ht="26.45" customHeight="1">
      <c r="B121" s="34"/>
      <c r="C121" s="200" t="s">
        <v>97</v>
      </c>
      <c r="D121" s="200" t="s">
        <v>98</v>
      </c>
      <c r="H121" s="34"/>
    </row>
    <row r="122" spans="2:8" s="1" customFormat="1" ht="16.899999999999999" customHeight="1">
      <c r="B122" s="34"/>
      <c r="C122" s="201" t="s">
        <v>819</v>
      </c>
      <c r="D122" s="202" t="s">
        <v>29</v>
      </c>
      <c r="E122" s="203" t="s">
        <v>29</v>
      </c>
      <c r="F122" s="204">
        <v>689</v>
      </c>
      <c r="H122" s="34"/>
    </row>
    <row r="123" spans="2:8" s="1" customFormat="1" ht="16.899999999999999" customHeight="1">
      <c r="B123" s="34"/>
      <c r="C123" s="205" t="s">
        <v>29</v>
      </c>
      <c r="D123" s="205" t="s">
        <v>7995</v>
      </c>
      <c r="E123" s="18" t="s">
        <v>29</v>
      </c>
      <c r="F123" s="206">
        <v>520</v>
      </c>
      <c r="H123" s="34"/>
    </row>
    <row r="124" spans="2:8" s="1" customFormat="1" ht="16.899999999999999" customHeight="1">
      <c r="B124" s="34"/>
      <c r="C124" s="205" t="s">
        <v>29</v>
      </c>
      <c r="D124" s="205" t="s">
        <v>7996</v>
      </c>
      <c r="E124" s="18" t="s">
        <v>29</v>
      </c>
      <c r="F124" s="206">
        <v>169</v>
      </c>
      <c r="H124" s="34"/>
    </row>
    <row r="125" spans="2:8" s="1" customFormat="1" ht="16.899999999999999" customHeight="1">
      <c r="B125" s="34"/>
      <c r="C125" s="205" t="s">
        <v>819</v>
      </c>
      <c r="D125" s="205" t="s">
        <v>321</v>
      </c>
      <c r="E125" s="18" t="s">
        <v>29</v>
      </c>
      <c r="F125" s="206">
        <v>689</v>
      </c>
      <c r="H125" s="34"/>
    </row>
    <row r="126" spans="2:8" s="1" customFormat="1" ht="16.899999999999999" customHeight="1">
      <c r="B126" s="34"/>
      <c r="C126" s="201" t="s">
        <v>7997</v>
      </c>
      <c r="D126" s="202" t="s">
        <v>29</v>
      </c>
      <c r="E126" s="203" t="s">
        <v>29</v>
      </c>
      <c r="F126" s="204">
        <v>253.01499999999999</v>
      </c>
      <c r="H126" s="34"/>
    </row>
    <row r="127" spans="2:8" s="1" customFormat="1" ht="16.899999999999999" customHeight="1">
      <c r="B127" s="34"/>
      <c r="C127" s="205" t="s">
        <v>29</v>
      </c>
      <c r="D127" s="205" t="s">
        <v>7998</v>
      </c>
      <c r="E127" s="18" t="s">
        <v>29</v>
      </c>
      <c r="F127" s="206">
        <v>253.01499999999999</v>
      </c>
      <c r="H127" s="34"/>
    </row>
    <row r="128" spans="2:8" s="1" customFormat="1" ht="16.899999999999999" customHeight="1">
      <c r="B128" s="34"/>
      <c r="C128" s="205" t="s">
        <v>7997</v>
      </c>
      <c r="D128" s="205" t="s">
        <v>321</v>
      </c>
      <c r="E128" s="18" t="s">
        <v>29</v>
      </c>
      <c r="F128" s="206">
        <v>253.01499999999999</v>
      </c>
      <c r="H128" s="34"/>
    </row>
    <row r="129" spans="2:8" s="1" customFormat="1" ht="16.899999999999999" customHeight="1">
      <c r="B129" s="34"/>
      <c r="C129" s="201" t="s">
        <v>1339</v>
      </c>
      <c r="D129" s="202" t="s">
        <v>29</v>
      </c>
      <c r="E129" s="203" t="s">
        <v>29</v>
      </c>
      <c r="F129" s="204">
        <v>569.96</v>
      </c>
      <c r="H129" s="34"/>
    </row>
    <row r="130" spans="2:8" s="1" customFormat="1" ht="16.899999999999999" customHeight="1">
      <c r="B130" s="34"/>
      <c r="C130" s="205" t="s">
        <v>29</v>
      </c>
      <c r="D130" s="205" t="s">
        <v>1495</v>
      </c>
      <c r="E130" s="18" t="s">
        <v>29</v>
      </c>
      <c r="F130" s="206">
        <v>569.96</v>
      </c>
      <c r="H130" s="34"/>
    </row>
    <row r="131" spans="2:8" s="1" customFormat="1" ht="16.899999999999999" customHeight="1">
      <c r="B131" s="34"/>
      <c r="C131" s="205" t="s">
        <v>1339</v>
      </c>
      <c r="D131" s="205" t="s">
        <v>321</v>
      </c>
      <c r="E131" s="18" t="s">
        <v>29</v>
      </c>
      <c r="F131" s="206">
        <v>569.96</v>
      </c>
      <c r="H131" s="34"/>
    </row>
    <row r="132" spans="2:8" s="1" customFormat="1" ht="16.899999999999999" customHeight="1">
      <c r="B132" s="34"/>
      <c r="C132" s="207" t="s">
        <v>7993</v>
      </c>
      <c r="H132" s="34"/>
    </row>
    <row r="133" spans="2:8" s="1" customFormat="1" ht="16.899999999999999" customHeight="1">
      <c r="B133" s="34"/>
      <c r="C133" s="205" t="s">
        <v>392</v>
      </c>
      <c r="D133" s="205" t="s">
        <v>393</v>
      </c>
      <c r="E133" s="18" t="s">
        <v>274</v>
      </c>
      <c r="F133" s="206">
        <v>720.46</v>
      </c>
      <c r="H133" s="34"/>
    </row>
    <row r="134" spans="2:8" s="1" customFormat="1" ht="16.899999999999999" customHeight="1">
      <c r="B134" s="34"/>
      <c r="C134" s="205" t="s">
        <v>347</v>
      </c>
      <c r="D134" s="205" t="s">
        <v>348</v>
      </c>
      <c r="E134" s="18" t="s">
        <v>274</v>
      </c>
      <c r="F134" s="206">
        <v>1425.3309999999999</v>
      </c>
      <c r="H134" s="34"/>
    </row>
    <row r="135" spans="2:8" s="1" customFormat="1" ht="16.899999999999999" customHeight="1">
      <c r="B135" s="34"/>
      <c r="C135" s="201" t="s">
        <v>1474</v>
      </c>
      <c r="D135" s="202" t="s">
        <v>29</v>
      </c>
      <c r="E135" s="203" t="s">
        <v>29</v>
      </c>
      <c r="F135" s="204">
        <v>546.255</v>
      </c>
      <c r="H135" s="34"/>
    </row>
    <row r="136" spans="2:8" s="1" customFormat="1" ht="16.899999999999999" customHeight="1">
      <c r="B136" s="34"/>
      <c r="C136" s="205" t="s">
        <v>29</v>
      </c>
      <c r="D136" s="205" t="s">
        <v>1472</v>
      </c>
      <c r="E136" s="18" t="s">
        <v>29</v>
      </c>
      <c r="F136" s="206">
        <v>344.01</v>
      </c>
      <c r="H136" s="34"/>
    </row>
    <row r="137" spans="2:8" s="1" customFormat="1" ht="16.899999999999999" customHeight="1">
      <c r="B137" s="34"/>
      <c r="C137" s="205" t="s">
        <v>29</v>
      </c>
      <c r="D137" s="205" t="s">
        <v>1473</v>
      </c>
      <c r="E137" s="18" t="s">
        <v>29</v>
      </c>
      <c r="F137" s="206">
        <v>202.245</v>
      </c>
      <c r="H137" s="34"/>
    </row>
    <row r="138" spans="2:8" s="1" customFormat="1" ht="16.899999999999999" customHeight="1">
      <c r="B138" s="34"/>
      <c r="C138" s="205" t="s">
        <v>1474</v>
      </c>
      <c r="D138" s="205" t="s">
        <v>321</v>
      </c>
      <c r="E138" s="18" t="s">
        <v>29</v>
      </c>
      <c r="F138" s="206">
        <v>546.255</v>
      </c>
      <c r="H138" s="34"/>
    </row>
    <row r="139" spans="2:8" s="1" customFormat="1" ht="16.899999999999999" customHeight="1">
      <c r="B139" s="34"/>
      <c r="C139" s="201" t="s">
        <v>1476</v>
      </c>
      <c r="D139" s="202" t="s">
        <v>29</v>
      </c>
      <c r="E139" s="203" t="s">
        <v>29</v>
      </c>
      <c r="F139" s="204">
        <v>202.245</v>
      </c>
      <c r="H139" s="34"/>
    </row>
    <row r="140" spans="2:8" s="1" customFormat="1" ht="16.899999999999999" customHeight="1">
      <c r="B140" s="34"/>
      <c r="C140" s="205" t="s">
        <v>29</v>
      </c>
      <c r="D140" s="205" t="s">
        <v>1473</v>
      </c>
      <c r="E140" s="18" t="s">
        <v>29</v>
      </c>
      <c r="F140" s="206">
        <v>202.245</v>
      </c>
      <c r="H140" s="34"/>
    </row>
    <row r="141" spans="2:8" s="1" customFormat="1" ht="16.899999999999999" customHeight="1">
      <c r="B141" s="34"/>
      <c r="C141" s="205" t="s">
        <v>1476</v>
      </c>
      <c r="D141" s="205" t="s">
        <v>321</v>
      </c>
      <c r="E141" s="18" t="s">
        <v>29</v>
      </c>
      <c r="F141" s="206">
        <v>202.245</v>
      </c>
      <c r="H141" s="34"/>
    </row>
    <row r="142" spans="2:8" s="1" customFormat="1" ht="16.899999999999999" customHeight="1">
      <c r="B142" s="34"/>
      <c r="C142" s="201" t="s">
        <v>208</v>
      </c>
      <c r="D142" s="202" t="s">
        <v>29</v>
      </c>
      <c r="E142" s="203" t="s">
        <v>29</v>
      </c>
      <c r="F142" s="204">
        <v>855.37099999999998</v>
      </c>
      <c r="H142" s="34"/>
    </row>
    <row r="143" spans="2:8" s="1" customFormat="1" ht="16.899999999999999" customHeight="1">
      <c r="B143" s="34"/>
      <c r="C143" s="205" t="s">
        <v>29</v>
      </c>
      <c r="D143" s="205" t="s">
        <v>1491</v>
      </c>
      <c r="E143" s="18" t="s">
        <v>29</v>
      </c>
      <c r="F143" s="206">
        <v>379.97</v>
      </c>
      <c r="H143" s="34"/>
    </row>
    <row r="144" spans="2:8" s="1" customFormat="1" ht="16.899999999999999" customHeight="1">
      <c r="B144" s="34"/>
      <c r="C144" s="205" t="s">
        <v>29</v>
      </c>
      <c r="D144" s="205" t="s">
        <v>1490</v>
      </c>
      <c r="E144" s="18" t="s">
        <v>29</v>
      </c>
      <c r="F144" s="206">
        <v>404.49</v>
      </c>
      <c r="H144" s="34"/>
    </row>
    <row r="145" spans="2:8" s="1" customFormat="1" ht="16.899999999999999" customHeight="1">
      <c r="B145" s="34"/>
      <c r="C145" s="205" t="s">
        <v>29</v>
      </c>
      <c r="D145" s="205" t="s">
        <v>1492</v>
      </c>
      <c r="E145" s="18" t="s">
        <v>29</v>
      </c>
      <c r="F145" s="206">
        <v>70.911000000000001</v>
      </c>
      <c r="H145" s="34"/>
    </row>
    <row r="146" spans="2:8" s="1" customFormat="1" ht="16.899999999999999" customHeight="1">
      <c r="B146" s="34"/>
      <c r="C146" s="205" t="s">
        <v>208</v>
      </c>
      <c r="D146" s="205" t="s">
        <v>321</v>
      </c>
      <c r="E146" s="18" t="s">
        <v>29</v>
      </c>
      <c r="F146" s="206">
        <v>855.37099999999998</v>
      </c>
      <c r="H146" s="34"/>
    </row>
    <row r="147" spans="2:8" s="1" customFormat="1" ht="16.899999999999999" customHeight="1">
      <c r="B147" s="34"/>
      <c r="C147" s="207" t="s">
        <v>7993</v>
      </c>
      <c r="H147" s="34"/>
    </row>
    <row r="148" spans="2:8" s="1" customFormat="1" ht="16.899999999999999" customHeight="1">
      <c r="B148" s="34"/>
      <c r="C148" s="205" t="s">
        <v>325</v>
      </c>
      <c r="D148" s="205" t="s">
        <v>326</v>
      </c>
      <c r="E148" s="18" t="s">
        <v>274</v>
      </c>
      <c r="F148" s="206">
        <v>1259.8610000000001</v>
      </c>
      <c r="H148" s="34"/>
    </row>
    <row r="149" spans="2:8" s="1" customFormat="1" ht="16.899999999999999" customHeight="1">
      <c r="B149" s="34"/>
      <c r="C149" s="205" t="s">
        <v>347</v>
      </c>
      <c r="D149" s="205" t="s">
        <v>348</v>
      </c>
      <c r="E149" s="18" t="s">
        <v>274</v>
      </c>
      <c r="F149" s="206">
        <v>1425.3309999999999</v>
      </c>
      <c r="H149" s="34"/>
    </row>
    <row r="150" spans="2:8" s="1" customFormat="1" ht="16.899999999999999" customHeight="1">
      <c r="B150" s="34"/>
      <c r="C150" s="201" t="s">
        <v>1341</v>
      </c>
      <c r="D150" s="202" t="s">
        <v>29</v>
      </c>
      <c r="E150" s="203" t="s">
        <v>29</v>
      </c>
      <c r="F150" s="204">
        <v>145.542</v>
      </c>
      <c r="H150" s="34"/>
    </row>
    <row r="151" spans="2:8" s="1" customFormat="1" ht="16.899999999999999" customHeight="1">
      <c r="B151" s="34"/>
      <c r="C151" s="205" t="s">
        <v>29</v>
      </c>
      <c r="D151" s="205" t="s">
        <v>1486</v>
      </c>
      <c r="E151" s="18" t="s">
        <v>29</v>
      </c>
      <c r="F151" s="206">
        <v>145.542</v>
      </c>
      <c r="H151" s="34"/>
    </row>
    <row r="152" spans="2:8" s="1" customFormat="1" ht="16.899999999999999" customHeight="1">
      <c r="B152" s="34"/>
      <c r="C152" s="205" t="s">
        <v>1341</v>
      </c>
      <c r="D152" s="205" t="s">
        <v>321</v>
      </c>
      <c r="E152" s="18" t="s">
        <v>29</v>
      </c>
      <c r="F152" s="206">
        <v>145.542</v>
      </c>
      <c r="H152" s="34"/>
    </row>
    <row r="153" spans="2:8" s="1" customFormat="1" ht="16.899999999999999" customHeight="1">
      <c r="B153" s="34"/>
      <c r="C153" s="207" t="s">
        <v>7993</v>
      </c>
      <c r="H153" s="34"/>
    </row>
    <row r="154" spans="2:8" s="1" customFormat="1" ht="16.899999999999999" customHeight="1">
      <c r="B154" s="34"/>
      <c r="C154" s="205" t="s">
        <v>315</v>
      </c>
      <c r="D154" s="205" t="s">
        <v>316</v>
      </c>
      <c r="E154" s="18" t="s">
        <v>274</v>
      </c>
      <c r="F154" s="206">
        <v>372.822</v>
      </c>
      <c r="H154" s="34"/>
    </row>
    <row r="155" spans="2:8" s="1" customFormat="1" ht="16.899999999999999" customHeight="1">
      <c r="B155" s="34"/>
      <c r="C155" s="205" t="s">
        <v>341</v>
      </c>
      <c r="D155" s="205" t="s">
        <v>342</v>
      </c>
      <c r="E155" s="18" t="s">
        <v>274</v>
      </c>
      <c r="F155" s="206">
        <v>145.542</v>
      </c>
      <c r="H155" s="34"/>
    </row>
    <row r="156" spans="2:8" s="1" customFormat="1" ht="26.45" customHeight="1">
      <c r="B156" s="34"/>
      <c r="C156" s="200" t="s">
        <v>100</v>
      </c>
      <c r="D156" s="200" t="s">
        <v>101</v>
      </c>
      <c r="H156" s="34"/>
    </row>
    <row r="157" spans="2:8" s="1" customFormat="1" ht="16.899999999999999" customHeight="1">
      <c r="B157" s="34"/>
      <c r="C157" s="201" t="s">
        <v>819</v>
      </c>
      <c r="D157" s="202" t="s">
        <v>29</v>
      </c>
      <c r="E157" s="203" t="s">
        <v>29</v>
      </c>
      <c r="F157" s="204">
        <v>3755.36</v>
      </c>
      <c r="H157" s="34"/>
    </row>
    <row r="158" spans="2:8" s="1" customFormat="1" ht="16.899999999999999" customHeight="1">
      <c r="B158" s="34"/>
      <c r="C158" s="201" t="s">
        <v>1938</v>
      </c>
      <c r="D158" s="202" t="s">
        <v>29</v>
      </c>
      <c r="E158" s="203" t="s">
        <v>29</v>
      </c>
      <c r="F158" s="204">
        <v>6579.36</v>
      </c>
      <c r="H158" s="34"/>
    </row>
    <row r="159" spans="2:8" s="1" customFormat="1" ht="16.899999999999999" customHeight="1">
      <c r="B159" s="34"/>
      <c r="C159" s="205" t="s">
        <v>29</v>
      </c>
      <c r="D159" s="205" t="s">
        <v>1951</v>
      </c>
      <c r="E159" s="18" t="s">
        <v>29</v>
      </c>
      <c r="F159" s="206">
        <v>2456.9299999999998</v>
      </c>
      <c r="H159" s="34"/>
    </row>
    <row r="160" spans="2:8" s="1" customFormat="1" ht="16.899999999999999" customHeight="1">
      <c r="B160" s="34"/>
      <c r="C160" s="205" t="s">
        <v>29</v>
      </c>
      <c r="D160" s="205" t="s">
        <v>1976</v>
      </c>
      <c r="E160" s="18" t="s">
        <v>29</v>
      </c>
      <c r="F160" s="206">
        <v>1741.7</v>
      </c>
      <c r="H160" s="34"/>
    </row>
    <row r="161" spans="2:8" s="1" customFormat="1" ht="16.899999999999999" customHeight="1">
      <c r="B161" s="34"/>
      <c r="C161" s="205" t="s">
        <v>29</v>
      </c>
      <c r="D161" s="205" t="s">
        <v>1977</v>
      </c>
      <c r="E161" s="18" t="s">
        <v>29</v>
      </c>
      <c r="F161" s="206">
        <v>706.86</v>
      </c>
      <c r="H161" s="34"/>
    </row>
    <row r="162" spans="2:8" s="1" customFormat="1" ht="16.899999999999999" customHeight="1">
      <c r="B162" s="34"/>
      <c r="C162" s="205" t="s">
        <v>29</v>
      </c>
      <c r="D162" s="205" t="s">
        <v>1978</v>
      </c>
      <c r="E162" s="18" t="s">
        <v>29</v>
      </c>
      <c r="F162" s="206">
        <v>1425.89</v>
      </c>
      <c r="H162" s="34"/>
    </row>
    <row r="163" spans="2:8" s="1" customFormat="1" ht="16.899999999999999" customHeight="1">
      <c r="B163" s="34"/>
      <c r="C163" s="205" t="s">
        <v>29</v>
      </c>
      <c r="D163" s="205" t="s">
        <v>1979</v>
      </c>
      <c r="E163" s="18" t="s">
        <v>29</v>
      </c>
      <c r="F163" s="206">
        <v>247.98</v>
      </c>
      <c r="H163" s="34"/>
    </row>
    <row r="164" spans="2:8" s="1" customFormat="1" ht="16.899999999999999" customHeight="1">
      <c r="B164" s="34"/>
      <c r="C164" s="205" t="s">
        <v>1938</v>
      </c>
      <c r="D164" s="205" t="s">
        <v>321</v>
      </c>
      <c r="E164" s="18" t="s">
        <v>29</v>
      </c>
      <c r="F164" s="206">
        <v>6579.36</v>
      </c>
      <c r="H164" s="34"/>
    </row>
    <row r="165" spans="2:8" s="1" customFormat="1" ht="16.899999999999999" customHeight="1">
      <c r="B165" s="34"/>
      <c r="C165" s="207" t="s">
        <v>7993</v>
      </c>
      <c r="H165" s="34"/>
    </row>
    <row r="166" spans="2:8" s="1" customFormat="1" ht="16.899999999999999" customHeight="1">
      <c r="B166" s="34"/>
      <c r="C166" s="205" t="s">
        <v>325</v>
      </c>
      <c r="D166" s="205" t="s">
        <v>326</v>
      </c>
      <c r="E166" s="18" t="s">
        <v>274</v>
      </c>
      <c r="F166" s="206">
        <v>9283.76</v>
      </c>
      <c r="H166" s="34"/>
    </row>
    <row r="167" spans="2:8" s="1" customFormat="1" ht="16.899999999999999" customHeight="1">
      <c r="B167" s="34"/>
      <c r="C167" s="205" t="s">
        <v>347</v>
      </c>
      <c r="D167" s="205" t="s">
        <v>348</v>
      </c>
      <c r="E167" s="18" t="s">
        <v>274</v>
      </c>
      <c r="F167" s="206">
        <v>9861.59</v>
      </c>
      <c r="H167" s="34"/>
    </row>
    <row r="168" spans="2:8" s="1" customFormat="1" ht="16.899999999999999" customHeight="1">
      <c r="B168" s="34"/>
      <c r="C168" s="201" t="s">
        <v>203</v>
      </c>
      <c r="D168" s="202" t="s">
        <v>29</v>
      </c>
      <c r="E168" s="203" t="s">
        <v>29</v>
      </c>
      <c r="F168" s="204">
        <v>3282.23</v>
      </c>
      <c r="H168" s="34"/>
    </row>
    <row r="169" spans="2:8" s="1" customFormat="1" ht="16.899999999999999" customHeight="1">
      <c r="B169" s="34"/>
      <c r="C169" s="205" t="s">
        <v>29</v>
      </c>
      <c r="D169" s="205" t="s">
        <v>1984</v>
      </c>
      <c r="E169" s="18" t="s">
        <v>29</v>
      </c>
      <c r="F169" s="206">
        <v>669.73</v>
      </c>
      <c r="H169" s="34"/>
    </row>
    <row r="170" spans="2:8" s="1" customFormat="1" ht="16.899999999999999" customHeight="1">
      <c r="B170" s="34"/>
      <c r="C170" s="205" t="s">
        <v>29</v>
      </c>
      <c r="D170" s="205" t="s">
        <v>1985</v>
      </c>
      <c r="E170" s="18" t="s">
        <v>29</v>
      </c>
      <c r="F170" s="206">
        <v>2612.5</v>
      </c>
      <c r="H170" s="34"/>
    </row>
    <row r="171" spans="2:8" s="1" customFormat="1" ht="16.899999999999999" customHeight="1">
      <c r="B171" s="34"/>
      <c r="C171" s="205" t="s">
        <v>203</v>
      </c>
      <c r="D171" s="205" t="s">
        <v>321</v>
      </c>
      <c r="E171" s="18" t="s">
        <v>29</v>
      </c>
      <c r="F171" s="206">
        <v>3282.23</v>
      </c>
      <c r="H171" s="34"/>
    </row>
    <row r="172" spans="2:8" s="1" customFormat="1" ht="16.899999999999999" customHeight="1">
      <c r="B172" s="34"/>
      <c r="C172" s="207" t="s">
        <v>7993</v>
      </c>
      <c r="H172" s="34"/>
    </row>
    <row r="173" spans="2:8" s="1" customFormat="1" ht="16.899999999999999" customHeight="1">
      <c r="B173" s="34"/>
      <c r="C173" s="205" t="s">
        <v>392</v>
      </c>
      <c r="D173" s="205" t="s">
        <v>393</v>
      </c>
      <c r="E173" s="18" t="s">
        <v>274</v>
      </c>
      <c r="F173" s="206">
        <v>3282.23</v>
      </c>
      <c r="H173" s="34"/>
    </row>
    <row r="174" spans="2:8" s="1" customFormat="1" ht="16.899999999999999" customHeight="1">
      <c r="B174" s="34"/>
      <c r="C174" s="205" t="s">
        <v>347</v>
      </c>
      <c r="D174" s="205" t="s">
        <v>348</v>
      </c>
      <c r="E174" s="18" t="s">
        <v>274</v>
      </c>
      <c r="F174" s="206">
        <v>9861.59</v>
      </c>
      <c r="H174" s="34"/>
    </row>
    <row r="175" spans="2:8" s="1" customFormat="1" ht="16.899999999999999" customHeight="1">
      <c r="B175" s="34"/>
      <c r="C175" s="201" t="s">
        <v>823</v>
      </c>
      <c r="D175" s="202" t="s">
        <v>29</v>
      </c>
      <c r="E175" s="203" t="s">
        <v>29</v>
      </c>
      <c r="F175" s="204">
        <v>349.08</v>
      </c>
      <c r="H175" s="34"/>
    </row>
    <row r="176" spans="2:8" s="1" customFormat="1" ht="16.899999999999999" customHeight="1">
      <c r="B176" s="34"/>
      <c r="C176" s="205" t="s">
        <v>29</v>
      </c>
      <c r="D176" s="205" t="s">
        <v>1974</v>
      </c>
      <c r="E176" s="18" t="s">
        <v>29</v>
      </c>
      <c r="F176" s="206">
        <v>349.08</v>
      </c>
      <c r="H176" s="34"/>
    </row>
    <row r="177" spans="2:8" s="1" customFormat="1" ht="16.899999999999999" customHeight="1">
      <c r="B177" s="34"/>
      <c r="C177" s="205" t="s">
        <v>823</v>
      </c>
      <c r="D177" s="205" t="s">
        <v>321</v>
      </c>
      <c r="E177" s="18" t="s">
        <v>29</v>
      </c>
      <c r="F177" s="206">
        <v>349.08</v>
      </c>
      <c r="H177" s="34"/>
    </row>
    <row r="178" spans="2:8" s="1" customFormat="1" ht="16.899999999999999" customHeight="1">
      <c r="B178" s="34"/>
      <c r="C178" s="207" t="s">
        <v>7993</v>
      </c>
      <c r="H178" s="34"/>
    </row>
    <row r="179" spans="2:8" s="1" customFormat="1" ht="16.899999999999999" customHeight="1">
      <c r="B179" s="34"/>
      <c r="C179" s="205" t="s">
        <v>315</v>
      </c>
      <c r="D179" s="205" t="s">
        <v>316</v>
      </c>
      <c r="E179" s="18" t="s">
        <v>274</v>
      </c>
      <c r="F179" s="206">
        <v>900.56</v>
      </c>
      <c r="H179" s="34"/>
    </row>
    <row r="180" spans="2:8" s="1" customFormat="1" ht="16.899999999999999" customHeight="1">
      <c r="B180" s="34"/>
      <c r="C180" s="205" t="s">
        <v>341</v>
      </c>
      <c r="D180" s="205" t="s">
        <v>342</v>
      </c>
      <c r="E180" s="18" t="s">
        <v>274</v>
      </c>
      <c r="F180" s="206">
        <v>349.08</v>
      </c>
      <c r="H180" s="34"/>
    </row>
    <row r="181" spans="2:8" s="1" customFormat="1" ht="26.45" customHeight="1">
      <c r="B181" s="34"/>
      <c r="C181" s="200" t="s">
        <v>103</v>
      </c>
      <c r="D181" s="200" t="s">
        <v>104</v>
      </c>
      <c r="H181" s="34"/>
    </row>
    <row r="182" spans="2:8" s="1" customFormat="1" ht="16.899999999999999" customHeight="1">
      <c r="B182" s="34"/>
      <c r="C182" s="201" t="s">
        <v>819</v>
      </c>
      <c r="D182" s="202" t="s">
        <v>29</v>
      </c>
      <c r="E182" s="203" t="s">
        <v>29</v>
      </c>
      <c r="F182" s="204">
        <v>117</v>
      </c>
      <c r="H182" s="34"/>
    </row>
    <row r="183" spans="2:8" s="1" customFormat="1" ht="16.899999999999999" customHeight="1">
      <c r="B183" s="34"/>
      <c r="C183" s="205" t="s">
        <v>29</v>
      </c>
      <c r="D183" s="205" t="s">
        <v>2130</v>
      </c>
      <c r="E183" s="18" t="s">
        <v>29</v>
      </c>
      <c r="F183" s="206">
        <v>58</v>
      </c>
      <c r="H183" s="34"/>
    </row>
    <row r="184" spans="2:8" s="1" customFormat="1" ht="16.899999999999999" customHeight="1">
      <c r="B184" s="34"/>
      <c r="C184" s="205" t="s">
        <v>29</v>
      </c>
      <c r="D184" s="205" t="s">
        <v>2131</v>
      </c>
      <c r="E184" s="18" t="s">
        <v>29</v>
      </c>
      <c r="F184" s="206">
        <v>59</v>
      </c>
      <c r="H184" s="34"/>
    </row>
    <row r="185" spans="2:8" s="1" customFormat="1" ht="16.899999999999999" customHeight="1">
      <c r="B185" s="34"/>
      <c r="C185" s="205" t="s">
        <v>819</v>
      </c>
      <c r="D185" s="205" t="s">
        <v>321</v>
      </c>
      <c r="E185" s="18" t="s">
        <v>29</v>
      </c>
      <c r="F185" s="206">
        <v>117</v>
      </c>
      <c r="H185" s="34"/>
    </row>
    <row r="186" spans="2:8" s="1" customFormat="1" ht="16.899999999999999" customHeight="1">
      <c r="B186" s="34"/>
      <c r="C186" s="207" t="s">
        <v>7993</v>
      </c>
      <c r="H186" s="34"/>
    </row>
    <row r="187" spans="2:8" s="1" customFormat="1" ht="16.899999999999999" customHeight="1">
      <c r="B187" s="34"/>
      <c r="C187" s="205" t="s">
        <v>325</v>
      </c>
      <c r="D187" s="205" t="s">
        <v>326</v>
      </c>
      <c r="E187" s="18" t="s">
        <v>274</v>
      </c>
      <c r="F187" s="206">
        <v>176</v>
      </c>
      <c r="H187" s="34"/>
    </row>
    <row r="188" spans="2:8" s="1" customFormat="1" ht="16.899999999999999" customHeight="1">
      <c r="B188" s="34"/>
      <c r="C188" s="205" t="s">
        <v>347</v>
      </c>
      <c r="D188" s="205" t="s">
        <v>348</v>
      </c>
      <c r="E188" s="18" t="s">
        <v>274</v>
      </c>
      <c r="F188" s="206">
        <v>204</v>
      </c>
      <c r="H188" s="34"/>
    </row>
    <row r="189" spans="2:8" s="1" customFormat="1" ht="16.899999999999999" customHeight="1">
      <c r="B189" s="34"/>
      <c r="C189" s="201" t="s">
        <v>1039</v>
      </c>
      <c r="D189" s="202" t="s">
        <v>29</v>
      </c>
      <c r="E189" s="203" t="s">
        <v>29</v>
      </c>
      <c r="F189" s="204">
        <v>87</v>
      </c>
      <c r="H189" s="34"/>
    </row>
    <row r="190" spans="2:8" s="1" customFormat="1" ht="16.899999999999999" customHeight="1">
      <c r="B190" s="34"/>
      <c r="C190" s="205" t="s">
        <v>29</v>
      </c>
      <c r="D190" s="205" t="s">
        <v>2143</v>
      </c>
      <c r="E190" s="18" t="s">
        <v>29</v>
      </c>
      <c r="F190" s="206">
        <v>87</v>
      </c>
      <c r="H190" s="34"/>
    </row>
    <row r="191" spans="2:8" s="1" customFormat="1" ht="16.899999999999999" customHeight="1">
      <c r="B191" s="34"/>
      <c r="C191" s="205" t="s">
        <v>1039</v>
      </c>
      <c r="D191" s="205" t="s">
        <v>321</v>
      </c>
      <c r="E191" s="18" t="s">
        <v>29</v>
      </c>
      <c r="F191" s="206">
        <v>87</v>
      </c>
      <c r="H191" s="34"/>
    </row>
    <row r="192" spans="2:8" s="1" customFormat="1" ht="16.899999999999999" customHeight="1">
      <c r="B192" s="34"/>
      <c r="C192" s="207" t="s">
        <v>7993</v>
      </c>
      <c r="H192" s="34"/>
    </row>
    <row r="193" spans="2:8" s="1" customFormat="1" ht="16.899999999999999" customHeight="1">
      <c r="B193" s="34"/>
      <c r="C193" s="205" t="s">
        <v>392</v>
      </c>
      <c r="D193" s="205" t="s">
        <v>393</v>
      </c>
      <c r="E193" s="18" t="s">
        <v>274</v>
      </c>
      <c r="F193" s="206">
        <v>110</v>
      </c>
      <c r="H193" s="34"/>
    </row>
    <row r="194" spans="2:8" s="1" customFormat="1" ht="16.899999999999999" customHeight="1">
      <c r="B194" s="34"/>
      <c r="C194" s="205" t="s">
        <v>347</v>
      </c>
      <c r="D194" s="205" t="s">
        <v>348</v>
      </c>
      <c r="E194" s="18" t="s">
        <v>274</v>
      </c>
      <c r="F194" s="206">
        <v>204</v>
      </c>
      <c r="H194" s="34"/>
    </row>
    <row r="195" spans="2:8" s="1" customFormat="1" ht="16.899999999999999" customHeight="1">
      <c r="B195" s="34"/>
      <c r="C195" s="201" t="s">
        <v>823</v>
      </c>
      <c r="D195" s="202" t="s">
        <v>29</v>
      </c>
      <c r="E195" s="203" t="s">
        <v>29</v>
      </c>
      <c r="F195" s="204">
        <v>27.75</v>
      </c>
      <c r="H195" s="34"/>
    </row>
    <row r="196" spans="2:8" s="1" customFormat="1" ht="16.899999999999999" customHeight="1">
      <c r="B196" s="34"/>
      <c r="C196" s="205" t="s">
        <v>823</v>
      </c>
      <c r="D196" s="205" t="s">
        <v>2127</v>
      </c>
      <c r="E196" s="18" t="s">
        <v>29</v>
      </c>
      <c r="F196" s="206">
        <v>27.75</v>
      </c>
      <c r="H196" s="34"/>
    </row>
    <row r="197" spans="2:8" s="1" customFormat="1" ht="26.45" customHeight="1">
      <c r="B197" s="34"/>
      <c r="C197" s="200" t="s">
        <v>106</v>
      </c>
      <c r="D197" s="200" t="s">
        <v>107</v>
      </c>
      <c r="H197" s="34"/>
    </row>
    <row r="198" spans="2:8" s="1" customFormat="1" ht="16.899999999999999" customHeight="1">
      <c r="B198" s="34"/>
      <c r="C198" s="201" t="s">
        <v>2171</v>
      </c>
      <c r="D198" s="202" t="s">
        <v>29</v>
      </c>
      <c r="E198" s="203" t="s">
        <v>29</v>
      </c>
      <c r="F198" s="204">
        <v>55.39</v>
      </c>
      <c r="H198" s="34"/>
    </row>
    <row r="199" spans="2:8" s="1" customFormat="1" ht="16.899999999999999" customHeight="1">
      <c r="B199" s="34"/>
      <c r="C199" s="205" t="s">
        <v>29</v>
      </c>
      <c r="D199" s="205" t="s">
        <v>2201</v>
      </c>
      <c r="E199" s="18" t="s">
        <v>29</v>
      </c>
      <c r="F199" s="206">
        <v>29.2</v>
      </c>
      <c r="H199" s="34"/>
    </row>
    <row r="200" spans="2:8" s="1" customFormat="1" ht="16.899999999999999" customHeight="1">
      <c r="B200" s="34"/>
      <c r="C200" s="205" t="s">
        <v>29</v>
      </c>
      <c r="D200" s="205" t="s">
        <v>2202</v>
      </c>
      <c r="E200" s="18" t="s">
        <v>29</v>
      </c>
      <c r="F200" s="206">
        <v>26.19</v>
      </c>
      <c r="H200" s="34"/>
    </row>
    <row r="201" spans="2:8" s="1" customFormat="1" ht="16.899999999999999" customHeight="1">
      <c r="B201" s="34"/>
      <c r="C201" s="205" t="s">
        <v>2171</v>
      </c>
      <c r="D201" s="205" t="s">
        <v>321</v>
      </c>
      <c r="E201" s="18" t="s">
        <v>29</v>
      </c>
      <c r="F201" s="206">
        <v>55.39</v>
      </c>
      <c r="H201" s="34"/>
    </row>
    <row r="202" spans="2:8" s="1" customFormat="1" ht="16.899999999999999" customHeight="1">
      <c r="B202" s="34"/>
      <c r="C202" s="207" t="s">
        <v>7993</v>
      </c>
      <c r="H202" s="34"/>
    </row>
    <row r="203" spans="2:8" s="1" customFormat="1" ht="16.899999999999999" customHeight="1">
      <c r="B203" s="34"/>
      <c r="C203" s="205" t="s">
        <v>325</v>
      </c>
      <c r="D203" s="205" t="s">
        <v>326</v>
      </c>
      <c r="E203" s="18" t="s">
        <v>274</v>
      </c>
      <c r="F203" s="206">
        <v>354.29</v>
      </c>
      <c r="H203" s="34"/>
    </row>
    <row r="204" spans="2:8" s="1" customFormat="1" ht="16.899999999999999" customHeight="1">
      <c r="B204" s="34"/>
      <c r="C204" s="205" t="s">
        <v>347</v>
      </c>
      <c r="D204" s="205" t="s">
        <v>348</v>
      </c>
      <c r="E204" s="18" t="s">
        <v>274</v>
      </c>
      <c r="F204" s="206">
        <v>55.39</v>
      </c>
      <c r="H204" s="34"/>
    </row>
    <row r="205" spans="2:8" s="1" customFormat="1" ht="26.45" customHeight="1">
      <c r="B205" s="34"/>
      <c r="C205" s="200" t="s">
        <v>120</v>
      </c>
      <c r="D205" s="200" t="s">
        <v>121</v>
      </c>
      <c r="H205" s="34"/>
    </row>
    <row r="206" spans="2:8" s="1" customFormat="1" ht="16.899999999999999" customHeight="1">
      <c r="B206" s="34"/>
      <c r="C206" s="201" t="s">
        <v>819</v>
      </c>
      <c r="D206" s="202" t="s">
        <v>29</v>
      </c>
      <c r="E206" s="203" t="s">
        <v>29</v>
      </c>
      <c r="F206" s="204">
        <v>1498.17</v>
      </c>
      <c r="H206" s="34"/>
    </row>
    <row r="207" spans="2:8" s="1" customFormat="1" ht="16.899999999999999" customHeight="1">
      <c r="B207" s="34"/>
      <c r="C207" s="205" t="s">
        <v>29</v>
      </c>
      <c r="D207" s="205" t="s">
        <v>3226</v>
      </c>
      <c r="E207" s="18" t="s">
        <v>29</v>
      </c>
      <c r="F207" s="206">
        <v>223.32300000000001</v>
      </c>
      <c r="H207" s="34"/>
    </row>
    <row r="208" spans="2:8" s="1" customFormat="1" ht="16.899999999999999" customHeight="1">
      <c r="B208" s="34"/>
      <c r="C208" s="205" t="s">
        <v>3227</v>
      </c>
      <c r="D208" s="205" t="s">
        <v>3228</v>
      </c>
      <c r="E208" s="18" t="s">
        <v>29</v>
      </c>
      <c r="F208" s="206">
        <v>634.84699999999998</v>
      </c>
      <c r="H208" s="34"/>
    </row>
    <row r="209" spans="2:8" s="1" customFormat="1" ht="16.899999999999999" customHeight="1">
      <c r="B209" s="34"/>
      <c r="C209" s="205" t="s">
        <v>29</v>
      </c>
      <c r="D209" s="205" t="s">
        <v>3207</v>
      </c>
      <c r="E209" s="18" t="s">
        <v>29</v>
      </c>
      <c r="F209" s="206">
        <v>640</v>
      </c>
      <c r="H209" s="34"/>
    </row>
    <row r="210" spans="2:8" s="1" customFormat="1" ht="16.899999999999999" customHeight="1">
      <c r="B210" s="34"/>
      <c r="C210" s="205" t="s">
        <v>819</v>
      </c>
      <c r="D210" s="205" t="s">
        <v>321</v>
      </c>
      <c r="E210" s="18" t="s">
        <v>29</v>
      </c>
      <c r="F210" s="206">
        <v>1498.17</v>
      </c>
      <c r="H210" s="34"/>
    </row>
    <row r="211" spans="2:8" s="1" customFormat="1" ht="16.899999999999999" customHeight="1">
      <c r="B211" s="34"/>
      <c r="C211" s="207" t="s">
        <v>7993</v>
      </c>
      <c r="H211" s="34"/>
    </row>
    <row r="212" spans="2:8" s="1" customFormat="1" ht="16.899999999999999" customHeight="1">
      <c r="B212" s="34"/>
      <c r="C212" s="205" t="s">
        <v>325</v>
      </c>
      <c r="D212" s="205" t="s">
        <v>326</v>
      </c>
      <c r="E212" s="18" t="s">
        <v>274</v>
      </c>
      <c r="F212" s="206">
        <v>1498.17</v>
      </c>
      <c r="H212" s="34"/>
    </row>
    <row r="213" spans="2:8" s="1" customFormat="1" ht="16.899999999999999" customHeight="1">
      <c r="B213" s="34"/>
      <c r="C213" s="205" t="s">
        <v>347</v>
      </c>
      <c r="D213" s="205" t="s">
        <v>348</v>
      </c>
      <c r="E213" s="18" t="s">
        <v>274</v>
      </c>
      <c r="F213" s="206">
        <v>3085.2869999999998</v>
      </c>
      <c r="H213" s="34"/>
    </row>
    <row r="214" spans="2:8" s="1" customFormat="1" ht="16.899999999999999" customHeight="1">
      <c r="B214" s="34"/>
      <c r="C214" s="201" t="s">
        <v>1039</v>
      </c>
      <c r="D214" s="202" t="s">
        <v>29</v>
      </c>
      <c r="E214" s="203" t="s">
        <v>29</v>
      </c>
      <c r="F214" s="204">
        <v>7427</v>
      </c>
      <c r="H214" s="34"/>
    </row>
    <row r="215" spans="2:8" s="1" customFormat="1" ht="16.899999999999999" customHeight="1">
      <c r="B215" s="34"/>
      <c r="C215" s="201" t="s">
        <v>3186</v>
      </c>
      <c r="D215" s="202" t="s">
        <v>29</v>
      </c>
      <c r="E215" s="203" t="s">
        <v>29</v>
      </c>
      <c r="F215" s="204">
        <v>1587.117</v>
      </c>
      <c r="H215" s="34"/>
    </row>
    <row r="216" spans="2:8" s="1" customFormat="1" ht="16.899999999999999" customHeight="1">
      <c r="B216" s="34"/>
      <c r="C216" s="205" t="s">
        <v>3186</v>
      </c>
      <c r="D216" s="205" t="s">
        <v>3270</v>
      </c>
      <c r="E216" s="18" t="s">
        <v>29</v>
      </c>
      <c r="F216" s="206">
        <v>1587.117</v>
      </c>
      <c r="H216" s="34"/>
    </row>
    <row r="217" spans="2:8" s="1" customFormat="1" ht="16.899999999999999" customHeight="1">
      <c r="B217" s="34"/>
      <c r="C217" s="207" t="s">
        <v>7993</v>
      </c>
      <c r="H217" s="34"/>
    </row>
    <row r="218" spans="2:8" s="1" customFormat="1" ht="16.899999999999999" customHeight="1">
      <c r="B218" s="34"/>
      <c r="C218" s="205" t="s">
        <v>337</v>
      </c>
      <c r="D218" s="205" t="s">
        <v>338</v>
      </c>
      <c r="E218" s="18" t="s">
        <v>274</v>
      </c>
      <c r="F218" s="206">
        <v>1587.117</v>
      </c>
      <c r="H218" s="34"/>
    </row>
    <row r="219" spans="2:8" s="1" customFormat="1" ht="16.899999999999999" customHeight="1">
      <c r="B219" s="34"/>
      <c r="C219" s="205" t="s">
        <v>392</v>
      </c>
      <c r="D219" s="205" t="s">
        <v>393</v>
      </c>
      <c r="E219" s="18" t="s">
        <v>274</v>
      </c>
      <c r="F219" s="206">
        <v>1153.43</v>
      </c>
      <c r="H219" s="34"/>
    </row>
    <row r="220" spans="2:8" s="1" customFormat="1" ht="16.899999999999999" customHeight="1">
      <c r="B220" s="34"/>
      <c r="C220" s="205" t="s">
        <v>347</v>
      </c>
      <c r="D220" s="205" t="s">
        <v>348</v>
      </c>
      <c r="E220" s="18" t="s">
        <v>274</v>
      </c>
      <c r="F220" s="206">
        <v>3085.2869999999998</v>
      </c>
      <c r="H220" s="34"/>
    </row>
    <row r="221" spans="2:8" s="1" customFormat="1" ht="16.899999999999999" customHeight="1">
      <c r="B221" s="34"/>
      <c r="C221" s="201" t="s">
        <v>3227</v>
      </c>
      <c r="D221" s="202" t="s">
        <v>29</v>
      </c>
      <c r="E221" s="203" t="s">
        <v>29</v>
      </c>
      <c r="F221" s="204">
        <v>634.84699999999998</v>
      </c>
      <c r="H221" s="34"/>
    </row>
    <row r="222" spans="2:8" s="1" customFormat="1" ht="16.899999999999999" customHeight="1">
      <c r="B222" s="34"/>
      <c r="C222" s="205" t="s">
        <v>3227</v>
      </c>
      <c r="D222" s="205" t="s">
        <v>3228</v>
      </c>
      <c r="E222" s="18" t="s">
        <v>29</v>
      </c>
      <c r="F222" s="206">
        <v>634.84699999999998</v>
      </c>
      <c r="H222" s="34"/>
    </row>
    <row r="223" spans="2:8" s="1" customFormat="1" ht="16.899999999999999" customHeight="1">
      <c r="B223" s="34"/>
      <c r="C223" s="201" t="s">
        <v>3184</v>
      </c>
      <c r="D223" s="202" t="s">
        <v>29</v>
      </c>
      <c r="E223" s="203" t="s">
        <v>29</v>
      </c>
      <c r="F223" s="204">
        <v>2011.6</v>
      </c>
      <c r="H223" s="34"/>
    </row>
    <row r="224" spans="2:8" s="1" customFormat="1" ht="16.899999999999999" customHeight="1">
      <c r="B224" s="34"/>
      <c r="C224" s="205" t="s">
        <v>3184</v>
      </c>
      <c r="D224" s="205" t="s">
        <v>3224</v>
      </c>
      <c r="E224" s="18" t="s">
        <v>29</v>
      </c>
      <c r="F224" s="206">
        <v>2011.6</v>
      </c>
      <c r="H224" s="34"/>
    </row>
    <row r="225" spans="2:8" s="1" customFormat="1" ht="16.899999999999999" customHeight="1">
      <c r="B225" s="34"/>
      <c r="C225" s="207" t="s">
        <v>7993</v>
      </c>
      <c r="H225" s="34"/>
    </row>
    <row r="226" spans="2:8" s="1" customFormat="1" ht="16.899999999999999" customHeight="1">
      <c r="B226" s="34"/>
      <c r="C226" s="205" t="s">
        <v>308</v>
      </c>
      <c r="D226" s="205" t="s">
        <v>309</v>
      </c>
      <c r="E226" s="18" t="s">
        <v>274</v>
      </c>
      <c r="F226" s="206">
        <v>2011.6</v>
      </c>
      <c r="H226" s="34"/>
    </row>
    <row r="227" spans="2:8" s="1" customFormat="1" ht="16.899999999999999" customHeight="1">
      <c r="B227" s="34"/>
      <c r="C227" s="205" t="s">
        <v>325</v>
      </c>
      <c r="D227" s="205" t="s">
        <v>326</v>
      </c>
      <c r="E227" s="18" t="s">
        <v>274</v>
      </c>
      <c r="F227" s="206">
        <v>1498.17</v>
      </c>
      <c r="H227" s="34"/>
    </row>
    <row r="228" spans="2:8" s="1" customFormat="1" ht="16.899999999999999" customHeight="1">
      <c r="B228" s="34"/>
      <c r="C228" s="205" t="s">
        <v>392</v>
      </c>
      <c r="D228" s="205" t="s">
        <v>393</v>
      </c>
      <c r="E228" s="18" t="s">
        <v>274</v>
      </c>
      <c r="F228" s="206">
        <v>1153.43</v>
      </c>
      <c r="H228" s="34"/>
    </row>
    <row r="229" spans="2:8" s="1" customFormat="1" ht="16.899999999999999" customHeight="1">
      <c r="B229" s="34"/>
      <c r="C229" s="205" t="s">
        <v>337</v>
      </c>
      <c r="D229" s="205" t="s">
        <v>338</v>
      </c>
      <c r="E229" s="18" t="s">
        <v>274</v>
      </c>
      <c r="F229" s="206">
        <v>1587.117</v>
      </c>
      <c r="H229" s="34"/>
    </row>
    <row r="230" spans="2:8" s="1" customFormat="1" ht="26.45" customHeight="1">
      <c r="B230" s="34"/>
      <c r="C230" s="200" t="s">
        <v>128</v>
      </c>
      <c r="D230" s="200" t="s">
        <v>129</v>
      </c>
      <c r="H230" s="34"/>
    </row>
    <row r="231" spans="2:8" s="1" customFormat="1" ht="16.899999999999999" customHeight="1">
      <c r="B231" s="34"/>
      <c r="C231" s="201" t="s">
        <v>4019</v>
      </c>
      <c r="D231" s="202" t="s">
        <v>29</v>
      </c>
      <c r="E231" s="203" t="s">
        <v>29</v>
      </c>
      <c r="F231" s="204">
        <v>84.95</v>
      </c>
      <c r="H231" s="34"/>
    </row>
    <row r="232" spans="2:8" s="1" customFormat="1" ht="16.899999999999999" customHeight="1">
      <c r="B232" s="34"/>
      <c r="C232" s="205" t="s">
        <v>29</v>
      </c>
      <c r="D232" s="205" t="s">
        <v>4063</v>
      </c>
      <c r="E232" s="18" t="s">
        <v>29</v>
      </c>
      <c r="F232" s="206">
        <v>37.799999999999997</v>
      </c>
      <c r="H232" s="34"/>
    </row>
    <row r="233" spans="2:8" s="1" customFormat="1" ht="16.899999999999999" customHeight="1">
      <c r="B233" s="34"/>
      <c r="C233" s="205" t="s">
        <v>29</v>
      </c>
      <c r="D233" s="205" t="s">
        <v>4064</v>
      </c>
      <c r="E233" s="18" t="s">
        <v>29</v>
      </c>
      <c r="F233" s="206">
        <v>47.15</v>
      </c>
      <c r="H233" s="34"/>
    </row>
    <row r="234" spans="2:8" s="1" customFormat="1" ht="16.899999999999999" customHeight="1">
      <c r="B234" s="34"/>
      <c r="C234" s="205" t="s">
        <v>4019</v>
      </c>
      <c r="D234" s="205" t="s">
        <v>321</v>
      </c>
      <c r="E234" s="18" t="s">
        <v>29</v>
      </c>
      <c r="F234" s="206">
        <v>84.95</v>
      </c>
      <c r="H234" s="34"/>
    </row>
    <row r="235" spans="2:8" s="1" customFormat="1" ht="16.899999999999999" customHeight="1">
      <c r="B235" s="34"/>
      <c r="C235" s="207" t="s">
        <v>7993</v>
      </c>
      <c r="H235" s="34"/>
    </row>
    <row r="236" spans="2:8" s="1" customFormat="1" ht="16.899999999999999" customHeight="1">
      <c r="B236" s="34"/>
      <c r="C236" s="205" t="s">
        <v>4056</v>
      </c>
      <c r="D236" s="205" t="s">
        <v>4057</v>
      </c>
      <c r="E236" s="18" t="s">
        <v>274</v>
      </c>
      <c r="F236" s="206">
        <v>169.9</v>
      </c>
      <c r="H236" s="34"/>
    </row>
    <row r="237" spans="2:8" s="1" customFormat="1" ht="16.899999999999999" customHeight="1">
      <c r="B237" s="34"/>
      <c r="C237" s="205" t="s">
        <v>341</v>
      </c>
      <c r="D237" s="205" t="s">
        <v>342</v>
      </c>
      <c r="E237" s="18" t="s">
        <v>274</v>
      </c>
      <c r="F237" s="206">
        <v>303.8</v>
      </c>
      <c r="H237" s="34"/>
    </row>
    <row r="238" spans="2:8" s="1" customFormat="1" ht="16.899999999999999" customHeight="1">
      <c r="B238" s="34"/>
      <c r="C238" s="201" t="s">
        <v>4021</v>
      </c>
      <c r="D238" s="202" t="s">
        <v>29</v>
      </c>
      <c r="E238" s="203" t="s">
        <v>29</v>
      </c>
      <c r="F238" s="204">
        <v>218.85</v>
      </c>
      <c r="H238" s="34"/>
    </row>
    <row r="239" spans="2:8" s="1" customFormat="1" ht="16.899999999999999" customHeight="1">
      <c r="B239" s="34"/>
      <c r="C239" s="205" t="s">
        <v>29</v>
      </c>
      <c r="D239" s="205" t="s">
        <v>4066</v>
      </c>
      <c r="E239" s="18" t="s">
        <v>29</v>
      </c>
      <c r="F239" s="206">
        <v>20.5</v>
      </c>
      <c r="H239" s="34"/>
    </row>
    <row r="240" spans="2:8" s="1" customFormat="1" ht="16.899999999999999" customHeight="1">
      <c r="B240" s="34"/>
      <c r="C240" s="205" t="s">
        <v>29</v>
      </c>
      <c r="D240" s="205" t="s">
        <v>4067</v>
      </c>
      <c r="E240" s="18" t="s">
        <v>29</v>
      </c>
      <c r="F240" s="206">
        <v>198.35</v>
      </c>
      <c r="H240" s="34"/>
    </row>
    <row r="241" spans="2:8" s="1" customFormat="1" ht="16.899999999999999" customHeight="1">
      <c r="B241" s="34"/>
      <c r="C241" s="205" t="s">
        <v>4021</v>
      </c>
      <c r="D241" s="205" t="s">
        <v>321</v>
      </c>
      <c r="E241" s="18" t="s">
        <v>29</v>
      </c>
      <c r="F241" s="206">
        <v>218.85</v>
      </c>
      <c r="H241" s="34"/>
    </row>
    <row r="242" spans="2:8" s="1" customFormat="1" ht="16.899999999999999" customHeight="1">
      <c r="B242" s="34"/>
      <c r="C242" s="207" t="s">
        <v>7993</v>
      </c>
      <c r="H242" s="34"/>
    </row>
    <row r="243" spans="2:8" s="1" customFormat="1" ht="16.899999999999999" customHeight="1">
      <c r="B243" s="34"/>
      <c r="C243" s="205" t="s">
        <v>315</v>
      </c>
      <c r="D243" s="205" t="s">
        <v>316</v>
      </c>
      <c r="E243" s="18" t="s">
        <v>274</v>
      </c>
      <c r="F243" s="206">
        <v>218.85</v>
      </c>
      <c r="H243" s="34"/>
    </row>
    <row r="244" spans="2:8" s="1" customFormat="1" ht="16.899999999999999" customHeight="1">
      <c r="B244" s="34"/>
      <c r="C244" s="205" t="s">
        <v>341</v>
      </c>
      <c r="D244" s="205" t="s">
        <v>342</v>
      </c>
      <c r="E244" s="18" t="s">
        <v>274</v>
      </c>
      <c r="F244" s="206">
        <v>303.8</v>
      </c>
      <c r="H244" s="34"/>
    </row>
    <row r="245" spans="2:8" s="1" customFormat="1" ht="26.45" customHeight="1">
      <c r="B245" s="34"/>
      <c r="C245" s="200" t="s">
        <v>131</v>
      </c>
      <c r="D245" s="200" t="s">
        <v>132</v>
      </c>
      <c r="H245" s="34"/>
    </row>
    <row r="246" spans="2:8" s="1" customFormat="1" ht="16.899999999999999" customHeight="1">
      <c r="B246" s="34"/>
      <c r="C246" s="201" t="s">
        <v>4019</v>
      </c>
      <c r="D246" s="202" t="s">
        <v>29</v>
      </c>
      <c r="E246" s="203" t="s">
        <v>29</v>
      </c>
      <c r="F246" s="204">
        <v>18.440000000000001</v>
      </c>
      <c r="H246" s="34"/>
    </row>
    <row r="247" spans="2:8" s="1" customFormat="1" ht="16.899999999999999" customHeight="1">
      <c r="B247" s="34"/>
      <c r="C247" s="205" t="s">
        <v>29</v>
      </c>
      <c r="D247" s="205" t="s">
        <v>4257</v>
      </c>
      <c r="E247" s="18" t="s">
        <v>29</v>
      </c>
      <c r="F247" s="206">
        <v>7.54</v>
      </c>
      <c r="H247" s="34"/>
    </row>
    <row r="248" spans="2:8" s="1" customFormat="1" ht="16.899999999999999" customHeight="1">
      <c r="B248" s="34"/>
      <c r="C248" s="205" t="s">
        <v>29</v>
      </c>
      <c r="D248" s="205" t="s">
        <v>4258</v>
      </c>
      <c r="E248" s="18" t="s">
        <v>29</v>
      </c>
      <c r="F248" s="206">
        <v>10.9</v>
      </c>
      <c r="H248" s="34"/>
    </row>
    <row r="249" spans="2:8" s="1" customFormat="1" ht="16.899999999999999" customHeight="1">
      <c r="B249" s="34"/>
      <c r="C249" s="205" t="s">
        <v>4019</v>
      </c>
      <c r="D249" s="205" t="s">
        <v>321</v>
      </c>
      <c r="E249" s="18" t="s">
        <v>29</v>
      </c>
      <c r="F249" s="206">
        <v>18.440000000000001</v>
      </c>
      <c r="H249" s="34"/>
    </row>
    <row r="250" spans="2:8" s="1" customFormat="1" ht="16.899999999999999" customHeight="1">
      <c r="B250" s="34"/>
      <c r="C250" s="207" t="s">
        <v>7993</v>
      </c>
      <c r="H250" s="34"/>
    </row>
    <row r="251" spans="2:8" s="1" customFormat="1" ht="16.899999999999999" customHeight="1">
      <c r="B251" s="34"/>
      <c r="C251" s="205" t="s">
        <v>4056</v>
      </c>
      <c r="D251" s="205" t="s">
        <v>4057</v>
      </c>
      <c r="E251" s="18" t="s">
        <v>274</v>
      </c>
      <c r="F251" s="206">
        <v>64.45</v>
      </c>
      <c r="H251" s="34"/>
    </row>
    <row r="252" spans="2:8" s="1" customFormat="1" ht="16.899999999999999" customHeight="1">
      <c r="B252" s="34"/>
      <c r="C252" s="205" t="s">
        <v>341</v>
      </c>
      <c r="D252" s="205" t="s">
        <v>342</v>
      </c>
      <c r="E252" s="18" t="s">
        <v>274</v>
      </c>
      <c r="F252" s="206">
        <v>164.44</v>
      </c>
      <c r="H252" s="34"/>
    </row>
    <row r="253" spans="2:8" s="1" customFormat="1" ht="26.45" customHeight="1">
      <c r="B253" s="34"/>
      <c r="C253" s="200" t="s">
        <v>134</v>
      </c>
      <c r="D253" s="200" t="s">
        <v>135</v>
      </c>
      <c r="H253" s="34"/>
    </row>
    <row r="254" spans="2:8" s="1" customFormat="1" ht="16.899999999999999" customHeight="1">
      <c r="B254" s="34"/>
      <c r="C254" s="201" t="s">
        <v>4443</v>
      </c>
      <c r="D254" s="202" t="s">
        <v>29</v>
      </c>
      <c r="E254" s="203" t="s">
        <v>29</v>
      </c>
      <c r="F254" s="204">
        <v>27.3</v>
      </c>
      <c r="H254" s="34"/>
    </row>
    <row r="255" spans="2:8" s="1" customFormat="1" ht="16.899999999999999" customHeight="1">
      <c r="B255" s="34"/>
      <c r="C255" s="205" t="s">
        <v>29</v>
      </c>
      <c r="D255" s="205" t="s">
        <v>4471</v>
      </c>
      <c r="E255" s="18" t="s">
        <v>29</v>
      </c>
      <c r="F255" s="206">
        <v>27.3</v>
      </c>
      <c r="H255" s="34"/>
    </row>
    <row r="256" spans="2:8" s="1" customFormat="1" ht="16.899999999999999" customHeight="1">
      <c r="B256" s="34"/>
      <c r="C256" s="205" t="s">
        <v>4443</v>
      </c>
      <c r="D256" s="205" t="s">
        <v>321</v>
      </c>
      <c r="E256" s="18" t="s">
        <v>29</v>
      </c>
      <c r="F256" s="206">
        <v>27.3</v>
      </c>
      <c r="H256" s="34"/>
    </row>
    <row r="257" spans="2:8" s="1" customFormat="1" ht="16.899999999999999" customHeight="1">
      <c r="B257" s="34"/>
      <c r="C257" s="207" t="s">
        <v>7993</v>
      </c>
      <c r="H257" s="34"/>
    </row>
    <row r="258" spans="2:8" s="1" customFormat="1" ht="16.899999999999999" customHeight="1">
      <c r="B258" s="34"/>
      <c r="C258" s="205" t="s">
        <v>4056</v>
      </c>
      <c r="D258" s="205" t="s">
        <v>4057</v>
      </c>
      <c r="E258" s="18" t="s">
        <v>274</v>
      </c>
      <c r="F258" s="206">
        <v>134.69999999999999</v>
      </c>
      <c r="H258" s="34"/>
    </row>
    <row r="259" spans="2:8" s="1" customFormat="1" ht="16.899999999999999" customHeight="1">
      <c r="B259" s="34"/>
      <c r="C259" s="205" t="s">
        <v>341</v>
      </c>
      <c r="D259" s="205" t="s">
        <v>342</v>
      </c>
      <c r="E259" s="18" t="s">
        <v>274</v>
      </c>
      <c r="F259" s="206">
        <v>184.3</v>
      </c>
      <c r="H259" s="34"/>
    </row>
    <row r="260" spans="2:8" s="1" customFormat="1" ht="16.899999999999999" customHeight="1">
      <c r="B260" s="34"/>
      <c r="C260" s="201" t="s">
        <v>4021</v>
      </c>
      <c r="D260" s="202" t="s">
        <v>29</v>
      </c>
      <c r="E260" s="203" t="s">
        <v>29</v>
      </c>
      <c r="F260" s="204">
        <v>157</v>
      </c>
      <c r="H260" s="34"/>
    </row>
    <row r="261" spans="2:8" s="1" customFormat="1" ht="16.899999999999999" customHeight="1">
      <c r="B261" s="34"/>
      <c r="C261" s="205" t="s">
        <v>4021</v>
      </c>
      <c r="D261" s="205" t="s">
        <v>4473</v>
      </c>
      <c r="E261" s="18" t="s">
        <v>29</v>
      </c>
      <c r="F261" s="206">
        <v>157</v>
      </c>
      <c r="H261" s="34"/>
    </row>
    <row r="262" spans="2:8" s="1" customFormat="1" ht="16.899999999999999" customHeight="1">
      <c r="B262" s="34"/>
      <c r="C262" s="207" t="s">
        <v>7993</v>
      </c>
      <c r="H262" s="34"/>
    </row>
    <row r="263" spans="2:8" s="1" customFormat="1" ht="16.899999999999999" customHeight="1">
      <c r="B263" s="34"/>
      <c r="C263" s="205" t="s">
        <v>315</v>
      </c>
      <c r="D263" s="205" t="s">
        <v>316</v>
      </c>
      <c r="E263" s="18" t="s">
        <v>274</v>
      </c>
      <c r="F263" s="206">
        <v>157</v>
      </c>
      <c r="H263" s="34"/>
    </row>
    <row r="264" spans="2:8" s="1" customFormat="1" ht="16.899999999999999" customHeight="1">
      <c r="B264" s="34"/>
      <c r="C264" s="205" t="s">
        <v>341</v>
      </c>
      <c r="D264" s="205" t="s">
        <v>342</v>
      </c>
      <c r="E264" s="18" t="s">
        <v>274</v>
      </c>
      <c r="F264" s="206">
        <v>184.3</v>
      </c>
      <c r="H264" s="34"/>
    </row>
    <row r="265" spans="2:8" s="1" customFormat="1" ht="26.45" customHeight="1">
      <c r="B265" s="34"/>
      <c r="C265" s="200" t="s">
        <v>137</v>
      </c>
      <c r="D265" s="200" t="s">
        <v>138</v>
      </c>
      <c r="H265" s="34"/>
    </row>
    <row r="266" spans="2:8" s="1" customFormat="1" ht="16.899999999999999" customHeight="1">
      <c r="B266" s="34"/>
      <c r="C266" s="201" t="s">
        <v>4666</v>
      </c>
      <c r="D266" s="202" t="s">
        <v>29</v>
      </c>
      <c r="E266" s="203" t="s">
        <v>29</v>
      </c>
      <c r="F266" s="204">
        <v>3.02</v>
      </c>
      <c r="H266" s="34"/>
    </row>
    <row r="267" spans="2:8" s="1" customFormat="1" ht="16.899999999999999" customHeight="1">
      <c r="B267" s="34"/>
      <c r="C267" s="205" t="s">
        <v>29</v>
      </c>
      <c r="D267" s="205" t="s">
        <v>4664</v>
      </c>
      <c r="E267" s="18" t="s">
        <v>29</v>
      </c>
      <c r="F267" s="206">
        <v>1.7</v>
      </c>
      <c r="H267" s="34"/>
    </row>
    <row r="268" spans="2:8" s="1" customFormat="1" ht="16.899999999999999" customHeight="1">
      <c r="B268" s="34"/>
      <c r="C268" s="205" t="s">
        <v>29</v>
      </c>
      <c r="D268" s="205" t="s">
        <v>4665</v>
      </c>
      <c r="E268" s="18" t="s">
        <v>29</v>
      </c>
      <c r="F268" s="206">
        <v>1.32</v>
      </c>
      <c r="H268" s="34"/>
    </row>
    <row r="269" spans="2:8" s="1" customFormat="1" ht="16.899999999999999" customHeight="1">
      <c r="B269" s="34"/>
      <c r="C269" s="205" t="s">
        <v>4666</v>
      </c>
      <c r="D269" s="205" t="s">
        <v>321</v>
      </c>
      <c r="E269" s="18" t="s">
        <v>29</v>
      </c>
      <c r="F269" s="206">
        <v>3.02</v>
      </c>
      <c r="H269" s="34"/>
    </row>
    <row r="270" spans="2:8" s="1" customFormat="1" ht="26.45" customHeight="1">
      <c r="B270" s="34"/>
      <c r="C270" s="200" t="s">
        <v>140</v>
      </c>
      <c r="D270" s="200" t="s">
        <v>141</v>
      </c>
      <c r="H270" s="34"/>
    </row>
    <row r="271" spans="2:8" s="1" customFormat="1" ht="16.899999999999999" customHeight="1">
      <c r="B271" s="34"/>
      <c r="C271" s="201" t="s">
        <v>819</v>
      </c>
      <c r="D271" s="202" t="s">
        <v>29</v>
      </c>
      <c r="E271" s="203" t="s">
        <v>29</v>
      </c>
      <c r="F271" s="204">
        <v>0</v>
      </c>
      <c r="H271" s="34"/>
    </row>
    <row r="272" spans="2:8" s="1" customFormat="1" ht="16.899999999999999" customHeight="1">
      <c r="B272" s="34"/>
      <c r="C272" s="201" t="s">
        <v>5052</v>
      </c>
      <c r="D272" s="202" t="s">
        <v>29</v>
      </c>
      <c r="E272" s="203" t="s">
        <v>29</v>
      </c>
      <c r="F272" s="204">
        <v>66</v>
      </c>
      <c r="H272" s="34"/>
    </row>
    <row r="273" spans="2:8" s="1" customFormat="1" ht="16.899999999999999" customHeight="1">
      <c r="B273" s="34"/>
      <c r="C273" s="205" t="s">
        <v>29</v>
      </c>
      <c r="D273" s="205" t="s">
        <v>7999</v>
      </c>
      <c r="E273" s="18" t="s">
        <v>29</v>
      </c>
      <c r="F273" s="206">
        <v>13.4</v>
      </c>
      <c r="H273" s="34"/>
    </row>
    <row r="274" spans="2:8" s="1" customFormat="1" ht="16.899999999999999" customHeight="1">
      <c r="B274" s="34"/>
      <c r="C274" s="205" t="s">
        <v>29</v>
      </c>
      <c r="D274" s="205" t="s">
        <v>5159</v>
      </c>
      <c r="E274" s="18" t="s">
        <v>29</v>
      </c>
      <c r="F274" s="206">
        <v>52.6</v>
      </c>
      <c r="H274" s="34"/>
    </row>
    <row r="275" spans="2:8" s="1" customFormat="1" ht="16.899999999999999" customHeight="1">
      <c r="B275" s="34"/>
      <c r="C275" s="205" t="s">
        <v>5052</v>
      </c>
      <c r="D275" s="205" t="s">
        <v>321</v>
      </c>
      <c r="E275" s="18" t="s">
        <v>29</v>
      </c>
      <c r="F275" s="206">
        <v>66</v>
      </c>
      <c r="H275" s="34"/>
    </row>
    <row r="276" spans="2:8" s="1" customFormat="1" ht="16.899999999999999" customHeight="1">
      <c r="B276" s="34"/>
      <c r="C276" s="201" t="s">
        <v>4785</v>
      </c>
      <c r="D276" s="202" t="s">
        <v>29</v>
      </c>
      <c r="E276" s="203" t="s">
        <v>29</v>
      </c>
      <c r="F276" s="204">
        <v>274.3</v>
      </c>
      <c r="H276" s="34"/>
    </row>
    <row r="277" spans="2:8" s="1" customFormat="1" ht="16.899999999999999" customHeight="1">
      <c r="B277" s="34"/>
      <c r="C277" s="205" t="s">
        <v>29</v>
      </c>
      <c r="D277" s="205" t="s">
        <v>8000</v>
      </c>
      <c r="E277" s="18" t="s">
        <v>29</v>
      </c>
      <c r="F277" s="206">
        <v>274.3</v>
      </c>
      <c r="H277" s="34"/>
    </row>
    <row r="278" spans="2:8" s="1" customFormat="1" ht="16.899999999999999" customHeight="1">
      <c r="B278" s="34"/>
      <c r="C278" s="205" t="s">
        <v>4785</v>
      </c>
      <c r="D278" s="205" t="s">
        <v>321</v>
      </c>
      <c r="E278" s="18" t="s">
        <v>29</v>
      </c>
      <c r="F278" s="206">
        <v>274.3</v>
      </c>
      <c r="H278" s="34"/>
    </row>
    <row r="279" spans="2:8" s="1" customFormat="1" ht="26.45" customHeight="1">
      <c r="B279" s="34"/>
      <c r="C279" s="200" t="s">
        <v>8001</v>
      </c>
      <c r="D279" s="200" t="s">
        <v>144</v>
      </c>
      <c r="H279" s="34"/>
    </row>
    <row r="280" spans="2:8" s="1" customFormat="1" ht="16.899999999999999" customHeight="1">
      <c r="B280" s="34"/>
      <c r="C280" s="201" t="s">
        <v>1339</v>
      </c>
      <c r="D280" s="202" t="s">
        <v>29</v>
      </c>
      <c r="E280" s="203" t="s">
        <v>29</v>
      </c>
      <c r="F280" s="204">
        <v>569.96</v>
      </c>
      <c r="H280" s="34"/>
    </row>
    <row r="281" spans="2:8" s="1" customFormat="1" ht="16.899999999999999" customHeight="1">
      <c r="B281" s="34"/>
      <c r="C281" s="201" t="s">
        <v>5052</v>
      </c>
      <c r="D281" s="202" t="s">
        <v>29</v>
      </c>
      <c r="E281" s="203" t="s">
        <v>29</v>
      </c>
      <c r="F281" s="204">
        <v>0</v>
      </c>
      <c r="H281" s="34"/>
    </row>
    <row r="282" spans="2:8" s="1" customFormat="1" ht="16.899999999999999" customHeight="1">
      <c r="B282" s="34"/>
      <c r="C282" s="201" t="s">
        <v>4785</v>
      </c>
      <c r="D282" s="202" t="s">
        <v>29</v>
      </c>
      <c r="E282" s="203" t="s">
        <v>29</v>
      </c>
      <c r="F282" s="204">
        <v>39.6</v>
      </c>
      <c r="H282" s="34"/>
    </row>
    <row r="283" spans="2:8" s="1" customFormat="1" ht="16.899999999999999" customHeight="1">
      <c r="B283" s="34"/>
      <c r="C283" s="205" t="s">
        <v>29</v>
      </c>
      <c r="D283" s="205" t="s">
        <v>4836</v>
      </c>
      <c r="E283" s="18" t="s">
        <v>29</v>
      </c>
      <c r="F283" s="206">
        <v>39.6</v>
      </c>
      <c r="H283" s="34"/>
    </row>
    <row r="284" spans="2:8" s="1" customFormat="1" ht="16.899999999999999" customHeight="1">
      <c r="B284" s="34"/>
      <c r="C284" s="205" t="s">
        <v>4785</v>
      </c>
      <c r="D284" s="205" t="s">
        <v>321</v>
      </c>
      <c r="E284" s="18" t="s">
        <v>29</v>
      </c>
      <c r="F284" s="206">
        <v>39.6</v>
      </c>
      <c r="H284" s="34"/>
    </row>
    <row r="285" spans="2:8" s="1" customFormat="1" ht="16.899999999999999" customHeight="1">
      <c r="B285" s="34"/>
      <c r="C285" s="207" t="s">
        <v>7993</v>
      </c>
      <c r="H285" s="34"/>
    </row>
    <row r="286" spans="2:8" s="1" customFormat="1" ht="16.899999999999999" customHeight="1">
      <c r="B286" s="34"/>
      <c r="C286" s="205" t="s">
        <v>4830</v>
      </c>
      <c r="D286" s="205" t="s">
        <v>4831</v>
      </c>
      <c r="E286" s="18" t="s">
        <v>274</v>
      </c>
      <c r="F286" s="206">
        <v>79.2</v>
      </c>
      <c r="H286" s="34"/>
    </row>
    <row r="287" spans="2:8" s="1" customFormat="1" ht="16.899999999999999" customHeight="1">
      <c r="B287" s="34"/>
      <c r="C287" s="205" t="s">
        <v>341</v>
      </c>
      <c r="D287" s="205" t="s">
        <v>342</v>
      </c>
      <c r="E287" s="18" t="s">
        <v>274</v>
      </c>
      <c r="F287" s="206">
        <v>81.599999999999994</v>
      </c>
      <c r="H287" s="34"/>
    </row>
    <row r="288" spans="2:8" s="1" customFormat="1" ht="26.45" customHeight="1">
      <c r="B288" s="34"/>
      <c r="C288" s="200" t="s">
        <v>8002</v>
      </c>
      <c r="D288" s="200" t="s">
        <v>147</v>
      </c>
      <c r="H288" s="34"/>
    </row>
    <row r="289" spans="2:8" s="1" customFormat="1" ht="16.899999999999999" customHeight="1">
      <c r="B289" s="34"/>
      <c r="C289" s="201" t="s">
        <v>5052</v>
      </c>
      <c r="D289" s="202" t="s">
        <v>29</v>
      </c>
      <c r="E289" s="203" t="s">
        <v>29</v>
      </c>
      <c r="F289" s="204">
        <v>66</v>
      </c>
      <c r="H289" s="34"/>
    </row>
    <row r="290" spans="2:8" s="1" customFormat="1" ht="16.899999999999999" customHeight="1">
      <c r="B290" s="34"/>
      <c r="C290" s="205" t="s">
        <v>29</v>
      </c>
      <c r="D290" s="205" t="s">
        <v>7999</v>
      </c>
      <c r="E290" s="18" t="s">
        <v>29</v>
      </c>
      <c r="F290" s="206">
        <v>13.4</v>
      </c>
      <c r="H290" s="34"/>
    </row>
    <row r="291" spans="2:8" s="1" customFormat="1" ht="16.899999999999999" customHeight="1">
      <c r="B291" s="34"/>
      <c r="C291" s="205" t="s">
        <v>29</v>
      </c>
      <c r="D291" s="205" t="s">
        <v>5159</v>
      </c>
      <c r="E291" s="18" t="s">
        <v>29</v>
      </c>
      <c r="F291" s="206">
        <v>52.6</v>
      </c>
      <c r="H291" s="34"/>
    </row>
    <row r="292" spans="2:8" s="1" customFormat="1" ht="16.899999999999999" customHeight="1">
      <c r="B292" s="34"/>
      <c r="C292" s="205" t="s">
        <v>5052</v>
      </c>
      <c r="D292" s="205" t="s">
        <v>321</v>
      </c>
      <c r="E292" s="18" t="s">
        <v>29</v>
      </c>
      <c r="F292" s="206">
        <v>66</v>
      </c>
      <c r="H292" s="34"/>
    </row>
    <row r="293" spans="2:8" s="1" customFormat="1" ht="16.899999999999999" customHeight="1">
      <c r="B293" s="34"/>
      <c r="C293" s="201" t="s">
        <v>4785</v>
      </c>
      <c r="D293" s="202" t="s">
        <v>29</v>
      </c>
      <c r="E293" s="203" t="s">
        <v>29</v>
      </c>
      <c r="F293" s="204">
        <v>116.9</v>
      </c>
      <c r="H293" s="34"/>
    </row>
    <row r="294" spans="2:8" s="1" customFormat="1" ht="16.899999999999999" customHeight="1">
      <c r="B294" s="34"/>
      <c r="C294" s="205" t="s">
        <v>29</v>
      </c>
      <c r="D294" s="205" t="s">
        <v>4948</v>
      </c>
      <c r="E294" s="18" t="s">
        <v>29</v>
      </c>
      <c r="F294" s="206">
        <v>110.9</v>
      </c>
      <c r="H294" s="34"/>
    </row>
    <row r="295" spans="2:8" s="1" customFormat="1" ht="16.899999999999999" customHeight="1">
      <c r="B295" s="34"/>
      <c r="C295" s="205" t="s">
        <v>29</v>
      </c>
      <c r="D295" s="205" t="s">
        <v>4949</v>
      </c>
      <c r="E295" s="18" t="s">
        <v>29</v>
      </c>
      <c r="F295" s="206">
        <v>6</v>
      </c>
      <c r="H295" s="34"/>
    </row>
    <row r="296" spans="2:8" s="1" customFormat="1" ht="16.899999999999999" customHeight="1">
      <c r="B296" s="34"/>
      <c r="C296" s="205" t="s">
        <v>4785</v>
      </c>
      <c r="D296" s="205" t="s">
        <v>321</v>
      </c>
      <c r="E296" s="18" t="s">
        <v>29</v>
      </c>
      <c r="F296" s="206">
        <v>116.9</v>
      </c>
      <c r="H296" s="34"/>
    </row>
    <row r="297" spans="2:8" s="1" customFormat="1" ht="16.899999999999999" customHeight="1">
      <c r="B297" s="34"/>
      <c r="C297" s="207" t="s">
        <v>7993</v>
      </c>
      <c r="H297" s="34"/>
    </row>
    <row r="298" spans="2:8" s="1" customFormat="1" ht="16.899999999999999" customHeight="1">
      <c r="B298" s="34"/>
      <c r="C298" s="205" t="s">
        <v>315</v>
      </c>
      <c r="D298" s="205" t="s">
        <v>316</v>
      </c>
      <c r="E298" s="18" t="s">
        <v>274</v>
      </c>
      <c r="F298" s="206">
        <v>242.8</v>
      </c>
      <c r="H298" s="34"/>
    </row>
    <row r="299" spans="2:8" s="1" customFormat="1" ht="16.899999999999999" customHeight="1">
      <c r="B299" s="34"/>
      <c r="C299" s="205" t="s">
        <v>341</v>
      </c>
      <c r="D299" s="205" t="s">
        <v>342</v>
      </c>
      <c r="E299" s="18" t="s">
        <v>274</v>
      </c>
      <c r="F299" s="206">
        <v>116.9</v>
      </c>
      <c r="H299" s="34"/>
    </row>
    <row r="300" spans="2:8" s="1" customFormat="1" ht="26.45" customHeight="1">
      <c r="B300" s="34"/>
      <c r="C300" s="200" t="s">
        <v>8003</v>
      </c>
      <c r="D300" s="200" t="s">
        <v>150</v>
      </c>
      <c r="H300" s="34"/>
    </row>
    <row r="301" spans="2:8" s="1" customFormat="1" ht="16.899999999999999" customHeight="1">
      <c r="B301" s="34"/>
      <c r="C301" s="201" t="s">
        <v>5052</v>
      </c>
      <c r="D301" s="202" t="s">
        <v>29</v>
      </c>
      <c r="E301" s="203" t="s">
        <v>29</v>
      </c>
      <c r="F301" s="204">
        <v>2</v>
      </c>
      <c r="H301" s="34"/>
    </row>
    <row r="302" spans="2:8" s="1" customFormat="1" ht="16.899999999999999" customHeight="1">
      <c r="B302" s="34"/>
      <c r="C302" s="205" t="s">
        <v>29</v>
      </c>
      <c r="D302" s="205" t="s">
        <v>5074</v>
      </c>
      <c r="E302" s="18" t="s">
        <v>29</v>
      </c>
      <c r="F302" s="206">
        <v>2</v>
      </c>
      <c r="H302" s="34"/>
    </row>
    <row r="303" spans="2:8" s="1" customFormat="1" ht="16.899999999999999" customHeight="1">
      <c r="B303" s="34"/>
      <c r="C303" s="205" t="s">
        <v>5052</v>
      </c>
      <c r="D303" s="205" t="s">
        <v>321</v>
      </c>
      <c r="E303" s="18" t="s">
        <v>29</v>
      </c>
      <c r="F303" s="206">
        <v>2</v>
      </c>
      <c r="H303" s="34"/>
    </row>
    <row r="304" spans="2:8" s="1" customFormat="1" ht="16.899999999999999" customHeight="1">
      <c r="B304" s="34"/>
      <c r="C304" s="207" t="s">
        <v>7993</v>
      </c>
      <c r="H304" s="34"/>
    </row>
    <row r="305" spans="2:8" s="1" customFormat="1" ht="16.899999999999999" customHeight="1">
      <c r="B305" s="34"/>
      <c r="C305" s="205" t="s">
        <v>315</v>
      </c>
      <c r="D305" s="205" t="s">
        <v>316</v>
      </c>
      <c r="E305" s="18" t="s">
        <v>274</v>
      </c>
      <c r="F305" s="206">
        <v>135.6</v>
      </c>
      <c r="H305" s="34"/>
    </row>
    <row r="306" spans="2:8" s="1" customFormat="1" ht="16.899999999999999" customHeight="1">
      <c r="B306" s="34"/>
      <c r="C306" s="205" t="s">
        <v>341</v>
      </c>
      <c r="D306" s="205" t="s">
        <v>342</v>
      </c>
      <c r="E306" s="18" t="s">
        <v>274</v>
      </c>
      <c r="F306" s="206">
        <v>87.5</v>
      </c>
      <c r="H306" s="34"/>
    </row>
    <row r="307" spans="2:8" s="1" customFormat="1" ht="16.899999999999999" customHeight="1">
      <c r="B307" s="34"/>
      <c r="C307" s="201" t="s">
        <v>4785</v>
      </c>
      <c r="D307" s="202" t="s">
        <v>29</v>
      </c>
      <c r="E307" s="203" t="s">
        <v>29</v>
      </c>
      <c r="F307" s="204">
        <v>40.5</v>
      </c>
      <c r="H307" s="34"/>
    </row>
    <row r="308" spans="2:8" s="1" customFormat="1" ht="16.899999999999999" customHeight="1">
      <c r="B308" s="34"/>
      <c r="C308" s="205" t="s">
        <v>29</v>
      </c>
      <c r="D308" s="205" t="s">
        <v>5070</v>
      </c>
      <c r="E308" s="18" t="s">
        <v>29</v>
      </c>
      <c r="F308" s="206">
        <v>40.5</v>
      </c>
      <c r="H308" s="34"/>
    </row>
    <row r="309" spans="2:8" s="1" customFormat="1" ht="16.899999999999999" customHeight="1">
      <c r="B309" s="34"/>
      <c r="C309" s="205" t="s">
        <v>4785</v>
      </c>
      <c r="D309" s="205" t="s">
        <v>321</v>
      </c>
      <c r="E309" s="18" t="s">
        <v>29</v>
      </c>
      <c r="F309" s="206">
        <v>40.5</v>
      </c>
      <c r="H309" s="34"/>
    </row>
    <row r="310" spans="2:8" s="1" customFormat="1" ht="16.899999999999999" customHeight="1">
      <c r="B310" s="34"/>
      <c r="C310" s="207" t="s">
        <v>7993</v>
      </c>
      <c r="H310" s="34"/>
    </row>
    <row r="311" spans="2:8" s="1" customFormat="1" ht="16.899999999999999" customHeight="1">
      <c r="B311" s="34"/>
      <c r="C311" s="205" t="s">
        <v>4830</v>
      </c>
      <c r="D311" s="205" t="s">
        <v>4831</v>
      </c>
      <c r="E311" s="18" t="s">
        <v>274</v>
      </c>
      <c r="F311" s="206">
        <v>81</v>
      </c>
      <c r="H311" s="34"/>
    </row>
    <row r="312" spans="2:8" s="1" customFormat="1" ht="16.899999999999999" customHeight="1">
      <c r="B312" s="34"/>
      <c r="C312" s="205" t="s">
        <v>341</v>
      </c>
      <c r="D312" s="205" t="s">
        <v>342</v>
      </c>
      <c r="E312" s="18" t="s">
        <v>274</v>
      </c>
      <c r="F312" s="206">
        <v>87.5</v>
      </c>
      <c r="H312" s="34"/>
    </row>
    <row r="313" spans="2:8" s="1" customFormat="1" ht="26.45" customHeight="1">
      <c r="B313" s="34"/>
      <c r="C313" s="200" t="s">
        <v>8004</v>
      </c>
      <c r="D313" s="200" t="s">
        <v>153</v>
      </c>
      <c r="H313" s="34"/>
    </row>
    <row r="314" spans="2:8" s="1" customFormat="1" ht="16.899999999999999" customHeight="1">
      <c r="B314" s="34"/>
      <c r="C314" s="201" t="s">
        <v>5052</v>
      </c>
      <c r="D314" s="202" t="s">
        <v>29</v>
      </c>
      <c r="E314" s="203" t="s">
        <v>29</v>
      </c>
      <c r="F314" s="204">
        <v>2</v>
      </c>
      <c r="H314" s="34"/>
    </row>
    <row r="315" spans="2:8" s="1" customFormat="1" ht="16.899999999999999" customHeight="1">
      <c r="B315" s="34"/>
      <c r="C315" s="205" t="s">
        <v>29</v>
      </c>
      <c r="D315" s="205" t="s">
        <v>5074</v>
      </c>
      <c r="E315" s="18" t="s">
        <v>29</v>
      </c>
      <c r="F315" s="206">
        <v>2</v>
      </c>
      <c r="H315" s="34"/>
    </row>
    <row r="316" spans="2:8" s="1" customFormat="1" ht="16.899999999999999" customHeight="1">
      <c r="B316" s="34"/>
      <c r="C316" s="205" t="s">
        <v>5052</v>
      </c>
      <c r="D316" s="205" t="s">
        <v>321</v>
      </c>
      <c r="E316" s="18" t="s">
        <v>29</v>
      </c>
      <c r="F316" s="206">
        <v>2</v>
      </c>
      <c r="H316" s="34"/>
    </row>
    <row r="317" spans="2:8" s="1" customFormat="1" ht="16.899999999999999" customHeight="1">
      <c r="B317" s="34"/>
      <c r="C317" s="207" t="s">
        <v>7993</v>
      </c>
      <c r="H317" s="34"/>
    </row>
    <row r="318" spans="2:8" s="1" customFormat="1" ht="16.899999999999999" customHeight="1">
      <c r="B318" s="34"/>
      <c r="C318" s="205" t="s">
        <v>315</v>
      </c>
      <c r="D318" s="205" t="s">
        <v>316</v>
      </c>
      <c r="E318" s="18" t="s">
        <v>274</v>
      </c>
      <c r="F318" s="206">
        <v>20.2</v>
      </c>
      <c r="H318" s="34"/>
    </row>
    <row r="319" spans="2:8" s="1" customFormat="1" ht="16.899999999999999" customHeight="1">
      <c r="B319" s="34"/>
      <c r="C319" s="205" t="s">
        <v>341</v>
      </c>
      <c r="D319" s="205" t="s">
        <v>342</v>
      </c>
      <c r="E319" s="18" t="s">
        <v>274</v>
      </c>
      <c r="F319" s="206">
        <v>104.6</v>
      </c>
      <c r="H319" s="34"/>
    </row>
    <row r="320" spans="2:8" s="1" customFormat="1" ht="16.899999999999999" customHeight="1">
      <c r="B320" s="34"/>
      <c r="C320" s="201" t="s">
        <v>4785</v>
      </c>
      <c r="D320" s="202" t="s">
        <v>29</v>
      </c>
      <c r="E320" s="203" t="s">
        <v>29</v>
      </c>
      <c r="F320" s="204">
        <v>50.6</v>
      </c>
      <c r="H320" s="34"/>
    </row>
    <row r="321" spans="2:8" s="1" customFormat="1" ht="16.899999999999999" customHeight="1">
      <c r="B321" s="34"/>
      <c r="C321" s="205" t="s">
        <v>29</v>
      </c>
      <c r="D321" s="205" t="s">
        <v>5143</v>
      </c>
      <c r="E321" s="18" t="s">
        <v>29</v>
      </c>
      <c r="F321" s="206">
        <v>50.6</v>
      </c>
      <c r="H321" s="34"/>
    </row>
    <row r="322" spans="2:8" s="1" customFormat="1" ht="16.899999999999999" customHeight="1">
      <c r="B322" s="34"/>
      <c r="C322" s="205" t="s">
        <v>4785</v>
      </c>
      <c r="D322" s="205" t="s">
        <v>321</v>
      </c>
      <c r="E322" s="18" t="s">
        <v>29</v>
      </c>
      <c r="F322" s="206">
        <v>50.6</v>
      </c>
      <c r="H322" s="34"/>
    </row>
    <row r="323" spans="2:8" s="1" customFormat="1" ht="16.899999999999999" customHeight="1">
      <c r="B323" s="34"/>
      <c r="C323" s="207" t="s">
        <v>7993</v>
      </c>
      <c r="H323" s="34"/>
    </row>
    <row r="324" spans="2:8" s="1" customFormat="1" ht="16.899999999999999" customHeight="1">
      <c r="B324" s="34"/>
      <c r="C324" s="205" t="s">
        <v>4830</v>
      </c>
      <c r="D324" s="205" t="s">
        <v>4831</v>
      </c>
      <c r="E324" s="18" t="s">
        <v>274</v>
      </c>
      <c r="F324" s="206">
        <v>101.2</v>
      </c>
      <c r="H324" s="34"/>
    </row>
    <row r="325" spans="2:8" s="1" customFormat="1" ht="16.899999999999999" customHeight="1">
      <c r="B325" s="34"/>
      <c r="C325" s="205" t="s">
        <v>341</v>
      </c>
      <c r="D325" s="205" t="s">
        <v>342</v>
      </c>
      <c r="E325" s="18" t="s">
        <v>274</v>
      </c>
      <c r="F325" s="206">
        <v>104.6</v>
      </c>
      <c r="H325" s="34"/>
    </row>
    <row r="326" spans="2:8" s="1" customFormat="1" ht="26.45" customHeight="1">
      <c r="B326" s="34"/>
      <c r="C326" s="200" t="s">
        <v>8005</v>
      </c>
      <c r="D326" s="200" t="s">
        <v>156</v>
      </c>
      <c r="H326" s="34"/>
    </row>
    <row r="327" spans="2:8" s="1" customFormat="1" ht="16.899999999999999" customHeight="1">
      <c r="B327" s="34"/>
      <c r="C327" s="201" t="s">
        <v>5052</v>
      </c>
      <c r="D327" s="202" t="s">
        <v>29</v>
      </c>
      <c r="E327" s="203" t="s">
        <v>29</v>
      </c>
      <c r="F327" s="204">
        <v>2.4</v>
      </c>
      <c r="H327" s="34"/>
    </row>
    <row r="328" spans="2:8" s="1" customFormat="1" ht="16.899999999999999" customHeight="1">
      <c r="B328" s="34"/>
      <c r="C328" s="205" t="s">
        <v>29</v>
      </c>
      <c r="D328" s="205" t="s">
        <v>5214</v>
      </c>
      <c r="E328" s="18" t="s">
        <v>29</v>
      </c>
      <c r="F328" s="206">
        <v>2.4</v>
      </c>
      <c r="H328" s="34"/>
    </row>
    <row r="329" spans="2:8" s="1" customFormat="1" ht="16.899999999999999" customHeight="1">
      <c r="B329" s="34"/>
      <c r="C329" s="205" t="s">
        <v>5052</v>
      </c>
      <c r="D329" s="205" t="s">
        <v>321</v>
      </c>
      <c r="E329" s="18" t="s">
        <v>29</v>
      </c>
      <c r="F329" s="206">
        <v>2.4</v>
      </c>
      <c r="H329" s="34"/>
    </row>
    <row r="330" spans="2:8" s="1" customFormat="1" ht="16.899999999999999" customHeight="1">
      <c r="B330" s="34"/>
      <c r="C330" s="207" t="s">
        <v>7993</v>
      </c>
      <c r="H330" s="34"/>
    </row>
    <row r="331" spans="2:8" s="1" customFormat="1" ht="16.899999999999999" customHeight="1">
      <c r="B331" s="34"/>
      <c r="C331" s="205" t="s">
        <v>315</v>
      </c>
      <c r="D331" s="205" t="s">
        <v>316</v>
      </c>
      <c r="E331" s="18" t="s">
        <v>274</v>
      </c>
      <c r="F331" s="206">
        <v>72.8</v>
      </c>
      <c r="H331" s="34"/>
    </row>
    <row r="332" spans="2:8" s="1" customFormat="1" ht="16.899999999999999" customHeight="1">
      <c r="B332" s="34"/>
      <c r="C332" s="205" t="s">
        <v>341</v>
      </c>
      <c r="D332" s="205" t="s">
        <v>342</v>
      </c>
      <c r="E332" s="18" t="s">
        <v>274</v>
      </c>
      <c r="F332" s="206">
        <v>78.5</v>
      </c>
      <c r="H332" s="34"/>
    </row>
    <row r="333" spans="2:8" s="1" customFormat="1" ht="16.899999999999999" customHeight="1">
      <c r="B333" s="34"/>
      <c r="C333" s="201" t="s">
        <v>4785</v>
      </c>
      <c r="D333" s="202" t="s">
        <v>29</v>
      </c>
      <c r="E333" s="203" t="s">
        <v>29</v>
      </c>
      <c r="F333" s="204">
        <v>24.1</v>
      </c>
      <c r="H333" s="34"/>
    </row>
    <row r="334" spans="2:8" s="1" customFormat="1" ht="16.899999999999999" customHeight="1">
      <c r="B334" s="34"/>
      <c r="C334" s="205" t="s">
        <v>29</v>
      </c>
      <c r="D334" s="205" t="s">
        <v>5210</v>
      </c>
      <c r="E334" s="18" t="s">
        <v>29</v>
      </c>
      <c r="F334" s="206">
        <v>24.1</v>
      </c>
      <c r="H334" s="34"/>
    </row>
    <row r="335" spans="2:8" s="1" customFormat="1" ht="16.899999999999999" customHeight="1">
      <c r="B335" s="34"/>
      <c r="C335" s="205" t="s">
        <v>4785</v>
      </c>
      <c r="D335" s="205" t="s">
        <v>321</v>
      </c>
      <c r="E335" s="18" t="s">
        <v>29</v>
      </c>
      <c r="F335" s="206">
        <v>24.1</v>
      </c>
      <c r="H335" s="34"/>
    </row>
    <row r="336" spans="2:8" s="1" customFormat="1" ht="16.899999999999999" customHeight="1">
      <c r="B336" s="34"/>
      <c r="C336" s="207" t="s">
        <v>7993</v>
      </c>
      <c r="H336" s="34"/>
    </row>
    <row r="337" spans="2:8" s="1" customFormat="1" ht="16.899999999999999" customHeight="1">
      <c r="B337" s="34"/>
      <c r="C337" s="205" t="s">
        <v>4830</v>
      </c>
      <c r="D337" s="205" t="s">
        <v>4831</v>
      </c>
      <c r="E337" s="18" t="s">
        <v>274</v>
      </c>
      <c r="F337" s="206">
        <v>48.2</v>
      </c>
      <c r="H337" s="34"/>
    </row>
    <row r="338" spans="2:8" s="1" customFormat="1" ht="16.899999999999999" customHeight="1">
      <c r="B338" s="34"/>
      <c r="C338" s="205" t="s">
        <v>341</v>
      </c>
      <c r="D338" s="205" t="s">
        <v>342</v>
      </c>
      <c r="E338" s="18" t="s">
        <v>274</v>
      </c>
      <c r="F338" s="206">
        <v>78.5</v>
      </c>
      <c r="H338" s="34"/>
    </row>
    <row r="339" spans="2:8" s="1" customFormat="1" ht="26.45" customHeight="1">
      <c r="B339" s="34"/>
      <c r="C339" s="200" t="s">
        <v>8006</v>
      </c>
      <c r="D339" s="200" t="s">
        <v>159</v>
      </c>
      <c r="H339" s="34"/>
    </row>
    <row r="340" spans="2:8" s="1" customFormat="1" ht="16.899999999999999" customHeight="1">
      <c r="B340" s="34"/>
      <c r="C340" s="201" t="s">
        <v>5052</v>
      </c>
      <c r="D340" s="202" t="s">
        <v>29</v>
      </c>
      <c r="E340" s="203" t="s">
        <v>29</v>
      </c>
      <c r="F340" s="204">
        <v>1</v>
      </c>
      <c r="H340" s="34"/>
    </row>
    <row r="341" spans="2:8" s="1" customFormat="1" ht="16.899999999999999" customHeight="1">
      <c r="B341" s="34"/>
      <c r="C341" s="205" t="s">
        <v>29</v>
      </c>
      <c r="D341" s="205" t="s">
        <v>5279</v>
      </c>
      <c r="E341" s="18" t="s">
        <v>29</v>
      </c>
      <c r="F341" s="206">
        <v>1</v>
      </c>
      <c r="H341" s="34"/>
    </row>
    <row r="342" spans="2:8" s="1" customFormat="1" ht="16.899999999999999" customHeight="1">
      <c r="B342" s="34"/>
      <c r="C342" s="205" t="s">
        <v>5052</v>
      </c>
      <c r="D342" s="205" t="s">
        <v>321</v>
      </c>
      <c r="E342" s="18" t="s">
        <v>29</v>
      </c>
      <c r="F342" s="206">
        <v>1</v>
      </c>
      <c r="H342" s="34"/>
    </row>
    <row r="343" spans="2:8" s="1" customFormat="1" ht="16.899999999999999" customHeight="1">
      <c r="B343" s="34"/>
      <c r="C343" s="207" t="s">
        <v>7993</v>
      </c>
      <c r="H343" s="34"/>
    </row>
    <row r="344" spans="2:8" s="1" customFormat="1" ht="16.899999999999999" customHeight="1">
      <c r="B344" s="34"/>
      <c r="C344" s="205" t="s">
        <v>315</v>
      </c>
      <c r="D344" s="205" t="s">
        <v>316</v>
      </c>
      <c r="E344" s="18" t="s">
        <v>274</v>
      </c>
      <c r="F344" s="206">
        <v>52.6</v>
      </c>
      <c r="H344" s="34"/>
    </row>
    <row r="345" spans="2:8" s="1" customFormat="1" ht="16.899999999999999" customHeight="1">
      <c r="B345" s="34"/>
      <c r="C345" s="205" t="s">
        <v>341</v>
      </c>
      <c r="D345" s="205" t="s">
        <v>342</v>
      </c>
      <c r="E345" s="18" t="s">
        <v>274</v>
      </c>
      <c r="F345" s="206">
        <v>47.6</v>
      </c>
      <c r="H345" s="34"/>
    </row>
    <row r="346" spans="2:8" s="1" customFormat="1" ht="16.899999999999999" customHeight="1">
      <c r="B346" s="34"/>
      <c r="C346" s="201" t="s">
        <v>4785</v>
      </c>
      <c r="D346" s="202" t="s">
        <v>29</v>
      </c>
      <c r="E346" s="203" t="s">
        <v>29</v>
      </c>
      <c r="F346" s="204">
        <v>8.6</v>
      </c>
      <c r="H346" s="34"/>
    </row>
    <row r="347" spans="2:8" s="1" customFormat="1" ht="16.899999999999999" customHeight="1">
      <c r="B347" s="34"/>
      <c r="C347" s="205" t="s">
        <v>29</v>
      </c>
      <c r="D347" s="205" t="s">
        <v>5275</v>
      </c>
      <c r="E347" s="18" t="s">
        <v>29</v>
      </c>
      <c r="F347" s="206">
        <v>8.6</v>
      </c>
      <c r="H347" s="34"/>
    </row>
    <row r="348" spans="2:8" s="1" customFormat="1" ht="16.899999999999999" customHeight="1">
      <c r="B348" s="34"/>
      <c r="C348" s="205" t="s">
        <v>4785</v>
      </c>
      <c r="D348" s="205" t="s">
        <v>321</v>
      </c>
      <c r="E348" s="18" t="s">
        <v>29</v>
      </c>
      <c r="F348" s="206">
        <v>8.6</v>
      </c>
      <c r="H348" s="34"/>
    </row>
    <row r="349" spans="2:8" s="1" customFormat="1" ht="16.899999999999999" customHeight="1">
      <c r="B349" s="34"/>
      <c r="C349" s="207" t="s">
        <v>7993</v>
      </c>
      <c r="H349" s="34"/>
    </row>
    <row r="350" spans="2:8" s="1" customFormat="1" ht="16.899999999999999" customHeight="1">
      <c r="B350" s="34"/>
      <c r="C350" s="205" t="s">
        <v>4830</v>
      </c>
      <c r="D350" s="205" t="s">
        <v>4831</v>
      </c>
      <c r="E350" s="18" t="s">
        <v>274</v>
      </c>
      <c r="F350" s="206">
        <v>17.2</v>
      </c>
      <c r="H350" s="34"/>
    </row>
    <row r="351" spans="2:8" s="1" customFormat="1" ht="16.899999999999999" customHeight="1">
      <c r="B351" s="34"/>
      <c r="C351" s="205" t="s">
        <v>341</v>
      </c>
      <c r="D351" s="205" t="s">
        <v>342</v>
      </c>
      <c r="E351" s="18" t="s">
        <v>274</v>
      </c>
      <c r="F351" s="206">
        <v>47.6</v>
      </c>
      <c r="H351" s="34"/>
    </row>
    <row r="352" spans="2:8" s="1" customFormat="1" ht="26.45" customHeight="1">
      <c r="B352" s="34"/>
      <c r="C352" s="200" t="s">
        <v>161</v>
      </c>
      <c r="D352" s="200" t="s">
        <v>162</v>
      </c>
      <c r="H352" s="34"/>
    </row>
    <row r="353" spans="2:8" s="1" customFormat="1" ht="16.899999999999999" customHeight="1">
      <c r="B353" s="34"/>
      <c r="C353" s="201" t="s">
        <v>819</v>
      </c>
      <c r="D353" s="202" t="s">
        <v>29</v>
      </c>
      <c r="E353" s="203" t="s">
        <v>29</v>
      </c>
      <c r="F353" s="204">
        <v>355.6</v>
      </c>
      <c r="H353" s="34"/>
    </row>
    <row r="354" spans="2:8" s="1" customFormat="1" ht="16.899999999999999" customHeight="1">
      <c r="B354" s="34"/>
      <c r="C354" s="205" t="s">
        <v>29</v>
      </c>
      <c r="D354" s="205" t="s">
        <v>8007</v>
      </c>
      <c r="E354" s="18" t="s">
        <v>29</v>
      </c>
      <c r="F354" s="206">
        <v>76.599999999999994</v>
      </c>
      <c r="H354" s="34"/>
    </row>
    <row r="355" spans="2:8" s="1" customFormat="1" ht="16.899999999999999" customHeight="1">
      <c r="B355" s="34"/>
      <c r="C355" s="205" t="s">
        <v>29</v>
      </c>
      <c r="D355" s="205" t="s">
        <v>8008</v>
      </c>
      <c r="E355" s="18" t="s">
        <v>29</v>
      </c>
      <c r="F355" s="206">
        <v>279</v>
      </c>
      <c r="H355" s="34"/>
    </row>
    <row r="356" spans="2:8" s="1" customFormat="1" ht="16.899999999999999" customHeight="1">
      <c r="B356" s="34"/>
      <c r="C356" s="205" t="s">
        <v>819</v>
      </c>
      <c r="D356" s="205" t="s">
        <v>321</v>
      </c>
      <c r="E356" s="18" t="s">
        <v>29</v>
      </c>
      <c r="F356" s="206">
        <v>355.6</v>
      </c>
      <c r="H356" s="34"/>
    </row>
    <row r="357" spans="2:8" s="1" customFormat="1" ht="16.899999999999999" customHeight="1">
      <c r="B357" s="34"/>
      <c r="C357" s="201" t="s">
        <v>5346</v>
      </c>
      <c r="D357" s="202" t="s">
        <v>29</v>
      </c>
      <c r="E357" s="203" t="s">
        <v>29</v>
      </c>
      <c r="F357" s="204">
        <v>752.4</v>
      </c>
      <c r="H357" s="34"/>
    </row>
    <row r="358" spans="2:8" s="1" customFormat="1" ht="16.899999999999999" customHeight="1">
      <c r="B358" s="34"/>
      <c r="C358" s="205" t="s">
        <v>29</v>
      </c>
      <c r="D358" s="205" t="s">
        <v>5378</v>
      </c>
      <c r="E358" s="18" t="s">
        <v>29</v>
      </c>
      <c r="F358" s="206">
        <v>307</v>
      </c>
      <c r="H358" s="34"/>
    </row>
    <row r="359" spans="2:8" s="1" customFormat="1" ht="16.899999999999999" customHeight="1">
      <c r="B359" s="34"/>
      <c r="C359" s="205" t="s">
        <v>29</v>
      </c>
      <c r="D359" s="205" t="s">
        <v>5379</v>
      </c>
      <c r="E359" s="18" t="s">
        <v>29</v>
      </c>
      <c r="F359" s="206">
        <v>53.7</v>
      </c>
      <c r="H359" s="34"/>
    </row>
    <row r="360" spans="2:8" s="1" customFormat="1" ht="16.899999999999999" customHeight="1">
      <c r="B360" s="34"/>
      <c r="C360" s="205" t="s">
        <v>29</v>
      </c>
      <c r="D360" s="205" t="s">
        <v>5380</v>
      </c>
      <c r="E360" s="18" t="s">
        <v>29</v>
      </c>
      <c r="F360" s="206">
        <v>320.7</v>
      </c>
      <c r="H360" s="34"/>
    </row>
    <row r="361" spans="2:8" s="1" customFormat="1" ht="16.899999999999999" customHeight="1">
      <c r="B361" s="34"/>
      <c r="C361" s="205" t="s">
        <v>29</v>
      </c>
      <c r="D361" s="205" t="s">
        <v>5381</v>
      </c>
      <c r="E361" s="18" t="s">
        <v>29</v>
      </c>
      <c r="F361" s="206">
        <v>71</v>
      </c>
      <c r="H361" s="34"/>
    </row>
    <row r="362" spans="2:8" s="1" customFormat="1" ht="16.899999999999999" customHeight="1">
      <c r="B362" s="34"/>
      <c r="C362" s="205" t="s">
        <v>5346</v>
      </c>
      <c r="D362" s="205" t="s">
        <v>321</v>
      </c>
      <c r="E362" s="18" t="s">
        <v>29</v>
      </c>
      <c r="F362" s="206">
        <v>752.4</v>
      </c>
      <c r="H362" s="34"/>
    </row>
    <row r="363" spans="2:8" s="1" customFormat="1" ht="16.899999999999999" customHeight="1">
      <c r="B363" s="34"/>
      <c r="C363" s="207" t="s">
        <v>7993</v>
      </c>
      <c r="H363" s="34"/>
    </row>
    <row r="364" spans="2:8" s="1" customFormat="1" ht="16.899999999999999" customHeight="1">
      <c r="B364" s="34"/>
      <c r="C364" s="205" t="s">
        <v>325</v>
      </c>
      <c r="D364" s="205" t="s">
        <v>326</v>
      </c>
      <c r="E364" s="18" t="s">
        <v>274</v>
      </c>
      <c r="F364" s="206">
        <v>1059.4000000000001</v>
      </c>
      <c r="H364" s="34"/>
    </row>
    <row r="365" spans="2:8" s="1" customFormat="1" ht="16.899999999999999" customHeight="1">
      <c r="B365" s="34"/>
      <c r="C365" s="205" t="s">
        <v>347</v>
      </c>
      <c r="D365" s="205" t="s">
        <v>348</v>
      </c>
      <c r="E365" s="18" t="s">
        <v>274</v>
      </c>
      <c r="F365" s="206">
        <v>1166.3499999999999</v>
      </c>
      <c r="H365" s="34"/>
    </row>
    <row r="366" spans="2:8" s="1" customFormat="1" ht="16.899999999999999" customHeight="1">
      <c r="B366" s="34"/>
      <c r="C366" s="201" t="s">
        <v>1039</v>
      </c>
      <c r="D366" s="202" t="s">
        <v>29</v>
      </c>
      <c r="E366" s="203" t="s">
        <v>29</v>
      </c>
      <c r="F366" s="204">
        <v>35.799999999999997</v>
      </c>
      <c r="H366" s="34"/>
    </row>
    <row r="367" spans="2:8" s="1" customFormat="1" ht="16.899999999999999" customHeight="1">
      <c r="B367" s="34"/>
      <c r="C367" s="205" t="s">
        <v>29</v>
      </c>
      <c r="D367" s="205" t="s">
        <v>5387</v>
      </c>
      <c r="E367" s="18" t="s">
        <v>29</v>
      </c>
      <c r="F367" s="206">
        <v>35.799999999999997</v>
      </c>
      <c r="H367" s="34"/>
    </row>
    <row r="368" spans="2:8" s="1" customFormat="1" ht="16.899999999999999" customHeight="1">
      <c r="B368" s="34"/>
      <c r="C368" s="205" t="s">
        <v>1039</v>
      </c>
      <c r="D368" s="205" t="s">
        <v>321</v>
      </c>
      <c r="E368" s="18" t="s">
        <v>29</v>
      </c>
      <c r="F368" s="206">
        <v>35.799999999999997</v>
      </c>
      <c r="H368" s="34"/>
    </row>
    <row r="369" spans="2:8" s="1" customFormat="1" ht="16.899999999999999" customHeight="1">
      <c r="B369" s="34"/>
      <c r="C369" s="207" t="s">
        <v>7993</v>
      </c>
      <c r="H369" s="34"/>
    </row>
    <row r="370" spans="2:8" s="1" customFormat="1" ht="16.899999999999999" customHeight="1">
      <c r="B370" s="34"/>
      <c r="C370" s="205" t="s">
        <v>392</v>
      </c>
      <c r="D370" s="205" t="s">
        <v>393</v>
      </c>
      <c r="E370" s="18" t="s">
        <v>274</v>
      </c>
      <c r="F370" s="206">
        <v>79.8</v>
      </c>
      <c r="H370" s="34"/>
    </row>
    <row r="371" spans="2:8" s="1" customFormat="1" ht="16.899999999999999" customHeight="1">
      <c r="B371" s="34"/>
      <c r="C371" s="205" t="s">
        <v>347</v>
      </c>
      <c r="D371" s="205" t="s">
        <v>348</v>
      </c>
      <c r="E371" s="18" t="s">
        <v>274</v>
      </c>
      <c r="F371" s="206">
        <v>1166.3499999999999</v>
      </c>
      <c r="H371" s="34"/>
    </row>
    <row r="372" spans="2:8" s="1" customFormat="1" ht="16.899999999999999" customHeight="1">
      <c r="B372" s="34"/>
      <c r="C372" s="201" t="s">
        <v>208</v>
      </c>
      <c r="D372" s="202" t="s">
        <v>29</v>
      </c>
      <c r="E372" s="203" t="s">
        <v>29</v>
      </c>
      <c r="F372" s="204">
        <v>45.46</v>
      </c>
      <c r="H372" s="34"/>
    </row>
    <row r="373" spans="2:8" s="1" customFormat="1" ht="26.45" customHeight="1">
      <c r="B373" s="34"/>
      <c r="C373" s="200" t="s">
        <v>164</v>
      </c>
      <c r="D373" s="200" t="s">
        <v>165</v>
      </c>
      <c r="H373" s="34"/>
    </row>
    <row r="374" spans="2:8" s="1" customFormat="1" ht="16.899999999999999" customHeight="1">
      <c r="B374" s="34"/>
      <c r="C374" s="201" t="s">
        <v>819</v>
      </c>
      <c r="D374" s="202" t="s">
        <v>29</v>
      </c>
      <c r="E374" s="203" t="s">
        <v>29</v>
      </c>
      <c r="F374" s="204">
        <v>18</v>
      </c>
      <c r="H374" s="34"/>
    </row>
    <row r="375" spans="2:8" s="1" customFormat="1" ht="16.899999999999999" customHeight="1">
      <c r="B375" s="34"/>
      <c r="C375" s="205" t="s">
        <v>29</v>
      </c>
      <c r="D375" s="205" t="s">
        <v>8009</v>
      </c>
      <c r="E375" s="18" t="s">
        <v>29</v>
      </c>
      <c r="F375" s="206">
        <v>18</v>
      </c>
      <c r="H375" s="34"/>
    </row>
    <row r="376" spans="2:8" s="1" customFormat="1" ht="16.899999999999999" customHeight="1">
      <c r="B376" s="34"/>
      <c r="C376" s="205" t="s">
        <v>819</v>
      </c>
      <c r="D376" s="205" t="s">
        <v>321</v>
      </c>
      <c r="E376" s="18" t="s">
        <v>29</v>
      </c>
      <c r="F376" s="206">
        <v>18</v>
      </c>
      <c r="H376" s="34"/>
    </row>
    <row r="377" spans="2:8" s="1" customFormat="1" ht="16.899999999999999" customHeight="1">
      <c r="B377" s="34"/>
      <c r="C377" s="201" t="s">
        <v>1039</v>
      </c>
      <c r="D377" s="202" t="s">
        <v>29</v>
      </c>
      <c r="E377" s="203" t="s">
        <v>29</v>
      </c>
      <c r="F377" s="204">
        <v>152.91999999999999</v>
      </c>
      <c r="H377" s="34"/>
    </row>
    <row r="378" spans="2:8" s="1" customFormat="1" ht="16.899999999999999" customHeight="1">
      <c r="B378" s="34"/>
      <c r="C378" s="205" t="s">
        <v>29</v>
      </c>
      <c r="D378" s="205" t="s">
        <v>5440</v>
      </c>
      <c r="E378" s="18" t="s">
        <v>29</v>
      </c>
      <c r="F378" s="206">
        <v>152.91999999999999</v>
      </c>
      <c r="H378" s="34"/>
    </row>
    <row r="379" spans="2:8" s="1" customFormat="1" ht="16.899999999999999" customHeight="1">
      <c r="B379" s="34"/>
      <c r="C379" s="205" t="s">
        <v>1039</v>
      </c>
      <c r="D379" s="205" t="s">
        <v>321</v>
      </c>
      <c r="E379" s="18" t="s">
        <v>29</v>
      </c>
      <c r="F379" s="206">
        <v>152.91999999999999</v>
      </c>
      <c r="H379" s="34"/>
    </row>
    <row r="380" spans="2:8" s="1" customFormat="1" ht="16.899999999999999" customHeight="1">
      <c r="B380" s="34"/>
      <c r="C380" s="207" t="s">
        <v>7993</v>
      </c>
      <c r="H380" s="34"/>
    </row>
    <row r="381" spans="2:8" s="1" customFormat="1" ht="16.899999999999999" customHeight="1">
      <c r="B381" s="34"/>
      <c r="C381" s="205" t="s">
        <v>392</v>
      </c>
      <c r="D381" s="205" t="s">
        <v>393</v>
      </c>
      <c r="E381" s="18" t="s">
        <v>274</v>
      </c>
      <c r="F381" s="206">
        <v>193.92</v>
      </c>
      <c r="H381" s="34"/>
    </row>
    <row r="382" spans="2:8" s="1" customFormat="1" ht="16.899999999999999" customHeight="1">
      <c r="B382" s="34"/>
      <c r="C382" s="205" t="s">
        <v>347</v>
      </c>
      <c r="D382" s="205" t="s">
        <v>348</v>
      </c>
      <c r="E382" s="18" t="s">
        <v>274</v>
      </c>
      <c r="F382" s="206">
        <v>588.82000000000005</v>
      </c>
      <c r="H382" s="34"/>
    </row>
    <row r="383" spans="2:8" s="1" customFormat="1" ht="16.899999999999999" customHeight="1">
      <c r="B383" s="34"/>
      <c r="C383" s="201" t="s">
        <v>208</v>
      </c>
      <c r="D383" s="202" t="s">
        <v>29</v>
      </c>
      <c r="E383" s="203" t="s">
        <v>29</v>
      </c>
      <c r="F383" s="204">
        <v>214.29</v>
      </c>
      <c r="H383" s="34"/>
    </row>
    <row r="384" spans="2:8" s="1" customFormat="1" ht="16.899999999999999" customHeight="1">
      <c r="B384" s="34"/>
      <c r="C384" s="201" t="s">
        <v>5421</v>
      </c>
      <c r="D384" s="202" t="s">
        <v>29</v>
      </c>
      <c r="E384" s="203" t="s">
        <v>29</v>
      </c>
      <c r="F384" s="204">
        <v>368.85</v>
      </c>
      <c r="H384" s="34"/>
    </row>
    <row r="385" spans="2:8" s="1" customFormat="1" ht="16.899999999999999" customHeight="1">
      <c r="B385" s="34"/>
      <c r="C385" s="205" t="s">
        <v>29</v>
      </c>
      <c r="D385" s="205" t="s">
        <v>5436</v>
      </c>
      <c r="E385" s="18" t="s">
        <v>29</v>
      </c>
      <c r="F385" s="206">
        <v>101.95</v>
      </c>
      <c r="H385" s="34"/>
    </row>
    <row r="386" spans="2:8" s="1" customFormat="1" ht="16.899999999999999" customHeight="1">
      <c r="B386" s="34"/>
      <c r="C386" s="205" t="s">
        <v>29</v>
      </c>
      <c r="D386" s="205" t="s">
        <v>5435</v>
      </c>
      <c r="E386" s="18" t="s">
        <v>29</v>
      </c>
      <c r="F386" s="206">
        <v>110</v>
      </c>
      <c r="H386" s="34"/>
    </row>
    <row r="387" spans="2:8" s="1" customFormat="1" ht="16.899999999999999" customHeight="1">
      <c r="B387" s="34"/>
      <c r="C387" s="205" t="s">
        <v>29</v>
      </c>
      <c r="D387" s="205" t="s">
        <v>5437</v>
      </c>
      <c r="E387" s="18" t="s">
        <v>29</v>
      </c>
      <c r="F387" s="206">
        <v>156.9</v>
      </c>
      <c r="H387" s="34"/>
    </row>
    <row r="388" spans="2:8" s="1" customFormat="1" ht="16.899999999999999" customHeight="1">
      <c r="B388" s="34"/>
      <c r="C388" s="205" t="s">
        <v>5421</v>
      </c>
      <c r="D388" s="205" t="s">
        <v>321</v>
      </c>
      <c r="E388" s="18" t="s">
        <v>29</v>
      </c>
      <c r="F388" s="206">
        <v>368.85</v>
      </c>
      <c r="H388" s="34"/>
    </row>
    <row r="389" spans="2:8" s="1" customFormat="1" ht="16.899999999999999" customHeight="1">
      <c r="B389" s="34"/>
      <c r="C389" s="207" t="s">
        <v>7993</v>
      </c>
      <c r="H389" s="34"/>
    </row>
    <row r="390" spans="2:8" s="1" customFormat="1" ht="16.899999999999999" customHeight="1">
      <c r="B390" s="34"/>
      <c r="C390" s="205" t="s">
        <v>325</v>
      </c>
      <c r="D390" s="205" t="s">
        <v>326</v>
      </c>
      <c r="E390" s="18" t="s">
        <v>274</v>
      </c>
      <c r="F390" s="206">
        <v>478.85</v>
      </c>
      <c r="H390" s="34"/>
    </row>
    <row r="391" spans="2:8" s="1" customFormat="1" ht="16.899999999999999" customHeight="1">
      <c r="B391" s="34"/>
      <c r="C391" s="205" t="s">
        <v>347</v>
      </c>
      <c r="D391" s="205" t="s">
        <v>348</v>
      </c>
      <c r="E391" s="18" t="s">
        <v>274</v>
      </c>
      <c r="F391" s="206">
        <v>588.82000000000005</v>
      </c>
      <c r="H391" s="34"/>
    </row>
    <row r="392" spans="2:8" s="1" customFormat="1" ht="16.899999999999999" customHeight="1">
      <c r="B392" s="34"/>
      <c r="C392" s="201" t="s">
        <v>823</v>
      </c>
      <c r="D392" s="202" t="s">
        <v>29</v>
      </c>
      <c r="E392" s="203" t="s">
        <v>29</v>
      </c>
      <c r="F392" s="204">
        <v>67.05</v>
      </c>
      <c r="H392" s="34"/>
    </row>
    <row r="393" spans="2:8" s="1" customFormat="1" ht="16.899999999999999" customHeight="1">
      <c r="B393" s="34"/>
      <c r="C393" s="205" t="s">
        <v>29</v>
      </c>
      <c r="D393" s="205" t="s">
        <v>5433</v>
      </c>
      <c r="E393" s="18" t="s">
        <v>29</v>
      </c>
      <c r="F393" s="206">
        <v>67.05</v>
      </c>
      <c r="H393" s="34"/>
    </row>
    <row r="394" spans="2:8" s="1" customFormat="1" ht="16.899999999999999" customHeight="1">
      <c r="B394" s="34"/>
      <c r="C394" s="205" t="s">
        <v>823</v>
      </c>
      <c r="D394" s="205" t="s">
        <v>321</v>
      </c>
      <c r="E394" s="18" t="s">
        <v>29</v>
      </c>
      <c r="F394" s="206">
        <v>67.05</v>
      </c>
      <c r="H394" s="34"/>
    </row>
    <row r="395" spans="2:8" s="1" customFormat="1" ht="26.45" customHeight="1">
      <c r="B395" s="34"/>
      <c r="C395" s="200" t="s">
        <v>167</v>
      </c>
      <c r="D395" s="200" t="s">
        <v>168</v>
      </c>
      <c r="H395" s="34"/>
    </row>
    <row r="396" spans="2:8" s="1" customFormat="1" ht="16.899999999999999" customHeight="1">
      <c r="B396" s="34"/>
      <c r="C396" s="201" t="s">
        <v>819</v>
      </c>
      <c r="D396" s="202" t="s">
        <v>29</v>
      </c>
      <c r="E396" s="203" t="s">
        <v>29</v>
      </c>
      <c r="F396" s="204">
        <v>18</v>
      </c>
      <c r="H396" s="34"/>
    </row>
    <row r="397" spans="2:8" s="1" customFormat="1" ht="16.899999999999999" customHeight="1">
      <c r="B397" s="34"/>
      <c r="C397" s="205" t="s">
        <v>29</v>
      </c>
      <c r="D397" s="205" t="s">
        <v>8009</v>
      </c>
      <c r="E397" s="18" t="s">
        <v>29</v>
      </c>
      <c r="F397" s="206">
        <v>18</v>
      </c>
      <c r="H397" s="34"/>
    </row>
    <row r="398" spans="2:8" s="1" customFormat="1" ht="16.899999999999999" customHeight="1">
      <c r="B398" s="34"/>
      <c r="C398" s="205" t="s">
        <v>819</v>
      </c>
      <c r="D398" s="205" t="s">
        <v>321</v>
      </c>
      <c r="E398" s="18" t="s">
        <v>29</v>
      </c>
      <c r="F398" s="206">
        <v>18</v>
      </c>
      <c r="H398" s="34"/>
    </row>
    <row r="399" spans="2:8" s="1" customFormat="1" ht="16.899999999999999" customHeight="1">
      <c r="B399" s="34"/>
      <c r="C399" s="201" t="s">
        <v>1039</v>
      </c>
      <c r="D399" s="202" t="s">
        <v>29</v>
      </c>
      <c r="E399" s="203" t="s">
        <v>29</v>
      </c>
      <c r="F399" s="204">
        <v>95.43</v>
      </c>
      <c r="H399" s="34"/>
    </row>
    <row r="400" spans="2:8" s="1" customFormat="1" ht="16.899999999999999" customHeight="1">
      <c r="B400" s="34"/>
      <c r="C400" s="205" t="s">
        <v>29</v>
      </c>
      <c r="D400" s="205" t="s">
        <v>5491</v>
      </c>
      <c r="E400" s="18" t="s">
        <v>29</v>
      </c>
      <c r="F400" s="206">
        <v>95.43</v>
      </c>
      <c r="H400" s="34"/>
    </row>
    <row r="401" spans="2:8" s="1" customFormat="1" ht="16.899999999999999" customHeight="1">
      <c r="B401" s="34"/>
      <c r="C401" s="205" t="s">
        <v>1039</v>
      </c>
      <c r="D401" s="205" t="s">
        <v>321</v>
      </c>
      <c r="E401" s="18" t="s">
        <v>29</v>
      </c>
      <c r="F401" s="206">
        <v>95.43</v>
      </c>
      <c r="H401" s="34"/>
    </row>
    <row r="402" spans="2:8" s="1" customFormat="1" ht="16.899999999999999" customHeight="1">
      <c r="B402" s="34"/>
      <c r="C402" s="207" t="s">
        <v>7993</v>
      </c>
      <c r="H402" s="34"/>
    </row>
    <row r="403" spans="2:8" s="1" customFormat="1" ht="16.899999999999999" customHeight="1">
      <c r="B403" s="34"/>
      <c r="C403" s="205" t="s">
        <v>392</v>
      </c>
      <c r="D403" s="205" t="s">
        <v>393</v>
      </c>
      <c r="E403" s="18" t="s">
        <v>274</v>
      </c>
      <c r="F403" s="206">
        <v>119.43</v>
      </c>
      <c r="H403" s="34"/>
    </row>
    <row r="404" spans="2:8" s="1" customFormat="1" ht="16.899999999999999" customHeight="1">
      <c r="B404" s="34"/>
      <c r="C404" s="205" t="s">
        <v>347</v>
      </c>
      <c r="D404" s="205" t="s">
        <v>348</v>
      </c>
      <c r="E404" s="18" t="s">
        <v>274</v>
      </c>
      <c r="F404" s="206">
        <v>343.75</v>
      </c>
      <c r="H404" s="34"/>
    </row>
    <row r="405" spans="2:8" s="1" customFormat="1" ht="16.899999999999999" customHeight="1">
      <c r="B405" s="34"/>
      <c r="C405" s="201" t="s">
        <v>208</v>
      </c>
      <c r="D405" s="202" t="s">
        <v>29</v>
      </c>
      <c r="E405" s="203" t="s">
        <v>29</v>
      </c>
      <c r="F405" s="204">
        <v>8.4</v>
      </c>
      <c r="H405" s="34"/>
    </row>
    <row r="406" spans="2:8" s="1" customFormat="1" ht="16.899999999999999" customHeight="1">
      <c r="B406" s="34"/>
      <c r="C406" s="205" t="s">
        <v>29</v>
      </c>
      <c r="D406" s="205" t="s">
        <v>5482</v>
      </c>
      <c r="E406" s="18" t="s">
        <v>29</v>
      </c>
      <c r="F406" s="206">
        <v>8.4</v>
      </c>
      <c r="H406" s="34"/>
    </row>
    <row r="407" spans="2:8" s="1" customFormat="1" ht="16.899999999999999" customHeight="1">
      <c r="B407" s="34"/>
      <c r="C407" s="205" t="s">
        <v>208</v>
      </c>
      <c r="D407" s="205" t="s">
        <v>321</v>
      </c>
      <c r="E407" s="18" t="s">
        <v>29</v>
      </c>
      <c r="F407" s="206">
        <v>8.4</v>
      </c>
      <c r="H407" s="34"/>
    </row>
    <row r="408" spans="2:8" s="1" customFormat="1" ht="16.899999999999999" customHeight="1">
      <c r="B408" s="34"/>
      <c r="C408" s="207" t="s">
        <v>7993</v>
      </c>
      <c r="H408" s="34"/>
    </row>
    <row r="409" spans="2:8" s="1" customFormat="1" ht="16.899999999999999" customHeight="1">
      <c r="B409" s="34"/>
      <c r="C409" s="205" t="s">
        <v>315</v>
      </c>
      <c r="D409" s="205" t="s">
        <v>316</v>
      </c>
      <c r="E409" s="18" t="s">
        <v>274</v>
      </c>
      <c r="F409" s="206">
        <v>70.8</v>
      </c>
      <c r="H409" s="34"/>
    </row>
    <row r="410" spans="2:8" s="1" customFormat="1" ht="16.899999999999999" customHeight="1">
      <c r="B410" s="34"/>
      <c r="C410" s="205" t="s">
        <v>347</v>
      </c>
      <c r="D410" s="205" t="s">
        <v>348</v>
      </c>
      <c r="E410" s="18" t="s">
        <v>274</v>
      </c>
      <c r="F410" s="206">
        <v>343.75</v>
      </c>
      <c r="H410" s="34"/>
    </row>
    <row r="411" spans="2:8" s="1" customFormat="1" ht="16.899999999999999" customHeight="1">
      <c r="B411" s="34"/>
      <c r="C411" s="201" t="s">
        <v>5421</v>
      </c>
      <c r="D411" s="202" t="s">
        <v>29</v>
      </c>
      <c r="E411" s="203" t="s">
        <v>29</v>
      </c>
      <c r="F411" s="204">
        <v>239.92</v>
      </c>
      <c r="H411" s="34"/>
    </row>
    <row r="412" spans="2:8" s="1" customFormat="1" ht="16.899999999999999" customHeight="1">
      <c r="B412" s="34"/>
      <c r="C412" s="205" t="s">
        <v>29</v>
      </c>
      <c r="D412" s="205" t="s">
        <v>5484</v>
      </c>
      <c r="E412" s="18" t="s">
        <v>29</v>
      </c>
      <c r="F412" s="206">
        <v>56</v>
      </c>
      <c r="H412" s="34"/>
    </row>
    <row r="413" spans="2:8" s="1" customFormat="1" ht="16.899999999999999" customHeight="1">
      <c r="B413" s="34"/>
      <c r="C413" s="205" t="s">
        <v>29</v>
      </c>
      <c r="D413" s="205" t="s">
        <v>5485</v>
      </c>
      <c r="E413" s="18" t="s">
        <v>29</v>
      </c>
      <c r="F413" s="206">
        <v>63.62</v>
      </c>
      <c r="H413" s="34"/>
    </row>
    <row r="414" spans="2:8" s="1" customFormat="1" ht="16.899999999999999" customHeight="1">
      <c r="B414" s="34"/>
      <c r="C414" s="205" t="s">
        <v>29</v>
      </c>
      <c r="D414" s="205" t="s">
        <v>5486</v>
      </c>
      <c r="E414" s="18" t="s">
        <v>29</v>
      </c>
      <c r="F414" s="206">
        <v>120.3</v>
      </c>
      <c r="H414" s="34"/>
    </row>
    <row r="415" spans="2:8" s="1" customFormat="1" ht="16.899999999999999" customHeight="1">
      <c r="B415" s="34"/>
      <c r="C415" s="205" t="s">
        <v>5421</v>
      </c>
      <c r="D415" s="205" t="s">
        <v>321</v>
      </c>
      <c r="E415" s="18" t="s">
        <v>29</v>
      </c>
      <c r="F415" s="206">
        <v>239.92</v>
      </c>
      <c r="H415" s="34"/>
    </row>
    <row r="416" spans="2:8" s="1" customFormat="1" ht="16.899999999999999" customHeight="1">
      <c r="B416" s="34"/>
      <c r="C416" s="207" t="s">
        <v>7993</v>
      </c>
      <c r="H416" s="34"/>
    </row>
    <row r="417" spans="2:8" s="1" customFormat="1" ht="16.899999999999999" customHeight="1">
      <c r="B417" s="34"/>
      <c r="C417" s="205" t="s">
        <v>325</v>
      </c>
      <c r="D417" s="205" t="s">
        <v>326</v>
      </c>
      <c r="E417" s="18" t="s">
        <v>274</v>
      </c>
      <c r="F417" s="206">
        <v>295.92</v>
      </c>
      <c r="H417" s="34"/>
    </row>
    <row r="418" spans="2:8" s="1" customFormat="1" ht="16.899999999999999" customHeight="1">
      <c r="B418" s="34"/>
      <c r="C418" s="205" t="s">
        <v>347</v>
      </c>
      <c r="D418" s="205" t="s">
        <v>348</v>
      </c>
      <c r="E418" s="18" t="s">
        <v>274</v>
      </c>
      <c r="F418" s="206">
        <v>343.75</v>
      </c>
      <c r="H418" s="34"/>
    </row>
    <row r="419" spans="2:8" s="1" customFormat="1" ht="26.45" customHeight="1">
      <c r="B419" s="34"/>
      <c r="C419" s="200" t="s">
        <v>170</v>
      </c>
      <c r="D419" s="200" t="s">
        <v>171</v>
      </c>
      <c r="H419" s="34"/>
    </row>
    <row r="420" spans="2:8" s="1" customFormat="1" ht="16.899999999999999" customHeight="1">
      <c r="B420" s="34"/>
      <c r="C420" s="201" t="s">
        <v>819</v>
      </c>
      <c r="D420" s="202" t="s">
        <v>29</v>
      </c>
      <c r="E420" s="203" t="s">
        <v>29</v>
      </c>
      <c r="F420" s="204">
        <v>18</v>
      </c>
      <c r="H420" s="34"/>
    </row>
    <row r="421" spans="2:8" s="1" customFormat="1" ht="16.899999999999999" customHeight="1">
      <c r="B421" s="34"/>
      <c r="C421" s="205" t="s">
        <v>29</v>
      </c>
      <c r="D421" s="205" t="s">
        <v>8009</v>
      </c>
      <c r="E421" s="18" t="s">
        <v>29</v>
      </c>
      <c r="F421" s="206">
        <v>18</v>
      </c>
      <c r="H421" s="34"/>
    </row>
    <row r="422" spans="2:8" s="1" customFormat="1" ht="16.899999999999999" customHeight="1">
      <c r="B422" s="34"/>
      <c r="C422" s="205" t="s">
        <v>819</v>
      </c>
      <c r="D422" s="205" t="s">
        <v>321</v>
      </c>
      <c r="E422" s="18" t="s">
        <v>29</v>
      </c>
      <c r="F422" s="206">
        <v>18</v>
      </c>
      <c r="H422" s="34"/>
    </row>
    <row r="423" spans="2:8" s="1" customFormat="1" ht="16.899999999999999" customHeight="1">
      <c r="B423" s="34"/>
      <c r="C423" s="201" t="s">
        <v>1039</v>
      </c>
      <c r="D423" s="202" t="s">
        <v>29</v>
      </c>
      <c r="E423" s="203" t="s">
        <v>29</v>
      </c>
      <c r="F423" s="204">
        <v>7.37</v>
      </c>
      <c r="H423" s="34"/>
    </row>
    <row r="424" spans="2:8" s="1" customFormat="1" ht="16.899999999999999" customHeight="1">
      <c r="B424" s="34"/>
      <c r="C424" s="205" t="s">
        <v>29</v>
      </c>
      <c r="D424" s="205" t="s">
        <v>5540</v>
      </c>
      <c r="E424" s="18" t="s">
        <v>29</v>
      </c>
      <c r="F424" s="206">
        <v>7.37</v>
      </c>
      <c r="H424" s="34"/>
    </row>
    <row r="425" spans="2:8" s="1" customFormat="1" ht="16.899999999999999" customHeight="1">
      <c r="B425" s="34"/>
      <c r="C425" s="205" t="s">
        <v>1039</v>
      </c>
      <c r="D425" s="205" t="s">
        <v>321</v>
      </c>
      <c r="E425" s="18" t="s">
        <v>29</v>
      </c>
      <c r="F425" s="206">
        <v>7.37</v>
      </c>
      <c r="H425" s="34"/>
    </row>
    <row r="426" spans="2:8" s="1" customFormat="1" ht="16.899999999999999" customHeight="1">
      <c r="B426" s="34"/>
      <c r="C426" s="207" t="s">
        <v>7993</v>
      </c>
      <c r="H426" s="34"/>
    </row>
    <row r="427" spans="2:8" s="1" customFormat="1" ht="16.899999999999999" customHeight="1">
      <c r="B427" s="34"/>
      <c r="C427" s="205" t="s">
        <v>392</v>
      </c>
      <c r="D427" s="205" t="s">
        <v>393</v>
      </c>
      <c r="E427" s="18" t="s">
        <v>274</v>
      </c>
      <c r="F427" s="206">
        <v>14.37</v>
      </c>
      <c r="H427" s="34"/>
    </row>
    <row r="428" spans="2:8" s="1" customFormat="1" ht="16.899999999999999" customHeight="1">
      <c r="B428" s="34"/>
      <c r="C428" s="205" t="s">
        <v>347</v>
      </c>
      <c r="D428" s="205" t="s">
        <v>348</v>
      </c>
      <c r="E428" s="18" t="s">
        <v>274</v>
      </c>
      <c r="F428" s="206">
        <v>126.77</v>
      </c>
      <c r="H428" s="34"/>
    </row>
    <row r="429" spans="2:8" s="1" customFormat="1" ht="16.899999999999999" customHeight="1">
      <c r="B429" s="34"/>
      <c r="C429" s="201" t="s">
        <v>208</v>
      </c>
      <c r="D429" s="202" t="s">
        <v>29</v>
      </c>
      <c r="E429" s="203" t="s">
        <v>29</v>
      </c>
      <c r="F429" s="204">
        <v>12.29</v>
      </c>
      <c r="H429" s="34"/>
    </row>
    <row r="430" spans="2:8" s="1" customFormat="1" ht="16.899999999999999" customHeight="1">
      <c r="B430" s="34"/>
      <c r="C430" s="201" t="s">
        <v>5421</v>
      </c>
      <c r="D430" s="202" t="s">
        <v>29</v>
      </c>
      <c r="E430" s="203" t="s">
        <v>29</v>
      </c>
      <c r="F430" s="204">
        <v>112.5</v>
      </c>
      <c r="H430" s="34"/>
    </row>
    <row r="431" spans="2:8" s="1" customFormat="1" ht="16.899999999999999" customHeight="1">
      <c r="B431" s="34"/>
      <c r="C431" s="205" t="s">
        <v>29</v>
      </c>
      <c r="D431" s="205" t="s">
        <v>5531</v>
      </c>
      <c r="E431" s="18" t="s">
        <v>29</v>
      </c>
      <c r="F431" s="206">
        <v>7.7</v>
      </c>
      <c r="H431" s="34"/>
    </row>
    <row r="432" spans="2:8" s="1" customFormat="1" ht="16.899999999999999" customHeight="1">
      <c r="B432" s="34"/>
      <c r="C432" s="205" t="s">
        <v>29</v>
      </c>
      <c r="D432" s="205" t="s">
        <v>5530</v>
      </c>
      <c r="E432" s="18" t="s">
        <v>29</v>
      </c>
      <c r="F432" s="206">
        <v>43</v>
      </c>
      <c r="H432" s="34"/>
    </row>
    <row r="433" spans="2:8" s="1" customFormat="1" ht="16.899999999999999" customHeight="1">
      <c r="B433" s="34"/>
      <c r="C433" s="205" t="s">
        <v>29</v>
      </c>
      <c r="D433" s="205" t="s">
        <v>5532</v>
      </c>
      <c r="E433" s="18" t="s">
        <v>29</v>
      </c>
      <c r="F433" s="206">
        <v>61.8</v>
      </c>
      <c r="H433" s="34"/>
    </row>
    <row r="434" spans="2:8" s="1" customFormat="1" ht="16.899999999999999" customHeight="1">
      <c r="B434" s="34"/>
      <c r="C434" s="205" t="s">
        <v>5421</v>
      </c>
      <c r="D434" s="205" t="s">
        <v>321</v>
      </c>
      <c r="E434" s="18" t="s">
        <v>29</v>
      </c>
      <c r="F434" s="206">
        <v>112.5</v>
      </c>
      <c r="H434" s="34"/>
    </row>
    <row r="435" spans="2:8" s="1" customFormat="1" ht="16.899999999999999" customHeight="1">
      <c r="B435" s="34"/>
      <c r="C435" s="207" t="s">
        <v>7993</v>
      </c>
      <c r="H435" s="34"/>
    </row>
    <row r="436" spans="2:8" s="1" customFormat="1" ht="16.899999999999999" customHeight="1">
      <c r="B436" s="34"/>
      <c r="C436" s="205" t="s">
        <v>325</v>
      </c>
      <c r="D436" s="205" t="s">
        <v>326</v>
      </c>
      <c r="E436" s="18" t="s">
        <v>274</v>
      </c>
      <c r="F436" s="206">
        <v>155.5</v>
      </c>
      <c r="H436" s="34"/>
    </row>
    <row r="437" spans="2:8" s="1" customFormat="1" ht="16.899999999999999" customHeight="1">
      <c r="B437" s="34"/>
      <c r="C437" s="205" t="s">
        <v>347</v>
      </c>
      <c r="D437" s="205" t="s">
        <v>348</v>
      </c>
      <c r="E437" s="18" t="s">
        <v>274</v>
      </c>
      <c r="F437" s="206">
        <v>126.77</v>
      </c>
      <c r="H437" s="34"/>
    </row>
    <row r="438" spans="2:8" s="1" customFormat="1" ht="16.899999999999999" customHeight="1">
      <c r="B438" s="34"/>
      <c r="C438" s="201" t="s">
        <v>823</v>
      </c>
      <c r="D438" s="202" t="s">
        <v>29</v>
      </c>
      <c r="E438" s="203" t="s">
        <v>29</v>
      </c>
      <c r="F438" s="204">
        <v>6.9</v>
      </c>
      <c r="H438" s="34"/>
    </row>
    <row r="439" spans="2:8" s="1" customFormat="1" ht="16.899999999999999" customHeight="1">
      <c r="B439" s="34"/>
      <c r="C439" s="205" t="s">
        <v>29</v>
      </c>
      <c r="D439" s="205" t="s">
        <v>5528</v>
      </c>
      <c r="E439" s="18" t="s">
        <v>29</v>
      </c>
      <c r="F439" s="206">
        <v>6.9</v>
      </c>
      <c r="H439" s="34"/>
    </row>
    <row r="440" spans="2:8" s="1" customFormat="1" ht="16.899999999999999" customHeight="1">
      <c r="B440" s="34"/>
      <c r="C440" s="205" t="s">
        <v>823</v>
      </c>
      <c r="D440" s="205" t="s">
        <v>321</v>
      </c>
      <c r="E440" s="18" t="s">
        <v>29</v>
      </c>
      <c r="F440" s="206">
        <v>6.9</v>
      </c>
      <c r="H440" s="34"/>
    </row>
    <row r="441" spans="2:8" s="1" customFormat="1" ht="16.899999999999999" customHeight="1">
      <c r="B441" s="34"/>
      <c r="C441" s="207" t="s">
        <v>7993</v>
      </c>
      <c r="H441" s="34"/>
    </row>
    <row r="442" spans="2:8" s="1" customFormat="1" ht="16.899999999999999" customHeight="1">
      <c r="B442" s="34"/>
      <c r="C442" s="205" t="s">
        <v>315</v>
      </c>
      <c r="D442" s="205" t="s">
        <v>316</v>
      </c>
      <c r="E442" s="18" t="s">
        <v>274</v>
      </c>
      <c r="F442" s="206">
        <v>32.85</v>
      </c>
      <c r="H442" s="34"/>
    </row>
    <row r="443" spans="2:8" s="1" customFormat="1" ht="16.899999999999999" customHeight="1">
      <c r="B443" s="34"/>
      <c r="C443" s="205" t="s">
        <v>347</v>
      </c>
      <c r="D443" s="205" t="s">
        <v>348</v>
      </c>
      <c r="E443" s="18" t="s">
        <v>274</v>
      </c>
      <c r="F443" s="206">
        <v>126.77</v>
      </c>
      <c r="H443" s="34"/>
    </row>
    <row r="444" spans="2:8" s="1" customFormat="1" ht="26.45" customHeight="1">
      <c r="B444" s="34"/>
      <c r="C444" s="200" t="s">
        <v>173</v>
      </c>
      <c r="D444" s="200" t="s">
        <v>174</v>
      </c>
      <c r="H444" s="34"/>
    </row>
    <row r="445" spans="2:8" s="1" customFormat="1" ht="16.899999999999999" customHeight="1">
      <c r="B445" s="34"/>
      <c r="C445" s="201" t="s">
        <v>819</v>
      </c>
      <c r="D445" s="202" t="s">
        <v>29</v>
      </c>
      <c r="E445" s="203" t="s">
        <v>29</v>
      </c>
      <c r="F445" s="204">
        <v>88.62</v>
      </c>
      <c r="H445" s="34"/>
    </row>
    <row r="446" spans="2:8" s="1" customFormat="1" ht="16.899999999999999" customHeight="1">
      <c r="B446" s="34"/>
      <c r="C446" s="205" t="s">
        <v>29</v>
      </c>
      <c r="D446" s="205" t="s">
        <v>5593</v>
      </c>
      <c r="E446" s="18" t="s">
        <v>29</v>
      </c>
      <c r="F446" s="206">
        <v>70.62</v>
      </c>
      <c r="H446" s="34"/>
    </row>
    <row r="447" spans="2:8" s="1" customFormat="1" ht="16.899999999999999" customHeight="1">
      <c r="B447" s="34"/>
      <c r="C447" s="205" t="s">
        <v>29</v>
      </c>
      <c r="D447" s="205" t="s">
        <v>5594</v>
      </c>
      <c r="E447" s="18" t="s">
        <v>29</v>
      </c>
      <c r="F447" s="206">
        <v>18</v>
      </c>
      <c r="H447" s="34"/>
    </row>
    <row r="448" spans="2:8" s="1" customFormat="1" ht="16.899999999999999" customHeight="1">
      <c r="B448" s="34"/>
      <c r="C448" s="205" t="s">
        <v>819</v>
      </c>
      <c r="D448" s="205" t="s">
        <v>321</v>
      </c>
      <c r="E448" s="18" t="s">
        <v>29</v>
      </c>
      <c r="F448" s="206">
        <v>88.62</v>
      </c>
      <c r="H448" s="34"/>
    </row>
    <row r="449" spans="2:8" s="1" customFormat="1" ht="16.899999999999999" customHeight="1">
      <c r="B449" s="34"/>
      <c r="C449" s="207" t="s">
        <v>7993</v>
      </c>
      <c r="H449" s="34"/>
    </row>
    <row r="450" spans="2:8" s="1" customFormat="1" ht="16.899999999999999" customHeight="1">
      <c r="B450" s="34"/>
      <c r="C450" s="205" t="s">
        <v>4056</v>
      </c>
      <c r="D450" s="205" t="s">
        <v>4057</v>
      </c>
      <c r="E450" s="18" t="s">
        <v>274</v>
      </c>
      <c r="F450" s="206">
        <v>247.62</v>
      </c>
      <c r="H450" s="34"/>
    </row>
    <row r="451" spans="2:8" s="1" customFormat="1" ht="16.899999999999999" customHeight="1">
      <c r="B451" s="34"/>
      <c r="C451" s="205" t="s">
        <v>5599</v>
      </c>
      <c r="D451" s="205" t="s">
        <v>5600</v>
      </c>
      <c r="E451" s="18" t="s">
        <v>274</v>
      </c>
      <c r="F451" s="206">
        <v>159.22</v>
      </c>
      <c r="H451" s="34"/>
    </row>
    <row r="452" spans="2:8" s="1" customFormat="1" ht="16.899999999999999" customHeight="1">
      <c r="B452" s="34"/>
      <c r="C452" s="201" t="s">
        <v>1039</v>
      </c>
      <c r="D452" s="202" t="s">
        <v>29</v>
      </c>
      <c r="E452" s="203" t="s">
        <v>29</v>
      </c>
      <c r="F452" s="204">
        <v>70.599999999999994</v>
      </c>
      <c r="H452" s="34"/>
    </row>
    <row r="453" spans="2:8" s="1" customFormat="1" ht="26.45" customHeight="1">
      <c r="B453" s="34"/>
      <c r="C453" s="200" t="s">
        <v>176</v>
      </c>
      <c r="D453" s="200" t="s">
        <v>177</v>
      </c>
      <c r="H453" s="34"/>
    </row>
    <row r="454" spans="2:8" s="1" customFormat="1" ht="16.899999999999999" customHeight="1">
      <c r="B454" s="34"/>
      <c r="C454" s="201" t="s">
        <v>5827</v>
      </c>
      <c r="D454" s="202" t="s">
        <v>5827</v>
      </c>
      <c r="E454" s="203" t="s">
        <v>29</v>
      </c>
      <c r="F454" s="204">
        <v>17.077999999999999</v>
      </c>
      <c r="H454" s="34"/>
    </row>
    <row r="455" spans="2:8" s="1" customFormat="1" ht="16.899999999999999" customHeight="1">
      <c r="B455" s="34"/>
      <c r="C455" s="205" t="s">
        <v>5827</v>
      </c>
      <c r="D455" s="205" t="s">
        <v>6227</v>
      </c>
      <c r="E455" s="18" t="s">
        <v>29</v>
      </c>
      <c r="F455" s="206">
        <v>17.077999999999999</v>
      </c>
      <c r="H455" s="34"/>
    </row>
    <row r="456" spans="2:8" s="1" customFormat="1" ht="16.899999999999999" customHeight="1">
      <c r="B456" s="34"/>
      <c r="C456" s="207" t="s">
        <v>7993</v>
      </c>
      <c r="H456" s="34"/>
    </row>
    <row r="457" spans="2:8" s="1" customFormat="1" ht="16.899999999999999" customHeight="1">
      <c r="B457" s="34"/>
      <c r="C457" s="205" t="s">
        <v>6224</v>
      </c>
      <c r="D457" s="205" t="s">
        <v>6225</v>
      </c>
      <c r="E457" s="18" t="s">
        <v>416</v>
      </c>
      <c r="F457" s="206">
        <v>17.077999999999999</v>
      </c>
      <c r="H457" s="34"/>
    </row>
    <row r="458" spans="2:8" s="1" customFormat="1" ht="16.899999999999999" customHeight="1">
      <c r="B458" s="34"/>
      <c r="C458" s="205" t="s">
        <v>746</v>
      </c>
      <c r="D458" s="205" t="s">
        <v>747</v>
      </c>
      <c r="E458" s="18" t="s">
        <v>416</v>
      </c>
      <c r="F458" s="206">
        <v>65.477999999999994</v>
      </c>
      <c r="H458" s="34"/>
    </row>
    <row r="459" spans="2:8" s="1" customFormat="1" ht="16.899999999999999" customHeight="1">
      <c r="B459" s="34"/>
      <c r="C459" s="205" t="s">
        <v>752</v>
      </c>
      <c r="D459" s="205" t="s">
        <v>753</v>
      </c>
      <c r="E459" s="18" t="s">
        <v>416</v>
      </c>
      <c r="F459" s="206">
        <v>916.69200000000001</v>
      </c>
      <c r="H459" s="34"/>
    </row>
    <row r="460" spans="2:8" s="1" customFormat="1" ht="16.899999999999999" customHeight="1">
      <c r="B460" s="34"/>
      <c r="C460" s="201" t="s">
        <v>5829</v>
      </c>
      <c r="D460" s="202" t="s">
        <v>29</v>
      </c>
      <c r="E460" s="203" t="s">
        <v>29</v>
      </c>
      <c r="F460" s="204">
        <v>33.32</v>
      </c>
      <c r="H460" s="34"/>
    </row>
    <row r="461" spans="2:8" s="1" customFormat="1" ht="16.899999999999999" customHeight="1">
      <c r="B461" s="34"/>
      <c r="C461" s="205" t="s">
        <v>5829</v>
      </c>
      <c r="D461" s="205" t="s">
        <v>6232</v>
      </c>
      <c r="E461" s="18" t="s">
        <v>29</v>
      </c>
      <c r="F461" s="206">
        <v>33.32</v>
      </c>
      <c r="H461" s="34"/>
    </row>
    <row r="462" spans="2:8" s="1" customFormat="1" ht="16.899999999999999" customHeight="1">
      <c r="B462" s="34"/>
      <c r="C462" s="207" t="s">
        <v>7993</v>
      </c>
      <c r="H462" s="34"/>
    </row>
    <row r="463" spans="2:8" s="1" customFormat="1" ht="16.899999999999999" customHeight="1">
      <c r="B463" s="34"/>
      <c r="C463" s="205" t="s">
        <v>6229</v>
      </c>
      <c r="D463" s="205" t="s">
        <v>6230</v>
      </c>
      <c r="E463" s="18" t="s">
        <v>416</v>
      </c>
      <c r="F463" s="206">
        <v>33.32</v>
      </c>
      <c r="H463" s="34"/>
    </row>
    <row r="464" spans="2:8" s="1" customFormat="1" ht="16.899999999999999" customHeight="1">
      <c r="B464" s="34"/>
      <c r="C464" s="205" t="s">
        <v>746</v>
      </c>
      <c r="D464" s="205" t="s">
        <v>747</v>
      </c>
      <c r="E464" s="18" t="s">
        <v>416</v>
      </c>
      <c r="F464" s="206">
        <v>65.477999999999994</v>
      </c>
      <c r="H464" s="34"/>
    </row>
    <row r="465" spans="2:8" s="1" customFormat="1" ht="16.899999999999999" customHeight="1">
      <c r="B465" s="34"/>
      <c r="C465" s="205" t="s">
        <v>752</v>
      </c>
      <c r="D465" s="205" t="s">
        <v>753</v>
      </c>
      <c r="E465" s="18" t="s">
        <v>416</v>
      </c>
      <c r="F465" s="206">
        <v>916.69200000000001</v>
      </c>
      <c r="H465" s="34"/>
    </row>
    <row r="466" spans="2:8" s="1" customFormat="1" ht="16.899999999999999" customHeight="1">
      <c r="B466" s="34"/>
      <c r="C466" s="201" t="s">
        <v>5831</v>
      </c>
      <c r="D466" s="202" t="s">
        <v>29</v>
      </c>
      <c r="E466" s="203" t="s">
        <v>29</v>
      </c>
      <c r="F466" s="204">
        <v>207.2</v>
      </c>
      <c r="H466" s="34"/>
    </row>
    <row r="467" spans="2:8" s="1" customFormat="1" ht="16.899999999999999" customHeight="1">
      <c r="B467" s="34"/>
      <c r="C467" s="205" t="s">
        <v>29</v>
      </c>
      <c r="D467" s="205" t="s">
        <v>5968</v>
      </c>
      <c r="E467" s="18" t="s">
        <v>29</v>
      </c>
      <c r="F467" s="206">
        <v>9.6</v>
      </c>
      <c r="H467" s="34"/>
    </row>
    <row r="468" spans="2:8" s="1" customFormat="1" ht="16.899999999999999" customHeight="1">
      <c r="B468" s="34"/>
      <c r="C468" s="205" t="s">
        <v>29</v>
      </c>
      <c r="D468" s="205" t="s">
        <v>5969</v>
      </c>
      <c r="E468" s="18" t="s">
        <v>29</v>
      </c>
      <c r="F468" s="206">
        <v>19.2</v>
      </c>
      <c r="H468" s="34"/>
    </row>
    <row r="469" spans="2:8" s="1" customFormat="1" ht="16.899999999999999" customHeight="1">
      <c r="B469" s="34"/>
      <c r="C469" s="205" t="s">
        <v>29</v>
      </c>
      <c r="D469" s="205" t="s">
        <v>5970</v>
      </c>
      <c r="E469" s="18" t="s">
        <v>29</v>
      </c>
      <c r="F469" s="206">
        <v>140</v>
      </c>
      <c r="H469" s="34"/>
    </row>
    <row r="470" spans="2:8" s="1" customFormat="1" ht="16.899999999999999" customHeight="1">
      <c r="B470" s="34"/>
      <c r="C470" s="205" t="s">
        <v>29</v>
      </c>
      <c r="D470" s="205" t="s">
        <v>5971</v>
      </c>
      <c r="E470" s="18" t="s">
        <v>29</v>
      </c>
      <c r="F470" s="206">
        <v>9.6</v>
      </c>
      <c r="H470" s="34"/>
    </row>
    <row r="471" spans="2:8" s="1" customFormat="1" ht="16.899999999999999" customHeight="1">
      <c r="B471" s="34"/>
      <c r="C471" s="205" t="s">
        <v>29</v>
      </c>
      <c r="D471" s="205" t="s">
        <v>5972</v>
      </c>
      <c r="E471" s="18" t="s">
        <v>29</v>
      </c>
      <c r="F471" s="206">
        <v>28.8</v>
      </c>
      <c r="H471" s="34"/>
    </row>
    <row r="472" spans="2:8" s="1" customFormat="1" ht="16.899999999999999" customHeight="1">
      <c r="B472" s="34"/>
      <c r="C472" s="205" t="s">
        <v>5831</v>
      </c>
      <c r="D472" s="205" t="s">
        <v>271</v>
      </c>
      <c r="E472" s="18" t="s">
        <v>29</v>
      </c>
      <c r="F472" s="206">
        <v>207.2</v>
      </c>
      <c r="H472" s="34"/>
    </row>
    <row r="473" spans="2:8" s="1" customFormat="1" ht="16.899999999999999" customHeight="1">
      <c r="B473" s="34"/>
      <c r="C473" s="207" t="s">
        <v>7993</v>
      </c>
      <c r="H473" s="34"/>
    </row>
    <row r="474" spans="2:8" s="1" customFormat="1" ht="16.899999999999999" customHeight="1">
      <c r="B474" s="34"/>
      <c r="C474" s="205" t="s">
        <v>5963</v>
      </c>
      <c r="D474" s="205" t="s">
        <v>5964</v>
      </c>
      <c r="E474" s="18" t="s">
        <v>274</v>
      </c>
      <c r="F474" s="206">
        <v>10.36</v>
      </c>
      <c r="H474" s="34"/>
    </row>
    <row r="475" spans="2:8" s="1" customFormat="1" ht="16.899999999999999" customHeight="1">
      <c r="B475" s="34"/>
      <c r="C475" s="205" t="s">
        <v>5974</v>
      </c>
      <c r="D475" s="205" t="s">
        <v>5975</v>
      </c>
      <c r="E475" s="18" t="s">
        <v>274</v>
      </c>
      <c r="F475" s="206">
        <v>93.24</v>
      </c>
      <c r="H475" s="34"/>
    </row>
    <row r="476" spans="2:8" s="1" customFormat="1" ht="16.899999999999999" customHeight="1">
      <c r="B476" s="34"/>
      <c r="C476" s="205" t="s">
        <v>5573</v>
      </c>
      <c r="D476" s="205" t="s">
        <v>5574</v>
      </c>
      <c r="E476" s="18" t="s">
        <v>274</v>
      </c>
      <c r="F476" s="206">
        <v>10.36</v>
      </c>
      <c r="H476" s="34"/>
    </row>
    <row r="477" spans="2:8" s="1" customFormat="1" ht="16.899999999999999" customHeight="1">
      <c r="B477" s="34"/>
      <c r="C477" s="205" t="s">
        <v>5981</v>
      </c>
      <c r="D477" s="205" t="s">
        <v>5982</v>
      </c>
      <c r="E477" s="18" t="s">
        <v>274</v>
      </c>
      <c r="F477" s="206">
        <v>93.24</v>
      </c>
      <c r="H477" s="34"/>
    </row>
    <row r="478" spans="2:8" s="1" customFormat="1" ht="16.899999999999999" customHeight="1">
      <c r="B478" s="34"/>
      <c r="C478" s="205" t="s">
        <v>4667</v>
      </c>
      <c r="D478" s="205" t="s">
        <v>4668</v>
      </c>
      <c r="E478" s="18" t="s">
        <v>274</v>
      </c>
      <c r="F478" s="206">
        <v>135.78</v>
      </c>
      <c r="H478" s="34"/>
    </row>
    <row r="479" spans="2:8" s="1" customFormat="1" ht="16.899999999999999" customHeight="1">
      <c r="B479" s="34"/>
      <c r="C479" s="201" t="s">
        <v>5833</v>
      </c>
      <c r="D479" s="202" t="s">
        <v>5833</v>
      </c>
      <c r="E479" s="203" t="s">
        <v>29</v>
      </c>
      <c r="F479" s="204">
        <v>15.08</v>
      </c>
      <c r="H479" s="34"/>
    </row>
    <row r="480" spans="2:8" s="1" customFormat="1" ht="16.899999999999999" customHeight="1">
      <c r="B480" s="34"/>
      <c r="C480" s="205" t="s">
        <v>5833</v>
      </c>
      <c r="D480" s="205" t="s">
        <v>5834</v>
      </c>
      <c r="E480" s="18" t="s">
        <v>29</v>
      </c>
      <c r="F480" s="206">
        <v>15.08</v>
      </c>
      <c r="H480" s="34"/>
    </row>
    <row r="481" spans="2:8" s="1" customFormat="1" ht="16.899999999999999" customHeight="1">
      <c r="B481" s="34"/>
      <c r="C481" s="207" t="s">
        <v>7993</v>
      </c>
      <c r="H481" s="34"/>
    </row>
    <row r="482" spans="2:8" s="1" customFormat="1" ht="16.899999999999999" customHeight="1">
      <c r="B482" s="34"/>
      <c r="C482" s="205" t="s">
        <v>765</v>
      </c>
      <c r="D482" s="205" t="s">
        <v>766</v>
      </c>
      <c r="E482" s="18" t="s">
        <v>416</v>
      </c>
      <c r="F482" s="206">
        <v>15.08</v>
      </c>
      <c r="H482" s="34"/>
    </row>
    <row r="483" spans="2:8" s="1" customFormat="1" ht="16.899999999999999" customHeight="1">
      <c r="B483" s="34"/>
      <c r="C483" s="205" t="s">
        <v>746</v>
      </c>
      <c r="D483" s="205" t="s">
        <v>747</v>
      </c>
      <c r="E483" s="18" t="s">
        <v>416</v>
      </c>
      <c r="F483" s="206">
        <v>65.477999999999994</v>
      </c>
      <c r="H483" s="34"/>
    </row>
    <row r="484" spans="2:8" s="1" customFormat="1" ht="16.899999999999999" customHeight="1">
      <c r="B484" s="34"/>
      <c r="C484" s="205" t="s">
        <v>752</v>
      </c>
      <c r="D484" s="205" t="s">
        <v>753</v>
      </c>
      <c r="E484" s="18" t="s">
        <v>416</v>
      </c>
      <c r="F484" s="206">
        <v>916.69200000000001</v>
      </c>
      <c r="H484" s="34"/>
    </row>
    <row r="485" spans="2:8" s="1" customFormat="1" ht="16.899999999999999" customHeight="1">
      <c r="B485" s="34"/>
      <c r="C485" s="201" t="s">
        <v>5835</v>
      </c>
      <c r="D485" s="202" t="s">
        <v>5835</v>
      </c>
      <c r="E485" s="203" t="s">
        <v>29</v>
      </c>
      <c r="F485" s="204">
        <v>58.26</v>
      </c>
      <c r="H485" s="34"/>
    </row>
    <row r="486" spans="2:8" s="1" customFormat="1" ht="16.899999999999999" customHeight="1">
      <c r="B486" s="34"/>
      <c r="C486" s="205" t="s">
        <v>29</v>
      </c>
      <c r="D486" s="205" t="s">
        <v>6130</v>
      </c>
      <c r="E486" s="18" t="s">
        <v>29</v>
      </c>
      <c r="F486" s="206">
        <v>4.92</v>
      </c>
      <c r="H486" s="34"/>
    </row>
    <row r="487" spans="2:8" s="1" customFormat="1" ht="16.899999999999999" customHeight="1">
      <c r="B487" s="34"/>
      <c r="C487" s="205" t="s">
        <v>29</v>
      </c>
      <c r="D487" s="205" t="s">
        <v>6131</v>
      </c>
      <c r="E487" s="18" t="s">
        <v>29</v>
      </c>
      <c r="F487" s="206">
        <v>4.92</v>
      </c>
      <c r="H487" s="34"/>
    </row>
    <row r="488" spans="2:8" s="1" customFormat="1" ht="16.899999999999999" customHeight="1">
      <c r="B488" s="34"/>
      <c r="C488" s="205" t="s">
        <v>29</v>
      </c>
      <c r="D488" s="205" t="s">
        <v>6132</v>
      </c>
      <c r="E488" s="18" t="s">
        <v>29</v>
      </c>
      <c r="F488" s="206">
        <v>10.25</v>
      </c>
      <c r="H488" s="34"/>
    </row>
    <row r="489" spans="2:8" s="1" customFormat="1" ht="16.899999999999999" customHeight="1">
      <c r="B489" s="34"/>
      <c r="C489" s="205" t="s">
        <v>29</v>
      </c>
      <c r="D489" s="205" t="s">
        <v>6133</v>
      </c>
      <c r="E489" s="18" t="s">
        <v>29</v>
      </c>
      <c r="F489" s="206">
        <v>2.46</v>
      </c>
      <c r="H489" s="34"/>
    </row>
    <row r="490" spans="2:8" s="1" customFormat="1" ht="16.899999999999999" customHeight="1">
      <c r="B490" s="34"/>
      <c r="C490" s="205" t="s">
        <v>29</v>
      </c>
      <c r="D490" s="205" t="s">
        <v>6134</v>
      </c>
      <c r="E490" s="18" t="s">
        <v>29</v>
      </c>
      <c r="F490" s="206">
        <v>2.46</v>
      </c>
      <c r="H490" s="34"/>
    </row>
    <row r="491" spans="2:8" s="1" customFormat="1" ht="16.899999999999999" customHeight="1">
      <c r="B491" s="34"/>
      <c r="C491" s="205" t="s">
        <v>29</v>
      </c>
      <c r="D491" s="205" t="s">
        <v>6135</v>
      </c>
      <c r="E491" s="18" t="s">
        <v>29</v>
      </c>
      <c r="F491" s="206">
        <v>2.1</v>
      </c>
      <c r="H491" s="34"/>
    </row>
    <row r="492" spans="2:8" s="1" customFormat="1" ht="16.899999999999999" customHeight="1">
      <c r="B492" s="34"/>
      <c r="C492" s="205" t="s">
        <v>29</v>
      </c>
      <c r="D492" s="205" t="s">
        <v>6136</v>
      </c>
      <c r="E492" s="18" t="s">
        <v>29</v>
      </c>
      <c r="F492" s="206">
        <v>15.68</v>
      </c>
      <c r="H492" s="34"/>
    </row>
    <row r="493" spans="2:8" s="1" customFormat="1" ht="16.899999999999999" customHeight="1">
      <c r="B493" s="34"/>
      <c r="C493" s="205" t="s">
        <v>29</v>
      </c>
      <c r="D493" s="205" t="s">
        <v>6137</v>
      </c>
      <c r="E493" s="18" t="s">
        <v>29</v>
      </c>
      <c r="F493" s="206">
        <v>1.1200000000000001</v>
      </c>
      <c r="H493" s="34"/>
    </row>
    <row r="494" spans="2:8" s="1" customFormat="1" ht="16.899999999999999" customHeight="1">
      <c r="B494" s="34"/>
      <c r="C494" s="205" t="s">
        <v>29</v>
      </c>
      <c r="D494" s="205" t="s">
        <v>6138</v>
      </c>
      <c r="E494" s="18" t="s">
        <v>29</v>
      </c>
      <c r="F494" s="206">
        <v>2.0499999999999998</v>
      </c>
      <c r="H494" s="34"/>
    </row>
    <row r="495" spans="2:8" s="1" customFormat="1" ht="16.899999999999999" customHeight="1">
      <c r="B495" s="34"/>
      <c r="C495" s="205" t="s">
        <v>29</v>
      </c>
      <c r="D495" s="205" t="s">
        <v>6139</v>
      </c>
      <c r="E495" s="18" t="s">
        <v>29</v>
      </c>
      <c r="F495" s="206">
        <v>8.1999999999999993</v>
      </c>
      <c r="H495" s="34"/>
    </row>
    <row r="496" spans="2:8" s="1" customFormat="1" ht="16.899999999999999" customHeight="1">
      <c r="B496" s="34"/>
      <c r="C496" s="205" t="s">
        <v>29</v>
      </c>
      <c r="D496" s="205" t="s">
        <v>6140</v>
      </c>
      <c r="E496" s="18" t="s">
        <v>29</v>
      </c>
      <c r="F496" s="206">
        <v>4.0999999999999996</v>
      </c>
      <c r="H496" s="34"/>
    </row>
    <row r="497" spans="2:8" s="1" customFormat="1" ht="16.899999999999999" customHeight="1">
      <c r="B497" s="34"/>
      <c r="C497" s="205" t="s">
        <v>5835</v>
      </c>
      <c r="D497" s="205" t="s">
        <v>271</v>
      </c>
      <c r="E497" s="18" t="s">
        <v>29</v>
      </c>
      <c r="F497" s="206">
        <v>58.26</v>
      </c>
      <c r="H497" s="34"/>
    </row>
    <row r="498" spans="2:8" s="1" customFormat="1" ht="16.899999999999999" customHeight="1">
      <c r="B498" s="34"/>
      <c r="C498" s="207" t="s">
        <v>7993</v>
      </c>
      <c r="H498" s="34"/>
    </row>
    <row r="499" spans="2:8" s="1" customFormat="1" ht="16.899999999999999" customHeight="1">
      <c r="B499" s="34"/>
      <c r="C499" s="205" t="s">
        <v>6125</v>
      </c>
      <c r="D499" s="205" t="s">
        <v>6126</v>
      </c>
      <c r="E499" s="18" t="s">
        <v>274</v>
      </c>
      <c r="F499" s="206">
        <v>29.13</v>
      </c>
      <c r="H499" s="34"/>
    </row>
    <row r="500" spans="2:8" s="1" customFormat="1" ht="16.899999999999999" customHeight="1">
      <c r="B500" s="34"/>
      <c r="C500" s="205" t="s">
        <v>1518</v>
      </c>
      <c r="D500" s="205" t="s">
        <v>1519</v>
      </c>
      <c r="E500" s="18" t="s">
        <v>274</v>
      </c>
      <c r="F500" s="206">
        <v>29.13</v>
      </c>
      <c r="H500" s="34"/>
    </row>
    <row r="501" spans="2:8" s="1" customFormat="1" ht="16.899999999999999" customHeight="1">
      <c r="B501" s="34"/>
      <c r="C501" s="205" t="s">
        <v>3265</v>
      </c>
      <c r="D501" s="205" t="s">
        <v>3266</v>
      </c>
      <c r="E501" s="18" t="s">
        <v>416</v>
      </c>
      <c r="F501" s="206">
        <v>100.032</v>
      </c>
      <c r="H501" s="34"/>
    </row>
    <row r="502" spans="2:8" s="1" customFormat="1" ht="16.899999999999999" customHeight="1">
      <c r="B502" s="34"/>
      <c r="C502" s="201" t="s">
        <v>823</v>
      </c>
      <c r="D502" s="202" t="s">
        <v>823</v>
      </c>
      <c r="E502" s="203" t="s">
        <v>29</v>
      </c>
      <c r="F502" s="204">
        <v>98.2</v>
      </c>
      <c r="H502" s="34"/>
    </row>
    <row r="503" spans="2:8" s="1" customFormat="1" ht="16.899999999999999" customHeight="1">
      <c r="B503" s="34"/>
      <c r="C503" s="205" t="s">
        <v>823</v>
      </c>
      <c r="D503" s="205" t="s">
        <v>5956</v>
      </c>
      <c r="E503" s="18" t="s">
        <v>29</v>
      </c>
      <c r="F503" s="206">
        <v>98.2</v>
      </c>
      <c r="H503" s="34"/>
    </row>
    <row r="504" spans="2:8" s="1" customFormat="1" ht="16.899999999999999" customHeight="1">
      <c r="B504" s="34"/>
      <c r="C504" s="207" t="s">
        <v>7993</v>
      </c>
      <c r="H504" s="34"/>
    </row>
    <row r="505" spans="2:8" s="1" customFormat="1" ht="16.899999999999999" customHeight="1">
      <c r="B505" s="34"/>
      <c r="C505" s="205" t="s">
        <v>5951</v>
      </c>
      <c r="D505" s="205" t="s">
        <v>5952</v>
      </c>
      <c r="E505" s="18" t="s">
        <v>249</v>
      </c>
      <c r="F505" s="206">
        <v>98.2</v>
      </c>
      <c r="H505" s="34"/>
    </row>
    <row r="506" spans="2:8" s="1" customFormat="1" ht="16.899999999999999" customHeight="1">
      <c r="B506" s="34"/>
      <c r="C506" s="205" t="s">
        <v>4667</v>
      </c>
      <c r="D506" s="205" t="s">
        <v>4668</v>
      </c>
      <c r="E506" s="18" t="s">
        <v>274</v>
      </c>
      <c r="F506" s="206">
        <v>135.78</v>
      </c>
      <c r="H506" s="34"/>
    </row>
    <row r="507" spans="2:8" s="1" customFormat="1" ht="16.899999999999999" customHeight="1">
      <c r="B507" s="34"/>
      <c r="C507" s="201" t="s">
        <v>5838</v>
      </c>
      <c r="D507" s="202" t="s">
        <v>5839</v>
      </c>
      <c r="E507" s="203" t="s">
        <v>29</v>
      </c>
      <c r="F507" s="204">
        <v>148</v>
      </c>
      <c r="H507" s="34"/>
    </row>
    <row r="508" spans="2:8" s="1" customFormat="1" ht="16.899999999999999" customHeight="1">
      <c r="B508" s="34"/>
      <c r="C508" s="205" t="s">
        <v>29</v>
      </c>
      <c r="D508" s="205" t="s">
        <v>6079</v>
      </c>
      <c r="E508" s="18" t="s">
        <v>29</v>
      </c>
      <c r="F508" s="206">
        <v>110</v>
      </c>
      <c r="H508" s="34"/>
    </row>
    <row r="509" spans="2:8" s="1" customFormat="1" ht="16.899999999999999" customHeight="1">
      <c r="B509" s="34"/>
      <c r="C509" s="205" t="s">
        <v>29</v>
      </c>
      <c r="D509" s="205" t="s">
        <v>6080</v>
      </c>
      <c r="E509" s="18" t="s">
        <v>29</v>
      </c>
      <c r="F509" s="206">
        <v>38</v>
      </c>
      <c r="H509" s="34"/>
    </row>
    <row r="510" spans="2:8" s="1" customFormat="1" ht="16.899999999999999" customHeight="1">
      <c r="B510" s="34"/>
      <c r="C510" s="205" t="s">
        <v>5838</v>
      </c>
      <c r="D510" s="205" t="s">
        <v>321</v>
      </c>
      <c r="E510" s="18" t="s">
        <v>29</v>
      </c>
      <c r="F510" s="206">
        <v>148</v>
      </c>
      <c r="H510" s="34"/>
    </row>
    <row r="511" spans="2:8" s="1" customFormat="1" ht="16.899999999999999" customHeight="1">
      <c r="B511" s="34"/>
      <c r="C511" s="207" t="s">
        <v>7993</v>
      </c>
      <c r="H511" s="34"/>
    </row>
    <row r="512" spans="2:8" s="1" customFormat="1" ht="16.899999999999999" customHeight="1">
      <c r="B512" s="34"/>
      <c r="C512" s="205" t="s">
        <v>6074</v>
      </c>
      <c r="D512" s="205" t="s">
        <v>6075</v>
      </c>
      <c r="E512" s="18" t="s">
        <v>249</v>
      </c>
      <c r="F512" s="206">
        <v>148</v>
      </c>
      <c r="H512" s="34"/>
    </row>
    <row r="513" spans="2:8" s="1" customFormat="1" ht="16.899999999999999" customHeight="1">
      <c r="B513" s="34"/>
      <c r="C513" s="205" t="s">
        <v>6081</v>
      </c>
      <c r="D513" s="205" t="s">
        <v>6082</v>
      </c>
      <c r="E513" s="18" t="s">
        <v>249</v>
      </c>
      <c r="F513" s="206">
        <v>148</v>
      </c>
      <c r="H513" s="34"/>
    </row>
    <row r="514" spans="2:8" s="1" customFormat="1" ht="16.899999999999999" customHeight="1">
      <c r="B514" s="34"/>
      <c r="C514" s="201" t="s">
        <v>5842</v>
      </c>
      <c r="D514" s="202" t="s">
        <v>29</v>
      </c>
      <c r="E514" s="203" t="s">
        <v>29</v>
      </c>
      <c r="F514" s="204">
        <v>84</v>
      </c>
      <c r="H514" s="34"/>
    </row>
    <row r="515" spans="2:8" s="1" customFormat="1" ht="16.899999999999999" customHeight="1">
      <c r="B515" s="34"/>
      <c r="C515" s="205" t="s">
        <v>29</v>
      </c>
      <c r="D515" s="205" t="s">
        <v>6091</v>
      </c>
      <c r="E515" s="18" t="s">
        <v>29</v>
      </c>
      <c r="F515" s="206">
        <v>60</v>
      </c>
      <c r="H515" s="34"/>
    </row>
    <row r="516" spans="2:8" s="1" customFormat="1" ht="16.899999999999999" customHeight="1">
      <c r="B516" s="34"/>
      <c r="C516" s="205" t="s">
        <v>29</v>
      </c>
      <c r="D516" s="205" t="s">
        <v>6092</v>
      </c>
      <c r="E516" s="18" t="s">
        <v>29</v>
      </c>
      <c r="F516" s="206">
        <v>24</v>
      </c>
      <c r="H516" s="34"/>
    </row>
    <row r="517" spans="2:8" s="1" customFormat="1" ht="16.899999999999999" customHeight="1">
      <c r="B517" s="34"/>
      <c r="C517" s="205" t="s">
        <v>5842</v>
      </c>
      <c r="D517" s="205" t="s">
        <v>321</v>
      </c>
      <c r="E517" s="18" t="s">
        <v>29</v>
      </c>
      <c r="F517" s="206">
        <v>84</v>
      </c>
      <c r="H517" s="34"/>
    </row>
    <row r="518" spans="2:8" s="1" customFormat="1" ht="16.899999999999999" customHeight="1">
      <c r="B518" s="34"/>
      <c r="C518" s="207" t="s">
        <v>7993</v>
      </c>
      <c r="H518" s="34"/>
    </row>
    <row r="519" spans="2:8" s="1" customFormat="1" ht="16.899999999999999" customHeight="1">
      <c r="B519" s="34"/>
      <c r="C519" s="205" t="s">
        <v>6086</v>
      </c>
      <c r="D519" s="205" t="s">
        <v>6087</v>
      </c>
      <c r="E519" s="18" t="s">
        <v>274</v>
      </c>
      <c r="F519" s="206">
        <v>84</v>
      </c>
      <c r="H519" s="34"/>
    </row>
    <row r="520" spans="2:8" s="1" customFormat="1" ht="16.899999999999999" customHeight="1">
      <c r="B520" s="34"/>
      <c r="C520" s="205" t="s">
        <v>6093</v>
      </c>
      <c r="D520" s="205" t="s">
        <v>6094</v>
      </c>
      <c r="E520" s="18" t="s">
        <v>274</v>
      </c>
      <c r="F520" s="206">
        <v>84</v>
      </c>
      <c r="H520" s="34"/>
    </row>
    <row r="521" spans="2:8" s="1" customFormat="1" ht="16.899999999999999" customHeight="1">
      <c r="B521" s="34"/>
      <c r="C521" s="201" t="s">
        <v>5843</v>
      </c>
      <c r="D521" s="202" t="s">
        <v>29</v>
      </c>
      <c r="E521" s="203" t="s">
        <v>29</v>
      </c>
      <c r="F521" s="204">
        <v>32</v>
      </c>
      <c r="H521" s="34"/>
    </row>
    <row r="522" spans="2:8" s="1" customFormat="1" ht="16.899999999999999" customHeight="1">
      <c r="B522" s="34"/>
      <c r="C522" s="205" t="s">
        <v>29</v>
      </c>
      <c r="D522" s="205" t="s">
        <v>6000</v>
      </c>
      <c r="E522" s="18" t="s">
        <v>29</v>
      </c>
      <c r="F522" s="206">
        <v>5</v>
      </c>
      <c r="H522" s="34"/>
    </row>
    <row r="523" spans="2:8" s="1" customFormat="1" ht="16.899999999999999" customHeight="1">
      <c r="B523" s="34"/>
      <c r="C523" s="205" t="s">
        <v>29</v>
      </c>
      <c r="D523" s="205" t="s">
        <v>6001</v>
      </c>
      <c r="E523" s="18" t="s">
        <v>29</v>
      </c>
      <c r="F523" s="206">
        <v>18</v>
      </c>
      <c r="H523" s="34"/>
    </row>
    <row r="524" spans="2:8" s="1" customFormat="1" ht="16.899999999999999" customHeight="1">
      <c r="B524" s="34"/>
      <c r="C524" s="205" t="s">
        <v>29</v>
      </c>
      <c r="D524" s="205" t="s">
        <v>6002</v>
      </c>
      <c r="E524" s="18" t="s">
        <v>29</v>
      </c>
      <c r="F524" s="206">
        <v>9</v>
      </c>
      <c r="H524" s="34"/>
    </row>
    <row r="525" spans="2:8" s="1" customFormat="1" ht="16.899999999999999" customHeight="1">
      <c r="B525" s="34"/>
      <c r="C525" s="205" t="s">
        <v>5843</v>
      </c>
      <c r="D525" s="205" t="s">
        <v>321</v>
      </c>
      <c r="E525" s="18" t="s">
        <v>29</v>
      </c>
      <c r="F525" s="206">
        <v>32</v>
      </c>
      <c r="H525" s="34"/>
    </row>
    <row r="526" spans="2:8" s="1" customFormat="1" ht="16.899999999999999" customHeight="1">
      <c r="B526" s="34"/>
      <c r="C526" s="207" t="s">
        <v>7993</v>
      </c>
      <c r="H526" s="34"/>
    </row>
    <row r="527" spans="2:8" s="1" customFormat="1" ht="16.899999999999999" customHeight="1">
      <c r="B527" s="34"/>
      <c r="C527" s="205" t="s">
        <v>5995</v>
      </c>
      <c r="D527" s="205" t="s">
        <v>5996</v>
      </c>
      <c r="E527" s="18" t="s">
        <v>274</v>
      </c>
      <c r="F527" s="206">
        <v>1.6</v>
      </c>
      <c r="H527" s="34"/>
    </row>
    <row r="528" spans="2:8" s="1" customFormat="1" ht="16.899999999999999" customHeight="1">
      <c r="B528" s="34"/>
      <c r="C528" s="205" t="s">
        <v>6010</v>
      </c>
      <c r="D528" s="205" t="s">
        <v>6011</v>
      </c>
      <c r="E528" s="18" t="s">
        <v>274</v>
      </c>
      <c r="F528" s="206">
        <v>14.4</v>
      </c>
      <c r="H528" s="34"/>
    </row>
    <row r="529" spans="2:8" s="1" customFormat="1" ht="16.899999999999999" customHeight="1">
      <c r="B529" s="34"/>
      <c r="C529" s="205" t="s">
        <v>6021</v>
      </c>
      <c r="D529" s="205" t="s">
        <v>6022</v>
      </c>
      <c r="E529" s="18" t="s">
        <v>274</v>
      </c>
      <c r="F529" s="206">
        <v>1.6</v>
      </c>
      <c r="H529" s="34"/>
    </row>
    <row r="530" spans="2:8" s="1" customFormat="1" ht="16.899999999999999" customHeight="1">
      <c r="B530" s="34"/>
      <c r="C530" s="205" t="s">
        <v>6031</v>
      </c>
      <c r="D530" s="205" t="s">
        <v>6032</v>
      </c>
      <c r="E530" s="18" t="s">
        <v>274</v>
      </c>
      <c r="F530" s="206">
        <v>14.4</v>
      </c>
      <c r="H530" s="34"/>
    </row>
    <row r="531" spans="2:8" s="1" customFormat="1" ht="16.899999999999999" customHeight="1">
      <c r="B531" s="34"/>
      <c r="C531" s="205" t="s">
        <v>4667</v>
      </c>
      <c r="D531" s="205" t="s">
        <v>4668</v>
      </c>
      <c r="E531" s="18" t="s">
        <v>274</v>
      </c>
      <c r="F531" s="206">
        <v>135.78</v>
      </c>
      <c r="H531" s="34"/>
    </row>
    <row r="532" spans="2:8" s="1" customFormat="1" ht="16.899999999999999" customHeight="1">
      <c r="B532" s="34"/>
      <c r="C532" s="201" t="s">
        <v>5844</v>
      </c>
      <c r="D532" s="202" t="s">
        <v>29</v>
      </c>
      <c r="E532" s="203" t="s">
        <v>29</v>
      </c>
      <c r="F532" s="204">
        <v>55.18</v>
      </c>
      <c r="H532" s="34"/>
    </row>
    <row r="533" spans="2:8" s="1" customFormat="1" ht="16.899999999999999" customHeight="1">
      <c r="B533" s="34"/>
      <c r="C533" s="205" t="s">
        <v>29</v>
      </c>
      <c r="D533" s="205" t="s">
        <v>5991</v>
      </c>
      <c r="E533" s="18" t="s">
        <v>29</v>
      </c>
      <c r="F533" s="206">
        <v>7.5</v>
      </c>
      <c r="H533" s="34"/>
    </row>
    <row r="534" spans="2:8" s="1" customFormat="1" ht="16.899999999999999" customHeight="1">
      <c r="B534" s="34"/>
      <c r="C534" s="205" t="s">
        <v>29</v>
      </c>
      <c r="D534" s="205" t="s">
        <v>5992</v>
      </c>
      <c r="E534" s="18" t="s">
        <v>29</v>
      </c>
      <c r="F534" s="206">
        <v>44.8</v>
      </c>
      <c r="H534" s="34"/>
    </row>
    <row r="535" spans="2:8" s="1" customFormat="1" ht="16.899999999999999" customHeight="1">
      <c r="B535" s="34"/>
      <c r="C535" s="205" t="s">
        <v>29</v>
      </c>
      <c r="D535" s="205" t="s">
        <v>5993</v>
      </c>
      <c r="E535" s="18" t="s">
        <v>29</v>
      </c>
      <c r="F535" s="206">
        <v>2.88</v>
      </c>
      <c r="H535" s="34"/>
    </row>
    <row r="536" spans="2:8" s="1" customFormat="1" ht="16.899999999999999" customHeight="1">
      <c r="B536" s="34"/>
      <c r="C536" s="205" t="s">
        <v>5844</v>
      </c>
      <c r="D536" s="205" t="s">
        <v>321</v>
      </c>
      <c r="E536" s="18" t="s">
        <v>29</v>
      </c>
      <c r="F536" s="206">
        <v>55.18</v>
      </c>
      <c r="H536" s="34"/>
    </row>
    <row r="537" spans="2:8" s="1" customFormat="1" ht="16.899999999999999" customHeight="1">
      <c r="B537" s="34"/>
      <c r="C537" s="207" t="s">
        <v>7993</v>
      </c>
      <c r="H537" s="34"/>
    </row>
    <row r="538" spans="2:8" s="1" customFormat="1" ht="16.899999999999999" customHeight="1">
      <c r="B538" s="34"/>
      <c r="C538" s="205" t="s">
        <v>5986</v>
      </c>
      <c r="D538" s="205" t="s">
        <v>5987</v>
      </c>
      <c r="E538" s="18" t="s">
        <v>274</v>
      </c>
      <c r="F538" s="206">
        <v>2.7589999999999999</v>
      </c>
      <c r="H538" s="34"/>
    </row>
    <row r="539" spans="2:8" s="1" customFormat="1" ht="16.899999999999999" customHeight="1">
      <c r="B539" s="34"/>
      <c r="C539" s="205" t="s">
        <v>6004</v>
      </c>
      <c r="D539" s="205" t="s">
        <v>6005</v>
      </c>
      <c r="E539" s="18" t="s">
        <v>274</v>
      </c>
      <c r="F539" s="206">
        <v>24.831</v>
      </c>
      <c r="H539" s="34"/>
    </row>
    <row r="540" spans="2:8" s="1" customFormat="1" ht="16.899999999999999" customHeight="1">
      <c r="B540" s="34"/>
      <c r="C540" s="205" t="s">
        <v>6016</v>
      </c>
      <c r="D540" s="205" t="s">
        <v>6017</v>
      </c>
      <c r="E540" s="18" t="s">
        <v>274</v>
      </c>
      <c r="F540" s="206">
        <v>2.7589999999999999</v>
      </c>
      <c r="H540" s="34"/>
    </row>
    <row r="541" spans="2:8" s="1" customFormat="1" ht="16.899999999999999" customHeight="1">
      <c r="B541" s="34"/>
      <c r="C541" s="205" t="s">
        <v>6026</v>
      </c>
      <c r="D541" s="205" t="s">
        <v>6027</v>
      </c>
      <c r="E541" s="18" t="s">
        <v>274</v>
      </c>
      <c r="F541" s="206">
        <v>24.831</v>
      </c>
      <c r="H541" s="34"/>
    </row>
    <row r="542" spans="2:8" s="1" customFormat="1" ht="16.899999999999999" customHeight="1">
      <c r="B542" s="34"/>
      <c r="C542" s="205" t="s">
        <v>4667</v>
      </c>
      <c r="D542" s="205" t="s">
        <v>4668</v>
      </c>
      <c r="E542" s="18" t="s">
        <v>274</v>
      </c>
      <c r="F542" s="206">
        <v>135.78</v>
      </c>
      <c r="H542" s="34"/>
    </row>
    <row r="543" spans="2:8" s="1" customFormat="1" ht="16.899999999999999" customHeight="1">
      <c r="B543" s="34"/>
      <c r="C543" s="201" t="s">
        <v>5846</v>
      </c>
      <c r="D543" s="202" t="s">
        <v>29</v>
      </c>
      <c r="E543" s="203" t="s">
        <v>29</v>
      </c>
      <c r="F543" s="204">
        <v>135.78</v>
      </c>
      <c r="H543" s="34"/>
    </row>
    <row r="544" spans="2:8" s="1" customFormat="1" ht="16.899999999999999" customHeight="1">
      <c r="B544" s="34"/>
      <c r="C544" s="205" t="s">
        <v>5846</v>
      </c>
      <c r="D544" s="205" t="s">
        <v>6105</v>
      </c>
      <c r="E544" s="18" t="s">
        <v>29</v>
      </c>
      <c r="F544" s="206">
        <v>135.78</v>
      </c>
      <c r="H544" s="34"/>
    </row>
    <row r="545" spans="2:8" s="1" customFormat="1" ht="16.899999999999999" customHeight="1">
      <c r="B545" s="34"/>
      <c r="C545" s="207" t="s">
        <v>7993</v>
      </c>
      <c r="H545" s="34"/>
    </row>
    <row r="546" spans="2:8" s="1" customFormat="1" ht="16.899999999999999" customHeight="1">
      <c r="B546" s="34"/>
      <c r="C546" s="205" t="s">
        <v>4667</v>
      </c>
      <c r="D546" s="205" t="s">
        <v>4668</v>
      </c>
      <c r="E546" s="18" t="s">
        <v>274</v>
      </c>
      <c r="F546" s="206">
        <v>135.78</v>
      </c>
      <c r="H546" s="34"/>
    </row>
    <row r="547" spans="2:8" s="1" customFormat="1" ht="16.899999999999999" customHeight="1">
      <c r="B547" s="34"/>
      <c r="C547" s="205" t="s">
        <v>4673</v>
      </c>
      <c r="D547" s="205" t="s">
        <v>4674</v>
      </c>
      <c r="E547" s="18" t="s">
        <v>274</v>
      </c>
      <c r="F547" s="206">
        <v>678.9</v>
      </c>
      <c r="H547" s="34"/>
    </row>
    <row r="548" spans="2:8" s="1" customFormat="1" ht="16.899999999999999" customHeight="1">
      <c r="B548" s="34"/>
      <c r="C548" s="205" t="s">
        <v>414</v>
      </c>
      <c r="D548" s="205" t="s">
        <v>415</v>
      </c>
      <c r="E548" s="18" t="s">
        <v>416</v>
      </c>
      <c r="F548" s="206">
        <v>244.404</v>
      </c>
      <c r="H548" s="34"/>
    </row>
    <row r="549" spans="2:8" s="1" customFormat="1" ht="16.899999999999999" customHeight="1">
      <c r="B549" s="34"/>
      <c r="C549" s="201" t="s">
        <v>5848</v>
      </c>
      <c r="D549" s="202" t="s">
        <v>29</v>
      </c>
      <c r="E549" s="203" t="s">
        <v>29</v>
      </c>
      <c r="F549" s="204">
        <v>38.24</v>
      </c>
      <c r="H549" s="34"/>
    </row>
    <row r="550" spans="2:8" s="1" customFormat="1" ht="16.899999999999999" customHeight="1">
      <c r="B550" s="34"/>
      <c r="C550" s="205" t="s">
        <v>29</v>
      </c>
      <c r="D550" s="205" t="s">
        <v>6117</v>
      </c>
      <c r="E550" s="18" t="s">
        <v>29</v>
      </c>
      <c r="F550" s="206">
        <v>1.76</v>
      </c>
      <c r="H550" s="34"/>
    </row>
    <row r="551" spans="2:8" s="1" customFormat="1" ht="16.899999999999999" customHeight="1">
      <c r="B551" s="34"/>
      <c r="C551" s="205" t="s">
        <v>29</v>
      </c>
      <c r="D551" s="205" t="s">
        <v>6118</v>
      </c>
      <c r="E551" s="18" t="s">
        <v>29</v>
      </c>
      <c r="F551" s="206">
        <v>14.28</v>
      </c>
      <c r="H551" s="34"/>
    </row>
    <row r="552" spans="2:8" s="1" customFormat="1" ht="16.899999999999999" customHeight="1">
      <c r="B552" s="34"/>
      <c r="C552" s="205" t="s">
        <v>29</v>
      </c>
      <c r="D552" s="205" t="s">
        <v>6119</v>
      </c>
      <c r="E552" s="18" t="s">
        <v>29</v>
      </c>
      <c r="F552" s="206">
        <v>7.5</v>
      </c>
      <c r="H552" s="34"/>
    </row>
    <row r="553" spans="2:8" s="1" customFormat="1" ht="16.899999999999999" customHeight="1">
      <c r="B553" s="34"/>
      <c r="C553" s="205" t="s">
        <v>29</v>
      </c>
      <c r="D553" s="205" t="s">
        <v>6120</v>
      </c>
      <c r="E553" s="18" t="s">
        <v>29</v>
      </c>
      <c r="F553" s="206">
        <v>9.8000000000000007</v>
      </c>
      <c r="H553" s="34"/>
    </row>
    <row r="554" spans="2:8" s="1" customFormat="1" ht="16.899999999999999" customHeight="1">
      <c r="B554" s="34"/>
      <c r="C554" s="205" t="s">
        <v>29</v>
      </c>
      <c r="D554" s="205" t="s">
        <v>6121</v>
      </c>
      <c r="E554" s="18" t="s">
        <v>29</v>
      </c>
      <c r="F554" s="206">
        <v>4.9000000000000004</v>
      </c>
      <c r="H554" s="34"/>
    </row>
    <row r="555" spans="2:8" s="1" customFormat="1" ht="16.899999999999999" customHeight="1">
      <c r="B555" s="34"/>
      <c r="C555" s="205" t="s">
        <v>5848</v>
      </c>
      <c r="D555" s="205" t="s">
        <v>321</v>
      </c>
      <c r="E555" s="18" t="s">
        <v>29</v>
      </c>
      <c r="F555" s="206">
        <v>38.24</v>
      </c>
      <c r="H555" s="34"/>
    </row>
    <row r="556" spans="2:8" s="1" customFormat="1" ht="16.899999999999999" customHeight="1">
      <c r="B556" s="34"/>
      <c r="C556" s="207" t="s">
        <v>7993</v>
      </c>
      <c r="H556" s="34"/>
    </row>
    <row r="557" spans="2:8" s="1" customFormat="1" ht="16.899999999999999" customHeight="1">
      <c r="B557" s="34"/>
      <c r="C557" s="205" t="s">
        <v>353</v>
      </c>
      <c r="D557" s="205" t="s">
        <v>354</v>
      </c>
      <c r="E557" s="18" t="s">
        <v>274</v>
      </c>
      <c r="F557" s="206">
        <v>236.12</v>
      </c>
      <c r="H557" s="34"/>
    </row>
    <row r="558" spans="2:8" s="1" customFormat="1" ht="16.899999999999999" customHeight="1">
      <c r="B558" s="34"/>
      <c r="C558" s="205" t="s">
        <v>2741</v>
      </c>
      <c r="D558" s="205" t="s">
        <v>2742</v>
      </c>
      <c r="E558" s="18" t="s">
        <v>416</v>
      </c>
      <c r="F558" s="206">
        <v>65.658000000000001</v>
      </c>
      <c r="H558" s="34"/>
    </row>
    <row r="559" spans="2:8" s="1" customFormat="1" ht="16.899999999999999" customHeight="1">
      <c r="B559" s="34"/>
      <c r="C559" s="201" t="s">
        <v>6122</v>
      </c>
      <c r="D559" s="202" t="s">
        <v>6122</v>
      </c>
      <c r="E559" s="203" t="s">
        <v>29</v>
      </c>
      <c r="F559" s="204">
        <v>236.12</v>
      </c>
      <c r="H559" s="34"/>
    </row>
    <row r="560" spans="2:8" s="1" customFormat="1" ht="16.899999999999999" customHeight="1">
      <c r="B560" s="34"/>
      <c r="C560" s="205" t="s">
        <v>29</v>
      </c>
      <c r="D560" s="205" t="s">
        <v>6112</v>
      </c>
      <c r="E560" s="18" t="s">
        <v>29</v>
      </c>
      <c r="F560" s="206">
        <v>14.28</v>
      </c>
      <c r="H560" s="34"/>
    </row>
    <row r="561" spans="2:8" s="1" customFormat="1" ht="16.899999999999999" customHeight="1">
      <c r="B561" s="34"/>
      <c r="C561" s="205" t="s">
        <v>29</v>
      </c>
      <c r="D561" s="205" t="s">
        <v>6113</v>
      </c>
      <c r="E561" s="18" t="s">
        <v>29</v>
      </c>
      <c r="F561" s="206">
        <v>14.28</v>
      </c>
      <c r="H561" s="34"/>
    </row>
    <row r="562" spans="2:8" s="1" customFormat="1" ht="16.899999999999999" customHeight="1">
      <c r="B562" s="34"/>
      <c r="C562" s="205" t="s">
        <v>29</v>
      </c>
      <c r="D562" s="205" t="s">
        <v>6114</v>
      </c>
      <c r="E562" s="18" t="s">
        <v>29</v>
      </c>
      <c r="F562" s="206">
        <v>129.75</v>
      </c>
      <c r="H562" s="34"/>
    </row>
    <row r="563" spans="2:8" s="1" customFormat="1" ht="16.899999999999999" customHeight="1">
      <c r="B563" s="34"/>
      <c r="C563" s="205" t="s">
        <v>29</v>
      </c>
      <c r="D563" s="205" t="s">
        <v>6115</v>
      </c>
      <c r="E563" s="18" t="s">
        <v>29</v>
      </c>
      <c r="F563" s="206">
        <v>29.12</v>
      </c>
      <c r="H563" s="34"/>
    </row>
    <row r="564" spans="2:8" s="1" customFormat="1" ht="16.899999999999999" customHeight="1">
      <c r="B564" s="34"/>
      <c r="C564" s="205" t="s">
        <v>29</v>
      </c>
      <c r="D564" s="205" t="s">
        <v>6116</v>
      </c>
      <c r="E564" s="18" t="s">
        <v>29</v>
      </c>
      <c r="F564" s="206">
        <v>2.95</v>
      </c>
      <c r="H564" s="34"/>
    </row>
    <row r="565" spans="2:8" s="1" customFormat="1" ht="16.899999999999999" customHeight="1">
      <c r="B565" s="34"/>
      <c r="C565" s="205" t="s">
        <v>29</v>
      </c>
      <c r="D565" s="205" t="s">
        <v>6117</v>
      </c>
      <c r="E565" s="18" t="s">
        <v>29</v>
      </c>
      <c r="F565" s="206">
        <v>1.76</v>
      </c>
      <c r="H565" s="34"/>
    </row>
    <row r="566" spans="2:8" s="1" customFormat="1" ht="16.899999999999999" customHeight="1">
      <c r="B566" s="34"/>
      <c r="C566" s="205" t="s">
        <v>29</v>
      </c>
      <c r="D566" s="205" t="s">
        <v>6118</v>
      </c>
      <c r="E566" s="18" t="s">
        <v>29</v>
      </c>
      <c r="F566" s="206">
        <v>14.28</v>
      </c>
      <c r="H566" s="34"/>
    </row>
    <row r="567" spans="2:8" s="1" customFormat="1" ht="16.899999999999999" customHeight="1">
      <c r="B567" s="34"/>
      <c r="C567" s="205" t="s">
        <v>29</v>
      </c>
      <c r="D567" s="205" t="s">
        <v>6119</v>
      </c>
      <c r="E567" s="18" t="s">
        <v>29</v>
      </c>
      <c r="F567" s="206">
        <v>7.5</v>
      </c>
      <c r="H567" s="34"/>
    </row>
    <row r="568" spans="2:8" s="1" customFormat="1" ht="16.899999999999999" customHeight="1">
      <c r="B568" s="34"/>
      <c r="C568" s="205" t="s">
        <v>29</v>
      </c>
      <c r="D568" s="205" t="s">
        <v>6120</v>
      </c>
      <c r="E568" s="18" t="s">
        <v>29</v>
      </c>
      <c r="F568" s="206">
        <v>9.8000000000000007</v>
      </c>
      <c r="H568" s="34"/>
    </row>
    <row r="569" spans="2:8" s="1" customFormat="1" ht="16.899999999999999" customHeight="1">
      <c r="B569" s="34"/>
      <c r="C569" s="205" t="s">
        <v>29</v>
      </c>
      <c r="D569" s="205" t="s">
        <v>6121</v>
      </c>
      <c r="E569" s="18" t="s">
        <v>29</v>
      </c>
      <c r="F569" s="206">
        <v>4.9000000000000004</v>
      </c>
      <c r="H569" s="34"/>
    </row>
    <row r="570" spans="2:8" s="1" customFormat="1" ht="16.899999999999999" customHeight="1">
      <c r="B570" s="34"/>
      <c r="C570" s="205" t="s">
        <v>29</v>
      </c>
      <c r="D570" s="205" t="s">
        <v>5991</v>
      </c>
      <c r="E570" s="18" t="s">
        <v>29</v>
      </c>
      <c r="F570" s="206">
        <v>7.5</v>
      </c>
      <c r="H570" s="34"/>
    </row>
    <row r="571" spans="2:8" s="1" customFormat="1" ht="16.899999999999999" customHeight="1">
      <c r="B571" s="34"/>
      <c r="C571" s="205" t="s">
        <v>6122</v>
      </c>
      <c r="D571" s="205" t="s">
        <v>271</v>
      </c>
      <c r="E571" s="18" t="s">
        <v>29</v>
      </c>
      <c r="F571" s="206">
        <v>236.12</v>
      </c>
      <c r="H571" s="34"/>
    </row>
    <row r="572" spans="2:8" s="1" customFormat="1" ht="16.899999999999999" customHeight="1">
      <c r="B572" s="34"/>
      <c r="C572" s="201" t="s">
        <v>5850</v>
      </c>
      <c r="D572" s="202" t="s">
        <v>29</v>
      </c>
      <c r="E572" s="203" t="s">
        <v>29</v>
      </c>
      <c r="F572" s="204">
        <v>190.38</v>
      </c>
      <c r="H572" s="34"/>
    </row>
    <row r="573" spans="2:8" s="1" customFormat="1" ht="16.899999999999999" customHeight="1">
      <c r="B573" s="34"/>
      <c r="C573" s="205" t="s">
        <v>29</v>
      </c>
      <c r="D573" s="205" t="s">
        <v>6112</v>
      </c>
      <c r="E573" s="18" t="s">
        <v>29</v>
      </c>
      <c r="F573" s="206">
        <v>14.28</v>
      </c>
      <c r="H573" s="34"/>
    </row>
    <row r="574" spans="2:8" s="1" customFormat="1" ht="16.899999999999999" customHeight="1">
      <c r="B574" s="34"/>
      <c r="C574" s="205" t="s">
        <v>29</v>
      </c>
      <c r="D574" s="205" t="s">
        <v>6113</v>
      </c>
      <c r="E574" s="18" t="s">
        <v>29</v>
      </c>
      <c r="F574" s="206">
        <v>14.28</v>
      </c>
      <c r="H574" s="34"/>
    </row>
    <row r="575" spans="2:8" s="1" customFormat="1" ht="16.899999999999999" customHeight="1">
      <c r="B575" s="34"/>
      <c r="C575" s="205" t="s">
        <v>29</v>
      </c>
      <c r="D575" s="205" t="s">
        <v>6114</v>
      </c>
      <c r="E575" s="18" t="s">
        <v>29</v>
      </c>
      <c r="F575" s="206">
        <v>129.75</v>
      </c>
      <c r="H575" s="34"/>
    </row>
    <row r="576" spans="2:8" s="1" customFormat="1" ht="16.899999999999999" customHeight="1">
      <c r="B576" s="34"/>
      <c r="C576" s="205" t="s">
        <v>29</v>
      </c>
      <c r="D576" s="205" t="s">
        <v>6115</v>
      </c>
      <c r="E576" s="18" t="s">
        <v>29</v>
      </c>
      <c r="F576" s="206">
        <v>29.12</v>
      </c>
      <c r="H576" s="34"/>
    </row>
    <row r="577" spans="2:8" s="1" customFormat="1" ht="16.899999999999999" customHeight="1">
      <c r="B577" s="34"/>
      <c r="C577" s="205" t="s">
        <v>29</v>
      </c>
      <c r="D577" s="205" t="s">
        <v>6116</v>
      </c>
      <c r="E577" s="18" t="s">
        <v>29</v>
      </c>
      <c r="F577" s="206">
        <v>2.95</v>
      </c>
      <c r="H577" s="34"/>
    </row>
    <row r="578" spans="2:8" s="1" customFormat="1" ht="16.899999999999999" customHeight="1">
      <c r="B578" s="34"/>
      <c r="C578" s="205" t="s">
        <v>5850</v>
      </c>
      <c r="D578" s="205" t="s">
        <v>321</v>
      </c>
      <c r="E578" s="18" t="s">
        <v>29</v>
      </c>
      <c r="F578" s="206">
        <v>190.38</v>
      </c>
      <c r="H578" s="34"/>
    </row>
    <row r="579" spans="2:8" s="1" customFormat="1" ht="16.899999999999999" customHeight="1">
      <c r="B579" s="34"/>
      <c r="C579" s="207" t="s">
        <v>7993</v>
      </c>
      <c r="H579" s="34"/>
    </row>
    <row r="580" spans="2:8" s="1" customFormat="1" ht="16.899999999999999" customHeight="1">
      <c r="B580" s="34"/>
      <c r="C580" s="205" t="s">
        <v>353</v>
      </c>
      <c r="D580" s="205" t="s">
        <v>354</v>
      </c>
      <c r="E580" s="18" t="s">
        <v>274</v>
      </c>
      <c r="F580" s="206">
        <v>236.12</v>
      </c>
      <c r="H580" s="34"/>
    </row>
    <row r="581" spans="2:8" s="1" customFormat="1" ht="16.899999999999999" customHeight="1">
      <c r="B581" s="34"/>
      <c r="C581" s="205" t="s">
        <v>6098</v>
      </c>
      <c r="D581" s="205" t="s">
        <v>6099</v>
      </c>
      <c r="E581" s="18" t="s">
        <v>274</v>
      </c>
      <c r="F581" s="206">
        <v>380.76</v>
      </c>
      <c r="H581" s="34"/>
    </row>
    <row r="582" spans="2:8" s="1" customFormat="1" ht="16.899999999999999" customHeight="1">
      <c r="B582" s="34"/>
      <c r="C582" s="205" t="s">
        <v>4667</v>
      </c>
      <c r="D582" s="205" t="s">
        <v>4668</v>
      </c>
      <c r="E582" s="18" t="s">
        <v>274</v>
      </c>
      <c r="F582" s="206">
        <v>135.78</v>
      </c>
      <c r="H582" s="34"/>
    </row>
    <row r="583" spans="2:8" s="1" customFormat="1" ht="16.899999999999999" customHeight="1">
      <c r="B583" s="34"/>
      <c r="C583" s="205" t="s">
        <v>341</v>
      </c>
      <c r="D583" s="205" t="s">
        <v>342</v>
      </c>
      <c r="E583" s="18" t="s">
        <v>274</v>
      </c>
      <c r="F583" s="206">
        <v>190.38</v>
      </c>
      <c r="H583" s="34"/>
    </row>
    <row r="584" spans="2:8" s="1" customFormat="1" ht="16.899999999999999" customHeight="1">
      <c r="B584" s="34"/>
      <c r="C584" s="201" t="s">
        <v>5852</v>
      </c>
      <c r="D584" s="202" t="s">
        <v>5852</v>
      </c>
      <c r="E584" s="203" t="s">
        <v>29</v>
      </c>
      <c r="F584" s="204">
        <v>32.799999999999997</v>
      </c>
      <c r="H584" s="34"/>
    </row>
    <row r="585" spans="2:8" s="1" customFormat="1" ht="16.899999999999999" customHeight="1">
      <c r="B585" s="34"/>
      <c r="C585" s="205" t="s">
        <v>5852</v>
      </c>
      <c r="D585" s="205" t="s">
        <v>5945</v>
      </c>
      <c r="E585" s="18" t="s">
        <v>29</v>
      </c>
      <c r="F585" s="206">
        <v>32.799999999999997</v>
      </c>
      <c r="H585" s="34"/>
    </row>
    <row r="586" spans="2:8" s="1" customFormat="1" ht="16.899999999999999" customHeight="1">
      <c r="B586" s="34"/>
      <c r="C586" s="207" t="s">
        <v>7993</v>
      </c>
      <c r="H586" s="34"/>
    </row>
    <row r="587" spans="2:8" s="1" customFormat="1" ht="16.899999999999999" customHeight="1">
      <c r="B587" s="34"/>
      <c r="C587" s="205" t="s">
        <v>5940</v>
      </c>
      <c r="D587" s="205" t="s">
        <v>5941</v>
      </c>
      <c r="E587" s="18" t="s">
        <v>591</v>
      </c>
      <c r="F587" s="206">
        <v>32.799999999999997</v>
      </c>
      <c r="H587" s="34"/>
    </row>
    <row r="588" spans="2:8" s="1" customFormat="1" ht="16.899999999999999" customHeight="1">
      <c r="B588" s="34"/>
      <c r="C588" s="205" t="s">
        <v>5946</v>
      </c>
      <c r="D588" s="205" t="s">
        <v>5947</v>
      </c>
      <c r="E588" s="18" t="s">
        <v>591</v>
      </c>
      <c r="F588" s="206">
        <v>32.799999999999997</v>
      </c>
      <c r="H588" s="34"/>
    </row>
    <row r="589" spans="2:8" s="1" customFormat="1" ht="16.899999999999999" customHeight="1">
      <c r="B589" s="34"/>
      <c r="C589" s="201" t="s">
        <v>5885</v>
      </c>
      <c r="D589" s="202" t="s">
        <v>5885</v>
      </c>
      <c r="E589" s="203" t="s">
        <v>29</v>
      </c>
      <c r="F589" s="204">
        <v>34</v>
      </c>
      <c r="H589" s="34"/>
    </row>
    <row r="590" spans="2:8" s="1" customFormat="1" ht="16.899999999999999" customHeight="1">
      <c r="B590" s="34"/>
      <c r="C590" s="205" t="s">
        <v>5885</v>
      </c>
      <c r="D590" s="205" t="s">
        <v>5873</v>
      </c>
      <c r="E590" s="18" t="s">
        <v>29</v>
      </c>
      <c r="F590" s="206">
        <v>34</v>
      </c>
      <c r="H590" s="34"/>
    </row>
    <row r="591" spans="2:8" s="1" customFormat="1" ht="26.45" customHeight="1">
      <c r="B591" s="34"/>
      <c r="C591" s="200" t="s">
        <v>179</v>
      </c>
      <c r="D591" s="200" t="s">
        <v>180</v>
      </c>
      <c r="H591" s="34"/>
    </row>
    <row r="592" spans="2:8" s="1" customFormat="1" ht="16.899999999999999" customHeight="1">
      <c r="B592" s="34"/>
      <c r="C592" s="201" t="s">
        <v>5827</v>
      </c>
      <c r="D592" s="202" t="s">
        <v>5827</v>
      </c>
      <c r="E592" s="203" t="s">
        <v>29</v>
      </c>
      <c r="F592" s="204">
        <v>11.39</v>
      </c>
      <c r="H592" s="34"/>
    </row>
    <row r="593" spans="2:8" s="1" customFormat="1" ht="16.899999999999999" customHeight="1">
      <c r="B593" s="34"/>
      <c r="C593" s="205" t="s">
        <v>5827</v>
      </c>
      <c r="D593" s="205" t="s">
        <v>6612</v>
      </c>
      <c r="E593" s="18" t="s">
        <v>29</v>
      </c>
      <c r="F593" s="206">
        <v>11.39</v>
      </c>
      <c r="H593" s="34"/>
    </row>
    <row r="594" spans="2:8" s="1" customFormat="1" ht="16.899999999999999" customHeight="1">
      <c r="B594" s="34"/>
      <c r="C594" s="207" t="s">
        <v>7993</v>
      </c>
      <c r="H594" s="34"/>
    </row>
    <row r="595" spans="2:8" s="1" customFormat="1" ht="16.899999999999999" customHeight="1">
      <c r="B595" s="34"/>
      <c r="C595" s="205" t="s">
        <v>6224</v>
      </c>
      <c r="D595" s="205" t="s">
        <v>6225</v>
      </c>
      <c r="E595" s="18" t="s">
        <v>416</v>
      </c>
      <c r="F595" s="206">
        <v>11.39</v>
      </c>
      <c r="H595" s="34"/>
    </row>
    <row r="596" spans="2:8" s="1" customFormat="1" ht="16.899999999999999" customHeight="1">
      <c r="B596" s="34"/>
      <c r="C596" s="205" t="s">
        <v>746</v>
      </c>
      <c r="D596" s="205" t="s">
        <v>747</v>
      </c>
      <c r="E596" s="18" t="s">
        <v>416</v>
      </c>
      <c r="F596" s="206">
        <v>42.5</v>
      </c>
      <c r="H596" s="34"/>
    </row>
    <row r="597" spans="2:8" s="1" customFormat="1" ht="16.899999999999999" customHeight="1">
      <c r="B597" s="34"/>
      <c r="C597" s="205" t="s">
        <v>752</v>
      </c>
      <c r="D597" s="205" t="s">
        <v>753</v>
      </c>
      <c r="E597" s="18" t="s">
        <v>416</v>
      </c>
      <c r="F597" s="206">
        <v>595</v>
      </c>
      <c r="H597" s="34"/>
    </row>
    <row r="598" spans="2:8" s="1" customFormat="1" ht="16.899999999999999" customHeight="1">
      <c r="B598" s="34"/>
      <c r="C598" s="201" t="s">
        <v>5829</v>
      </c>
      <c r="D598" s="202" t="s">
        <v>29</v>
      </c>
      <c r="E598" s="203" t="s">
        <v>29</v>
      </c>
      <c r="F598" s="204">
        <v>21.25</v>
      </c>
      <c r="H598" s="34"/>
    </row>
    <row r="599" spans="2:8" s="1" customFormat="1" ht="16.899999999999999" customHeight="1">
      <c r="B599" s="34"/>
      <c r="C599" s="205" t="s">
        <v>5829</v>
      </c>
      <c r="D599" s="205" t="s">
        <v>6517</v>
      </c>
      <c r="E599" s="18" t="s">
        <v>29</v>
      </c>
      <c r="F599" s="206">
        <v>21.25</v>
      </c>
      <c r="H599" s="34"/>
    </row>
    <row r="600" spans="2:8" s="1" customFormat="1" ht="16.899999999999999" customHeight="1">
      <c r="B600" s="34"/>
      <c r="C600" s="207" t="s">
        <v>7993</v>
      </c>
      <c r="H600" s="34"/>
    </row>
    <row r="601" spans="2:8" s="1" customFormat="1" ht="16.899999999999999" customHeight="1">
      <c r="B601" s="34"/>
      <c r="C601" s="205" t="s">
        <v>6229</v>
      </c>
      <c r="D601" s="205" t="s">
        <v>6230</v>
      </c>
      <c r="E601" s="18" t="s">
        <v>416</v>
      </c>
      <c r="F601" s="206">
        <v>21.25</v>
      </c>
      <c r="H601" s="34"/>
    </row>
    <row r="602" spans="2:8" s="1" customFormat="1" ht="16.899999999999999" customHeight="1">
      <c r="B602" s="34"/>
      <c r="C602" s="205" t="s">
        <v>746</v>
      </c>
      <c r="D602" s="205" t="s">
        <v>747</v>
      </c>
      <c r="E602" s="18" t="s">
        <v>416</v>
      </c>
      <c r="F602" s="206">
        <v>42.5</v>
      </c>
      <c r="H602" s="34"/>
    </row>
    <row r="603" spans="2:8" s="1" customFormat="1" ht="16.899999999999999" customHeight="1">
      <c r="B603" s="34"/>
      <c r="C603" s="205" t="s">
        <v>752</v>
      </c>
      <c r="D603" s="205" t="s">
        <v>753</v>
      </c>
      <c r="E603" s="18" t="s">
        <v>416</v>
      </c>
      <c r="F603" s="206">
        <v>595</v>
      </c>
      <c r="H603" s="34"/>
    </row>
    <row r="604" spans="2:8" s="1" customFormat="1" ht="16.899999999999999" customHeight="1">
      <c r="B604" s="34"/>
      <c r="C604" s="201" t="s">
        <v>5831</v>
      </c>
      <c r="D604" s="202" t="s">
        <v>29</v>
      </c>
      <c r="E604" s="203" t="s">
        <v>29</v>
      </c>
      <c r="F604" s="204">
        <v>18</v>
      </c>
      <c r="H604" s="34"/>
    </row>
    <row r="605" spans="2:8" s="1" customFormat="1" ht="16.899999999999999" customHeight="1">
      <c r="B605" s="34"/>
      <c r="C605" s="205" t="s">
        <v>29</v>
      </c>
      <c r="D605" s="205" t="s">
        <v>6541</v>
      </c>
      <c r="E605" s="18" t="s">
        <v>29</v>
      </c>
      <c r="F605" s="206">
        <v>18</v>
      </c>
      <c r="H605" s="34"/>
    </row>
    <row r="606" spans="2:8" s="1" customFormat="1" ht="16.899999999999999" customHeight="1">
      <c r="B606" s="34"/>
      <c r="C606" s="205" t="s">
        <v>5831</v>
      </c>
      <c r="D606" s="205" t="s">
        <v>271</v>
      </c>
      <c r="E606" s="18" t="s">
        <v>29</v>
      </c>
      <c r="F606" s="206">
        <v>18</v>
      </c>
      <c r="H606" s="34"/>
    </row>
    <row r="607" spans="2:8" s="1" customFormat="1" ht="16.899999999999999" customHeight="1">
      <c r="B607" s="34"/>
      <c r="C607" s="207" t="s">
        <v>7993</v>
      </c>
      <c r="H607" s="34"/>
    </row>
    <row r="608" spans="2:8" s="1" customFormat="1" ht="16.899999999999999" customHeight="1">
      <c r="B608" s="34"/>
      <c r="C608" s="205" t="s">
        <v>5963</v>
      </c>
      <c r="D608" s="205" t="s">
        <v>5964</v>
      </c>
      <c r="E608" s="18" t="s">
        <v>274</v>
      </c>
      <c r="F608" s="206">
        <v>1.8</v>
      </c>
      <c r="H608" s="34"/>
    </row>
    <row r="609" spans="2:8" s="1" customFormat="1" ht="16.899999999999999" customHeight="1">
      <c r="B609" s="34"/>
      <c r="C609" s="205" t="s">
        <v>6543</v>
      </c>
      <c r="D609" s="205" t="s">
        <v>6544</v>
      </c>
      <c r="E609" s="18" t="s">
        <v>274</v>
      </c>
      <c r="F609" s="206">
        <v>7.2</v>
      </c>
      <c r="H609" s="34"/>
    </row>
    <row r="610" spans="2:8" s="1" customFormat="1" ht="16.899999999999999" customHeight="1">
      <c r="B610" s="34"/>
      <c r="C610" s="205" t="s">
        <v>5573</v>
      </c>
      <c r="D610" s="205" t="s">
        <v>5574</v>
      </c>
      <c r="E610" s="18" t="s">
        <v>274</v>
      </c>
      <c r="F610" s="206">
        <v>1.8</v>
      </c>
      <c r="H610" s="34"/>
    </row>
    <row r="611" spans="2:8" s="1" customFormat="1" ht="16.899999999999999" customHeight="1">
      <c r="B611" s="34"/>
      <c r="C611" s="205" t="s">
        <v>6550</v>
      </c>
      <c r="D611" s="205" t="s">
        <v>6551</v>
      </c>
      <c r="E611" s="18" t="s">
        <v>274</v>
      </c>
      <c r="F611" s="206">
        <v>7.2</v>
      </c>
      <c r="H611" s="34"/>
    </row>
    <row r="612" spans="2:8" s="1" customFormat="1" ht="16.899999999999999" customHeight="1">
      <c r="B612" s="34"/>
      <c r="C612" s="205" t="s">
        <v>4667</v>
      </c>
      <c r="D612" s="205" t="s">
        <v>4668</v>
      </c>
      <c r="E612" s="18" t="s">
        <v>274</v>
      </c>
      <c r="F612" s="206">
        <v>37.799999999999997</v>
      </c>
      <c r="H612" s="34"/>
    </row>
    <row r="613" spans="2:8" s="1" customFormat="1" ht="16.899999999999999" customHeight="1">
      <c r="B613" s="34"/>
      <c r="C613" s="201" t="s">
        <v>5833</v>
      </c>
      <c r="D613" s="202" t="s">
        <v>5833</v>
      </c>
      <c r="E613" s="203" t="s">
        <v>29</v>
      </c>
      <c r="F613" s="204">
        <v>9.86</v>
      </c>
      <c r="H613" s="34"/>
    </row>
    <row r="614" spans="2:8" s="1" customFormat="1" ht="16.899999999999999" customHeight="1">
      <c r="B614" s="34"/>
      <c r="C614" s="205" t="s">
        <v>5833</v>
      </c>
      <c r="D614" s="205" t="s">
        <v>6518</v>
      </c>
      <c r="E614" s="18" t="s">
        <v>29</v>
      </c>
      <c r="F614" s="206">
        <v>9.86</v>
      </c>
      <c r="H614" s="34"/>
    </row>
    <row r="615" spans="2:8" s="1" customFormat="1" ht="16.899999999999999" customHeight="1">
      <c r="B615" s="34"/>
      <c r="C615" s="207" t="s">
        <v>7993</v>
      </c>
      <c r="H615" s="34"/>
    </row>
    <row r="616" spans="2:8" s="1" customFormat="1" ht="16.899999999999999" customHeight="1">
      <c r="B616" s="34"/>
      <c r="C616" s="205" t="s">
        <v>6613</v>
      </c>
      <c r="D616" s="205" t="s">
        <v>6614</v>
      </c>
      <c r="E616" s="18" t="s">
        <v>416</v>
      </c>
      <c r="F616" s="206">
        <v>9.86</v>
      </c>
      <c r="H616" s="34"/>
    </row>
    <row r="617" spans="2:8" s="1" customFormat="1" ht="16.899999999999999" customHeight="1">
      <c r="B617" s="34"/>
      <c r="C617" s="205" t="s">
        <v>746</v>
      </c>
      <c r="D617" s="205" t="s">
        <v>747</v>
      </c>
      <c r="E617" s="18" t="s">
        <v>416</v>
      </c>
      <c r="F617" s="206">
        <v>42.5</v>
      </c>
      <c r="H617" s="34"/>
    </row>
    <row r="618" spans="2:8" s="1" customFormat="1" ht="16.899999999999999" customHeight="1">
      <c r="B618" s="34"/>
      <c r="C618" s="205" t="s">
        <v>752</v>
      </c>
      <c r="D618" s="205" t="s">
        <v>753</v>
      </c>
      <c r="E618" s="18" t="s">
        <v>416</v>
      </c>
      <c r="F618" s="206">
        <v>595</v>
      </c>
      <c r="H618" s="34"/>
    </row>
    <row r="619" spans="2:8" s="1" customFormat="1" ht="16.899999999999999" customHeight="1">
      <c r="B619" s="34"/>
      <c r="C619" s="201" t="s">
        <v>5835</v>
      </c>
      <c r="D619" s="202" t="s">
        <v>5835</v>
      </c>
      <c r="E619" s="203" t="s">
        <v>29</v>
      </c>
      <c r="F619" s="204">
        <v>13.26</v>
      </c>
      <c r="H619" s="34"/>
    </row>
    <row r="620" spans="2:8" s="1" customFormat="1" ht="16.899999999999999" customHeight="1">
      <c r="B620" s="34"/>
      <c r="C620" s="205" t="s">
        <v>29</v>
      </c>
      <c r="D620" s="205" t="s">
        <v>6590</v>
      </c>
      <c r="E620" s="18" t="s">
        <v>29</v>
      </c>
      <c r="F620" s="206">
        <v>4.68</v>
      </c>
      <c r="H620" s="34"/>
    </row>
    <row r="621" spans="2:8" s="1" customFormat="1" ht="16.899999999999999" customHeight="1">
      <c r="B621" s="34"/>
      <c r="C621" s="205" t="s">
        <v>29</v>
      </c>
      <c r="D621" s="205" t="s">
        <v>6591</v>
      </c>
      <c r="E621" s="18" t="s">
        <v>29</v>
      </c>
      <c r="F621" s="206">
        <v>8.58</v>
      </c>
      <c r="H621" s="34"/>
    </row>
    <row r="622" spans="2:8" s="1" customFormat="1" ht="16.899999999999999" customHeight="1">
      <c r="B622" s="34"/>
      <c r="C622" s="205" t="s">
        <v>5835</v>
      </c>
      <c r="D622" s="205" t="s">
        <v>271</v>
      </c>
      <c r="E622" s="18" t="s">
        <v>29</v>
      </c>
      <c r="F622" s="206">
        <v>13.26</v>
      </c>
      <c r="H622" s="34"/>
    </row>
    <row r="623" spans="2:8" s="1" customFormat="1" ht="16.899999999999999" customHeight="1">
      <c r="B623" s="34"/>
      <c r="C623" s="207" t="s">
        <v>7993</v>
      </c>
      <c r="H623" s="34"/>
    </row>
    <row r="624" spans="2:8" s="1" customFormat="1" ht="16.899999999999999" customHeight="1">
      <c r="B624" s="34"/>
      <c r="C624" s="205" t="s">
        <v>6125</v>
      </c>
      <c r="D624" s="205" t="s">
        <v>6126</v>
      </c>
      <c r="E624" s="18" t="s">
        <v>274</v>
      </c>
      <c r="F624" s="206">
        <v>6.63</v>
      </c>
      <c r="H624" s="34"/>
    </row>
    <row r="625" spans="2:8" s="1" customFormat="1" ht="16.899999999999999" customHeight="1">
      <c r="B625" s="34"/>
      <c r="C625" s="205" t="s">
        <v>1518</v>
      </c>
      <c r="D625" s="205" t="s">
        <v>1519</v>
      </c>
      <c r="E625" s="18" t="s">
        <v>274</v>
      </c>
      <c r="F625" s="206">
        <v>6.63</v>
      </c>
      <c r="H625" s="34"/>
    </row>
    <row r="626" spans="2:8" s="1" customFormat="1" ht="16.899999999999999" customHeight="1">
      <c r="B626" s="34"/>
      <c r="C626" s="205" t="s">
        <v>3265</v>
      </c>
      <c r="D626" s="205" t="s">
        <v>3266</v>
      </c>
      <c r="E626" s="18" t="s">
        <v>416</v>
      </c>
      <c r="F626" s="206">
        <v>22.766999999999999</v>
      </c>
      <c r="H626" s="34"/>
    </row>
    <row r="627" spans="2:8" s="1" customFormat="1" ht="16.899999999999999" customHeight="1">
      <c r="B627" s="34"/>
      <c r="C627" s="201" t="s">
        <v>5838</v>
      </c>
      <c r="D627" s="202" t="s">
        <v>5839</v>
      </c>
      <c r="E627" s="203" t="s">
        <v>29</v>
      </c>
      <c r="F627" s="204">
        <v>44</v>
      </c>
      <c r="H627" s="34"/>
    </row>
    <row r="628" spans="2:8" s="1" customFormat="1" ht="16.899999999999999" customHeight="1">
      <c r="B628" s="34"/>
      <c r="C628" s="205" t="s">
        <v>29</v>
      </c>
      <c r="D628" s="205" t="s">
        <v>6574</v>
      </c>
      <c r="E628" s="18" t="s">
        <v>29</v>
      </c>
      <c r="F628" s="206">
        <v>44</v>
      </c>
      <c r="H628" s="34"/>
    </row>
    <row r="629" spans="2:8" s="1" customFormat="1" ht="16.899999999999999" customHeight="1">
      <c r="B629" s="34"/>
      <c r="C629" s="205" t="s">
        <v>5838</v>
      </c>
      <c r="D629" s="205" t="s">
        <v>321</v>
      </c>
      <c r="E629" s="18" t="s">
        <v>29</v>
      </c>
      <c r="F629" s="206">
        <v>44</v>
      </c>
      <c r="H629" s="34"/>
    </row>
    <row r="630" spans="2:8" s="1" customFormat="1" ht="16.899999999999999" customHeight="1">
      <c r="B630" s="34"/>
      <c r="C630" s="207" t="s">
        <v>7993</v>
      </c>
      <c r="H630" s="34"/>
    </row>
    <row r="631" spans="2:8" s="1" customFormat="1" ht="16.899999999999999" customHeight="1">
      <c r="B631" s="34"/>
      <c r="C631" s="205" t="s">
        <v>6074</v>
      </c>
      <c r="D631" s="205" t="s">
        <v>6075</v>
      </c>
      <c r="E631" s="18" t="s">
        <v>249</v>
      </c>
      <c r="F631" s="206">
        <v>44</v>
      </c>
      <c r="H631" s="34"/>
    </row>
    <row r="632" spans="2:8" s="1" customFormat="1" ht="16.899999999999999" customHeight="1">
      <c r="B632" s="34"/>
      <c r="C632" s="205" t="s">
        <v>6081</v>
      </c>
      <c r="D632" s="205" t="s">
        <v>6082</v>
      </c>
      <c r="E632" s="18" t="s">
        <v>249</v>
      </c>
      <c r="F632" s="206">
        <v>44</v>
      </c>
      <c r="H632" s="34"/>
    </row>
    <row r="633" spans="2:8" s="1" customFormat="1" ht="16.899999999999999" customHeight="1">
      <c r="B633" s="34"/>
      <c r="C633" s="201" t="s">
        <v>5842</v>
      </c>
      <c r="D633" s="202" t="s">
        <v>29</v>
      </c>
      <c r="E633" s="203" t="s">
        <v>29</v>
      </c>
      <c r="F633" s="204">
        <v>24</v>
      </c>
      <c r="H633" s="34"/>
    </row>
    <row r="634" spans="2:8" s="1" customFormat="1" ht="16.899999999999999" customHeight="1">
      <c r="B634" s="34"/>
      <c r="C634" s="205" t="s">
        <v>29</v>
      </c>
      <c r="D634" s="205" t="s">
        <v>6577</v>
      </c>
      <c r="E634" s="18" t="s">
        <v>29</v>
      </c>
      <c r="F634" s="206">
        <v>24</v>
      </c>
      <c r="H634" s="34"/>
    </row>
    <row r="635" spans="2:8" s="1" customFormat="1" ht="16.899999999999999" customHeight="1">
      <c r="B635" s="34"/>
      <c r="C635" s="205" t="s">
        <v>5842</v>
      </c>
      <c r="D635" s="205" t="s">
        <v>321</v>
      </c>
      <c r="E635" s="18" t="s">
        <v>29</v>
      </c>
      <c r="F635" s="206">
        <v>24</v>
      </c>
      <c r="H635" s="34"/>
    </row>
    <row r="636" spans="2:8" s="1" customFormat="1" ht="16.899999999999999" customHeight="1">
      <c r="B636" s="34"/>
      <c r="C636" s="207" t="s">
        <v>7993</v>
      </c>
      <c r="H636" s="34"/>
    </row>
    <row r="637" spans="2:8" s="1" customFormat="1" ht="16.899999999999999" customHeight="1">
      <c r="B637" s="34"/>
      <c r="C637" s="205" t="s">
        <v>6086</v>
      </c>
      <c r="D637" s="205" t="s">
        <v>6087</v>
      </c>
      <c r="E637" s="18" t="s">
        <v>274</v>
      </c>
      <c r="F637" s="206">
        <v>24</v>
      </c>
      <c r="H637" s="34"/>
    </row>
    <row r="638" spans="2:8" s="1" customFormat="1" ht="16.899999999999999" customHeight="1">
      <c r="B638" s="34"/>
      <c r="C638" s="205" t="s">
        <v>6093</v>
      </c>
      <c r="D638" s="205" t="s">
        <v>6094</v>
      </c>
      <c r="E638" s="18" t="s">
        <v>274</v>
      </c>
      <c r="F638" s="206">
        <v>24</v>
      </c>
      <c r="H638" s="34"/>
    </row>
    <row r="639" spans="2:8" s="1" customFormat="1" ht="16.899999999999999" customHeight="1">
      <c r="B639" s="34"/>
      <c r="C639" s="201" t="s">
        <v>5843</v>
      </c>
      <c r="D639" s="202" t="s">
        <v>29</v>
      </c>
      <c r="E639" s="203" t="s">
        <v>29</v>
      </c>
      <c r="F639" s="204">
        <v>19.8</v>
      </c>
      <c r="H639" s="34"/>
    </row>
    <row r="640" spans="2:8" s="1" customFormat="1" ht="16.899999999999999" customHeight="1">
      <c r="B640" s="34"/>
      <c r="C640" s="205" t="s">
        <v>29</v>
      </c>
      <c r="D640" s="205" t="s">
        <v>6556</v>
      </c>
      <c r="E640" s="18" t="s">
        <v>29</v>
      </c>
      <c r="F640" s="206">
        <v>19.8</v>
      </c>
      <c r="H640" s="34"/>
    </row>
    <row r="641" spans="2:8" s="1" customFormat="1" ht="16.899999999999999" customHeight="1">
      <c r="B641" s="34"/>
      <c r="C641" s="205" t="s">
        <v>5843</v>
      </c>
      <c r="D641" s="205" t="s">
        <v>321</v>
      </c>
      <c r="E641" s="18" t="s">
        <v>29</v>
      </c>
      <c r="F641" s="206">
        <v>19.8</v>
      </c>
      <c r="H641" s="34"/>
    </row>
    <row r="642" spans="2:8" s="1" customFormat="1" ht="16.899999999999999" customHeight="1">
      <c r="B642" s="34"/>
      <c r="C642" s="207" t="s">
        <v>7993</v>
      </c>
      <c r="H642" s="34"/>
    </row>
    <row r="643" spans="2:8" s="1" customFormat="1" ht="16.899999999999999" customHeight="1">
      <c r="B643" s="34"/>
      <c r="C643" s="205" t="s">
        <v>5995</v>
      </c>
      <c r="D643" s="205" t="s">
        <v>5996</v>
      </c>
      <c r="E643" s="18" t="s">
        <v>274</v>
      </c>
      <c r="F643" s="206">
        <v>1.98</v>
      </c>
      <c r="H643" s="34"/>
    </row>
    <row r="644" spans="2:8" s="1" customFormat="1" ht="16.899999999999999" customHeight="1">
      <c r="B644" s="34"/>
      <c r="C644" s="205" t="s">
        <v>6558</v>
      </c>
      <c r="D644" s="205" t="s">
        <v>6559</v>
      </c>
      <c r="E644" s="18" t="s">
        <v>274</v>
      </c>
      <c r="F644" s="206">
        <v>7.92</v>
      </c>
      <c r="H644" s="34"/>
    </row>
    <row r="645" spans="2:8" s="1" customFormat="1" ht="16.899999999999999" customHeight="1">
      <c r="B645" s="34"/>
      <c r="C645" s="205" t="s">
        <v>6021</v>
      </c>
      <c r="D645" s="205" t="s">
        <v>6022</v>
      </c>
      <c r="E645" s="18" t="s">
        <v>274</v>
      </c>
      <c r="F645" s="206">
        <v>1.98</v>
      </c>
      <c r="H645" s="34"/>
    </row>
    <row r="646" spans="2:8" s="1" customFormat="1" ht="16.899999999999999" customHeight="1">
      <c r="B646" s="34"/>
      <c r="C646" s="205" t="s">
        <v>6565</v>
      </c>
      <c r="D646" s="205" t="s">
        <v>6566</v>
      </c>
      <c r="E646" s="18" t="s">
        <v>274</v>
      </c>
      <c r="F646" s="206">
        <v>7.92</v>
      </c>
      <c r="H646" s="34"/>
    </row>
    <row r="647" spans="2:8" s="1" customFormat="1" ht="16.899999999999999" customHeight="1">
      <c r="B647" s="34"/>
      <c r="C647" s="205" t="s">
        <v>4667</v>
      </c>
      <c r="D647" s="205" t="s">
        <v>4668</v>
      </c>
      <c r="E647" s="18" t="s">
        <v>274</v>
      </c>
      <c r="F647" s="206">
        <v>37.799999999999997</v>
      </c>
      <c r="H647" s="34"/>
    </row>
    <row r="648" spans="2:8" s="1" customFormat="1" ht="16.899999999999999" customHeight="1">
      <c r="B648" s="34"/>
      <c r="C648" s="201" t="s">
        <v>5846</v>
      </c>
      <c r="D648" s="202" t="s">
        <v>29</v>
      </c>
      <c r="E648" s="203" t="s">
        <v>29</v>
      </c>
      <c r="F648" s="204">
        <v>37.799999999999997</v>
      </c>
      <c r="H648" s="34"/>
    </row>
    <row r="649" spans="2:8" s="1" customFormat="1" ht="16.899999999999999" customHeight="1">
      <c r="B649" s="34"/>
      <c r="C649" s="205" t="s">
        <v>5846</v>
      </c>
      <c r="D649" s="205" t="s">
        <v>6580</v>
      </c>
      <c r="E649" s="18" t="s">
        <v>29</v>
      </c>
      <c r="F649" s="206">
        <v>37.799999999999997</v>
      </c>
      <c r="H649" s="34"/>
    </row>
    <row r="650" spans="2:8" s="1" customFormat="1" ht="16.899999999999999" customHeight="1">
      <c r="B650" s="34"/>
      <c r="C650" s="207" t="s">
        <v>7993</v>
      </c>
      <c r="H650" s="34"/>
    </row>
    <row r="651" spans="2:8" s="1" customFormat="1" ht="16.899999999999999" customHeight="1">
      <c r="B651" s="34"/>
      <c r="C651" s="205" t="s">
        <v>4667</v>
      </c>
      <c r="D651" s="205" t="s">
        <v>4668</v>
      </c>
      <c r="E651" s="18" t="s">
        <v>274</v>
      </c>
      <c r="F651" s="206">
        <v>37.799999999999997</v>
      </c>
      <c r="H651" s="34"/>
    </row>
    <row r="652" spans="2:8" s="1" customFormat="1" ht="16.899999999999999" customHeight="1">
      <c r="B652" s="34"/>
      <c r="C652" s="205" t="s">
        <v>4673</v>
      </c>
      <c r="D652" s="205" t="s">
        <v>4674</v>
      </c>
      <c r="E652" s="18" t="s">
        <v>274</v>
      </c>
      <c r="F652" s="206">
        <v>189</v>
      </c>
      <c r="H652" s="34"/>
    </row>
    <row r="653" spans="2:8" s="1" customFormat="1" ht="16.899999999999999" customHeight="1">
      <c r="B653" s="34"/>
      <c r="C653" s="205" t="s">
        <v>6582</v>
      </c>
      <c r="D653" s="205" t="s">
        <v>6583</v>
      </c>
      <c r="E653" s="18" t="s">
        <v>416</v>
      </c>
      <c r="F653" s="206">
        <v>68.040000000000006</v>
      </c>
      <c r="H653" s="34"/>
    </row>
    <row r="654" spans="2:8" s="1" customFormat="1" ht="16.899999999999999" customHeight="1">
      <c r="B654" s="34"/>
      <c r="C654" s="201" t="s">
        <v>5848</v>
      </c>
      <c r="D654" s="202" t="s">
        <v>29</v>
      </c>
      <c r="E654" s="203" t="s">
        <v>29</v>
      </c>
      <c r="F654" s="204">
        <v>24.54</v>
      </c>
      <c r="H654" s="34"/>
    </row>
    <row r="655" spans="2:8" s="1" customFormat="1" ht="16.899999999999999" customHeight="1">
      <c r="B655" s="34"/>
      <c r="C655" s="205" t="s">
        <v>29</v>
      </c>
      <c r="D655" s="205" t="s">
        <v>6586</v>
      </c>
      <c r="E655" s="18" t="s">
        <v>29</v>
      </c>
      <c r="F655" s="206">
        <v>13.32</v>
      </c>
      <c r="H655" s="34"/>
    </row>
    <row r="656" spans="2:8" s="1" customFormat="1" ht="16.899999999999999" customHeight="1">
      <c r="B656" s="34"/>
      <c r="C656" s="205" t="s">
        <v>29</v>
      </c>
      <c r="D656" s="205" t="s">
        <v>6587</v>
      </c>
      <c r="E656" s="18" t="s">
        <v>29</v>
      </c>
      <c r="F656" s="206">
        <v>11.22</v>
      </c>
      <c r="H656" s="34"/>
    </row>
    <row r="657" spans="2:8" s="1" customFormat="1" ht="16.899999999999999" customHeight="1">
      <c r="B657" s="34"/>
      <c r="C657" s="205" t="s">
        <v>5848</v>
      </c>
      <c r="D657" s="205" t="s">
        <v>321</v>
      </c>
      <c r="E657" s="18" t="s">
        <v>29</v>
      </c>
      <c r="F657" s="206">
        <v>24.54</v>
      </c>
      <c r="H657" s="34"/>
    </row>
    <row r="658" spans="2:8" s="1" customFormat="1" ht="16.899999999999999" customHeight="1">
      <c r="B658" s="34"/>
      <c r="C658" s="207" t="s">
        <v>7993</v>
      </c>
      <c r="H658" s="34"/>
    </row>
    <row r="659" spans="2:8" s="1" customFormat="1" ht="16.899999999999999" customHeight="1">
      <c r="B659" s="34"/>
      <c r="C659" s="205" t="s">
        <v>353</v>
      </c>
      <c r="D659" s="205" t="s">
        <v>354</v>
      </c>
      <c r="E659" s="18" t="s">
        <v>274</v>
      </c>
      <c r="F659" s="206">
        <v>24.54</v>
      </c>
      <c r="H659" s="34"/>
    </row>
    <row r="660" spans="2:8" s="1" customFormat="1" ht="16.899999999999999" customHeight="1">
      <c r="B660" s="34"/>
      <c r="C660" s="205" t="s">
        <v>2741</v>
      </c>
      <c r="D660" s="205" t="s">
        <v>2742</v>
      </c>
      <c r="E660" s="18" t="s">
        <v>416</v>
      </c>
      <c r="F660" s="206">
        <v>42.134999999999998</v>
      </c>
      <c r="H660" s="34"/>
    </row>
    <row r="661" spans="2:8" s="1" customFormat="1" ht="16.899999999999999" customHeight="1">
      <c r="B661" s="34"/>
      <c r="C661" s="201" t="s">
        <v>6122</v>
      </c>
      <c r="D661" s="202" t="s">
        <v>6122</v>
      </c>
      <c r="E661" s="203" t="s">
        <v>29</v>
      </c>
      <c r="F661" s="204">
        <v>24.54</v>
      </c>
      <c r="H661" s="34"/>
    </row>
    <row r="662" spans="2:8" s="1" customFormat="1" ht="16.899999999999999" customHeight="1">
      <c r="B662" s="34"/>
      <c r="C662" s="205" t="s">
        <v>29</v>
      </c>
      <c r="D662" s="205" t="s">
        <v>6586</v>
      </c>
      <c r="E662" s="18" t="s">
        <v>29</v>
      </c>
      <c r="F662" s="206">
        <v>13.32</v>
      </c>
      <c r="H662" s="34"/>
    </row>
    <row r="663" spans="2:8" s="1" customFormat="1" ht="16.899999999999999" customHeight="1">
      <c r="B663" s="34"/>
      <c r="C663" s="205" t="s">
        <v>29</v>
      </c>
      <c r="D663" s="205" t="s">
        <v>6587</v>
      </c>
      <c r="E663" s="18" t="s">
        <v>29</v>
      </c>
      <c r="F663" s="206">
        <v>11.22</v>
      </c>
      <c r="H663" s="34"/>
    </row>
    <row r="664" spans="2:8" s="1" customFormat="1" ht="16.899999999999999" customHeight="1">
      <c r="B664" s="34"/>
      <c r="C664" s="205" t="s">
        <v>6122</v>
      </c>
      <c r="D664" s="205" t="s">
        <v>271</v>
      </c>
      <c r="E664" s="18" t="s">
        <v>29</v>
      </c>
      <c r="F664" s="206">
        <v>24.54</v>
      </c>
      <c r="H664" s="34"/>
    </row>
    <row r="665" spans="2:8" s="1" customFormat="1" ht="16.899999999999999" customHeight="1">
      <c r="B665" s="34"/>
      <c r="C665" s="201" t="s">
        <v>5852</v>
      </c>
      <c r="D665" s="202" t="s">
        <v>5852</v>
      </c>
      <c r="E665" s="203" t="s">
        <v>29</v>
      </c>
      <c r="F665" s="204">
        <v>6.2</v>
      </c>
      <c r="H665" s="34"/>
    </row>
    <row r="666" spans="2:8" s="1" customFormat="1" ht="16.899999999999999" customHeight="1">
      <c r="B666" s="34"/>
      <c r="C666" s="205" t="s">
        <v>5852</v>
      </c>
      <c r="D666" s="205" t="s">
        <v>6536</v>
      </c>
      <c r="E666" s="18" t="s">
        <v>29</v>
      </c>
      <c r="F666" s="206">
        <v>6.2</v>
      </c>
      <c r="H666" s="34"/>
    </row>
    <row r="667" spans="2:8" s="1" customFormat="1" ht="16.899999999999999" customHeight="1">
      <c r="B667" s="34"/>
      <c r="C667" s="207" t="s">
        <v>7993</v>
      </c>
      <c r="H667" s="34"/>
    </row>
    <row r="668" spans="2:8" s="1" customFormat="1" ht="16.899999999999999" customHeight="1">
      <c r="B668" s="34"/>
      <c r="C668" s="205" t="s">
        <v>5940</v>
      </c>
      <c r="D668" s="205" t="s">
        <v>5941</v>
      </c>
      <c r="E668" s="18" t="s">
        <v>591</v>
      </c>
      <c r="F668" s="206">
        <v>6.2</v>
      </c>
      <c r="H668" s="34"/>
    </row>
    <row r="669" spans="2:8" s="1" customFormat="1" ht="16.899999999999999" customHeight="1">
      <c r="B669" s="34"/>
      <c r="C669" s="205" t="s">
        <v>5946</v>
      </c>
      <c r="D669" s="205" t="s">
        <v>5947</v>
      </c>
      <c r="E669" s="18" t="s">
        <v>591</v>
      </c>
      <c r="F669" s="206">
        <v>6.2</v>
      </c>
      <c r="H669" s="34"/>
    </row>
    <row r="670" spans="2:8" s="1" customFormat="1" ht="16.899999999999999" customHeight="1">
      <c r="B670" s="34"/>
      <c r="C670" s="201" t="s">
        <v>5885</v>
      </c>
      <c r="D670" s="202" t="s">
        <v>29</v>
      </c>
      <c r="E670" s="203" t="s">
        <v>29</v>
      </c>
      <c r="F670" s="204">
        <v>34</v>
      </c>
      <c r="H670" s="34"/>
    </row>
    <row r="671" spans="2:8" s="1" customFormat="1" ht="16.899999999999999" customHeight="1">
      <c r="B671" s="34"/>
      <c r="C671" s="205" t="s">
        <v>5885</v>
      </c>
      <c r="D671" s="205" t="s">
        <v>6526</v>
      </c>
      <c r="E671" s="18" t="s">
        <v>29</v>
      </c>
      <c r="F671" s="206">
        <v>34</v>
      </c>
      <c r="H671" s="34"/>
    </row>
    <row r="672" spans="2:8" s="1" customFormat="1" ht="16.899999999999999" customHeight="1">
      <c r="B672" s="34"/>
      <c r="C672" s="207" t="s">
        <v>7993</v>
      </c>
      <c r="H672" s="34"/>
    </row>
    <row r="673" spans="2:8" s="1" customFormat="1" ht="16.899999999999999" customHeight="1">
      <c r="B673" s="34"/>
      <c r="C673" s="205" t="s">
        <v>5880</v>
      </c>
      <c r="D673" s="205" t="s">
        <v>5881</v>
      </c>
      <c r="E673" s="18" t="s">
        <v>249</v>
      </c>
      <c r="F673" s="206">
        <v>34</v>
      </c>
      <c r="H673" s="34"/>
    </row>
    <row r="674" spans="2:8" s="1" customFormat="1" ht="16.899999999999999" customHeight="1">
      <c r="B674" s="34"/>
      <c r="C674" s="205" t="s">
        <v>6165</v>
      </c>
      <c r="D674" s="205" t="s">
        <v>6166</v>
      </c>
      <c r="E674" s="18" t="s">
        <v>249</v>
      </c>
      <c r="F674" s="206">
        <v>68</v>
      </c>
      <c r="H674" s="34"/>
    </row>
    <row r="675" spans="2:8" s="1" customFormat="1" ht="26.45" customHeight="1">
      <c r="B675" s="34"/>
      <c r="C675" s="200" t="s">
        <v>185</v>
      </c>
      <c r="D675" s="200" t="s">
        <v>186</v>
      </c>
      <c r="H675" s="34"/>
    </row>
    <row r="676" spans="2:8" s="1" customFormat="1" ht="16.899999999999999" customHeight="1">
      <c r="B676" s="34"/>
      <c r="C676" s="201" t="s">
        <v>6820</v>
      </c>
      <c r="D676" s="202" t="s">
        <v>29</v>
      </c>
      <c r="E676" s="203" t="s">
        <v>29</v>
      </c>
      <c r="F676" s="204">
        <v>40.564999999999998</v>
      </c>
      <c r="H676" s="34"/>
    </row>
    <row r="677" spans="2:8" s="1" customFormat="1" ht="16.899999999999999" customHeight="1">
      <c r="B677" s="34"/>
      <c r="C677" s="205" t="s">
        <v>29</v>
      </c>
      <c r="D677" s="205" t="s">
        <v>6842</v>
      </c>
      <c r="E677" s="18" t="s">
        <v>29</v>
      </c>
      <c r="F677" s="206">
        <v>23</v>
      </c>
      <c r="H677" s="34"/>
    </row>
    <row r="678" spans="2:8" s="1" customFormat="1" ht="16.899999999999999" customHeight="1">
      <c r="B678" s="34"/>
      <c r="C678" s="205" t="s">
        <v>29</v>
      </c>
      <c r="D678" s="205" t="s">
        <v>6845</v>
      </c>
      <c r="E678" s="18" t="s">
        <v>29</v>
      </c>
      <c r="F678" s="206">
        <v>11.625</v>
      </c>
      <c r="H678" s="34"/>
    </row>
    <row r="679" spans="2:8" s="1" customFormat="1" ht="16.899999999999999" customHeight="1">
      <c r="B679" s="34"/>
      <c r="C679" s="205" t="s">
        <v>29</v>
      </c>
      <c r="D679" s="205" t="s">
        <v>6846</v>
      </c>
      <c r="E679" s="18" t="s">
        <v>29</v>
      </c>
      <c r="F679" s="206">
        <v>5.94</v>
      </c>
      <c r="H679" s="34"/>
    </row>
    <row r="680" spans="2:8" s="1" customFormat="1" ht="16.899999999999999" customHeight="1">
      <c r="B680" s="34"/>
      <c r="C680" s="205" t="s">
        <v>6820</v>
      </c>
      <c r="D680" s="205" t="s">
        <v>321</v>
      </c>
      <c r="E680" s="18" t="s">
        <v>29</v>
      </c>
      <c r="F680" s="206">
        <v>40.564999999999998</v>
      </c>
      <c r="H680" s="34"/>
    </row>
    <row r="681" spans="2:8" s="1" customFormat="1" ht="16.899999999999999" customHeight="1">
      <c r="B681" s="34"/>
      <c r="C681" s="207" t="s">
        <v>7993</v>
      </c>
      <c r="H681" s="34"/>
    </row>
    <row r="682" spans="2:8" s="1" customFormat="1" ht="16.899999999999999" customHeight="1">
      <c r="B682" s="34"/>
      <c r="C682" s="205" t="s">
        <v>4830</v>
      </c>
      <c r="D682" s="205" t="s">
        <v>4831</v>
      </c>
      <c r="E682" s="18" t="s">
        <v>274</v>
      </c>
      <c r="F682" s="206">
        <v>120.11</v>
      </c>
      <c r="H682" s="34"/>
    </row>
    <row r="683" spans="2:8" s="1" customFormat="1" ht="16.899999999999999" customHeight="1">
      <c r="B683" s="34"/>
      <c r="C683" s="205" t="s">
        <v>5599</v>
      </c>
      <c r="D683" s="205" t="s">
        <v>5600</v>
      </c>
      <c r="E683" s="18" t="s">
        <v>274</v>
      </c>
      <c r="F683" s="206">
        <v>47.865000000000002</v>
      </c>
      <c r="H683" s="34"/>
    </row>
    <row r="684" spans="2:8" s="1" customFormat="1" ht="26.45" customHeight="1">
      <c r="B684" s="34"/>
      <c r="C684" s="200" t="s">
        <v>196</v>
      </c>
      <c r="D684" s="200" t="s">
        <v>197</v>
      </c>
      <c r="H684" s="34"/>
    </row>
    <row r="685" spans="2:8" s="1" customFormat="1" ht="16.899999999999999" customHeight="1">
      <c r="B685" s="34"/>
      <c r="C685" s="201" t="s">
        <v>7350</v>
      </c>
      <c r="D685" s="202" t="s">
        <v>29</v>
      </c>
      <c r="E685" s="203" t="s">
        <v>29</v>
      </c>
      <c r="F685" s="204">
        <v>167</v>
      </c>
      <c r="H685" s="34"/>
    </row>
    <row r="686" spans="2:8" s="1" customFormat="1" ht="16.899999999999999" customHeight="1">
      <c r="B686" s="34"/>
      <c r="C686" s="205" t="s">
        <v>7350</v>
      </c>
      <c r="D686" s="205" t="s">
        <v>7423</v>
      </c>
      <c r="E686" s="18" t="s">
        <v>29</v>
      </c>
      <c r="F686" s="206">
        <v>167</v>
      </c>
      <c r="H686" s="34"/>
    </row>
    <row r="687" spans="2:8" s="1" customFormat="1" ht="16.899999999999999" customHeight="1">
      <c r="B687" s="34"/>
      <c r="C687" s="207" t="s">
        <v>7993</v>
      </c>
      <c r="H687" s="34"/>
    </row>
    <row r="688" spans="2:8" s="1" customFormat="1" ht="16.899999999999999" customHeight="1">
      <c r="B688" s="34"/>
      <c r="C688" s="205" t="s">
        <v>7418</v>
      </c>
      <c r="D688" s="205" t="s">
        <v>7419</v>
      </c>
      <c r="E688" s="18" t="s">
        <v>507</v>
      </c>
      <c r="F688" s="206">
        <v>167</v>
      </c>
      <c r="H688" s="34"/>
    </row>
    <row r="689" spans="2:8" s="1" customFormat="1" ht="16.899999999999999" customHeight="1">
      <c r="B689" s="34"/>
      <c r="C689" s="205" t="s">
        <v>7513</v>
      </c>
      <c r="D689" s="205" t="s">
        <v>7514</v>
      </c>
      <c r="E689" s="18" t="s">
        <v>507</v>
      </c>
      <c r="F689" s="206">
        <v>167</v>
      </c>
      <c r="H689" s="34"/>
    </row>
    <row r="690" spans="2:8" s="1" customFormat="1" ht="16.899999999999999" customHeight="1">
      <c r="B690" s="34"/>
      <c r="C690" s="205" t="s">
        <v>7568</v>
      </c>
      <c r="D690" s="205" t="s">
        <v>7569</v>
      </c>
      <c r="E690" s="18" t="s">
        <v>507</v>
      </c>
      <c r="F690" s="206">
        <v>167</v>
      </c>
      <c r="H690" s="34"/>
    </row>
    <row r="691" spans="2:8" s="1" customFormat="1" ht="16.899999999999999" customHeight="1">
      <c r="B691" s="34"/>
      <c r="C691" s="205" t="s">
        <v>7665</v>
      </c>
      <c r="D691" s="205" t="s">
        <v>7666</v>
      </c>
      <c r="E691" s="18" t="s">
        <v>507</v>
      </c>
      <c r="F691" s="206">
        <v>668</v>
      </c>
      <c r="H691" s="34"/>
    </row>
    <row r="692" spans="2:8" s="1" customFormat="1" ht="16.899999999999999" customHeight="1">
      <c r="B692" s="34"/>
      <c r="C692" s="205" t="s">
        <v>7725</v>
      </c>
      <c r="D692" s="205" t="s">
        <v>7726</v>
      </c>
      <c r="E692" s="18" t="s">
        <v>507</v>
      </c>
      <c r="F692" s="206">
        <v>668</v>
      </c>
      <c r="H692" s="34"/>
    </row>
    <row r="693" spans="2:8" s="1" customFormat="1" ht="16.899999999999999" customHeight="1">
      <c r="B693" s="34"/>
      <c r="C693" s="201" t="s">
        <v>7352</v>
      </c>
      <c r="D693" s="202" t="s">
        <v>29</v>
      </c>
      <c r="E693" s="203" t="s">
        <v>29</v>
      </c>
      <c r="F693" s="204">
        <v>52</v>
      </c>
      <c r="H693" s="34"/>
    </row>
    <row r="694" spans="2:8" s="1" customFormat="1" ht="16.899999999999999" customHeight="1">
      <c r="B694" s="34"/>
      <c r="C694" s="205" t="s">
        <v>7352</v>
      </c>
      <c r="D694" s="205" t="s">
        <v>7429</v>
      </c>
      <c r="E694" s="18" t="s">
        <v>29</v>
      </c>
      <c r="F694" s="206">
        <v>52</v>
      </c>
      <c r="H694" s="34"/>
    </row>
    <row r="695" spans="2:8" s="1" customFormat="1" ht="16.899999999999999" customHeight="1">
      <c r="B695" s="34"/>
      <c r="C695" s="207" t="s">
        <v>7993</v>
      </c>
      <c r="H695" s="34"/>
    </row>
    <row r="696" spans="2:8" s="1" customFormat="1" ht="16.899999999999999" customHeight="1">
      <c r="B696" s="34"/>
      <c r="C696" s="205" t="s">
        <v>7424</v>
      </c>
      <c r="D696" s="205" t="s">
        <v>7425</v>
      </c>
      <c r="E696" s="18" t="s">
        <v>507</v>
      </c>
      <c r="F696" s="206">
        <v>52</v>
      </c>
      <c r="H696" s="34"/>
    </row>
    <row r="697" spans="2:8" s="1" customFormat="1" ht="16.899999999999999" customHeight="1">
      <c r="B697" s="34"/>
      <c r="C697" s="205" t="s">
        <v>7518</v>
      </c>
      <c r="D697" s="205" t="s">
        <v>7519</v>
      </c>
      <c r="E697" s="18" t="s">
        <v>507</v>
      </c>
      <c r="F697" s="206">
        <v>52</v>
      </c>
      <c r="H697" s="34"/>
    </row>
    <row r="698" spans="2:8" s="1" customFormat="1" ht="16.899999999999999" customHeight="1">
      <c r="B698" s="34"/>
      <c r="C698" s="205" t="s">
        <v>7573</v>
      </c>
      <c r="D698" s="205" t="s">
        <v>7574</v>
      </c>
      <c r="E698" s="18" t="s">
        <v>507</v>
      </c>
      <c r="F698" s="206">
        <v>52</v>
      </c>
      <c r="H698" s="34"/>
    </row>
    <row r="699" spans="2:8" s="1" customFormat="1" ht="16.899999999999999" customHeight="1">
      <c r="B699" s="34"/>
      <c r="C699" s="205" t="s">
        <v>7671</v>
      </c>
      <c r="D699" s="205" t="s">
        <v>7672</v>
      </c>
      <c r="E699" s="18" t="s">
        <v>507</v>
      </c>
      <c r="F699" s="206">
        <v>208</v>
      </c>
      <c r="H699" s="34"/>
    </row>
    <row r="700" spans="2:8" s="1" customFormat="1" ht="16.899999999999999" customHeight="1">
      <c r="B700" s="34"/>
      <c r="C700" s="205" t="s">
        <v>7730</v>
      </c>
      <c r="D700" s="205" t="s">
        <v>7731</v>
      </c>
      <c r="E700" s="18" t="s">
        <v>507</v>
      </c>
      <c r="F700" s="206">
        <v>208</v>
      </c>
      <c r="H700" s="34"/>
    </row>
    <row r="701" spans="2:8" s="1" customFormat="1" ht="16.899999999999999" customHeight="1">
      <c r="B701" s="34"/>
      <c r="C701" s="201" t="s">
        <v>7353</v>
      </c>
      <c r="D701" s="202" t="s">
        <v>29</v>
      </c>
      <c r="E701" s="203" t="s">
        <v>29</v>
      </c>
      <c r="F701" s="204">
        <v>7</v>
      </c>
      <c r="H701" s="34"/>
    </row>
    <row r="702" spans="2:8" s="1" customFormat="1" ht="16.899999999999999" customHeight="1">
      <c r="B702" s="34"/>
      <c r="C702" s="205" t="s">
        <v>7353</v>
      </c>
      <c r="D702" s="205" t="s">
        <v>7435</v>
      </c>
      <c r="E702" s="18" t="s">
        <v>29</v>
      </c>
      <c r="F702" s="206">
        <v>7</v>
      </c>
      <c r="H702" s="34"/>
    </row>
    <row r="703" spans="2:8" s="1" customFormat="1" ht="16.899999999999999" customHeight="1">
      <c r="B703" s="34"/>
      <c r="C703" s="207" t="s">
        <v>7993</v>
      </c>
      <c r="H703" s="34"/>
    </row>
    <row r="704" spans="2:8" s="1" customFormat="1" ht="16.899999999999999" customHeight="1">
      <c r="B704" s="34"/>
      <c r="C704" s="205" t="s">
        <v>7430</v>
      </c>
      <c r="D704" s="205" t="s">
        <v>7431</v>
      </c>
      <c r="E704" s="18" t="s">
        <v>507</v>
      </c>
      <c r="F704" s="206">
        <v>7</v>
      </c>
      <c r="H704" s="34"/>
    </row>
    <row r="705" spans="2:8" s="1" customFormat="1" ht="16.899999999999999" customHeight="1">
      <c r="B705" s="34"/>
      <c r="C705" s="205" t="s">
        <v>7523</v>
      </c>
      <c r="D705" s="205" t="s">
        <v>7524</v>
      </c>
      <c r="E705" s="18" t="s">
        <v>507</v>
      </c>
      <c r="F705" s="206">
        <v>7</v>
      </c>
      <c r="H705" s="34"/>
    </row>
    <row r="706" spans="2:8" s="1" customFormat="1" ht="16.899999999999999" customHeight="1">
      <c r="B706" s="34"/>
      <c r="C706" s="205" t="s">
        <v>7578</v>
      </c>
      <c r="D706" s="205" t="s">
        <v>7579</v>
      </c>
      <c r="E706" s="18" t="s">
        <v>507</v>
      </c>
      <c r="F706" s="206">
        <v>7</v>
      </c>
      <c r="H706" s="34"/>
    </row>
    <row r="707" spans="2:8" s="1" customFormat="1" ht="16.899999999999999" customHeight="1">
      <c r="B707" s="34"/>
      <c r="C707" s="205" t="s">
        <v>7677</v>
      </c>
      <c r="D707" s="205" t="s">
        <v>7678</v>
      </c>
      <c r="E707" s="18" t="s">
        <v>507</v>
      </c>
      <c r="F707" s="206">
        <v>28</v>
      </c>
      <c r="H707" s="34"/>
    </row>
    <row r="708" spans="2:8" s="1" customFormat="1" ht="16.899999999999999" customHeight="1">
      <c r="B708" s="34"/>
      <c r="C708" s="205" t="s">
        <v>7735</v>
      </c>
      <c r="D708" s="205" t="s">
        <v>7736</v>
      </c>
      <c r="E708" s="18" t="s">
        <v>507</v>
      </c>
      <c r="F708" s="206">
        <v>28</v>
      </c>
      <c r="H708" s="34"/>
    </row>
    <row r="709" spans="2:8" s="1" customFormat="1" ht="16.899999999999999" customHeight="1">
      <c r="B709" s="34"/>
      <c r="C709" s="201" t="s">
        <v>7354</v>
      </c>
      <c r="D709" s="202" t="s">
        <v>29</v>
      </c>
      <c r="E709" s="203" t="s">
        <v>29</v>
      </c>
      <c r="F709" s="204">
        <v>3</v>
      </c>
      <c r="H709" s="34"/>
    </row>
    <row r="710" spans="2:8" s="1" customFormat="1" ht="16.899999999999999" customHeight="1">
      <c r="B710" s="34"/>
      <c r="C710" s="205" t="s">
        <v>7354</v>
      </c>
      <c r="D710" s="205" t="s">
        <v>7441</v>
      </c>
      <c r="E710" s="18" t="s">
        <v>29</v>
      </c>
      <c r="F710" s="206">
        <v>3</v>
      </c>
      <c r="H710" s="34"/>
    </row>
    <row r="711" spans="2:8" s="1" customFormat="1" ht="16.899999999999999" customHeight="1">
      <c r="B711" s="34"/>
      <c r="C711" s="207" t="s">
        <v>7993</v>
      </c>
      <c r="H711" s="34"/>
    </row>
    <row r="712" spans="2:8" s="1" customFormat="1" ht="16.899999999999999" customHeight="1">
      <c r="B712" s="34"/>
      <c r="C712" s="205" t="s">
        <v>7436</v>
      </c>
      <c r="D712" s="205" t="s">
        <v>7437</v>
      </c>
      <c r="E712" s="18" t="s">
        <v>507</v>
      </c>
      <c r="F712" s="206">
        <v>3</v>
      </c>
      <c r="H712" s="34"/>
    </row>
    <row r="713" spans="2:8" s="1" customFormat="1" ht="16.899999999999999" customHeight="1">
      <c r="B713" s="34"/>
      <c r="C713" s="205" t="s">
        <v>7528</v>
      </c>
      <c r="D713" s="205" t="s">
        <v>7529</v>
      </c>
      <c r="E713" s="18" t="s">
        <v>507</v>
      </c>
      <c r="F713" s="206">
        <v>3</v>
      </c>
      <c r="H713" s="34"/>
    </row>
    <row r="714" spans="2:8" s="1" customFormat="1" ht="16.899999999999999" customHeight="1">
      <c r="B714" s="34"/>
      <c r="C714" s="205" t="s">
        <v>7583</v>
      </c>
      <c r="D714" s="205" t="s">
        <v>7584</v>
      </c>
      <c r="E714" s="18" t="s">
        <v>507</v>
      </c>
      <c r="F714" s="206">
        <v>3</v>
      </c>
      <c r="H714" s="34"/>
    </row>
    <row r="715" spans="2:8" s="1" customFormat="1" ht="16.899999999999999" customHeight="1">
      <c r="B715" s="34"/>
      <c r="C715" s="205" t="s">
        <v>7683</v>
      </c>
      <c r="D715" s="205" t="s">
        <v>7684</v>
      </c>
      <c r="E715" s="18" t="s">
        <v>507</v>
      </c>
      <c r="F715" s="206">
        <v>12</v>
      </c>
      <c r="H715" s="34"/>
    </row>
    <row r="716" spans="2:8" s="1" customFormat="1" ht="16.899999999999999" customHeight="1">
      <c r="B716" s="34"/>
      <c r="C716" s="205" t="s">
        <v>7740</v>
      </c>
      <c r="D716" s="205" t="s">
        <v>7741</v>
      </c>
      <c r="E716" s="18" t="s">
        <v>507</v>
      </c>
      <c r="F716" s="206">
        <v>12</v>
      </c>
      <c r="H716" s="34"/>
    </row>
    <row r="717" spans="2:8" s="1" customFormat="1" ht="16.899999999999999" customHeight="1">
      <c r="B717" s="34"/>
      <c r="C717" s="201" t="s">
        <v>7355</v>
      </c>
      <c r="D717" s="202" t="s">
        <v>29</v>
      </c>
      <c r="E717" s="203" t="s">
        <v>29</v>
      </c>
      <c r="F717" s="204">
        <v>1</v>
      </c>
      <c r="H717" s="34"/>
    </row>
    <row r="718" spans="2:8" s="1" customFormat="1" ht="16.899999999999999" customHeight="1">
      <c r="B718" s="34"/>
      <c r="C718" s="205" t="s">
        <v>7355</v>
      </c>
      <c r="D718" s="205" t="s">
        <v>7447</v>
      </c>
      <c r="E718" s="18" t="s">
        <v>29</v>
      </c>
      <c r="F718" s="206">
        <v>1</v>
      </c>
      <c r="H718" s="34"/>
    </row>
    <row r="719" spans="2:8" s="1" customFormat="1" ht="16.899999999999999" customHeight="1">
      <c r="B719" s="34"/>
      <c r="C719" s="207" t="s">
        <v>7993</v>
      </c>
      <c r="H719" s="34"/>
    </row>
    <row r="720" spans="2:8" s="1" customFormat="1" ht="16.899999999999999" customHeight="1">
      <c r="B720" s="34"/>
      <c r="C720" s="205" t="s">
        <v>7442</v>
      </c>
      <c r="D720" s="205" t="s">
        <v>7443</v>
      </c>
      <c r="E720" s="18" t="s">
        <v>507</v>
      </c>
      <c r="F720" s="206">
        <v>1</v>
      </c>
      <c r="H720" s="34"/>
    </row>
    <row r="721" spans="2:8" s="1" customFormat="1" ht="16.899999999999999" customHeight="1">
      <c r="B721" s="34"/>
      <c r="C721" s="205" t="s">
        <v>7533</v>
      </c>
      <c r="D721" s="205" t="s">
        <v>7534</v>
      </c>
      <c r="E721" s="18" t="s">
        <v>507</v>
      </c>
      <c r="F721" s="206">
        <v>1</v>
      </c>
      <c r="H721" s="34"/>
    </row>
    <row r="722" spans="2:8" s="1" customFormat="1" ht="16.899999999999999" customHeight="1">
      <c r="B722" s="34"/>
      <c r="C722" s="205" t="s">
        <v>7588</v>
      </c>
      <c r="D722" s="205" t="s">
        <v>7589</v>
      </c>
      <c r="E722" s="18" t="s">
        <v>507</v>
      </c>
      <c r="F722" s="206">
        <v>1</v>
      </c>
      <c r="H722" s="34"/>
    </row>
    <row r="723" spans="2:8" s="1" customFormat="1" ht="16.899999999999999" customHeight="1">
      <c r="B723" s="34"/>
      <c r="C723" s="205" t="s">
        <v>7689</v>
      </c>
      <c r="D723" s="205" t="s">
        <v>7690</v>
      </c>
      <c r="E723" s="18" t="s">
        <v>507</v>
      </c>
      <c r="F723" s="206">
        <v>4</v>
      </c>
      <c r="H723" s="34"/>
    </row>
    <row r="724" spans="2:8" s="1" customFormat="1" ht="16.899999999999999" customHeight="1">
      <c r="B724" s="34"/>
      <c r="C724" s="205" t="s">
        <v>7745</v>
      </c>
      <c r="D724" s="205" t="s">
        <v>7746</v>
      </c>
      <c r="E724" s="18" t="s">
        <v>507</v>
      </c>
      <c r="F724" s="206">
        <v>4</v>
      </c>
      <c r="H724" s="34"/>
    </row>
    <row r="725" spans="2:8" s="1" customFormat="1" ht="16.899999999999999" customHeight="1">
      <c r="B725" s="34"/>
      <c r="C725" s="201" t="s">
        <v>7356</v>
      </c>
      <c r="D725" s="202" t="s">
        <v>29</v>
      </c>
      <c r="E725" s="203" t="s">
        <v>29</v>
      </c>
      <c r="F725" s="204">
        <v>16</v>
      </c>
      <c r="H725" s="34"/>
    </row>
    <row r="726" spans="2:8" s="1" customFormat="1" ht="16.899999999999999" customHeight="1">
      <c r="B726" s="34"/>
      <c r="C726" s="205" t="s">
        <v>7356</v>
      </c>
      <c r="D726" s="205" t="s">
        <v>7411</v>
      </c>
      <c r="E726" s="18" t="s">
        <v>29</v>
      </c>
      <c r="F726" s="206">
        <v>16</v>
      </c>
      <c r="H726" s="34"/>
    </row>
    <row r="727" spans="2:8" s="1" customFormat="1" ht="16.899999999999999" customHeight="1">
      <c r="B727" s="34"/>
      <c r="C727" s="207" t="s">
        <v>7993</v>
      </c>
      <c r="H727" s="34"/>
    </row>
    <row r="728" spans="2:8" s="1" customFormat="1" ht="16.899999999999999" customHeight="1">
      <c r="B728" s="34"/>
      <c r="C728" s="205" t="s">
        <v>7406</v>
      </c>
      <c r="D728" s="205" t="s">
        <v>7407</v>
      </c>
      <c r="E728" s="18" t="s">
        <v>507</v>
      </c>
      <c r="F728" s="206">
        <v>16</v>
      </c>
      <c r="H728" s="34"/>
    </row>
    <row r="729" spans="2:8" s="1" customFormat="1" ht="16.899999999999999" customHeight="1">
      <c r="B729" s="34"/>
      <c r="C729" s="205" t="s">
        <v>7503</v>
      </c>
      <c r="D729" s="205" t="s">
        <v>7504</v>
      </c>
      <c r="E729" s="18" t="s">
        <v>507</v>
      </c>
      <c r="F729" s="206">
        <v>16</v>
      </c>
      <c r="H729" s="34"/>
    </row>
    <row r="730" spans="2:8" s="1" customFormat="1" ht="16.899999999999999" customHeight="1">
      <c r="B730" s="34"/>
      <c r="C730" s="205" t="s">
        <v>7558</v>
      </c>
      <c r="D730" s="205" t="s">
        <v>7559</v>
      </c>
      <c r="E730" s="18" t="s">
        <v>507</v>
      </c>
      <c r="F730" s="206">
        <v>16</v>
      </c>
      <c r="H730" s="34"/>
    </row>
    <row r="731" spans="2:8" s="1" customFormat="1" ht="16.899999999999999" customHeight="1">
      <c r="B731" s="34"/>
      <c r="C731" s="205" t="s">
        <v>7653</v>
      </c>
      <c r="D731" s="205" t="s">
        <v>7654</v>
      </c>
      <c r="E731" s="18" t="s">
        <v>507</v>
      </c>
      <c r="F731" s="206">
        <v>64</v>
      </c>
      <c r="H731" s="34"/>
    </row>
    <row r="732" spans="2:8" s="1" customFormat="1" ht="16.899999999999999" customHeight="1">
      <c r="B732" s="34"/>
      <c r="C732" s="205" t="s">
        <v>7715</v>
      </c>
      <c r="D732" s="205" t="s">
        <v>7716</v>
      </c>
      <c r="E732" s="18" t="s">
        <v>507</v>
      </c>
      <c r="F732" s="206">
        <v>64</v>
      </c>
      <c r="H732" s="34"/>
    </row>
    <row r="733" spans="2:8" s="1" customFormat="1" ht="16.899999999999999" customHeight="1">
      <c r="B733" s="34"/>
      <c r="C733" s="201" t="s">
        <v>7357</v>
      </c>
      <c r="D733" s="202" t="s">
        <v>29</v>
      </c>
      <c r="E733" s="203" t="s">
        <v>29</v>
      </c>
      <c r="F733" s="204">
        <v>349</v>
      </c>
      <c r="H733" s="34"/>
    </row>
    <row r="734" spans="2:8" s="1" customFormat="1" ht="16.899999999999999" customHeight="1">
      <c r="B734" s="34"/>
      <c r="C734" s="205" t="s">
        <v>7357</v>
      </c>
      <c r="D734" s="205" t="s">
        <v>7393</v>
      </c>
      <c r="E734" s="18" t="s">
        <v>29</v>
      </c>
      <c r="F734" s="206">
        <v>349</v>
      </c>
      <c r="H734" s="34"/>
    </row>
    <row r="735" spans="2:8" s="1" customFormat="1" ht="16.899999999999999" customHeight="1">
      <c r="B735" s="34"/>
      <c r="C735" s="207" t="s">
        <v>7993</v>
      </c>
      <c r="H735" s="34"/>
    </row>
    <row r="736" spans="2:8" s="1" customFormat="1" ht="16.899999999999999" customHeight="1">
      <c r="B736" s="34"/>
      <c r="C736" s="205" t="s">
        <v>7388</v>
      </c>
      <c r="D736" s="205" t="s">
        <v>7389</v>
      </c>
      <c r="E736" s="18" t="s">
        <v>507</v>
      </c>
      <c r="F736" s="206">
        <v>349</v>
      </c>
      <c r="H736" s="34"/>
    </row>
    <row r="737" spans="2:8" s="1" customFormat="1" ht="16.899999999999999" customHeight="1">
      <c r="B737" s="34"/>
      <c r="C737" s="205" t="s">
        <v>7488</v>
      </c>
      <c r="D737" s="205" t="s">
        <v>7489</v>
      </c>
      <c r="E737" s="18" t="s">
        <v>507</v>
      </c>
      <c r="F737" s="206">
        <v>349</v>
      </c>
      <c r="H737" s="34"/>
    </row>
    <row r="738" spans="2:8" s="1" customFormat="1" ht="16.899999999999999" customHeight="1">
      <c r="B738" s="34"/>
      <c r="C738" s="205" t="s">
        <v>7543</v>
      </c>
      <c r="D738" s="205" t="s">
        <v>7544</v>
      </c>
      <c r="E738" s="18" t="s">
        <v>507</v>
      </c>
      <c r="F738" s="206">
        <v>349</v>
      </c>
      <c r="H738" s="34"/>
    </row>
    <row r="739" spans="2:8" s="1" customFormat="1" ht="16.899999999999999" customHeight="1">
      <c r="B739" s="34"/>
      <c r="C739" s="205" t="s">
        <v>7635</v>
      </c>
      <c r="D739" s="205" t="s">
        <v>7636</v>
      </c>
      <c r="E739" s="18" t="s">
        <v>507</v>
      </c>
      <c r="F739" s="206">
        <v>1396</v>
      </c>
      <c r="H739" s="34"/>
    </row>
    <row r="740" spans="2:8" s="1" customFormat="1" ht="16.899999999999999" customHeight="1">
      <c r="B740" s="34"/>
      <c r="C740" s="205" t="s">
        <v>7700</v>
      </c>
      <c r="D740" s="205" t="s">
        <v>7701</v>
      </c>
      <c r="E740" s="18" t="s">
        <v>507</v>
      </c>
      <c r="F740" s="206">
        <v>1396</v>
      </c>
      <c r="H740" s="34"/>
    </row>
    <row r="741" spans="2:8" s="1" customFormat="1" ht="16.899999999999999" customHeight="1">
      <c r="B741" s="34"/>
      <c r="C741" s="201" t="s">
        <v>7360</v>
      </c>
      <c r="D741" s="202" t="s">
        <v>29</v>
      </c>
      <c r="E741" s="203" t="s">
        <v>29</v>
      </c>
      <c r="F741" s="204">
        <v>108</v>
      </c>
      <c r="H741" s="34"/>
    </row>
    <row r="742" spans="2:8" s="1" customFormat="1" ht="16.899999999999999" customHeight="1">
      <c r="B742" s="34"/>
      <c r="C742" s="205" t="s">
        <v>7360</v>
      </c>
      <c r="D742" s="205" t="s">
        <v>7399</v>
      </c>
      <c r="E742" s="18" t="s">
        <v>29</v>
      </c>
      <c r="F742" s="206">
        <v>108</v>
      </c>
      <c r="H742" s="34"/>
    </row>
    <row r="743" spans="2:8" s="1" customFormat="1" ht="16.899999999999999" customHeight="1">
      <c r="B743" s="34"/>
      <c r="C743" s="207" t="s">
        <v>7993</v>
      </c>
      <c r="H743" s="34"/>
    </row>
    <row r="744" spans="2:8" s="1" customFormat="1" ht="16.899999999999999" customHeight="1">
      <c r="B744" s="34"/>
      <c r="C744" s="205" t="s">
        <v>7394</v>
      </c>
      <c r="D744" s="205" t="s">
        <v>7395</v>
      </c>
      <c r="E744" s="18" t="s">
        <v>507</v>
      </c>
      <c r="F744" s="206">
        <v>108</v>
      </c>
      <c r="H744" s="34"/>
    </row>
    <row r="745" spans="2:8" s="1" customFormat="1" ht="16.899999999999999" customHeight="1">
      <c r="B745" s="34"/>
      <c r="C745" s="205" t="s">
        <v>7493</v>
      </c>
      <c r="D745" s="205" t="s">
        <v>7494</v>
      </c>
      <c r="E745" s="18" t="s">
        <v>507</v>
      </c>
      <c r="F745" s="206">
        <v>108</v>
      </c>
      <c r="H745" s="34"/>
    </row>
    <row r="746" spans="2:8" s="1" customFormat="1" ht="16.899999999999999" customHeight="1">
      <c r="B746" s="34"/>
      <c r="C746" s="205" t="s">
        <v>7548</v>
      </c>
      <c r="D746" s="205" t="s">
        <v>7549</v>
      </c>
      <c r="E746" s="18" t="s">
        <v>507</v>
      </c>
      <c r="F746" s="206">
        <v>108</v>
      </c>
      <c r="H746" s="34"/>
    </row>
    <row r="747" spans="2:8" s="1" customFormat="1" ht="16.899999999999999" customHeight="1">
      <c r="B747" s="34"/>
      <c r="C747" s="205" t="s">
        <v>7641</v>
      </c>
      <c r="D747" s="205" t="s">
        <v>7642</v>
      </c>
      <c r="E747" s="18" t="s">
        <v>507</v>
      </c>
      <c r="F747" s="206">
        <v>432</v>
      </c>
      <c r="H747" s="34"/>
    </row>
    <row r="748" spans="2:8" s="1" customFormat="1" ht="16.899999999999999" customHeight="1">
      <c r="B748" s="34"/>
      <c r="C748" s="205" t="s">
        <v>7705</v>
      </c>
      <c r="D748" s="205" t="s">
        <v>7706</v>
      </c>
      <c r="E748" s="18" t="s">
        <v>507</v>
      </c>
      <c r="F748" s="206">
        <v>432</v>
      </c>
      <c r="H748" s="34"/>
    </row>
    <row r="749" spans="2:8" s="1" customFormat="1" ht="16.899999999999999" customHeight="1">
      <c r="B749" s="34"/>
      <c r="C749" s="201" t="s">
        <v>7361</v>
      </c>
      <c r="D749" s="202" t="s">
        <v>29</v>
      </c>
      <c r="E749" s="203" t="s">
        <v>29</v>
      </c>
      <c r="F749" s="204">
        <v>47</v>
      </c>
      <c r="H749" s="34"/>
    </row>
    <row r="750" spans="2:8" s="1" customFormat="1" ht="16.899999999999999" customHeight="1">
      <c r="B750" s="34"/>
      <c r="C750" s="205" t="s">
        <v>7361</v>
      </c>
      <c r="D750" s="205" t="s">
        <v>7405</v>
      </c>
      <c r="E750" s="18" t="s">
        <v>29</v>
      </c>
      <c r="F750" s="206">
        <v>47</v>
      </c>
      <c r="H750" s="34"/>
    </row>
    <row r="751" spans="2:8" s="1" customFormat="1" ht="16.899999999999999" customHeight="1">
      <c r="B751" s="34"/>
      <c r="C751" s="207" t="s">
        <v>7993</v>
      </c>
      <c r="H751" s="34"/>
    </row>
    <row r="752" spans="2:8" s="1" customFormat="1" ht="16.899999999999999" customHeight="1">
      <c r="B752" s="34"/>
      <c r="C752" s="205" t="s">
        <v>7400</v>
      </c>
      <c r="D752" s="205" t="s">
        <v>7401</v>
      </c>
      <c r="E752" s="18" t="s">
        <v>507</v>
      </c>
      <c r="F752" s="206">
        <v>47</v>
      </c>
      <c r="H752" s="34"/>
    </row>
    <row r="753" spans="2:8" s="1" customFormat="1" ht="16.899999999999999" customHeight="1">
      <c r="B753" s="34"/>
      <c r="C753" s="205" t="s">
        <v>7498</v>
      </c>
      <c r="D753" s="205" t="s">
        <v>7499</v>
      </c>
      <c r="E753" s="18" t="s">
        <v>507</v>
      </c>
      <c r="F753" s="206">
        <v>47</v>
      </c>
      <c r="H753" s="34"/>
    </row>
    <row r="754" spans="2:8" s="1" customFormat="1" ht="16.899999999999999" customHeight="1">
      <c r="B754" s="34"/>
      <c r="C754" s="205" t="s">
        <v>7553</v>
      </c>
      <c r="D754" s="205" t="s">
        <v>7554</v>
      </c>
      <c r="E754" s="18" t="s">
        <v>507</v>
      </c>
      <c r="F754" s="206">
        <v>47</v>
      </c>
      <c r="H754" s="34"/>
    </row>
    <row r="755" spans="2:8" s="1" customFormat="1" ht="16.899999999999999" customHeight="1">
      <c r="B755" s="34"/>
      <c r="C755" s="205" t="s">
        <v>7647</v>
      </c>
      <c r="D755" s="205" t="s">
        <v>7648</v>
      </c>
      <c r="E755" s="18" t="s">
        <v>507</v>
      </c>
      <c r="F755" s="206">
        <v>188</v>
      </c>
      <c r="H755" s="34"/>
    </row>
    <row r="756" spans="2:8" s="1" customFormat="1" ht="16.899999999999999" customHeight="1">
      <c r="B756" s="34"/>
      <c r="C756" s="205" t="s">
        <v>7710</v>
      </c>
      <c r="D756" s="205" t="s">
        <v>7711</v>
      </c>
      <c r="E756" s="18" t="s">
        <v>507</v>
      </c>
      <c r="F756" s="206">
        <v>188</v>
      </c>
      <c r="H756" s="34"/>
    </row>
    <row r="757" spans="2:8" s="1" customFormat="1" ht="16.899999999999999" customHeight="1">
      <c r="B757" s="34"/>
      <c r="C757" s="201" t="s">
        <v>7362</v>
      </c>
      <c r="D757" s="202" t="s">
        <v>29</v>
      </c>
      <c r="E757" s="203" t="s">
        <v>29</v>
      </c>
      <c r="F757" s="204">
        <v>3</v>
      </c>
      <c r="H757" s="34"/>
    </row>
    <row r="758" spans="2:8" s="1" customFormat="1" ht="16.899999999999999" customHeight="1">
      <c r="B758" s="34"/>
      <c r="C758" s="205" t="s">
        <v>7362</v>
      </c>
      <c r="D758" s="205" t="s">
        <v>7417</v>
      </c>
      <c r="E758" s="18" t="s">
        <v>29</v>
      </c>
      <c r="F758" s="206">
        <v>3</v>
      </c>
      <c r="H758" s="34"/>
    </row>
    <row r="759" spans="2:8" s="1" customFormat="1" ht="16.899999999999999" customHeight="1">
      <c r="B759" s="34"/>
      <c r="C759" s="207" t="s">
        <v>7993</v>
      </c>
      <c r="H759" s="34"/>
    </row>
    <row r="760" spans="2:8" s="1" customFormat="1" ht="16.899999999999999" customHeight="1">
      <c r="B760" s="34"/>
      <c r="C760" s="205" t="s">
        <v>7412</v>
      </c>
      <c r="D760" s="205" t="s">
        <v>7413</v>
      </c>
      <c r="E760" s="18" t="s">
        <v>507</v>
      </c>
      <c r="F760" s="206">
        <v>3</v>
      </c>
      <c r="H760" s="34"/>
    </row>
    <row r="761" spans="2:8" s="1" customFormat="1" ht="16.899999999999999" customHeight="1">
      <c r="B761" s="34"/>
      <c r="C761" s="205" t="s">
        <v>7508</v>
      </c>
      <c r="D761" s="205" t="s">
        <v>7509</v>
      </c>
      <c r="E761" s="18" t="s">
        <v>507</v>
      </c>
      <c r="F761" s="206">
        <v>3</v>
      </c>
      <c r="H761" s="34"/>
    </row>
    <row r="762" spans="2:8" s="1" customFormat="1" ht="16.899999999999999" customHeight="1">
      <c r="B762" s="34"/>
      <c r="C762" s="205" t="s">
        <v>7563</v>
      </c>
      <c r="D762" s="205" t="s">
        <v>7564</v>
      </c>
      <c r="E762" s="18" t="s">
        <v>507</v>
      </c>
      <c r="F762" s="206">
        <v>3</v>
      </c>
      <c r="H762" s="34"/>
    </row>
    <row r="763" spans="2:8" s="1" customFormat="1" ht="16.899999999999999" customHeight="1">
      <c r="B763" s="34"/>
      <c r="C763" s="205" t="s">
        <v>7659</v>
      </c>
      <c r="D763" s="205" t="s">
        <v>7660</v>
      </c>
      <c r="E763" s="18" t="s">
        <v>507</v>
      </c>
      <c r="F763" s="206">
        <v>12</v>
      </c>
      <c r="H763" s="34"/>
    </row>
    <row r="764" spans="2:8" s="1" customFormat="1" ht="16.899999999999999" customHeight="1">
      <c r="B764" s="34"/>
      <c r="C764" s="205" t="s">
        <v>7720</v>
      </c>
      <c r="D764" s="205" t="s">
        <v>7721</v>
      </c>
      <c r="E764" s="18" t="s">
        <v>507</v>
      </c>
      <c r="F764" s="206">
        <v>12</v>
      </c>
      <c r="H764" s="34"/>
    </row>
    <row r="765" spans="2:8" s="1" customFormat="1" ht="16.899999999999999" customHeight="1">
      <c r="B765" s="34"/>
      <c r="C765" s="201" t="s">
        <v>7363</v>
      </c>
      <c r="D765" s="202" t="s">
        <v>29</v>
      </c>
      <c r="E765" s="203" t="s">
        <v>29</v>
      </c>
      <c r="F765" s="204">
        <v>939</v>
      </c>
      <c r="H765" s="34"/>
    </row>
    <row r="766" spans="2:8" s="1" customFormat="1" ht="16.899999999999999" customHeight="1">
      <c r="B766" s="34"/>
      <c r="C766" s="205" t="s">
        <v>7363</v>
      </c>
      <c r="D766" s="205" t="s">
        <v>7387</v>
      </c>
      <c r="E766" s="18" t="s">
        <v>29</v>
      </c>
      <c r="F766" s="206">
        <v>939</v>
      </c>
      <c r="H766" s="34"/>
    </row>
    <row r="767" spans="2:8" s="1" customFormat="1" ht="16.899999999999999" customHeight="1">
      <c r="B767" s="34"/>
      <c r="C767" s="207" t="s">
        <v>7993</v>
      </c>
      <c r="H767" s="34"/>
    </row>
    <row r="768" spans="2:8" s="1" customFormat="1" ht="16.899999999999999" customHeight="1">
      <c r="B768" s="34"/>
      <c r="C768" s="205" t="s">
        <v>7382</v>
      </c>
      <c r="D768" s="205" t="s">
        <v>7383</v>
      </c>
      <c r="E768" s="18" t="s">
        <v>507</v>
      </c>
      <c r="F768" s="206">
        <v>939</v>
      </c>
      <c r="H768" s="34"/>
    </row>
    <row r="769" spans="2:8" s="1" customFormat="1" ht="16.899999999999999" customHeight="1">
      <c r="B769" s="34"/>
      <c r="C769" s="205" t="s">
        <v>7483</v>
      </c>
      <c r="D769" s="205" t="s">
        <v>7484</v>
      </c>
      <c r="E769" s="18" t="s">
        <v>507</v>
      </c>
      <c r="F769" s="206">
        <v>939</v>
      </c>
      <c r="H769" s="34"/>
    </row>
    <row r="770" spans="2:8" s="1" customFormat="1" ht="16.899999999999999" customHeight="1">
      <c r="B770" s="34"/>
      <c r="C770" s="205" t="s">
        <v>7538</v>
      </c>
      <c r="D770" s="205" t="s">
        <v>7539</v>
      </c>
      <c r="E770" s="18" t="s">
        <v>507</v>
      </c>
      <c r="F770" s="206">
        <v>939</v>
      </c>
      <c r="H770" s="34"/>
    </row>
    <row r="771" spans="2:8" s="1" customFormat="1" ht="16.899999999999999" customHeight="1">
      <c r="B771" s="34"/>
      <c r="C771" s="205" t="s">
        <v>7629</v>
      </c>
      <c r="D771" s="205" t="s">
        <v>7630</v>
      </c>
      <c r="E771" s="18" t="s">
        <v>507</v>
      </c>
      <c r="F771" s="206">
        <v>3756</v>
      </c>
      <c r="H771" s="34"/>
    </row>
    <row r="772" spans="2:8" s="1" customFormat="1" ht="16.899999999999999" customHeight="1">
      <c r="B772" s="34"/>
      <c r="C772" s="205" t="s">
        <v>7695</v>
      </c>
      <c r="D772" s="205" t="s">
        <v>7696</v>
      </c>
      <c r="E772" s="18" t="s">
        <v>507</v>
      </c>
      <c r="F772" s="206">
        <v>3756</v>
      </c>
      <c r="H772" s="34"/>
    </row>
    <row r="773" spans="2:8" s="1" customFormat="1" ht="16.899999999999999" customHeight="1">
      <c r="B773" s="34"/>
      <c r="C773" s="201" t="s">
        <v>8010</v>
      </c>
      <c r="D773" s="202" t="s">
        <v>29</v>
      </c>
      <c r="E773" s="203" t="s">
        <v>29</v>
      </c>
      <c r="F773" s="204">
        <v>15</v>
      </c>
      <c r="H773" s="34"/>
    </row>
    <row r="774" spans="2:8" s="1" customFormat="1" ht="16.899999999999999" customHeight="1">
      <c r="B774" s="34"/>
      <c r="C774" s="201" t="s">
        <v>8011</v>
      </c>
      <c r="D774" s="202" t="s">
        <v>29</v>
      </c>
      <c r="E774" s="203" t="s">
        <v>29</v>
      </c>
      <c r="F774" s="204">
        <v>11</v>
      </c>
      <c r="H774" s="34"/>
    </row>
    <row r="775" spans="2:8" s="1" customFormat="1" ht="16.899999999999999" customHeight="1">
      <c r="B775" s="34"/>
      <c r="C775" s="201" t="s">
        <v>8012</v>
      </c>
      <c r="D775" s="202" t="s">
        <v>29</v>
      </c>
      <c r="E775" s="203" t="s">
        <v>29</v>
      </c>
      <c r="F775" s="204">
        <v>1</v>
      </c>
      <c r="H775" s="34"/>
    </row>
    <row r="776" spans="2:8" s="1" customFormat="1" ht="16.899999999999999" customHeight="1">
      <c r="B776" s="34"/>
      <c r="C776" s="201" t="s">
        <v>7365</v>
      </c>
      <c r="D776" s="202" t="s">
        <v>29</v>
      </c>
      <c r="E776" s="203" t="s">
        <v>29</v>
      </c>
      <c r="F776" s="204">
        <v>624</v>
      </c>
      <c r="H776" s="34"/>
    </row>
    <row r="777" spans="2:8" s="1" customFormat="1" ht="16.899999999999999" customHeight="1">
      <c r="B777" s="34"/>
      <c r="C777" s="205" t="s">
        <v>7365</v>
      </c>
      <c r="D777" s="205" t="s">
        <v>7453</v>
      </c>
      <c r="E777" s="18" t="s">
        <v>29</v>
      </c>
      <c r="F777" s="206">
        <v>624</v>
      </c>
      <c r="H777" s="34"/>
    </row>
    <row r="778" spans="2:8" s="1" customFormat="1" ht="16.899999999999999" customHeight="1">
      <c r="B778" s="34"/>
      <c r="C778" s="207" t="s">
        <v>7993</v>
      </c>
      <c r="H778" s="34"/>
    </row>
    <row r="779" spans="2:8" s="1" customFormat="1" ht="16.899999999999999" customHeight="1">
      <c r="B779" s="34"/>
      <c r="C779" s="205" t="s">
        <v>7448</v>
      </c>
      <c r="D779" s="205" t="s">
        <v>7449</v>
      </c>
      <c r="E779" s="18" t="s">
        <v>507</v>
      </c>
      <c r="F779" s="206">
        <v>624</v>
      </c>
      <c r="H779" s="34"/>
    </row>
    <row r="780" spans="2:8" s="1" customFormat="1" ht="16.899999999999999" customHeight="1">
      <c r="B780" s="34"/>
      <c r="C780" s="205" t="s">
        <v>7593</v>
      </c>
      <c r="D780" s="205" t="s">
        <v>7594</v>
      </c>
      <c r="E780" s="18" t="s">
        <v>507</v>
      </c>
      <c r="F780" s="206">
        <v>624</v>
      </c>
      <c r="H780" s="34"/>
    </row>
    <row r="781" spans="2:8" s="1" customFormat="1" ht="16.899999999999999" customHeight="1">
      <c r="B781" s="34"/>
      <c r="C781" s="205" t="s">
        <v>7750</v>
      </c>
      <c r="D781" s="205" t="s">
        <v>7751</v>
      </c>
      <c r="E781" s="18" t="s">
        <v>507</v>
      </c>
      <c r="F781" s="206">
        <v>18096</v>
      </c>
      <c r="H781" s="34"/>
    </row>
    <row r="782" spans="2:8" s="1" customFormat="1" ht="16.899999999999999" customHeight="1">
      <c r="B782" s="34"/>
      <c r="C782" s="205" t="s">
        <v>7786</v>
      </c>
      <c r="D782" s="205" t="s">
        <v>7787</v>
      </c>
      <c r="E782" s="18" t="s">
        <v>507</v>
      </c>
      <c r="F782" s="206">
        <v>624</v>
      </c>
      <c r="H782" s="34"/>
    </row>
    <row r="783" spans="2:8" s="1" customFormat="1" ht="16.899999999999999" customHeight="1">
      <c r="B783" s="34"/>
      <c r="C783" s="205" t="s">
        <v>7822</v>
      </c>
      <c r="D783" s="205" t="s">
        <v>7823</v>
      </c>
      <c r="E783" s="18" t="s">
        <v>507</v>
      </c>
      <c r="F783" s="206">
        <v>1258</v>
      </c>
      <c r="H783" s="34"/>
    </row>
    <row r="784" spans="2:8" s="1" customFormat="1" ht="16.899999999999999" customHeight="1">
      <c r="B784" s="34"/>
      <c r="C784" s="201" t="s">
        <v>7367</v>
      </c>
      <c r="D784" s="202" t="s">
        <v>29</v>
      </c>
      <c r="E784" s="203" t="s">
        <v>29</v>
      </c>
      <c r="F784" s="204">
        <v>392</v>
      </c>
      <c r="H784" s="34"/>
    </row>
    <row r="785" spans="2:8" s="1" customFormat="1" ht="16.899999999999999" customHeight="1">
      <c r="B785" s="34"/>
      <c r="C785" s="205" t="s">
        <v>7367</v>
      </c>
      <c r="D785" s="205" t="s">
        <v>7368</v>
      </c>
      <c r="E785" s="18" t="s">
        <v>29</v>
      </c>
      <c r="F785" s="206">
        <v>392</v>
      </c>
      <c r="H785" s="34"/>
    </row>
    <row r="786" spans="2:8" s="1" customFormat="1" ht="16.899999999999999" customHeight="1">
      <c r="B786" s="34"/>
      <c r="C786" s="207" t="s">
        <v>7993</v>
      </c>
      <c r="H786" s="34"/>
    </row>
    <row r="787" spans="2:8" s="1" customFormat="1" ht="16.899999999999999" customHeight="1">
      <c r="B787" s="34"/>
      <c r="C787" s="205" t="s">
        <v>7454</v>
      </c>
      <c r="D787" s="205" t="s">
        <v>7455</v>
      </c>
      <c r="E787" s="18" t="s">
        <v>507</v>
      </c>
      <c r="F787" s="206">
        <v>392</v>
      </c>
      <c r="H787" s="34"/>
    </row>
    <row r="788" spans="2:8" s="1" customFormat="1" ht="16.899999999999999" customHeight="1">
      <c r="B788" s="34"/>
      <c r="C788" s="205" t="s">
        <v>7598</v>
      </c>
      <c r="D788" s="205" t="s">
        <v>7599</v>
      </c>
      <c r="E788" s="18" t="s">
        <v>507</v>
      </c>
      <c r="F788" s="206">
        <v>392</v>
      </c>
      <c r="H788" s="34"/>
    </row>
    <row r="789" spans="2:8" s="1" customFormat="1" ht="16.899999999999999" customHeight="1">
      <c r="B789" s="34"/>
      <c r="C789" s="205" t="s">
        <v>7756</v>
      </c>
      <c r="D789" s="205" t="s">
        <v>7757</v>
      </c>
      <c r="E789" s="18" t="s">
        <v>507</v>
      </c>
      <c r="F789" s="206">
        <v>11368</v>
      </c>
      <c r="H789" s="34"/>
    </row>
    <row r="790" spans="2:8" s="1" customFormat="1" ht="16.899999999999999" customHeight="1">
      <c r="B790" s="34"/>
      <c r="C790" s="205" t="s">
        <v>7791</v>
      </c>
      <c r="D790" s="205" t="s">
        <v>7792</v>
      </c>
      <c r="E790" s="18" t="s">
        <v>507</v>
      </c>
      <c r="F790" s="206">
        <v>392</v>
      </c>
      <c r="H790" s="34"/>
    </row>
    <row r="791" spans="2:8" s="1" customFormat="1" ht="16.899999999999999" customHeight="1">
      <c r="B791" s="34"/>
      <c r="C791" s="205" t="s">
        <v>7822</v>
      </c>
      <c r="D791" s="205" t="s">
        <v>7823</v>
      </c>
      <c r="E791" s="18" t="s">
        <v>507</v>
      </c>
      <c r="F791" s="206">
        <v>1258</v>
      </c>
      <c r="H791" s="34"/>
    </row>
    <row r="792" spans="2:8" s="1" customFormat="1" ht="16.899999999999999" customHeight="1">
      <c r="B792" s="34"/>
      <c r="C792" s="201" t="s">
        <v>7369</v>
      </c>
      <c r="D792" s="202" t="s">
        <v>29</v>
      </c>
      <c r="E792" s="203" t="s">
        <v>29</v>
      </c>
      <c r="F792" s="204">
        <v>142</v>
      </c>
      <c r="H792" s="34"/>
    </row>
    <row r="793" spans="2:8" s="1" customFormat="1" ht="16.899999999999999" customHeight="1">
      <c r="B793" s="34"/>
      <c r="C793" s="205" t="s">
        <v>7369</v>
      </c>
      <c r="D793" s="205" t="s">
        <v>7464</v>
      </c>
      <c r="E793" s="18" t="s">
        <v>29</v>
      </c>
      <c r="F793" s="206">
        <v>142</v>
      </c>
      <c r="H793" s="34"/>
    </row>
    <row r="794" spans="2:8" s="1" customFormat="1" ht="16.899999999999999" customHeight="1">
      <c r="B794" s="34"/>
      <c r="C794" s="207" t="s">
        <v>7993</v>
      </c>
      <c r="H794" s="34"/>
    </row>
    <row r="795" spans="2:8" s="1" customFormat="1" ht="16.899999999999999" customHeight="1">
      <c r="B795" s="34"/>
      <c r="C795" s="205" t="s">
        <v>7459</v>
      </c>
      <c r="D795" s="205" t="s">
        <v>7460</v>
      </c>
      <c r="E795" s="18" t="s">
        <v>507</v>
      </c>
      <c r="F795" s="206">
        <v>142</v>
      </c>
      <c r="H795" s="34"/>
    </row>
    <row r="796" spans="2:8" s="1" customFormat="1" ht="16.899999999999999" customHeight="1">
      <c r="B796" s="34"/>
      <c r="C796" s="205" t="s">
        <v>7603</v>
      </c>
      <c r="D796" s="205" t="s">
        <v>7604</v>
      </c>
      <c r="E796" s="18" t="s">
        <v>507</v>
      </c>
      <c r="F796" s="206">
        <v>142</v>
      </c>
      <c r="H796" s="34"/>
    </row>
    <row r="797" spans="2:8" s="1" customFormat="1" ht="16.899999999999999" customHeight="1">
      <c r="B797" s="34"/>
      <c r="C797" s="205" t="s">
        <v>7762</v>
      </c>
      <c r="D797" s="205" t="s">
        <v>7763</v>
      </c>
      <c r="E797" s="18" t="s">
        <v>507</v>
      </c>
      <c r="F797" s="206">
        <v>4118</v>
      </c>
      <c r="H797" s="34"/>
    </row>
    <row r="798" spans="2:8" s="1" customFormat="1" ht="16.899999999999999" customHeight="1">
      <c r="B798" s="34"/>
      <c r="C798" s="205" t="s">
        <v>7796</v>
      </c>
      <c r="D798" s="205" t="s">
        <v>7797</v>
      </c>
      <c r="E798" s="18" t="s">
        <v>507</v>
      </c>
      <c r="F798" s="206">
        <v>142</v>
      </c>
      <c r="H798" s="34"/>
    </row>
    <row r="799" spans="2:8" s="1" customFormat="1" ht="16.899999999999999" customHeight="1">
      <c r="B799" s="34"/>
      <c r="C799" s="205" t="s">
        <v>7822</v>
      </c>
      <c r="D799" s="205" t="s">
        <v>7823</v>
      </c>
      <c r="E799" s="18" t="s">
        <v>507</v>
      </c>
      <c r="F799" s="206">
        <v>1258</v>
      </c>
      <c r="H799" s="34"/>
    </row>
    <row r="800" spans="2:8" s="1" customFormat="1" ht="16.899999999999999" customHeight="1">
      <c r="B800" s="34"/>
      <c r="C800" s="201" t="s">
        <v>7370</v>
      </c>
      <c r="D800" s="202" t="s">
        <v>29</v>
      </c>
      <c r="E800" s="203" t="s">
        <v>29</v>
      </c>
      <c r="F800" s="204">
        <v>71</v>
      </c>
      <c r="H800" s="34"/>
    </row>
    <row r="801" spans="2:8" s="1" customFormat="1" ht="16.899999999999999" customHeight="1">
      <c r="B801" s="34"/>
      <c r="C801" s="205" t="s">
        <v>7370</v>
      </c>
      <c r="D801" s="205" t="s">
        <v>7470</v>
      </c>
      <c r="E801" s="18" t="s">
        <v>29</v>
      </c>
      <c r="F801" s="206">
        <v>71</v>
      </c>
      <c r="H801" s="34"/>
    </row>
    <row r="802" spans="2:8" s="1" customFormat="1" ht="16.899999999999999" customHeight="1">
      <c r="B802" s="34"/>
      <c r="C802" s="207" t="s">
        <v>7993</v>
      </c>
      <c r="H802" s="34"/>
    </row>
    <row r="803" spans="2:8" s="1" customFormat="1" ht="16.899999999999999" customHeight="1">
      <c r="B803" s="34"/>
      <c r="C803" s="205" t="s">
        <v>7465</v>
      </c>
      <c r="D803" s="205" t="s">
        <v>7466</v>
      </c>
      <c r="E803" s="18" t="s">
        <v>507</v>
      </c>
      <c r="F803" s="206">
        <v>71</v>
      </c>
      <c r="H803" s="34"/>
    </row>
    <row r="804" spans="2:8" s="1" customFormat="1" ht="16.899999999999999" customHeight="1">
      <c r="B804" s="34"/>
      <c r="C804" s="205" t="s">
        <v>7608</v>
      </c>
      <c r="D804" s="205" t="s">
        <v>7609</v>
      </c>
      <c r="E804" s="18" t="s">
        <v>507</v>
      </c>
      <c r="F804" s="206">
        <v>71</v>
      </c>
      <c r="H804" s="34"/>
    </row>
    <row r="805" spans="2:8" s="1" customFormat="1" ht="16.899999999999999" customHeight="1">
      <c r="B805" s="34"/>
      <c r="C805" s="205" t="s">
        <v>7768</v>
      </c>
      <c r="D805" s="205" t="s">
        <v>7769</v>
      </c>
      <c r="E805" s="18" t="s">
        <v>507</v>
      </c>
      <c r="F805" s="206">
        <v>2059</v>
      </c>
      <c r="H805" s="34"/>
    </row>
    <row r="806" spans="2:8" s="1" customFormat="1" ht="16.899999999999999" customHeight="1">
      <c r="B806" s="34"/>
      <c r="C806" s="205" t="s">
        <v>7801</v>
      </c>
      <c r="D806" s="205" t="s">
        <v>7802</v>
      </c>
      <c r="E806" s="18" t="s">
        <v>507</v>
      </c>
      <c r="F806" s="206">
        <v>71</v>
      </c>
      <c r="H806" s="34"/>
    </row>
    <row r="807" spans="2:8" s="1" customFormat="1" ht="16.899999999999999" customHeight="1">
      <c r="B807" s="34"/>
      <c r="C807" s="205" t="s">
        <v>7822</v>
      </c>
      <c r="D807" s="205" t="s">
        <v>7823</v>
      </c>
      <c r="E807" s="18" t="s">
        <v>507</v>
      </c>
      <c r="F807" s="206">
        <v>1258</v>
      </c>
      <c r="H807" s="34"/>
    </row>
    <row r="808" spans="2:8" s="1" customFormat="1" ht="7.35" customHeight="1">
      <c r="B808" s="43"/>
      <c r="C808" s="44"/>
      <c r="D808" s="44"/>
      <c r="E808" s="44"/>
      <c r="F808" s="44"/>
      <c r="G808" s="44"/>
      <c r="H808" s="34"/>
    </row>
    <row r="809" spans="2:8" s="1" customFormat="1"/>
  </sheetData>
  <sheetProtection algorithmName="SHA-512" hashValue="yTcpjLdgwIavdAtmd1gtBzYEPJ3my2jWdW7pPWefwDMrtqa74DsRfzdN7S4tqk8jLzfIBUqIs5B7+IOXKx7/Ng==" saltValue="xijz5H1jsVZkGe6lhkaOV0L/CrNnUeQ6wCKFCKlPn4n8KusCrd6q10UgOgLw52pFmCTSSV5BVzICcvmmapRRD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customFormat="1" ht="37.5" customHeight="1"/>
    <row r="2" spans="2:1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6" customFormat="1" ht="45" customHeight="1">
      <c r="B3" s="212"/>
      <c r="C3" s="341" t="s">
        <v>8013</v>
      </c>
      <c r="D3" s="341"/>
      <c r="E3" s="341"/>
      <c r="F3" s="341"/>
      <c r="G3" s="341"/>
      <c r="H3" s="341"/>
      <c r="I3" s="341"/>
      <c r="J3" s="341"/>
      <c r="K3" s="213"/>
    </row>
    <row r="4" spans="2:11" customFormat="1" ht="25.5" customHeight="1">
      <c r="B4" s="214"/>
      <c r="C4" s="346" t="s">
        <v>8014</v>
      </c>
      <c r="D4" s="346"/>
      <c r="E4" s="346"/>
      <c r="F4" s="346"/>
      <c r="G4" s="346"/>
      <c r="H4" s="346"/>
      <c r="I4" s="346"/>
      <c r="J4" s="346"/>
      <c r="K4" s="215"/>
    </row>
    <row r="5" spans="2:1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customFormat="1" ht="15" customHeight="1">
      <c r="B6" s="214"/>
      <c r="C6" s="345" t="s">
        <v>8015</v>
      </c>
      <c r="D6" s="345"/>
      <c r="E6" s="345"/>
      <c r="F6" s="345"/>
      <c r="G6" s="345"/>
      <c r="H6" s="345"/>
      <c r="I6" s="345"/>
      <c r="J6" s="345"/>
      <c r="K6" s="215"/>
    </row>
    <row r="7" spans="2:11" customFormat="1" ht="15" customHeight="1">
      <c r="B7" s="218"/>
      <c r="C7" s="345" t="s">
        <v>8016</v>
      </c>
      <c r="D7" s="345"/>
      <c r="E7" s="345"/>
      <c r="F7" s="345"/>
      <c r="G7" s="345"/>
      <c r="H7" s="345"/>
      <c r="I7" s="345"/>
      <c r="J7" s="345"/>
      <c r="K7" s="215"/>
    </row>
    <row r="8" spans="2:1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customFormat="1" ht="15" customHeight="1">
      <c r="B9" s="218"/>
      <c r="C9" s="345" t="s">
        <v>8017</v>
      </c>
      <c r="D9" s="345"/>
      <c r="E9" s="345"/>
      <c r="F9" s="345"/>
      <c r="G9" s="345"/>
      <c r="H9" s="345"/>
      <c r="I9" s="345"/>
      <c r="J9" s="345"/>
      <c r="K9" s="215"/>
    </row>
    <row r="10" spans="2:11" customFormat="1" ht="15" customHeight="1">
      <c r="B10" s="218"/>
      <c r="C10" s="217"/>
      <c r="D10" s="345" t="s">
        <v>8018</v>
      </c>
      <c r="E10" s="345"/>
      <c r="F10" s="345"/>
      <c r="G10" s="345"/>
      <c r="H10" s="345"/>
      <c r="I10" s="345"/>
      <c r="J10" s="345"/>
      <c r="K10" s="215"/>
    </row>
    <row r="11" spans="2:11" customFormat="1" ht="15" customHeight="1">
      <c r="B11" s="218"/>
      <c r="C11" s="219"/>
      <c r="D11" s="345" t="s">
        <v>8019</v>
      </c>
      <c r="E11" s="345"/>
      <c r="F11" s="345"/>
      <c r="G11" s="345"/>
      <c r="H11" s="345"/>
      <c r="I11" s="345"/>
      <c r="J11" s="345"/>
      <c r="K11" s="215"/>
    </row>
    <row r="12" spans="2:1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customFormat="1" ht="15" customHeight="1">
      <c r="B13" s="218"/>
      <c r="C13" s="219"/>
      <c r="D13" s="220" t="s">
        <v>8020</v>
      </c>
      <c r="E13" s="217"/>
      <c r="F13" s="217"/>
      <c r="G13" s="217"/>
      <c r="H13" s="217"/>
      <c r="I13" s="217"/>
      <c r="J13" s="217"/>
      <c r="K13" s="215"/>
    </row>
    <row r="14" spans="2:1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customFormat="1" ht="15" customHeight="1">
      <c r="B15" s="218"/>
      <c r="C15" s="219"/>
      <c r="D15" s="345" t="s">
        <v>8021</v>
      </c>
      <c r="E15" s="345"/>
      <c r="F15" s="345"/>
      <c r="G15" s="345"/>
      <c r="H15" s="345"/>
      <c r="I15" s="345"/>
      <c r="J15" s="345"/>
      <c r="K15" s="215"/>
    </row>
    <row r="16" spans="2:11" customFormat="1" ht="15" customHeight="1">
      <c r="B16" s="218"/>
      <c r="C16" s="219"/>
      <c r="D16" s="345" t="s">
        <v>8022</v>
      </c>
      <c r="E16" s="345"/>
      <c r="F16" s="345"/>
      <c r="G16" s="345"/>
      <c r="H16" s="345"/>
      <c r="I16" s="345"/>
      <c r="J16" s="345"/>
      <c r="K16" s="215"/>
    </row>
    <row r="17" spans="2:11" customFormat="1" ht="15" customHeight="1">
      <c r="B17" s="218"/>
      <c r="C17" s="219"/>
      <c r="D17" s="345" t="s">
        <v>8023</v>
      </c>
      <c r="E17" s="345"/>
      <c r="F17" s="345"/>
      <c r="G17" s="345"/>
      <c r="H17" s="345"/>
      <c r="I17" s="345"/>
      <c r="J17" s="345"/>
      <c r="K17" s="215"/>
    </row>
    <row r="18" spans="2:11" customFormat="1" ht="15" customHeight="1">
      <c r="B18" s="218"/>
      <c r="C18" s="219"/>
      <c r="D18" s="219"/>
      <c r="E18" s="221" t="s">
        <v>82</v>
      </c>
      <c r="F18" s="345" t="s">
        <v>8024</v>
      </c>
      <c r="G18" s="345"/>
      <c r="H18" s="345"/>
      <c r="I18" s="345"/>
      <c r="J18" s="345"/>
      <c r="K18" s="215"/>
    </row>
    <row r="19" spans="2:11" customFormat="1" ht="15" customHeight="1">
      <c r="B19" s="218"/>
      <c r="C19" s="219"/>
      <c r="D19" s="219"/>
      <c r="E19" s="221" t="s">
        <v>8025</v>
      </c>
      <c r="F19" s="345" t="s">
        <v>8026</v>
      </c>
      <c r="G19" s="345"/>
      <c r="H19" s="345"/>
      <c r="I19" s="345"/>
      <c r="J19" s="345"/>
      <c r="K19" s="215"/>
    </row>
    <row r="20" spans="2:11" customFormat="1" ht="15" customHeight="1">
      <c r="B20" s="218"/>
      <c r="C20" s="219"/>
      <c r="D20" s="219"/>
      <c r="E20" s="221" t="s">
        <v>8027</v>
      </c>
      <c r="F20" s="345" t="s">
        <v>8028</v>
      </c>
      <c r="G20" s="345"/>
      <c r="H20" s="345"/>
      <c r="I20" s="345"/>
      <c r="J20" s="345"/>
      <c r="K20" s="215"/>
    </row>
    <row r="21" spans="2:11" customFormat="1" ht="15" customHeight="1">
      <c r="B21" s="218"/>
      <c r="C21" s="219"/>
      <c r="D21" s="219"/>
      <c r="E21" s="221" t="s">
        <v>201</v>
      </c>
      <c r="F21" s="345" t="s">
        <v>8029</v>
      </c>
      <c r="G21" s="345"/>
      <c r="H21" s="345"/>
      <c r="I21" s="345"/>
      <c r="J21" s="345"/>
      <c r="K21" s="215"/>
    </row>
    <row r="22" spans="2:11" customFormat="1" ht="15" customHeight="1">
      <c r="B22" s="218"/>
      <c r="C22" s="219"/>
      <c r="D22" s="219"/>
      <c r="E22" s="221" t="s">
        <v>1930</v>
      </c>
      <c r="F22" s="345" t="s">
        <v>1931</v>
      </c>
      <c r="G22" s="345"/>
      <c r="H22" s="345"/>
      <c r="I22" s="345"/>
      <c r="J22" s="345"/>
      <c r="K22" s="215"/>
    </row>
    <row r="23" spans="2:11" customFormat="1" ht="15" customHeight="1">
      <c r="B23" s="218"/>
      <c r="C23" s="219"/>
      <c r="D23" s="219"/>
      <c r="E23" s="221" t="s">
        <v>109</v>
      </c>
      <c r="F23" s="345" t="s">
        <v>8030</v>
      </c>
      <c r="G23" s="345"/>
      <c r="H23" s="345"/>
      <c r="I23" s="345"/>
      <c r="J23" s="345"/>
      <c r="K23" s="215"/>
    </row>
    <row r="24" spans="2:1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customFormat="1" ht="15" customHeight="1">
      <c r="B25" s="218"/>
      <c r="C25" s="345" t="s">
        <v>8031</v>
      </c>
      <c r="D25" s="345"/>
      <c r="E25" s="345"/>
      <c r="F25" s="345"/>
      <c r="G25" s="345"/>
      <c r="H25" s="345"/>
      <c r="I25" s="345"/>
      <c r="J25" s="345"/>
      <c r="K25" s="215"/>
    </row>
    <row r="26" spans="2:11" customFormat="1" ht="15" customHeight="1">
      <c r="B26" s="218"/>
      <c r="C26" s="345" t="s">
        <v>8032</v>
      </c>
      <c r="D26" s="345"/>
      <c r="E26" s="345"/>
      <c r="F26" s="345"/>
      <c r="G26" s="345"/>
      <c r="H26" s="345"/>
      <c r="I26" s="345"/>
      <c r="J26" s="345"/>
      <c r="K26" s="215"/>
    </row>
    <row r="27" spans="2:11" customFormat="1" ht="15" customHeight="1">
      <c r="B27" s="218"/>
      <c r="C27" s="217"/>
      <c r="D27" s="345" t="s">
        <v>8033</v>
      </c>
      <c r="E27" s="345"/>
      <c r="F27" s="345"/>
      <c r="G27" s="345"/>
      <c r="H27" s="345"/>
      <c r="I27" s="345"/>
      <c r="J27" s="345"/>
      <c r="K27" s="215"/>
    </row>
    <row r="28" spans="2:11" customFormat="1" ht="15" customHeight="1">
      <c r="B28" s="218"/>
      <c r="C28" s="219"/>
      <c r="D28" s="345" t="s">
        <v>8034</v>
      </c>
      <c r="E28" s="345"/>
      <c r="F28" s="345"/>
      <c r="G28" s="345"/>
      <c r="H28" s="345"/>
      <c r="I28" s="345"/>
      <c r="J28" s="345"/>
      <c r="K28" s="215"/>
    </row>
    <row r="29" spans="2:1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customFormat="1" ht="15" customHeight="1">
      <c r="B30" s="218"/>
      <c r="C30" s="219"/>
      <c r="D30" s="345" t="s">
        <v>8035</v>
      </c>
      <c r="E30" s="345"/>
      <c r="F30" s="345"/>
      <c r="G30" s="345"/>
      <c r="H30" s="345"/>
      <c r="I30" s="345"/>
      <c r="J30" s="345"/>
      <c r="K30" s="215"/>
    </row>
    <row r="31" spans="2:11" customFormat="1" ht="15" customHeight="1">
      <c r="B31" s="218"/>
      <c r="C31" s="219"/>
      <c r="D31" s="345" t="s">
        <v>8036</v>
      </c>
      <c r="E31" s="345"/>
      <c r="F31" s="345"/>
      <c r="G31" s="345"/>
      <c r="H31" s="345"/>
      <c r="I31" s="345"/>
      <c r="J31" s="345"/>
      <c r="K31" s="215"/>
    </row>
    <row r="32" spans="2:1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customFormat="1" ht="15" customHeight="1">
      <c r="B33" s="218"/>
      <c r="C33" s="219"/>
      <c r="D33" s="345" t="s">
        <v>8037</v>
      </c>
      <c r="E33" s="345"/>
      <c r="F33" s="345"/>
      <c r="G33" s="345"/>
      <c r="H33" s="345"/>
      <c r="I33" s="345"/>
      <c r="J33" s="345"/>
      <c r="K33" s="215"/>
    </row>
    <row r="34" spans="2:11" customFormat="1" ht="15" customHeight="1">
      <c r="B34" s="218"/>
      <c r="C34" s="219"/>
      <c r="D34" s="345" t="s">
        <v>8038</v>
      </c>
      <c r="E34" s="345"/>
      <c r="F34" s="345"/>
      <c r="G34" s="345"/>
      <c r="H34" s="345"/>
      <c r="I34" s="345"/>
      <c r="J34" s="345"/>
      <c r="K34" s="215"/>
    </row>
    <row r="35" spans="2:11" customFormat="1" ht="15" customHeight="1">
      <c r="B35" s="218"/>
      <c r="C35" s="219"/>
      <c r="D35" s="345" t="s">
        <v>8039</v>
      </c>
      <c r="E35" s="345"/>
      <c r="F35" s="345"/>
      <c r="G35" s="345"/>
      <c r="H35" s="345"/>
      <c r="I35" s="345"/>
      <c r="J35" s="345"/>
      <c r="K35" s="215"/>
    </row>
    <row r="36" spans="2:11" customFormat="1" ht="15" customHeight="1">
      <c r="B36" s="218"/>
      <c r="C36" s="219"/>
      <c r="D36" s="217"/>
      <c r="E36" s="220" t="s">
        <v>230</v>
      </c>
      <c r="F36" s="217"/>
      <c r="G36" s="345" t="s">
        <v>8040</v>
      </c>
      <c r="H36" s="345"/>
      <c r="I36" s="345"/>
      <c r="J36" s="345"/>
      <c r="K36" s="215"/>
    </row>
    <row r="37" spans="2:11" customFormat="1" ht="30.75" customHeight="1">
      <c r="B37" s="218"/>
      <c r="C37" s="219"/>
      <c r="D37" s="217"/>
      <c r="E37" s="220" t="s">
        <v>8041</v>
      </c>
      <c r="F37" s="217"/>
      <c r="G37" s="345" t="s">
        <v>8042</v>
      </c>
      <c r="H37" s="345"/>
      <c r="I37" s="345"/>
      <c r="J37" s="345"/>
      <c r="K37" s="215"/>
    </row>
    <row r="38" spans="2:11" customFormat="1" ht="15" customHeight="1">
      <c r="B38" s="218"/>
      <c r="C38" s="219"/>
      <c r="D38" s="217"/>
      <c r="E38" s="220" t="s">
        <v>56</v>
      </c>
      <c r="F38" s="217"/>
      <c r="G38" s="345" t="s">
        <v>8043</v>
      </c>
      <c r="H38" s="345"/>
      <c r="I38" s="345"/>
      <c r="J38" s="345"/>
      <c r="K38" s="215"/>
    </row>
    <row r="39" spans="2:11" customFormat="1" ht="15" customHeight="1">
      <c r="B39" s="218"/>
      <c r="C39" s="219"/>
      <c r="D39" s="217"/>
      <c r="E39" s="220" t="s">
        <v>57</v>
      </c>
      <c r="F39" s="217"/>
      <c r="G39" s="345" t="s">
        <v>8044</v>
      </c>
      <c r="H39" s="345"/>
      <c r="I39" s="345"/>
      <c r="J39" s="345"/>
      <c r="K39" s="215"/>
    </row>
    <row r="40" spans="2:11" customFormat="1" ht="15" customHeight="1">
      <c r="B40" s="218"/>
      <c r="C40" s="219"/>
      <c r="D40" s="217"/>
      <c r="E40" s="220" t="s">
        <v>231</v>
      </c>
      <c r="F40" s="217"/>
      <c r="G40" s="345" t="s">
        <v>8045</v>
      </c>
      <c r="H40" s="345"/>
      <c r="I40" s="345"/>
      <c r="J40" s="345"/>
      <c r="K40" s="215"/>
    </row>
    <row r="41" spans="2:11" customFormat="1" ht="15" customHeight="1">
      <c r="B41" s="218"/>
      <c r="C41" s="219"/>
      <c r="D41" s="217"/>
      <c r="E41" s="220" t="s">
        <v>232</v>
      </c>
      <c r="F41" s="217"/>
      <c r="G41" s="345" t="s">
        <v>8046</v>
      </c>
      <c r="H41" s="345"/>
      <c r="I41" s="345"/>
      <c r="J41" s="345"/>
      <c r="K41" s="215"/>
    </row>
    <row r="42" spans="2:11" customFormat="1" ht="15" customHeight="1">
      <c r="B42" s="218"/>
      <c r="C42" s="219"/>
      <c r="D42" s="217"/>
      <c r="E42" s="220" t="s">
        <v>8047</v>
      </c>
      <c r="F42" s="217"/>
      <c r="G42" s="345" t="s">
        <v>8048</v>
      </c>
      <c r="H42" s="345"/>
      <c r="I42" s="345"/>
      <c r="J42" s="345"/>
      <c r="K42" s="215"/>
    </row>
    <row r="43" spans="2:11" customFormat="1" ht="15" customHeight="1">
      <c r="B43" s="218"/>
      <c r="C43" s="219"/>
      <c r="D43" s="217"/>
      <c r="E43" s="220"/>
      <c r="F43" s="217"/>
      <c r="G43" s="345" t="s">
        <v>8049</v>
      </c>
      <c r="H43" s="345"/>
      <c r="I43" s="345"/>
      <c r="J43" s="345"/>
      <c r="K43" s="215"/>
    </row>
    <row r="44" spans="2:11" customFormat="1" ht="15" customHeight="1">
      <c r="B44" s="218"/>
      <c r="C44" s="219"/>
      <c r="D44" s="217"/>
      <c r="E44" s="220" t="s">
        <v>8050</v>
      </c>
      <c r="F44" s="217"/>
      <c r="G44" s="345" t="s">
        <v>8051</v>
      </c>
      <c r="H44" s="345"/>
      <c r="I44" s="345"/>
      <c r="J44" s="345"/>
      <c r="K44" s="215"/>
    </row>
    <row r="45" spans="2:11" customFormat="1" ht="15" customHeight="1">
      <c r="B45" s="218"/>
      <c r="C45" s="219"/>
      <c r="D45" s="217"/>
      <c r="E45" s="220" t="s">
        <v>234</v>
      </c>
      <c r="F45" s="217"/>
      <c r="G45" s="345" t="s">
        <v>8052</v>
      </c>
      <c r="H45" s="345"/>
      <c r="I45" s="345"/>
      <c r="J45" s="345"/>
      <c r="K45" s="215"/>
    </row>
    <row r="46" spans="2:1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customFormat="1" ht="15" customHeight="1">
      <c r="B47" s="218"/>
      <c r="C47" s="219"/>
      <c r="D47" s="345" t="s">
        <v>8053</v>
      </c>
      <c r="E47" s="345"/>
      <c r="F47" s="345"/>
      <c r="G47" s="345"/>
      <c r="H47" s="345"/>
      <c r="I47" s="345"/>
      <c r="J47" s="345"/>
      <c r="K47" s="215"/>
    </row>
    <row r="48" spans="2:11" customFormat="1" ht="15" customHeight="1">
      <c r="B48" s="218"/>
      <c r="C48" s="219"/>
      <c r="D48" s="219"/>
      <c r="E48" s="345" t="s">
        <v>8054</v>
      </c>
      <c r="F48" s="345"/>
      <c r="G48" s="345"/>
      <c r="H48" s="345"/>
      <c r="I48" s="345"/>
      <c r="J48" s="345"/>
      <c r="K48" s="215"/>
    </row>
    <row r="49" spans="2:11" customFormat="1" ht="15" customHeight="1">
      <c r="B49" s="218"/>
      <c r="C49" s="219"/>
      <c r="D49" s="219"/>
      <c r="E49" s="345" t="s">
        <v>8055</v>
      </c>
      <c r="F49" s="345"/>
      <c r="G49" s="345"/>
      <c r="H49" s="345"/>
      <c r="I49" s="345"/>
      <c r="J49" s="345"/>
      <c r="K49" s="215"/>
    </row>
    <row r="50" spans="2:11" customFormat="1" ht="15" customHeight="1">
      <c r="B50" s="218"/>
      <c r="C50" s="219"/>
      <c r="D50" s="219"/>
      <c r="E50" s="345" t="s">
        <v>8056</v>
      </c>
      <c r="F50" s="345"/>
      <c r="G50" s="345"/>
      <c r="H50" s="345"/>
      <c r="I50" s="345"/>
      <c r="J50" s="345"/>
      <c r="K50" s="215"/>
    </row>
    <row r="51" spans="2:11" customFormat="1" ht="15" customHeight="1">
      <c r="B51" s="218"/>
      <c r="C51" s="219"/>
      <c r="D51" s="345" t="s">
        <v>8057</v>
      </c>
      <c r="E51" s="345"/>
      <c r="F51" s="345"/>
      <c r="G51" s="345"/>
      <c r="H51" s="345"/>
      <c r="I51" s="345"/>
      <c r="J51" s="345"/>
      <c r="K51" s="215"/>
    </row>
    <row r="52" spans="2:11" customFormat="1" ht="25.5" customHeight="1">
      <c r="B52" s="214"/>
      <c r="C52" s="346" t="s">
        <v>8058</v>
      </c>
      <c r="D52" s="346"/>
      <c r="E52" s="346"/>
      <c r="F52" s="346"/>
      <c r="G52" s="346"/>
      <c r="H52" s="346"/>
      <c r="I52" s="346"/>
      <c r="J52" s="346"/>
      <c r="K52" s="215"/>
    </row>
    <row r="53" spans="2:1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customFormat="1" ht="15" customHeight="1">
      <c r="B54" s="214"/>
      <c r="C54" s="345" t="s">
        <v>8059</v>
      </c>
      <c r="D54" s="345"/>
      <c r="E54" s="345"/>
      <c r="F54" s="345"/>
      <c r="G54" s="345"/>
      <c r="H54" s="345"/>
      <c r="I54" s="345"/>
      <c r="J54" s="345"/>
      <c r="K54" s="215"/>
    </row>
    <row r="55" spans="2:11" customFormat="1" ht="15" customHeight="1">
      <c r="B55" s="214"/>
      <c r="C55" s="345" t="s">
        <v>8060</v>
      </c>
      <c r="D55" s="345"/>
      <c r="E55" s="345"/>
      <c r="F55" s="345"/>
      <c r="G55" s="345"/>
      <c r="H55" s="345"/>
      <c r="I55" s="345"/>
      <c r="J55" s="345"/>
      <c r="K55" s="215"/>
    </row>
    <row r="56" spans="2:1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customFormat="1" ht="15" customHeight="1">
      <c r="B57" s="214"/>
      <c r="C57" s="345" t="s">
        <v>8061</v>
      </c>
      <c r="D57" s="345"/>
      <c r="E57" s="345"/>
      <c r="F57" s="345"/>
      <c r="G57" s="345"/>
      <c r="H57" s="345"/>
      <c r="I57" s="345"/>
      <c r="J57" s="345"/>
      <c r="K57" s="215"/>
    </row>
    <row r="58" spans="2:11" customFormat="1" ht="15" customHeight="1">
      <c r="B58" s="214"/>
      <c r="C58" s="219"/>
      <c r="D58" s="345" t="s">
        <v>8062</v>
      </c>
      <c r="E58" s="345"/>
      <c r="F58" s="345"/>
      <c r="G58" s="345"/>
      <c r="H58" s="345"/>
      <c r="I58" s="345"/>
      <c r="J58" s="345"/>
      <c r="K58" s="215"/>
    </row>
    <row r="59" spans="2:11" customFormat="1" ht="15" customHeight="1">
      <c r="B59" s="214"/>
      <c r="C59" s="219"/>
      <c r="D59" s="345" t="s">
        <v>8063</v>
      </c>
      <c r="E59" s="345"/>
      <c r="F59" s="345"/>
      <c r="G59" s="345"/>
      <c r="H59" s="345"/>
      <c r="I59" s="345"/>
      <c r="J59" s="345"/>
      <c r="K59" s="215"/>
    </row>
    <row r="60" spans="2:11" customFormat="1" ht="15" customHeight="1">
      <c r="B60" s="214"/>
      <c r="C60" s="219"/>
      <c r="D60" s="345" t="s">
        <v>8064</v>
      </c>
      <c r="E60" s="345"/>
      <c r="F60" s="345"/>
      <c r="G60" s="345"/>
      <c r="H60" s="345"/>
      <c r="I60" s="345"/>
      <c r="J60" s="345"/>
      <c r="K60" s="215"/>
    </row>
    <row r="61" spans="2:11" customFormat="1" ht="15" customHeight="1">
      <c r="B61" s="214"/>
      <c r="C61" s="219"/>
      <c r="D61" s="345" t="s">
        <v>8065</v>
      </c>
      <c r="E61" s="345"/>
      <c r="F61" s="345"/>
      <c r="G61" s="345"/>
      <c r="H61" s="345"/>
      <c r="I61" s="345"/>
      <c r="J61" s="345"/>
      <c r="K61" s="215"/>
    </row>
    <row r="62" spans="2:11" customFormat="1" ht="15" customHeight="1">
      <c r="B62" s="214"/>
      <c r="C62" s="219"/>
      <c r="D62" s="344" t="s">
        <v>8066</v>
      </c>
      <c r="E62" s="344"/>
      <c r="F62" s="344"/>
      <c r="G62" s="344"/>
      <c r="H62" s="344"/>
      <c r="I62" s="344"/>
      <c r="J62" s="344"/>
      <c r="K62" s="215"/>
    </row>
    <row r="63" spans="2:11" customFormat="1" ht="15" customHeight="1">
      <c r="B63" s="214"/>
      <c r="C63" s="219"/>
      <c r="D63" s="345" t="s">
        <v>8067</v>
      </c>
      <c r="E63" s="345"/>
      <c r="F63" s="345"/>
      <c r="G63" s="345"/>
      <c r="H63" s="345"/>
      <c r="I63" s="345"/>
      <c r="J63" s="345"/>
      <c r="K63" s="215"/>
    </row>
    <row r="64" spans="2:1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customFormat="1" ht="15" customHeight="1">
      <c r="B65" s="214"/>
      <c r="C65" s="219"/>
      <c r="D65" s="345" t="s">
        <v>8068</v>
      </c>
      <c r="E65" s="345"/>
      <c r="F65" s="345"/>
      <c r="G65" s="345"/>
      <c r="H65" s="345"/>
      <c r="I65" s="345"/>
      <c r="J65" s="345"/>
      <c r="K65" s="215"/>
    </row>
    <row r="66" spans="2:11" customFormat="1" ht="15" customHeight="1">
      <c r="B66" s="214"/>
      <c r="C66" s="219"/>
      <c r="D66" s="344" t="s">
        <v>8069</v>
      </c>
      <c r="E66" s="344"/>
      <c r="F66" s="344"/>
      <c r="G66" s="344"/>
      <c r="H66" s="344"/>
      <c r="I66" s="344"/>
      <c r="J66" s="344"/>
      <c r="K66" s="215"/>
    </row>
    <row r="67" spans="2:11" customFormat="1" ht="15" customHeight="1">
      <c r="B67" s="214"/>
      <c r="C67" s="219"/>
      <c r="D67" s="345" t="s">
        <v>8070</v>
      </c>
      <c r="E67" s="345"/>
      <c r="F67" s="345"/>
      <c r="G67" s="345"/>
      <c r="H67" s="345"/>
      <c r="I67" s="345"/>
      <c r="J67" s="345"/>
      <c r="K67" s="215"/>
    </row>
    <row r="68" spans="2:11" customFormat="1" ht="15" customHeight="1">
      <c r="B68" s="214"/>
      <c r="C68" s="219"/>
      <c r="D68" s="345" t="s">
        <v>8071</v>
      </c>
      <c r="E68" s="345"/>
      <c r="F68" s="345"/>
      <c r="G68" s="345"/>
      <c r="H68" s="345"/>
      <c r="I68" s="345"/>
      <c r="J68" s="345"/>
      <c r="K68" s="215"/>
    </row>
    <row r="69" spans="2:11" customFormat="1" ht="15" customHeight="1">
      <c r="B69" s="214"/>
      <c r="C69" s="219"/>
      <c r="D69" s="345" t="s">
        <v>8072</v>
      </c>
      <c r="E69" s="345"/>
      <c r="F69" s="345"/>
      <c r="G69" s="345"/>
      <c r="H69" s="345"/>
      <c r="I69" s="345"/>
      <c r="J69" s="345"/>
      <c r="K69" s="215"/>
    </row>
    <row r="70" spans="2:11" customFormat="1" ht="15" customHeight="1">
      <c r="B70" s="214"/>
      <c r="C70" s="219"/>
      <c r="D70" s="345" t="s">
        <v>8073</v>
      </c>
      <c r="E70" s="345"/>
      <c r="F70" s="345"/>
      <c r="G70" s="345"/>
      <c r="H70" s="345"/>
      <c r="I70" s="345"/>
      <c r="J70" s="345"/>
      <c r="K70" s="215"/>
    </row>
    <row r="71" spans="2:1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customFormat="1" ht="45" customHeight="1">
      <c r="B75" s="231"/>
      <c r="C75" s="343" t="s">
        <v>8074</v>
      </c>
      <c r="D75" s="343"/>
      <c r="E75" s="343"/>
      <c r="F75" s="343"/>
      <c r="G75" s="343"/>
      <c r="H75" s="343"/>
      <c r="I75" s="343"/>
      <c r="J75" s="343"/>
      <c r="K75" s="232"/>
    </row>
    <row r="76" spans="2:11" customFormat="1" ht="17.25" customHeight="1">
      <c r="B76" s="231"/>
      <c r="C76" s="233" t="s">
        <v>8075</v>
      </c>
      <c r="D76" s="233"/>
      <c r="E76" s="233"/>
      <c r="F76" s="233" t="s">
        <v>8076</v>
      </c>
      <c r="G76" s="234"/>
      <c r="H76" s="233" t="s">
        <v>57</v>
      </c>
      <c r="I76" s="233" t="s">
        <v>60</v>
      </c>
      <c r="J76" s="233" t="s">
        <v>8077</v>
      </c>
      <c r="K76" s="232"/>
    </row>
    <row r="77" spans="2:11" customFormat="1" ht="17.25" customHeight="1">
      <c r="B77" s="231"/>
      <c r="C77" s="235" t="s">
        <v>8078</v>
      </c>
      <c r="D77" s="235"/>
      <c r="E77" s="235"/>
      <c r="F77" s="236" t="s">
        <v>8079</v>
      </c>
      <c r="G77" s="237"/>
      <c r="H77" s="235"/>
      <c r="I77" s="235"/>
      <c r="J77" s="235" t="s">
        <v>8080</v>
      </c>
      <c r="K77" s="232"/>
    </row>
    <row r="78" spans="2:1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customFormat="1" ht="15" customHeight="1">
      <c r="B79" s="231"/>
      <c r="C79" s="220" t="s">
        <v>56</v>
      </c>
      <c r="D79" s="240"/>
      <c r="E79" s="240"/>
      <c r="F79" s="241" t="s">
        <v>8081</v>
      </c>
      <c r="G79" s="242"/>
      <c r="H79" s="220" t="s">
        <v>8082</v>
      </c>
      <c r="I79" s="220" t="s">
        <v>8083</v>
      </c>
      <c r="J79" s="220">
        <v>20</v>
      </c>
      <c r="K79" s="232"/>
    </row>
    <row r="80" spans="2:11" customFormat="1" ht="15" customHeight="1">
      <c r="B80" s="231"/>
      <c r="C80" s="220" t="s">
        <v>8084</v>
      </c>
      <c r="D80" s="220"/>
      <c r="E80" s="220"/>
      <c r="F80" s="241" t="s">
        <v>8081</v>
      </c>
      <c r="G80" s="242"/>
      <c r="H80" s="220" t="s">
        <v>8085</v>
      </c>
      <c r="I80" s="220" t="s">
        <v>8083</v>
      </c>
      <c r="J80" s="220">
        <v>120</v>
      </c>
      <c r="K80" s="232"/>
    </row>
    <row r="81" spans="2:11" customFormat="1" ht="15" customHeight="1">
      <c r="B81" s="243"/>
      <c r="C81" s="220" t="s">
        <v>8086</v>
      </c>
      <c r="D81" s="220"/>
      <c r="E81" s="220"/>
      <c r="F81" s="241" t="s">
        <v>8087</v>
      </c>
      <c r="G81" s="242"/>
      <c r="H81" s="220" t="s">
        <v>8088</v>
      </c>
      <c r="I81" s="220" t="s">
        <v>8083</v>
      </c>
      <c r="J81" s="220">
        <v>50</v>
      </c>
      <c r="K81" s="232"/>
    </row>
    <row r="82" spans="2:11" customFormat="1" ht="15" customHeight="1">
      <c r="B82" s="243"/>
      <c r="C82" s="220" t="s">
        <v>8089</v>
      </c>
      <c r="D82" s="220"/>
      <c r="E82" s="220"/>
      <c r="F82" s="241" t="s">
        <v>8081</v>
      </c>
      <c r="G82" s="242"/>
      <c r="H82" s="220" t="s">
        <v>8090</v>
      </c>
      <c r="I82" s="220" t="s">
        <v>8091</v>
      </c>
      <c r="J82" s="220"/>
      <c r="K82" s="232"/>
    </row>
    <row r="83" spans="2:11" customFormat="1" ht="15" customHeight="1">
      <c r="B83" s="243"/>
      <c r="C83" s="220" t="s">
        <v>8092</v>
      </c>
      <c r="D83" s="220"/>
      <c r="E83" s="220"/>
      <c r="F83" s="241" t="s">
        <v>8087</v>
      </c>
      <c r="G83" s="220"/>
      <c r="H83" s="220" t="s">
        <v>8093</v>
      </c>
      <c r="I83" s="220" t="s">
        <v>8083</v>
      </c>
      <c r="J83" s="220">
        <v>15</v>
      </c>
      <c r="K83" s="232"/>
    </row>
    <row r="84" spans="2:11" customFormat="1" ht="15" customHeight="1">
      <c r="B84" s="243"/>
      <c r="C84" s="220" t="s">
        <v>8094</v>
      </c>
      <c r="D84" s="220"/>
      <c r="E84" s="220"/>
      <c r="F84" s="241" t="s">
        <v>8087</v>
      </c>
      <c r="G84" s="220"/>
      <c r="H84" s="220" t="s">
        <v>8095</v>
      </c>
      <c r="I84" s="220" t="s">
        <v>8083</v>
      </c>
      <c r="J84" s="220">
        <v>15</v>
      </c>
      <c r="K84" s="232"/>
    </row>
    <row r="85" spans="2:11" customFormat="1" ht="15" customHeight="1">
      <c r="B85" s="243"/>
      <c r="C85" s="220" t="s">
        <v>8096</v>
      </c>
      <c r="D85" s="220"/>
      <c r="E85" s="220"/>
      <c r="F85" s="241" t="s">
        <v>8087</v>
      </c>
      <c r="G85" s="220"/>
      <c r="H85" s="220" t="s">
        <v>8097</v>
      </c>
      <c r="I85" s="220" t="s">
        <v>8083</v>
      </c>
      <c r="J85" s="220">
        <v>20</v>
      </c>
      <c r="K85" s="232"/>
    </row>
    <row r="86" spans="2:11" customFormat="1" ht="15" customHeight="1">
      <c r="B86" s="243"/>
      <c r="C86" s="220" t="s">
        <v>8098</v>
      </c>
      <c r="D86" s="220"/>
      <c r="E86" s="220"/>
      <c r="F86" s="241" t="s">
        <v>8087</v>
      </c>
      <c r="G86" s="220"/>
      <c r="H86" s="220" t="s">
        <v>8099</v>
      </c>
      <c r="I86" s="220" t="s">
        <v>8083</v>
      </c>
      <c r="J86" s="220">
        <v>20</v>
      </c>
      <c r="K86" s="232"/>
    </row>
    <row r="87" spans="2:11" customFormat="1" ht="15" customHeight="1">
      <c r="B87" s="243"/>
      <c r="C87" s="220" t="s">
        <v>8100</v>
      </c>
      <c r="D87" s="220"/>
      <c r="E87" s="220"/>
      <c r="F87" s="241" t="s">
        <v>8087</v>
      </c>
      <c r="G87" s="242"/>
      <c r="H87" s="220" t="s">
        <v>8101</v>
      </c>
      <c r="I87" s="220" t="s">
        <v>8083</v>
      </c>
      <c r="J87" s="220">
        <v>50</v>
      </c>
      <c r="K87" s="232"/>
    </row>
    <row r="88" spans="2:11" customFormat="1" ht="15" customHeight="1">
      <c r="B88" s="243"/>
      <c r="C88" s="220" t="s">
        <v>8102</v>
      </c>
      <c r="D88" s="220"/>
      <c r="E88" s="220"/>
      <c r="F88" s="241" t="s">
        <v>8087</v>
      </c>
      <c r="G88" s="242"/>
      <c r="H88" s="220" t="s">
        <v>8103</v>
      </c>
      <c r="I88" s="220" t="s">
        <v>8083</v>
      </c>
      <c r="J88" s="220">
        <v>20</v>
      </c>
      <c r="K88" s="232"/>
    </row>
    <row r="89" spans="2:11" customFormat="1" ht="15" customHeight="1">
      <c r="B89" s="243"/>
      <c r="C89" s="220" t="s">
        <v>8104</v>
      </c>
      <c r="D89" s="220"/>
      <c r="E89" s="220"/>
      <c r="F89" s="241" t="s">
        <v>8087</v>
      </c>
      <c r="G89" s="242"/>
      <c r="H89" s="220" t="s">
        <v>8105</v>
      </c>
      <c r="I89" s="220" t="s">
        <v>8083</v>
      </c>
      <c r="J89" s="220">
        <v>20</v>
      </c>
      <c r="K89" s="232"/>
    </row>
    <row r="90" spans="2:11" customFormat="1" ht="15" customHeight="1">
      <c r="B90" s="243"/>
      <c r="C90" s="220" t="s">
        <v>8106</v>
      </c>
      <c r="D90" s="220"/>
      <c r="E90" s="220"/>
      <c r="F90" s="241" t="s">
        <v>8087</v>
      </c>
      <c r="G90" s="242"/>
      <c r="H90" s="220" t="s">
        <v>8107</v>
      </c>
      <c r="I90" s="220" t="s">
        <v>8083</v>
      </c>
      <c r="J90" s="220">
        <v>50</v>
      </c>
      <c r="K90" s="232"/>
    </row>
    <row r="91" spans="2:11" customFormat="1" ht="15" customHeight="1">
      <c r="B91" s="243"/>
      <c r="C91" s="220" t="s">
        <v>8108</v>
      </c>
      <c r="D91" s="220"/>
      <c r="E91" s="220"/>
      <c r="F91" s="241" t="s">
        <v>8087</v>
      </c>
      <c r="G91" s="242"/>
      <c r="H91" s="220" t="s">
        <v>8108</v>
      </c>
      <c r="I91" s="220" t="s">
        <v>8083</v>
      </c>
      <c r="J91" s="220">
        <v>50</v>
      </c>
      <c r="K91" s="232"/>
    </row>
    <row r="92" spans="2:11" customFormat="1" ht="15" customHeight="1">
      <c r="B92" s="243"/>
      <c r="C92" s="220" t="s">
        <v>8109</v>
      </c>
      <c r="D92" s="220"/>
      <c r="E92" s="220"/>
      <c r="F92" s="241" t="s">
        <v>8087</v>
      </c>
      <c r="G92" s="242"/>
      <c r="H92" s="220" t="s">
        <v>8110</v>
      </c>
      <c r="I92" s="220" t="s">
        <v>8083</v>
      </c>
      <c r="J92" s="220">
        <v>255</v>
      </c>
      <c r="K92" s="232"/>
    </row>
    <row r="93" spans="2:11" customFormat="1" ht="15" customHeight="1">
      <c r="B93" s="243"/>
      <c r="C93" s="220" t="s">
        <v>8111</v>
      </c>
      <c r="D93" s="220"/>
      <c r="E93" s="220"/>
      <c r="F93" s="241" t="s">
        <v>8081</v>
      </c>
      <c r="G93" s="242"/>
      <c r="H93" s="220" t="s">
        <v>8112</v>
      </c>
      <c r="I93" s="220" t="s">
        <v>8113</v>
      </c>
      <c r="J93" s="220"/>
      <c r="K93" s="232"/>
    </row>
    <row r="94" spans="2:11" customFormat="1" ht="15" customHeight="1">
      <c r="B94" s="243"/>
      <c r="C94" s="220" t="s">
        <v>8114</v>
      </c>
      <c r="D94" s="220"/>
      <c r="E94" s="220"/>
      <c r="F94" s="241" t="s">
        <v>8081</v>
      </c>
      <c r="G94" s="242"/>
      <c r="H94" s="220" t="s">
        <v>8115</v>
      </c>
      <c r="I94" s="220" t="s">
        <v>8116</v>
      </c>
      <c r="J94" s="220"/>
      <c r="K94" s="232"/>
    </row>
    <row r="95" spans="2:11" customFormat="1" ht="15" customHeight="1">
      <c r="B95" s="243"/>
      <c r="C95" s="220" t="s">
        <v>8117</v>
      </c>
      <c r="D95" s="220"/>
      <c r="E95" s="220"/>
      <c r="F95" s="241" t="s">
        <v>8081</v>
      </c>
      <c r="G95" s="242"/>
      <c r="H95" s="220" t="s">
        <v>8117</v>
      </c>
      <c r="I95" s="220" t="s">
        <v>8116</v>
      </c>
      <c r="J95" s="220"/>
      <c r="K95" s="232"/>
    </row>
    <row r="96" spans="2:11" customFormat="1" ht="15" customHeight="1">
      <c r="B96" s="243"/>
      <c r="C96" s="220" t="s">
        <v>41</v>
      </c>
      <c r="D96" s="220"/>
      <c r="E96" s="220"/>
      <c r="F96" s="241" t="s">
        <v>8081</v>
      </c>
      <c r="G96" s="242"/>
      <c r="H96" s="220" t="s">
        <v>8118</v>
      </c>
      <c r="I96" s="220" t="s">
        <v>8116</v>
      </c>
      <c r="J96" s="220"/>
      <c r="K96" s="232"/>
    </row>
    <row r="97" spans="2:11" customFormat="1" ht="15" customHeight="1">
      <c r="B97" s="243"/>
      <c r="C97" s="220" t="s">
        <v>51</v>
      </c>
      <c r="D97" s="220"/>
      <c r="E97" s="220"/>
      <c r="F97" s="241" t="s">
        <v>8081</v>
      </c>
      <c r="G97" s="242"/>
      <c r="H97" s="220" t="s">
        <v>8119</v>
      </c>
      <c r="I97" s="220" t="s">
        <v>8116</v>
      </c>
      <c r="J97" s="220"/>
      <c r="K97" s="232"/>
    </row>
    <row r="98" spans="2:1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customFormat="1" ht="45" customHeight="1">
      <c r="B102" s="231"/>
      <c r="C102" s="343" t="s">
        <v>8120</v>
      </c>
      <c r="D102" s="343"/>
      <c r="E102" s="343"/>
      <c r="F102" s="343"/>
      <c r="G102" s="343"/>
      <c r="H102" s="343"/>
      <c r="I102" s="343"/>
      <c r="J102" s="343"/>
      <c r="K102" s="232"/>
    </row>
    <row r="103" spans="2:11" customFormat="1" ht="17.25" customHeight="1">
      <c r="B103" s="231"/>
      <c r="C103" s="233" t="s">
        <v>8075</v>
      </c>
      <c r="D103" s="233"/>
      <c r="E103" s="233"/>
      <c r="F103" s="233" t="s">
        <v>8076</v>
      </c>
      <c r="G103" s="234"/>
      <c r="H103" s="233" t="s">
        <v>57</v>
      </c>
      <c r="I103" s="233" t="s">
        <v>60</v>
      </c>
      <c r="J103" s="233" t="s">
        <v>8077</v>
      </c>
      <c r="K103" s="232"/>
    </row>
    <row r="104" spans="2:11" customFormat="1" ht="17.25" customHeight="1">
      <c r="B104" s="231"/>
      <c r="C104" s="235" t="s">
        <v>8078</v>
      </c>
      <c r="D104" s="235"/>
      <c r="E104" s="235"/>
      <c r="F104" s="236" t="s">
        <v>8079</v>
      </c>
      <c r="G104" s="237"/>
      <c r="H104" s="235"/>
      <c r="I104" s="235"/>
      <c r="J104" s="235" t="s">
        <v>8080</v>
      </c>
      <c r="K104" s="232"/>
    </row>
    <row r="105" spans="2:11" customFormat="1" ht="5.25" customHeight="1">
      <c r="B105" s="231"/>
      <c r="C105" s="233"/>
      <c r="D105" s="233"/>
      <c r="E105" s="233"/>
      <c r="F105" s="233"/>
      <c r="G105" s="249"/>
      <c r="H105" s="233"/>
      <c r="I105" s="233"/>
      <c r="J105" s="233"/>
      <c r="K105" s="232"/>
    </row>
    <row r="106" spans="2:11" customFormat="1" ht="15" customHeight="1">
      <c r="B106" s="231"/>
      <c r="C106" s="220" t="s">
        <v>56</v>
      </c>
      <c r="D106" s="240"/>
      <c r="E106" s="240"/>
      <c r="F106" s="241" t="s">
        <v>8081</v>
      </c>
      <c r="G106" s="220"/>
      <c r="H106" s="220" t="s">
        <v>8121</v>
      </c>
      <c r="I106" s="220" t="s">
        <v>8083</v>
      </c>
      <c r="J106" s="220">
        <v>20</v>
      </c>
      <c r="K106" s="232"/>
    </row>
    <row r="107" spans="2:11" customFormat="1" ht="15" customHeight="1">
      <c r="B107" s="231"/>
      <c r="C107" s="220" t="s">
        <v>8084</v>
      </c>
      <c r="D107" s="220"/>
      <c r="E107" s="220"/>
      <c r="F107" s="241" t="s">
        <v>8081</v>
      </c>
      <c r="G107" s="220"/>
      <c r="H107" s="220" t="s">
        <v>8121</v>
      </c>
      <c r="I107" s="220" t="s">
        <v>8083</v>
      </c>
      <c r="J107" s="220">
        <v>120</v>
      </c>
      <c r="K107" s="232"/>
    </row>
    <row r="108" spans="2:11" customFormat="1" ht="15" customHeight="1">
      <c r="B108" s="243"/>
      <c r="C108" s="220" t="s">
        <v>8086</v>
      </c>
      <c r="D108" s="220"/>
      <c r="E108" s="220"/>
      <c r="F108" s="241" t="s">
        <v>8087</v>
      </c>
      <c r="G108" s="220"/>
      <c r="H108" s="220" t="s">
        <v>8121</v>
      </c>
      <c r="I108" s="220" t="s">
        <v>8083</v>
      </c>
      <c r="J108" s="220">
        <v>50</v>
      </c>
      <c r="K108" s="232"/>
    </row>
    <row r="109" spans="2:11" customFormat="1" ht="15" customHeight="1">
      <c r="B109" s="243"/>
      <c r="C109" s="220" t="s">
        <v>8089</v>
      </c>
      <c r="D109" s="220"/>
      <c r="E109" s="220"/>
      <c r="F109" s="241" t="s">
        <v>8081</v>
      </c>
      <c r="G109" s="220"/>
      <c r="H109" s="220" t="s">
        <v>8121</v>
      </c>
      <c r="I109" s="220" t="s">
        <v>8091</v>
      </c>
      <c r="J109" s="220"/>
      <c r="K109" s="232"/>
    </row>
    <row r="110" spans="2:11" customFormat="1" ht="15" customHeight="1">
      <c r="B110" s="243"/>
      <c r="C110" s="220" t="s">
        <v>8100</v>
      </c>
      <c r="D110" s="220"/>
      <c r="E110" s="220"/>
      <c r="F110" s="241" t="s">
        <v>8087</v>
      </c>
      <c r="G110" s="220"/>
      <c r="H110" s="220" t="s">
        <v>8121</v>
      </c>
      <c r="I110" s="220" t="s">
        <v>8083</v>
      </c>
      <c r="J110" s="220">
        <v>50</v>
      </c>
      <c r="K110" s="232"/>
    </row>
    <row r="111" spans="2:11" customFormat="1" ht="15" customHeight="1">
      <c r="B111" s="243"/>
      <c r="C111" s="220" t="s">
        <v>8108</v>
      </c>
      <c r="D111" s="220"/>
      <c r="E111" s="220"/>
      <c r="F111" s="241" t="s">
        <v>8087</v>
      </c>
      <c r="G111" s="220"/>
      <c r="H111" s="220" t="s">
        <v>8121</v>
      </c>
      <c r="I111" s="220" t="s">
        <v>8083</v>
      </c>
      <c r="J111" s="220">
        <v>50</v>
      </c>
      <c r="K111" s="232"/>
    </row>
    <row r="112" spans="2:11" customFormat="1" ht="15" customHeight="1">
      <c r="B112" s="243"/>
      <c r="C112" s="220" t="s">
        <v>8106</v>
      </c>
      <c r="D112" s="220"/>
      <c r="E112" s="220"/>
      <c r="F112" s="241" t="s">
        <v>8087</v>
      </c>
      <c r="G112" s="220"/>
      <c r="H112" s="220" t="s">
        <v>8121</v>
      </c>
      <c r="I112" s="220" t="s">
        <v>8083</v>
      </c>
      <c r="J112" s="220">
        <v>50</v>
      </c>
      <c r="K112" s="232"/>
    </row>
    <row r="113" spans="2:11" customFormat="1" ht="15" customHeight="1">
      <c r="B113" s="243"/>
      <c r="C113" s="220" t="s">
        <v>56</v>
      </c>
      <c r="D113" s="220"/>
      <c r="E113" s="220"/>
      <c r="F113" s="241" t="s">
        <v>8081</v>
      </c>
      <c r="G113" s="220"/>
      <c r="H113" s="220" t="s">
        <v>8122</v>
      </c>
      <c r="I113" s="220" t="s">
        <v>8083</v>
      </c>
      <c r="J113" s="220">
        <v>20</v>
      </c>
      <c r="K113" s="232"/>
    </row>
    <row r="114" spans="2:11" customFormat="1" ht="15" customHeight="1">
      <c r="B114" s="243"/>
      <c r="C114" s="220" t="s">
        <v>8123</v>
      </c>
      <c r="D114" s="220"/>
      <c r="E114" s="220"/>
      <c r="F114" s="241" t="s">
        <v>8081</v>
      </c>
      <c r="G114" s="220"/>
      <c r="H114" s="220" t="s">
        <v>8124</v>
      </c>
      <c r="I114" s="220" t="s">
        <v>8083</v>
      </c>
      <c r="J114" s="220">
        <v>120</v>
      </c>
      <c r="K114" s="232"/>
    </row>
    <row r="115" spans="2:11" customFormat="1" ht="15" customHeight="1">
      <c r="B115" s="243"/>
      <c r="C115" s="220" t="s">
        <v>41</v>
      </c>
      <c r="D115" s="220"/>
      <c r="E115" s="220"/>
      <c r="F115" s="241" t="s">
        <v>8081</v>
      </c>
      <c r="G115" s="220"/>
      <c r="H115" s="220" t="s">
        <v>8125</v>
      </c>
      <c r="I115" s="220" t="s">
        <v>8116</v>
      </c>
      <c r="J115" s="220"/>
      <c r="K115" s="232"/>
    </row>
    <row r="116" spans="2:11" customFormat="1" ht="15" customHeight="1">
      <c r="B116" s="243"/>
      <c r="C116" s="220" t="s">
        <v>51</v>
      </c>
      <c r="D116" s="220"/>
      <c r="E116" s="220"/>
      <c r="F116" s="241" t="s">
        <v>8081</v>
      </c>
      <c r="G116" s="220"/>
      <c r="H116" s="220" t="s">
        <v>8126</v>
      </c>
      <c r="I116" s="220" t="s">
        <v>8116</v>
      </c>
      <c r="J116" s="220"/>
      <c r="K116" s="232"/>
    </row>
    <row r="117" spans="2:11" customFormat="1" ht="15" customHeight="1">
      <c r="B117" s="243"/>
      <c r="C117" s="220" t="s">
        <v>60</v>
      </c>
      <c r="D117" s="220"/>
      <c r="E117" s="220"/>
      <c r="F117" s="241" t="s">
        <v>8081</v>
      </c>
      <c r="G117" s="220"/>
      <c r="H117" s="220" t="s">
        <v>8127</v>
      </c>
      <c r="I117" s="220" t="s">
        <v>8128</v>
      </c>
      <c r="J117" s="220"/>
      <c r="K117" s="232"/>
    </row>
    <row r="118" spans="2:1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customFormat="1" ht="45" customHeight="1">
      <c r="B122" s="257"/>
      <c r="C122" s="341" t="s">
        <v>8129</v>
      </c>
      <c r="D122" s="341"/>
      <c r="E122" s="341"/>
      <c r="F122" s="341"/>
      <c r="G122" s="341"/>
      <c r="H122" s="341"/>
      <c r="I122" s="341"/>
      <c r="J122" s="341"/>
      <c r="K122" s="258"/>
    </row>
    <row r="123" spans="2:11" customFormat="1" ht="17.25" customHeight="1">
      <c r="B123" s="259"/>
      <c r="C123" s="233" t="s">
        <v>8075</v>
      </c>
      <c r="D123" s="233"/>
      <c r="E123" s="233"/>
      <c r="F123" s="233" t="s">
        <v>8076</v>
      </c>
      <c r="G123" s="234"/>
      <c r="H123" s="233" t="s">
        <v>57</v>
      </c>
      <c r="I123" s="233" t="s">
        <v>60</v>
      </c>
      <c r="J123" s="233" t="s">
        <v>8077</v>
      </c>
      <c r="K123" s="260"/>
    </row>
    <row r="124" spans="2:11" customFormat="1" ht="17.25" customHeight="1">
      <c r="B124" s="259"/>
      <c r="C124" s="235" t="s">
        <v>8078</v>
      </c>
      <c r="D124" s="235"/>
      <c r="E124" s="235"/>
      <c r="F124" s="236" t="s">
        <v>8079</v>
      </c>
      <c r="G124" s="237"/>
      <c r="H124" s="235"/>
      <c r="I124" s="235"/>
      <c r="J124" s="235" t="s">
        <v>8080</v>
      </c>
      <c r="K124" s="260"/>
    </row>
    <row r="125" spans="2:11" customFormat="1" ht="5.25" customHeight="1">
      <c r="B125" s="261"/>
      <c r="C125" s="238"/>
      <c r="D125" s="238"/>
      <c r="E125" s="238"/>
      <c r="F125" s="238"/>
      <c r="G125" s="262"/>
      <c r="H125" s="238"/>
      <c r="I125" s="238"/>
      <c r="J125" s="238"/>
      <c r="K125" s="263"/>
    </row>
    <row r="126" spans="2:11" customFormat="1" ht="15" customHeight="1">
      <c r="B126" s="261"/>
      <c r="C126" s="220" t="s">
        <v>8084</v>
      </c>
      <c r="D126" s="240"/>
      <c r="E126" s="240"/>
      <c r="F126" s="241" t="s">
        <v>8081</v>
      </c>
      <c r="G126" s="220"/>
      <c r="H126" s="220" t="s">
        <v>8121</v>
      </c>
      <c r="I126" s="220" t="s">
        <v>8083</v>
      </c>
      <c r="J126" s="220">
        <v>120</v>
      </c>
      <c r="K126" s="264"/>
    </row>
    <row r="127" spans="2:11" customFormat="1" ht="15" customHeight="1">
      <c r="B127" s="261"/>
      <c r="C127" s="220" t="s">
        <v>8130</v>
      </c>
      <c r="D127" s="220"/>
      <c r="E127" s="220"/>
      <c r="F127" s="241" t="s">
        <v>8081</v>
      </c>
      <c r="G127" s="220"/>
      <c r="H127" s="220" t="s">
        <v>8131</v>
      </c>
      <c r="I127" s="220" t="s">
        <v>8083</v>
      </c>
      <c r="J127" s="220" t="s">
        <v>8132</v>
      </c>
      <c r="K127" s="264"/>
    </row>
    <row r="128" spans="2:11" customFormat="1" ht="15" customHeight="1">
      <c r="B128" s="261"/>
      <c r="C128" s="220" t="s">
        <v>109</v>
      </c>
      <c r="D128" s="220"/>
      <c r="E128" s="220"/>
      <c r="F128" s="241" t="s">
        <v>8081</v>
      </c>
      <c r="G128" s="220"/>
      <c r="H128" s="220" t="s">
        <v>8133</v>
      </c>
      <c r="I128" s="220" t="s">
        <v>8083</v>
      </c>
      <c r="J128" s="220" t="s">
        <v>8132</v>
      </c>
      <c r="K128" s="264"/>
    </row>
    <row r="129" spans="2:11" customFormat="1" ht="15" customHeight="1">
      <c r="B129" s="261"/>
      <c r="C129" s="220" t="s">
        <v>8092</v>
      </c>
      <c r="D129" s="220"/>
      <c r="E129" s="220"/>
      <c r="F129" s="241" t="s">
        <v>8087</v>
      </c>
      <c r="G129" s="220"/>
      <c r="H129" s="220" t="s">
        <v>8093</v>
      </c>
      <c r="I129" s="220" t="s">
        <v>8083</v>
      </c>
      <c r="J129" s="220">
        <v>15</v>
      </c>
      <c r="K129" s="264"/>
    </row>
    <row r="130" spans="2:11" customFormat="1" ht="15" customHeight="1">
      <c r="B130" s="261"/>
      <c r="C130" s="220" t="s">
        <v>8094</v>
      </c>
      <c r="D130" s="220"/>
      <c r="E130" s="220"/>
      <c r="F130" s="241" t="s">
        <v>8087</v>
      </c>
      <c r="G130" s="220"/>
      <c r="H130" s="220" t="s">
        <v>8095</v>
      </c>
      <c r="I130" s="220" t="s">
        <v>8083</v>
      </c>
      <c r="J130" s="220">
        <v>15</v>
      </c>
      <c r="K130" s="264"/>
    </row>
    <row r="131" spans="2:11" customFormat="1" ht="15" customHeight="1">
      <c r="B131" s="261"/>
      <c r="C131" s="220" t="s">
        <v>8096</v>
      </c>
      <c r="D131" s="220"/>
      <c r="E131" s="220"/>
      <c r="F131" s="241" t="s">
        <v>8087</v>
      </c>
      <c r="G131" s="220"/>
      <c r="H131" s="220" t="s">
        <v>8097</v>
      </c>
      <c r="I131" s="220" t="s">
        <v>8083</v>
      </c>
      <c r="J131" s="220">
        <v>20</v>
      </c>
      <c r="K131" s="264"/>
    </row>
    <row r="132" spans="2:11" customFormat="1" ht="15" customHeight="1">
      <c r="B132" s="261"/>
      <c r="C132" s="220" t="s">
        <v>8098</v>
      </c>
      <c r="D132" s="220"/>
      <c r="E132" s="220"/>
      <c r="F132" s="241" t="s">
        <v>8087</v>
      </c>
      <c r="G132" s="220"/>
      <c r="H132" s="220" t="s">
        <v>8099</v>
      </c>
      <c r="I132" s="220" t="s">
        <v>8083</v>
      </c>
      <c r="J132" s="220">
        <v>20</v>
      </c>
      <c r="K132" s="264"/>
    </row>
    <row r="133" spans="2:11" customFormat="1" ht="15" customHeight="1">
      <c r="B133" s="261"/>
      <c r="C133" s="220" t="s">
        <v>8086</v>
      </c>
      <c r="D133" s="220"/>
      <c r="E133" s="220"/>
      <c r="F133" s="241" t="s">
        <v>8087</v>
      </c>
      <c r="G133" s="220"/>
      <c r="H133" s="220" t="s">
        <v>8121</v>
      </c>
      <c r="I133" s="220" t="s">
        <v>8083</v>
      </c>
      <c r="J133" s="220">
        <v>50</v>
      </c>
      <c r="K133" s="264"/>
    </row>
    <row r="134" spans="2:11" customFormat="1" ht="15" customHeight="1">
      <c r="B134" s="261"/>
      <c r="C134" s="220" t="s">
        <v>8100</v>
      </c>
      <c r="D134" s="220"/>
      <c r="E134" s="220"/>
      <c r="F134" s="241" t="s">
        <v>8087</v>
      </c>
      <c r="G134" s="220"/>
      <c r="H134" s="220" t="s">
        <v>8121</v>
      </c>
      <c r="I134" s="220" t="s">
        <v>8083</v>
      </c>
      <c r="J134" s="220">
        <v>50</v>
      </c>
      <c r="K134" s="264"/>
    </row>
    <row r="135" spans="2:11" customFormat="1" ht="15" customHeight="1">
      <c r="B135" s="261"/>
      <c r="C135" s="220" t="s">
        <v>8106</v>
      </c>
      <c r="D135" s="220"/>
      <c r="E135" s="220"/>
      <c r="F135" s="241" t="s">
        <v>8087</v>
      </c>
      <c r="G135" s="220"/>
      <c r="H135" s="220" t="s">
        <v>8121</v>
      </c>
      <c r="I135" s="220" t="s">
        <v>8083</v>
      </c>
      <c r="J135" s="220">
        <v>50</v>
      </c>
      <c r="K135" s="264"/>
    </row>
    <row r="136" spans="2:11" customFormat="1" ht="15" customHeight="1">
      <c r="B136" s="261"/>
      <c r="C136" s="220" t="s">
        <v>8108</v>
      </c>
      <c r="D136" s="220"/>
      <c r="E136" s="220"/>
      <c r="F136" s="241" t="s">
        <v>8087</v>
      </c>
      <c r="G136" s="220"/>
      <c r="H136" s="220" t="s">
        <v>8121</v>
      </c>
      <c r="I136" s="220" t="s">
        <v>8083</v>
      </c>
      <c r="J136" s="220">
        <v>50</v>
      </c>
      <c r="K136" s="264"/>
    </row>
    <row r="137" spans="2:11" customFormat="1" ht="15" customHeight="1">
      <c r="B137" s="261"/>
      <c r="C137" s="220" t="s">
        <v>8109</v>
      </c>
      <c r="D137" s="220"/>
      <c r="E137" s="220"/>
      <c r="F137" s="241" t="s">
        <v>8087</v>
      </c>
      <c r="G137" s="220"/>
      <c r="H137" s="220" t="s">
        <v>8134</v>
      </c>
      <c r="I137" s="220" t="s">
        <v>8083</v>
      </c>
      <c r="J137" s="220">
        <v>255</v>
      </c>
      <c r="K137" s="264"/>
    </row>
    <row r="138" spans="2:11" customFormat="1" ht="15" customHeight="1">
      <c r="B138" s="261"/>
      <c r="C138" s="220" t="s">
        <v>8111</v>
      </c>
      <c r="D138" s="220"/>
      <c r="E138" s="220"/>
      <c r="F138" s="241" t="s">
        <v>8081</v>
      </c>
      <c r="G138" s="220"/>
      <c r="H138" s="220" t="s">
        <v>8135</v>
      </c>
      <c r="I138" s="220" t="s">
        <v>8113</v>
      </c>
      <c r="J138" s="220"/>
      <c r="K138" s="264"/>
    </row>
    <row r="139" spans="2:11" customFormat="1" ht="15" customHeight="1">
      <c r="B139" s="261"/>
      <c r="C139" s="220" t="s">
        <v>8114</v>
      </c>
      <c r="D139" s="220"/>
      <c r="E139" s="220"/>
      <c r="F139" s="241" t="s">
        <v>8081</v>
      </c>
      <c r="G139" s="220"/>
      <c r="H139" s="220" t="s">
        <v>8136</v>
      </c>
      <c r="I139" s="220" t="s">
        <v>8116</v>
      </c>
      <c r="J139" s="220"/>
      <c r="K139" s="264"/>
    </row>
    <row r="140" spans="2:11" customFormat="1" ht="15" customHeight="1">
      <c r="B140" s="261"/>
      <c r="C140" s="220" t="s">
        <v>8117</v>
      </c>
      <c r="D140" s="220"/>
      <c r="E140" s="220"/>
      <c r="F140" s="241" t="s">
        <v>8081</v>
      </c>
      <c r="G140" s="220"/>
      <c r="H140" s="220" t="s">
        <v>8117</v>
      </c>
      <c r="I140" s="220" t="s">
        <v>8116</v>
      </c>
      <c r="J140" s="220"/>
      <c r="K140" s="264"/>
    </row>
    <row r="141" spans="2:11" customFormat="1" ht="15" customHeight="1">
      <c r="B141" s="261"/>
      <c r="C141" s="220" t="s">
        <v>41</v>
      </c>
      <c r="D141" s="220"/>
      <c r="E141" s="220"/>
      <c r="F141" s="241" t="s">
        <v>8081</v>
      </c>
      <c r="G141" s="220"/>
      <c r="H141" s="220" t="s">
        <v>8137</v>
      </c>
      <c r="I141" s="220" t="s">
        <v>8116</v>
      </c>
      <c r="J141" s="220"/>
      <c r="K141" s="264"/>
    </row>
    <row r="142" spans="2:11" customFormat="1" ht="15" customHeight="1">
      <c r="B142" s="261"/>
      <c r="C142" s="220" t="s">
        <v>8138</v>
      </c>
      <c r="D142" s="220"/>
      <c r="E142" s="220"/>
      <c r="F142" s="241" t="s">
        <v>8081</v>
      </c>
      <c r="G142" s="220"/>
      <c r="H142" s="220" t="s">
        <v>8139</v>
      </c>
      <c r="I142" s="220" t="s">
        <v>8116</v>
      </c>
      <c r="J142" s="220"/>
      <c r="K142" s="264"/>
    </row>
    <row r="143" spans="2:1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customFormat="1" ht="45" customHeight="1">
      <c r="B147" s="231"/>
      <c r="C147" s="343" t="s">
        <v>8140</v>
      </c>
      <c r="D147" s="343"/>
      <c r="E147" s="343"/>
      <c r="F147" s="343"/>
      <c r="G147" s="343"/>
      <c r="H147" s="343"/>
      <c r="I147" s="343"/>
      <c r="J147" s="343"/>
      <c r="K147" s="232"/>
    </row>
    <row r="148" spans="2:11" customFormat="1" ht="17.25" customHeight="1">
      <c r="B148" s="231"/>
      <c r="C148" s="233" t="s">
        <v>8075</v>
      </c>
      <c r="D148" s="233"/>
      <c r="E148" s="233"/>
      <c r="F148" s="233" t="s">
        <v>8076</v>
      </c>
      <c r="G148" s="234"/>
      <c r="H148" s="233" t="s">
        <v>57</v>
      </c>
      <c r="I148" s="233" t="s">
        <v>60</v>
      </c>
      <c r="J148" s="233" t="s">
        <v>8077</v>
      </c>
      <c r="K148" s="232"/>
    </row>
    <row r="149" spans="2:11" customFormat="1" ht="17.25" customHeight="1">
      <c r="B149" s="231"/>
      <c r="C149" s="235" t="s">
        <v>8078</v>
      </c>
      <c r="D149" s="235"/>
      <c r="E149" s="235"/>
      <c r="F149" s="236" t="s">
        <v>8079</v>
      </c>
      <c r="G149" s="237"/>
      <c r="H149" s="235"/>
      <c r="I149" s="235"/>
      <c r="J149" s="235" t="s">
        <v>8080</v>
      </c>
      <c r="K149" s="232"/>
    </row>
    <row r="150" spans="2:1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4"/>
    </row>
    <row r="151" spans="2:11" customFormat="1" ht="15" customHeight="1">
      <c r="B151" s="243"/>
      <c r="C151" s="268" t="s">
        <v>8084</v>
      </c>
      <c r="D151" s="220"/>
      <c r="E151" s="220"/>
      <c r="F151" s="269" t="s">
        <v>8081</v>
      </c>
      <c r="G151" s="220"/>
      <c r="H151" s="268" t="s">
        <v>8121</v>
      </c>
      <c r="I151" s="268" t="s">
        <v>8083</v>
      </c>
      <c r="J151" s="268">
        <v>120</v>
      </c>
      <c r="K151" s="264"/>
    </row>
    <row r="152" spans="2:11" customFormat="1" ht="15" customHeight="1">
      <c r="B152" s="243"/>
      <c r="C152" s="268" t="s">
        <v>8130</v>
      </c>
      <c r="D152" s="220"/>
      <c r="E152" s="220"/>
      <c r="F152" s="269" t="s">
        <v>8081</v>
      </c>
      <c r="G152" s="220"/>
      <c r="H152" s="268" t="s">
        <v>8141</v>
      </c>
      <c r="I152" s="268" t="s">
        <v>8083</v>
      </c>
      <c r="J152" s="268" t="s">
        <v>8132</v>
      </c>
      <c r="K152" s="264"/>
    </row>
    <row r="153" spans="2:11" customFormat="1" ht="15" customHeight="1">
      <c r="B153" s="243"/>
      <c r="C153" s="268" t="s">
        <v>109</v>
      </c>
      <c r="D153" s="220"/>
      <c r="E153" s="220"/>
      <c r="F153" s="269" t="s">
        <v>8081</v>
      </c>
      <c r="G153" s="220"/>
      <c r="H153" s="268" t="s">
        <v>8142</v>
      </c>
      <c r="I153" s="268" t="s">
        <v>8083</v>
      </c>
      <c r="J153" s="268" t="s">
        <v>8132</v>
      </c>
      <c r="K153" s="264"/>
    </row>
    <row r="154" spans="2:11" customFormat="1" ht="15" customHeight="1">
      <c r="B154" s="243"/>
      <c r="C154" s="268" t="s">
        <v>8086</v>
      </c>
      <c r="D154" s="220"/>
      <c r="E154" s="220"/>
      <c r="F154" s="269" t="s">
        <v>8087</v>
      </c>
      <c r="G154" s="220"/>
      <c r="H154" s="268" t="s">
        <v>8121</v>
      </c>
      <c r="I154" s="268" t="s">
        <v>8083</v>
      </c>
      <c r="J154" s="268">
        <v>50</v>
      </c>
      <c r="K154" s="264"/>
    </row>
    <row r="155" spans="2:11" customFormat="1" ht="15" customHeight="1">
      <c r="B155" s="243"/>
      <c r="C155" s="268" t="s">
        <v>8089</v>
      </c>
      <c r="D155" s="220"/>
      <c r="E155" s="220"/>
      <c r="F155" s="269" t="s">
        <v>8081</v>
      </c>
      <c r="G155" s="220"/>
      <c r="H155" s="268" t="s">
        <v>8121</v>
      </c>
      <c r="I155" s="268" t="s">
        <v>8091</v>
      </c>
      <c r="J155" s="268"/>
      <c r="K155" s="264"/>
    </row>
    <row r="156" spans="2:11" customFormat="1" ht="15" customHeight="1">
      <c r="B156" s="243"/>
      <c r="C156" s="268" t="s">
        <v>8100</v>
      </c>
      <c r="D156" s="220"/>
      <c r="E156" s="220"/>
      <c r="F156" s="269" t="s">
        <v>8087</v>
      </c>
      <c r="G156" s="220"/>
      <c r="H156" s="268" t="s">
        <v>8121</v>
      </c>
      <c r="I156" s="268" t="s">
        <v>8083</v>
      </c>
      <c r="J156" s="268">
        <v>50</v>
      </c>
      <c r="K156" s="264"/>
    </row>
    <row r="157" spans="2:11" customFormat="1" ht="15" customHeight="1">
      <c r="B157" s="243"/>
      <c r="C157" s="268" t="s">
        <v>8108</v>
      </c>
      <c r="D157" s="220"/>
      <c r="E157" s="220"/>
      <c r="F157" s="269" t="s">
        <v>8087</v>
      </c>
      <c r="G157" s="220"/>
      <c r="H157" s="268" t="s">
        <v>8121</v>
      </c>
      <c r="I157" s="268" t="s">
        <v>8083</v>
      </c>
      <c r="J157" s="268">
        <v>50</v>
      </c>
      <c r="K157" s="264"/>
    </row>
    <row r="158" spans="2:11" customFormat="1" ht="15" customHeight="1">
      <c r="B158" s="243"/>
      <c r="C158" s="268" t="s">
        <v>8106</v>
      </c>
      <c r="D158" s="220"/>
      <c r="E158" s="220"/>
      <c r="F158" s="269" t="s">
        <v>8087</v>
      </c>
      <c r="G158" s="220"/>
      <c r="H158" s="268" t="s">
        <v>8121</v>
      </c>
      <c r="I158" s="268" t="s">
        <v>8083</v>
      </c>
      <c r="J158" s="268">
        <v>50</v>
      </c>
      <c r="K158" s="264"/>
    </row>
    <row r="159" spans="2:11" customFormat="1" ht="15" customHeight="1">
      <c r="B159" s="243"/>
      <c r="C159" s="268" t="s">
        <v>213</v>
      </c>
      <c r="D159" s="220"/>
      <c r="E159" s="220"/>
      <c r="F159" s="269" t="s">
        <v>8081</v>
      </c>
      <c r="G159" s="220"/>
      <c r="H159" s="268" t="s">
        <v>8143</v>
      </c>
      <c r="I159" s="268" t="s">
        <v>8083</v>
      </c>
      <c r="J159" s="268" t="s">
        <v>8144</v>
      </c>
      <c r="K159" s="264"/>
    </row>
    <row r="160" spans="2:11" customFormat="1" ht="15" customHeight="1">
      <c r="B160" s="243"/>
      <c r="C160" s="268" t="s">
        <v>8145</v>
      </c>
      <c r="D160" s="220"/>
      <c r="E160" s="220"/>
      <c r="F160" s="269" t="s">
        <v>8081</v>
      </c>
      <c r="G160" s="220"/>
      <c r="H160" s="268" t="s">
        <v>8146</v>
      </c>
      <c r="I160" s="268" t="s">
        <v>8116</v>
      </c>
      <c r="J160" s="268"/>
      <c r="K160" s="264"/>
    </row>
    <row r="161" spans="2:1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customFormat="1" ht="45" customHeight="1">
      <c r="B165" s="212"/>
      <c r="C165" s="341" t="s">
        <v>8147</v>
      </c>
      <c r="D165" s="341"/>
      <c r="E165" s="341"/>
      <c r="F165" s="341"/>
      <c r="G165" s="341"/>
      <c r="H165" s="341"/>
      <c r="I165" s="341"/>
      <c r="J165" s="341"/>
      <c r="K165" s="213"/>
    </row>
    <row r="166" spans="2:11" customFormat="1" ht="17.25" customHeight="1">
      <c r="B166" s="212"/>
      <c r="C166" s="233" t="s">
        <v>8075</v>
      </c>
      <c r="D166" s="233"/>
      <c r="E166" s="233"/>
      <c r="F166" s="233" t="s">
        <v>8076</v>
      </c>
      <c r="G166" s="273"/>
      <c r="H166" s="274" t="s">
        <v>57</v>
      </c>
      <c r="I166" s="274" t="s">
        <v>60</v>
      </c>
      <c r="J166" s="233" t="s">
        <v>8077</v>
      </c>
      <c r="K166" s="213"/>
    </row>
    <row r="167" spans="2:11" customFormat="1" ht="17.25" customHeight="1">
      <c r="B167" s="214"/>
      <c r="C167" s="235" t="s">
        <v>8078</v>
      </c>
      <c r="D167" s="235"/>
      <c r="E167" s="235"/>
      <c r="F167" s="236" t="s">
        <v>8079</v>
      </c>
      <c r="G167" s="275"/>
      <c r="H167" s="276"/>
      <c r="I167" s="276"/>
      <c r="J167" s="235" t="s">
        <v>8080</v>
      </c>
      <c r="K167" s="215"/>
    </row>
    <row r="168" spans="2:1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4"/>
    </row>
    <row r="169" spans="2:11" customFormat="1" ht="15" customHeight="1">
      <c r="B169" s="243"/>
      <c r="C169" s="220" t="s">
        <v>8084</v>
      </c>
      <c r="D169" s="220"/>
      <c r="E169" s="220"/>
      <c r="F169" s="241" t="s">
        <v>8081</v>
      </c>
      <c r="G169" s="220"/>
      <c r="H169" s="220" t="s">
        <v>8121</v>
      </c>
      <c r="I169" s="220" t="s">
        <v>8083</v>
      </c>
      <c r="J169" s="220">
        <v>120</v>
      </c>
      <c r="K169" s="264"/>
    </row>
    <row r="170" spans="2:11" customFormat="1" ht="15" customHeight="1">
      <c r="B170" s="243"/>
      <c r="C170" s="220" t="s">
        <v>8130</v>
      </c>
      <c r="D170" s="220"/>
      <c r="E170" s="220"/>
      <c r="F170" s="241" t="s">
        <v>8081</v>
      </c>
      <c r="G170" s="220"/>
      <c r="H170" s="220" t="s">
        <v>8131</v>
      </c>
      <c r="I170" s="220" t="s">
        <v>8083</v>
      </c>
      <c r="J170" s="220" t="s">
        <v>8132</v>
      </c>
      <c r="K170" s="264"/>
    </row>
    <row r="171" spans="2:11" customFormat="1" ht="15" customHeight="1">
      <c r="B171" s="243"/>
      <c r="C171" s="220" t="s">
        <v>109</v>
      </c>
      <c r="D171" s="220"/>
      <c r="E171" s="220"/>
      <c r="F171" s="241" t="s">
        <v>8081</v>
      </c>
      <c r="G171" s="220"/>
      <c r="H171" s="220" t="s">
        <v>8148</v>
      </c>
      <c r="I171" s="220" t="s">
        <v>8083</v>
      </c>
      <c r="J171" s="220" t="s">
        <v>8132</v>
      </c>
      <c r="K171" s="264"/>
    </row>
    <row r="172" spans="2:11" customFormat="1" ht="15" customHeight="1">
      <c r="B172" s="243"/>
      <c r="C172" s="220" t="s">
        <v>8086</v>
      </c>
      <c r="D172" s="220"/>
      <c r="E172" s="220"/>
      <c r="F172" s="241" t="s">
        <v>8087</v>
      </c>
      <c r="G172" s="220"/>
      <c r="H172" s="220" t="s">
        <v>8148</v>
      </c>
      <c r="I172" s="220" t="s">
        <v>8083</v>
      </c>
      <c r="J172" s="220">
        <v>50</v>
      </c>
      <c r="K172" s="264"/>
    </row>
    <row r="173" spans="2:11" customFormat="1" ht="15" customHeight="1">
      <c r="B173" s="243"/>
      <c r="C173" s="220" t="s">
        <v>8089</v>
      </c>
      <c r="D173" s="220"/>
      <c r="E173" s="220"/>
      <c r="F173" s="241" t="s">
        <v>8081</v>
      </c>
      <c r="G173" s="220"/>
      <c r="H173" s="220" t="s">
        <v>8148</v>
      </c>
      <c r="I173" s="220" t="s">
        <v>8091</v>
      </c>
      <c r="J173" s="220"/>
      <c r="K173" s="264"/>
    </row>
    <row r="174" spans="2:11" customFormat="1" ht="15" customHeight="1">
      <c r="B174" s="243"/>
      <c r="C174" s="220" t="s">
        <v>8100</v>
      </c>
      <c r="D174" s="220"/>
      <c r="E174" s="220"/>
      <c r="F174" s="241" t="s">
        <v>8087</v>
      </c>
      <c r="G174" s="220"/>
      <c r="H174" s="220" t="s">
        <v>8148</v>
      </c>
      <c r="I174" s="220" t="s">
        <v>8083</v>
      </c>
      <c r="J174" s="220">
        <v>50</v>
      </c>
      <c r="K174" s="264"/>
    </row>
    <row r="175" spans="2:11" customFormat="1" ht="15" customHeight="1">
      <c r="B175" s="243"/>
      <c r="C175" s="220" t="s">
        <v>8108</v>
      </c>
      <c r="D175" s="220"/>
      <c r="E175" s="220"/>
      <c r="F175" s="241" t="s">
        <v>8087</v>
      </c>
      <c r="G175" s="220"/>
      <c r="H175" s="220" t="s">
        <v>8148</v>
      </c>
      <c r="I175" s="220" t="s">
        <v>8083</v>
      </c>
      <c r="J175" s="220">
        <v>50</v>
      </c>
      <c r="K175" s="264"/>
    </row>
    <row r="176" spans="2:11" customFormat="1" ht="15" customHeight="1">
      <c r="B176" s="243"/>
      <c r="C176" s="220" t="s">
        <v>8106</v>
      </c>
      <c r="D176" s="220"/>
      <c r="E176" s="220"/>
      <c r="F176" s="241" t="s">
        <v>8087</v>
      </c>
      <c r="G176" s="220"/>
      <c r="H176" s="220" t="s">
        <v>8148</v>
      </c>
      <c r="I176" s="220" t="s">
        <v>8083</v>
      </c>
      <c r="J176" s="220">
        <v>50</v>
      </c>
      <c r="K176" s="264"/>
    </row>
    <row r="177" spans="2:11" customFormat="1" ht="15" customHeight="1">
      <c r="B177" s="243"/>
      <c r="C177" s="220" t="s">
        <v>230</v>
      </c>
      <c r="D177" s="220"/>
      <c r="E177" s="220"/>
      <c r="F177" s="241" t="s">
        <v>8081</v>
      </c>
      <c r="G177" s="220"/>
      <c r="H177" s="220" t="s">
        <v>8149</v>
      </c>
      <c r="I177" s="220" t="s">
        <v>8150</v>
      </c>
      <c r="J177" s="220"/>
      <c r="K177" s="264"/>
    </row>
    <row r="178" spans="2:11" customFormat="1" ht="15" customHeight="1">
      <c r="B178" s="243"/>
      <c r="C178" s="220" t="s">
        <v>60</v>
      </c>
      <c r="D178" s="220"/>
      <c r="E178" s="220"/>
      <c r="F178" s="241" t="s">
        <v>8081</v>
      </c>
      <c r="G178" s="220"/>
      <c r="H178" s="220" t="s">
        <v>8151</v>
      </c>
      <c r="I178" s="220" t="s">
        <v>8152</v>
      </c>
      <c r="J178" s="220">
        <v>1</v>
      </c>
      <c r="K178" s="264"/>
    </row>
    <row r="179" spans="2:11" customFormat="1" ht="15" customHeight="1">
      <c r="B179" s="243"/>
      <c r="C179" s="220" t="s">
        <v>56</v>
      </c>
      <c r="D179" s="220"/>
      <c r="E179" s="220"/>
      <c r="F179" s="241" t="s">
        <v>8081</v>
      </c>
      <c r="G179" s="220"/>
      <c r="H179" s="220" t="s">
        <v>8153</v>
      </c>
      <c r="I179" s="220" t="s">
        <v>8083</v>
      </c>
      <c r="J179" s="220">
        <v>20</v>
      </c>
      <c r="K179" s="264"/>
    </row>
    <row r="180" spans="2:11" customFormat="1" ht="15" customHeight="1">
      <c r="B180" s="243"/>
      <c r="C180" s="220" t="s">
        <v>57</v>
      </c>
      <c r="D180" s="220"/>
      <c r="E180" s="220"/>
      <c r="F180" s="241" t="s">
        <v>8081</v>
      </c>
      <c r="G180" s="220"/>
      <c r="H180" s="220" t="s">
        <v>8154</v>
      </c>
      <c r="I180" s="220" t="s">
        <v>8083</v>
      </c>
      <c r="J180" s="220">
        <v>255</v>
      </c>
      <c r="K180" s="264"/>
    </row>
    <row r="181" spans="2:11" customFormat="1" ht="15" customHeight="1">
      <c r="B181" s="243"/>
      <c r="C181" s="220" t="s">
        <v>231</v>
      </c>
      <c r="D181" s="220"/>
      <c r="E181" s="220"/>
      <c r="F181" s="241" t="s">
        <v>8081</v>
      </c>
      <c r="G181" s="220"/>
      <c r="H181" s="220" t="s">
        <v>8045</v>
      </c>
      <c r="I181" s="220" t="s">
        <v>8083</v>
      </c>
      <c r="J181" s="220">
        <v>10</v>
      </c>
      <c r="K181" s="264"/>
    </row>
    <row r="182" spans="2:11" customFormat="1" ht="15" customHeight="1">
      <c r="B182" s="243"/>
      <c r="C182" s="220" t="s">
        <v>232</v>
      </c>
      <c r="D182" s="220"/>
      <c r="E182" s="220"/>
      <c r="F182" s="241" t="s">
        <v>8081</v>
      </c>
      <c r="G182" s="220"/>
      <c r="H182" s="220" t="s">
        <v>8155</v>
      </c>
      <c r="I182" s="220" t="s">
        <v>8116</v>
      </c>
      <c r="J182" s="220"/>
      <c r="K182" s="264"/>
    </row>
    <row r="183" spans="2:11" customFormat="1" ht="15" customHeight="1">
      <c r="B183" s="243"/>
      <c r="C183" s="220" t="s">
        <v>8156</v>
      </c>
      <c r="D183" s="220"/>
      <c r="E183" s="220"/>
      <c r="F183" s="241" t="s">
        <v>8081</v>
      </c>
      <c r="G183" s="220"/>
      <c r="H183" s="220" t="s">
        <v>8157</v>
      </c>
      <c r="I183" s="220" t="s">
        <v>8116</v>
      </c>
      <c r="J183" s="220"/>
      <c r="K183" s="264"/>
    </row>
    <row r="184" spans="2:11" customFormat="1" ht="15" customHeight="1">
      <c r="B184" s="243"/>
      <c r="C184" s="220" t="s">
        <v>8145</v>
      </c>
      <c r="D184" s="220"/>
      <c r="E184" s="220"/>
      <c r="F184" s="241" t="s">
        <v>8081</v>
      </c>
      <c r="G184" s="220"/>
      <c r="H184" s="220" t="s">
        <v>8158</v>
      </c>
      <c r="I184" s="220" t="s">
        <v>8116</v>
      </c>
      <c r="J184" s="220"/>
      <c r="K184" s="264"/>
    </row>
    <row r="185" spans="2:11" customFormat="1" ht="15" customHeight="1">
      <c r="B185" s="243"/>
      <c r="C185" s="220" t="s">
        <v>234</v>
      </c>
      <c r="D185" s="220"/>
      <c r="E185" s="220"/>
      <c r="F185" s="241" t="s">
        <v>8087</v>
      </c>
      <c r="G185" s="220"/>
      <c r="H185" s="220" t="s">
        <v>8159</v>
      </c>
      <c r="I185" s="220" t="s">
        <v>8083</v>
      </c>
      <c r="J185" s="220">
        <v>50</v>
      </c>
      <c r="K185" s="264"/>
    </row>
    <row r="186" spans="2:11" customFormat="1" ht="15" customHeight="1">
      <c r="B186" s="243"/>
      <c r="C186" s="220" t="s">
        <v>8160</v>
      </c>
      <c r="D186" s="220"/>
      <c r="E186" s="220"/>
      <c r="F186" s="241" t="s">
        <v>8087</v>
      </c>
      <c r="G186" s="220"/>
      <c r="H186" s="220" t="s">
        <v>8161</v>
      </c>
      <c r="I186" s="220" t="s">
        <v>8162</v>
      </c>
      <c r="J186" s="220"/>
      <c r="K186" s="264"/>
    </row>
    <row r="187" spans="2:11" customFormat="1" ht="15" customHeight="1">
      <c r="B187" s="243"/>
      <c r="C187" s="220" t="s">
        <v>8163</v>
      </c>
      <c r="D187" s="220"/>
      <c r="E187" s="220"/>
      <c r="F187" s="241" t="s">
        <v>8087</v>
      </c>
      <c r="G187" s="220"/>
      <c r="H187" s="220" t="s">
        <v>8164</v>
      </c>
      <c r="I187" s="220" t="s">
        <v>8162</v>
      </c>
      <c r="J187" s="220"/>
      <c r="K187" s="264"/>
    </row>
    <row r="188" spans="2:11" customFormat="1" ht="15" customHeight="1">
      <c r="B188" s="243"/>
      <c r="C188" s="220" t="s">
        <v>8165</v>
      </c>
      <c r="D188" s="220"/>
      <c r="E188" s="220"/>
      <c r="F188" s="241" t="s">
        <v>8087</v>
      </c>
      <c r="G188" s="220"/>
      <c r="H188" s="220" t="s">
        <v>8166</v>
      </c>
      <c r="I188" s="220" t="s">
        <v>8162</v>
      </c>
      <c r="J188" s="220"/>
      <c r="K188" s="264"/>
    </row>
    <row r="189" spans="2:11" customFormat="1" ht="15" customHeight="1">
      <c r="B189" s="243"/>
      <c r="C189" s="277" t="s">
        <v>8167</v>
      </c>
      <c r="D189" s="220"/>
      <c r="E189" s="220"/>
      <c r="F189" s="241" t="s">
        <v>8087</v>
      </c>
      <c r="G189" s="220"/>
      <c r="H189" s="220" t="s">
        <v>8168</v>
      </c>
      <c r="I189" s="220" t="s">
        <v>8169</v>
      </c>
      <c r="J189" s="278" t="s">
        <v>8170</v>
      </c>
      <c r="K189" s="264"/>
    </row>
    <row r="190" spans="2:11" customFormat="1" ht="15" customHeight="1">
      <c r="B190" s="279"/>
      <c r="C190" s="280" t="s">
        <v>8171</v>
      </c>
      <c r="D190" s="281"/>
      <c r="E190" s="281"/>
      <c r="F190" s="282" t="s">
        <v>8087</v>
      </c>
      <c r="G190" s="281"/>
      <c r="H190" s="281" t="s">
        <v>8172</v>
      </c>
      <c r="I190" s="281" t="s">
        <v>8169</v>
      </c>
      <c r="J190" s="283" t="s">
        <v>8170</v>
      </c>
      <c r="K190" s="284"/>
    </row>
    <row r="191" spans="2:11" customFormat="1" ht="15" customHeight="1">
      <c r="B191" s="243"/>
      <c r="C191" s="277" t="s">
        <v>45</v>
      </c>
      <c r="D191" s="220"/>
      <c r="E191" s="220"/>
      <c r="F191" s="241" t="s">
        <v>8081</v>
      </c>
      <c r="G191" s="220"/>
      <c r="H191" s="217" t="s">
        <v>8173</v>
      </c>
      <c r="I191" s="220" t="s">
        <v>8174</v>
      </c>
      <c r="J191" s="220"/>
      <c r="K191" s="264"/>
    </row>
    <row r="192" spans="2:11" customFormat="1" ht="15" customHeight="1">
      <c r="B192" s="243"/>
      <c r="C192" s="277" t="s">
        <v>8175</v>
      </c>
      <c r="D192" s="220"/>
      <c r="E192" s="220"/>
      <c r="F192" s="241" t="s">
        <v>8081</v>
      </c>
      <c r="G192" s="220"/>
      <c r="H192" s="220" t="s">
        <v>8176</v>
      </c>
      <c r="I192" s="220" t="s">
        <v>8116</v>
      </c>
      <c r="J192" s="220"/>
      <c r="K192" s="264"/>
    </row>
    <row r="193" spans="2:11" customFormat="1" ht="15" customHeight="1">
      <c r="B193" s="243"/>
      <c r="C193" s="277" t="s">
        <v>8177</v>
      </c>
      <c r="D193" s="220"/>
      <c r="E193" s="220"/>
      <c r="F193" s="241" t="s">
        <v>8081</v>
      </c>
      <c r="G193" s="220"/>
      <c r="H193" s="220" t="s">
        <v>8178</v>
      </c>
      <c r="I193" s="220" t="s">
        <v>8116</v>
      </c>
      <c r="J193" s="220"/>
      <c r="K193" s="264"/>
    </row>
    <row r="194" spans="2:11" customFormat="1" ht="15" customHeight="1">
      <c r="B194" s="243"/>
      <c r="C194" s="277" t="s">
        <v>8179</v>
      </c>
      <c r="D194" s="220"/>
      <c r="E194" s="220"/>
      <c r="F194" s="241" t="s">
        <v>8087</v>
      </c>
      <c r="G194" s="220"/>
      <c r="H194" s="220" t="s">
        <v>8180</v>
      </c>
      <c r="I194" s="220" t="s">
        <v>8116</v>
      </c>
      <c r="J194" s="220"/>
      <c r="K194" s="264"/>
    </row>
    <row r="195" spans="2:11" customFormat="1" ht="15" customHeight="1">
      <c r="B195" s="270"/>
      <c r="C195" s="285"/>
      <c r="D195" s="250"/>
      <c r="E195" s="250"/>
      <c r="F195" s="250"/>
      <c r="G195" s="250"/>
      <c r="H195" s="250"/>
      <c r="I195" s="250"/>
      <c r="J195" s="250"/>
      <c r="K195" s="271"/>
    </row>
    <row r="196" spans="2:1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customFormat="1" ht="18.75" customHeight="1">
      <c r="B197" s="252"/>
      <c r="C197" s="262"/>
      <c r="D197" s="262"/>
      <c r="E197" s="262"/>
      <c r="F197" s="272"/>
      <c r="G197" s="262"/>
      <c r="H197" s="262"/>
      <c r="I197" s="262"/>
      <c r="J197" s="262"/>
      <c r="K197" s="252"/>
    </row>
    <row r="198" spans="2:1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pans="2:11" customFormat="1" ht="21">
      <c r="B200" s="212"/>
      <c r="C200" s="341" t="s">
        <v>8181</v>
      </c>
      <c r="D200" s="341"/>
      <c r="E200" s="341"/>
      <c r="F200" s="341"/>
      <c r="G200" s="341"/>
      <c r="H200" s="341"/>
      <c r="I200" s="341"/>
      <c r="J200" s="341"/>
      <c r="K200" s="213"/>
    </row>
    <row r="201" spans="2:11" customFormat="1" ht="25.5" customHeight="1">
      <c r="B201" s="212"/>
      <c r="C201" s="286" t="s">
        <v>8182</v>
      </c>
      <c r="D201" s="286"/>
      <c r="E201" s="286"/>
      <c r="F201" s="286" t="s">
        <v>8183</v>
      </c>
      <c r="G201" s="287"/>
      <c r="H201" s="342" t="s">
        <v>8184</v>
      </c>
      <c r="I201" s="342"/>
      <c r="J201" s="342"/>
      <c r="K201" s="213"/>
    </row>
    <row r="202" spans="2:11" customFormat="1" ht="5.25" customHeight="1">
      <c r="B202" s="243"/>
      <c r="C202" s="238"/>
      <c r="D202" s="238"/>
      <c r="E202" s="238"/>
      <c r="F202" s="238"/>
      <c r="G202" s="262"/>
      <c r="H202" s="238"/>
      <c r="I202" s="238"/>
      <c r="J202" s="238"/>
      <c r="K202" s="264"/>
    </row>
    <row r="203" spans="2:11" customFormat="1" ht="15" customHeight="1">
      <c r="B203" s="243"/>
      <c r="C203" s="220" t="s">
        <v>8174</v>
      </c>
      <c r="D203" s="220"/>
      <c r="E203" s="220"/>
      <c r="F203" s="241" t="s">
        <v>46</v>
      </c>
      <c r="G203" s="220"/>
      <c r="H203" s="340" t="s">
        <v>8185</v>
      </c>
      <c r="I203" s="340"/>
      <c r="J203" s="340"/>
      <c r="K203" s="264"/>
    </row>
    <row r="204" spans="2:11" customFormat="1" ht="15" customHeight="1">
      <c r="B204" s="243"/>
      <c r="C204" s="220"/>
      <c r="D204" s="220"/>
      <c r="E204" s="220"/>
      <c r="F204" s="241" t="s">
        <v>47</v>
      </c>
      <c r="G204" s="220"/>
      <c r="H204" s="340" t="s">
        <v>8186</v>
      </c>
      <c r="I204" s="340"/>
      <c r="J204" s="340"/>
      <c r="K204" s="264"/>
    </row>
    <row r="205" spans="2:11" customFormat="1" ht="15" customHeight="1">
      <c r="B205" s="243"/>
      <c r="C205" s="220"/>
      <c r="D205" s="220"/>
      <c r="E205" s="220"/>
      <c r="F205" s="241" t="s">
        <v>50</v>
      </c>
      <c r="G205" s="220"/>
      <c r="H205" s="340" t="s">
        <v>8187</v>
      </c>
      <c r="I205" s="340"/>
      <c r="J205" s="340"/>
      <c r="K205" s="264"/>
    </row>
    <row r="206" spans="2:11" customFormat="1" ht="15" customHeight="1">
      <c r="B206" s="243"/>
      <c r="C206" s="220"/>
      <c r="D206" s="220"/>
      <c r="E206" s="220"/>
      <c r="F206" s="241" t="s">
        <v>48</v>
      </c>
      <c r="G206" s="220"/>
      <c r="H206" s="340" t="s">
        <v>8188</v>
      </c>
      <c r="I206" s="340"/>
      <c r="J206" s="340"/>
      <c r="K206" s="264"/>
    </row>
    <row r="207" spans="2:11" customFormat="1" ht="15" customHeight="1">
      <c r="B207" s="243"/>
      <c r="C207" s="220"/>
      <c r="D207" s="220"/>
      <c r="E207" s="220"/>
      <c r="F207" s="241" t="s">
        <v>49</v>
      </c>
      <c r="G207" s="220"/>
      <c r="H207" s="340" t="s">
        <v>8189</v>
      </c>
      <c r="I207" s="340"/>
      <c r="J207" s="340"/>
      <c r="K207" s="264"/>
    </row>
    <row r="208" spans="2:11" customFormat="1" ht="15" customHeight="1">
      <c r="B208" s="243"/>
      <c r="C208" s="220"/>
      <c r="D208" s="220"/>
      <c r="E208" s="220"/>
      <c r="F208" s="241"/>
      <c r="G208" s="220"/>
      <c r="H208" s="220"/>
      <c r="I208" s="220"/>
      <c r="J208" s="220"/>
      <c r="K208" s="264"/>
    </row>
    <row r="209" spans="2:11" customFormat="1" ht="15" customHeight="1">
      <c r="B209" s="243"/>
      <c r="C209" s="220" t="s">
        <v>8128</v>
      </c>
      <c r="D209" s="220"/>
      <c r="E209" s="220"/>
      <c r="F209" s="241" t="s">
        <v>82</v>
      </c>
      <c r="G209" s="220"/>
      <c r="H209" s="340" t="s">
        <v>8190</v>
      </c>
      <c r="I209" s="340"/>
      <c r="J209" s="340"/>
      <c r="K209" s="264"/>
    </row>
    <row r="210" spans="2:11" customFormat="1" ht="15" customHeight="1">
      <c r="B210" s="243"/>
      <c r="C210" s="220"/>
      <c r="D210" s="220"/>
      <c r="E210" s="220"/>
      <c r="F210" s="241" t="s">
        <v>8027</v>
      </c>
      <c r="G210" s="220"/>
      <c r="H210" s="340" t="s">
        <v>8028</v>
      </c>
      <c r="I210" s="340"/>
      <c r="J210" s="340"/>
      <c r="K210" s="264"/>
    </row>
    <row r="211" spans="2:11" customFormat="1" ht="15" customHeight="1">
      <c r="B211" s="243"/>
      <c r="C211" s="220"/>
      <c r="D211" s="220"/>
      <c r="E211" s="220"/>
      <c r="F211" s="241" t="s">
        <v>8025</v>
      </c>
      <c r="G211" s="220"/>
      <c r="H211" s="340" t="s">
        <v>8191</v>
      </c>
      <c r="I211" s="340"/>
      <c r="J211" s="340"/>
      <c r="K211" s="264"/>
    </row>
    <row r="212" spans="2:11" customFormat="1" ht="15" customHeight="1">
      <c r="B212" s="288"/>
      <c r="C212" s="220"/>
      <c r="D212" s="220"/>
      <c r="E212" s="220"/>
      <c r="F212" s="241" t="s">
        <v>201</v>
      </c>
      <c r="G212" s="277"/>
      <c r="H212" s="339" t="s">
        <v>8029</v>
      </c>
      <c r="I212" s="339"/>
      <c r="J212" s="339"/>
      <c r="K212" s="289"/>
    </row>
    <row r="213" spans="2:11" customFormat="1" ht="15" customHeight="1">
      <c r="B213" s="288"/>
      <c r="C213" s="220"/>
      <c r="D213" s="220"/>
      <c r="E213" s="220"/>
      <c r="F213" s="241" t="s">
        <v>1930</v>
      </c>
      <c r="G213" s="277"/>
      <c r="H213" s="339" t="s">
        <v>8192</v>
      </c>
      <c r="I213" s="339"/>
      <c r="J213" s="339"/>
      <c r="K213" s="289"/>
    </row>
    <row r="214" spans="2:11" customFormat="1" ht="15" customHeight="1">
      <c r="B214" s="288"/>
      <c r="C214" s="220"/>
      <c r="D214" s="220"/>
      <c r="E214" s="220"/>
      <c r="F214" s="241"/>
      <c r="G214" s="277"/>
      <c r="H214" s="268"/>
      <c r="I214" s="268"/>
      <c r="J214" s="268"/>
      <c r="K214" s="289"/>
    </row>
    <row r="215" spans="2:11" customFormat="1" ht="15" customHeight="1">
      <c r="B215" s="288"/>
      <c r="C215" s="220" t="s">
        <v>8152</v>
      </c>
      <c r="D215" s="220"/>
      <c r="E215" s="220"/>
      <c r="F215" s="241">
        <v>1</v>
      </c>
      <c r="G215" s="277"/>
      <c r="H215" s="339" t="s">
        <v>8193</v>
      </c>
      <c r="I215" s="339"/>
      <c r="J215" s="339"/>
      <c r="K215" s="289"/>
    </row>
    <row r="216" spans="2:11" customFormat="1" ht="15" customHeight="1">
      <c r="B216" s="288"/>
      <c r="C216" s="220"/>
      <c r="D216" s="220"/>
      <c r="E216" s="220"/>
      <c r="F216" s="241">
        <v>2</v>
      </c>
      <c r="G216" s="277"/>
      <c r="H216" s="339" t="s">
        <v>8194</v>
      </c>
      <c r="I216" s="339"/>
      <c r="J216" s="339"/>
      <c r="K216" s="289"/>
    </row>
    <row r="217" spans="2:11" customFormat="1" ht="15" customHeight="1">
      <c r="B217" s="288"/>
      <c r="C217" s="220"/>
      <c r="D217" s="220"/>
      <c r="E217" s="220"/>
      <c r="F217" s="241">
        <v>3</v>
      </c>
      <c r="G217" s="277"/>
      <c r="H217" s="339" t="s">
        <v>8195</v>
      </c>
      <c r="I217" s="339"/>
      <c r="J217" s="339"/>
      <c r="K217" s="289"/>
    </row>
    <row r="218" spans="2:11" customFormat="1" ht="15" customHeight="1">
      <c r="B218" s="288"/>
      <c r="C218" s="220"/>
      <c r="D218" s="220"/>
      <c r="E218" s="220"/>
      <c r="F218" s="241">
        <v>4</v>
      </c>
      <c r="G218" s="277"/>
      <c r="H218" s="339" t="s">
        <v>8196</v>
      </c>
      <c r="I218" s="339"/>
      <c r="J218" s="339"/>
      <c r="K218" s="289"/>
    </row>
    <row r="219" spans="2:11" customFormat="1" ht="12.75" customHeight="1">
      <c r="B219" s="290"/>
      <c r="C219" s="291"/>
      <c r="D219" s="291"/>
      <c r="E219" s="291"/>
      <c r="F219" s="291"/>
      <c r="G219" s="291"/>
      <c r="H219" s="291"/>
      <c r="I219" s="291"/>
      <c r="J219" s="291"/>
      <c r="K219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41</vt:i4>
      </vt:variant>
      <vt:variant>
        <vt:lpstr>Pojmenované oblasti</vt:lpstr>
      </vt:variant>
      <vt:variant>
        <vt:i4>81</vt:i4>
      </vt:variant>
    </vt:vector>
  </HeadingPairs>
  <TitlesOfParts>
    <vt:vector size="122" baseType="lpstr">
      <vt:lpstr>Rekapitulace stavby</vt:lpstr>
      <vt:lpstr>040.11.1 - Úprava koryta ...</vt:lpstr>
      <vt:lpstr>040.11.2 - Úprava koryta ...</vt:lpstr>
      <vt:lpstr>040.11.3 - Úprava koryta ...</vt:lpstr>
      <vt:lpstr>040.11.4 - Úprava koryta ...</vt:lpstr>
      <vt:lpstr>040.11.5 - Provizorní nav...</vt:lpstr>
      <vt:lpstr>040.13.1 - Levostranná ná...</vt:lpstr>
      <vt:lpstr>040.13.2 - Pravostranná n...</vt:lpstr>
      <vt:lpstr>040.21.1 - Dočasné zajišt...</vt:lpstr>
      <vt:lpstr>040.31.1 - Nová lávka v k...</vt:lpstr>
      <vt:lpstr>040.31.1.1 - Nová lávka v...</vt:lpstr>
      <vt:lpstr>040.31.2 - Nová pěší lávk...</vt:lpstr>
      <vt:lpstr>040.31.2.1 - Nová pěší lá...</vt:lpstr>
      <vt:lpstr>040.31.3 - Nový silniční ...</vt:lpstr>
      <vt:lpstr>040.31.3 - Nový silniční ..._01</vt:lpstr>
      <vt:lpstr>040.31.3 B - Nový silničn...</vt:lpstr>
      <vt:lpstr>040.32.1 - Úprava nájezdů...</vt:lpstr>
      <vt:lpstr>040.32.2 - Úprava napojen...</vt:lpstr>
      <vt:lpstr>040.32.3 - Sjezdy  ze sil...</vt:lpstr>
      <vt:lpstr>040.33.1 - Nová brána pro...</vt:lpstr>
      <vt:lpstr>SO 040.42.1 - Vyústění vn...</vt:lpstr>
      <vt:lpstr>SO 040.42.2 - Vyústění vn...</vt:lpstr>
      <vt:lpstr>SO 040.42.7 - Vyústění vn...</vt:lpstr>
      <vt:lpstr>SO 040.42.8 - Vyústění vn...</vt:lpstr>
      <vt:lpstr>SO 040.42.9 - Vyústění vn...</vt:lpstr>
      <vt:lpstr>SO 040.42.10 - Vyústění v...</vt:lpstr>
      <vt:lpstr>040.42.3 - Úprava zaústěn...</vt:lpstr>
      <vt:lpstr>040.42.4 - Úprava zaústěn...</vt:lpstr>
      <vt:lpstr>040.42.5 - Úprava zaústěn...</vt:lpstr>
      <vt:lpstr>040.42.6 - Úprava zaústěn...</vt:lpstr>
      <vt:lpstr>040.52.1 - Přeložka vodov...</vt:lpstr>
      <vt:lpstr>040.53.1 - Přeložka plyno...</vt:lpstr>
      <vt:lpstr>040.53.2 - Přeložka plyno...</vt:lpstr>
      <vt:lpstr>040.54.1 - Přeložka nadze...</vt:lpstr>
      <vt:lpstr>040.59.2 - Objekt pro lik...</vt:lpstr>
      <vt:lpstr>040.61.1.1 - Výsadba náhr...</vt:lpstr>
      <vt:lpstr>040.61.1.2 - Výsadba mimo...</vt:lpstr>
      <vt:lpstr>040.75 - Kácení porostů</vt:lpstr>
      <vt:lpstr>VRN - Vedlejší rozpočtové...</vt:lpstr>
      <vt:lpstr>Seznam figur</vt:lpstr>
      <vt:lpstr>Pokyny pro vyplnění</vt:lpstr>
      <vt:lpstr>'040.11.1 - Úprava koryta ...'!Názvy_tisku</vt:lpstr>
      <vt:lpstr>'040.11.2 - Úprava koryta ...'!Názvy_tisku</vt:lpstr>
      <vt:lpstr>'040.11.3 - Úprava koryta ...'!Názvy_tisku</vt:lpstr>
      <vt:lpstr>'040.11.4 - Úprava koryta ...'!Názvy_tisku</vt:lpstr>
      <vt:lpstr>'040.11.5 - Provizorní nav...'!Názvy_tisku</vt:lpstr>
      <vt:lpstr>'040.13.1 - Levostranná ná...'!Názvy_tisku</vt:lpstr>
      <vt:lpstr>'040.13.2 - Pravostranná n...'!Názvy_tisku</vt:lpstr>
      <vt:lpstr>'040.21.1 - Dočasné zajišt...'!Názvy_tisku</vt:lpstr>
      <vt:lpstr>'040.31.1 - Nová lávka v k...'!Názvy_tisku</vt:lpstr>
      <vt:lpstr>'040.31.1.1 - Nová lávka v...'!Názvy_tisku</vt:lpstr>
      <vt:lpstr>'040.31.2 - Nová pěší lávk...'!Názvy_tisku</vt:lpstr>
      <vt:lpstr>'040.31.2.1 - Nová pěší lá...'!Názvy_tisku</vt:lpstr>
      <vt:lpstr>'040.31.3 - Nový silniční ...'!Názvy_tisku</vt:lpstr>
      <vt:lpstr>'040.31.3 - Nový silniční ..._01'!Názvy_tisku</vt:lpstr>
      <vt:lpstr>'040.31.3 B - Nový silničn...'!Názvy_tisku</vt:lpstr>
      <vt:lpstr>'040.32.1 - Úprava nájezdů...'!Názvy_tisku</vt:lpstr>
      <vt:lpstr>'040.32.2 - Úprava napojen...'!Názvy_tisku</vt:lpstr>
      <vt:lpstr>'040.32.3 - Sjezdy  ze sil...'!Názvy_tisku</vt:lpstr>
      <vt:lpstr>'040.33.1 - Nová brána pro...'!Názvy_tisku</vt:lpstr>
      <vt:lpstr>'040.42.3 - Úprava zaústěn...'!Názvy_tisku</vt:lpstr>
      <vt:lpstr>'040.42.4 - Úprava zaústěn...'!Názvy_tisku</vt:lpstr>
      <vt:lpstr>'040.42.5 - Úprava zaústěn...'!Názvy_tisku</vt:lpstr>
      <vt:lpstr>'040.42.6 - Úprava zaústěn...'!Názvy_tisku</vt:lpstr>
      <vt:lpstr>'040.52.1 - Přeložka vodov...'!Názvy_tisku</vt:lpstr>
      <vt:lpstr>'040.53.1 - Přeložka plyno...'!Názvy_tisku</vt:lpstr>
      <vt:lpstr>'040.53.2 - Přeložka plyno...'!Názvy_tisku</vt:lpstr>
      <vt:lpstr>'040.54.1 - Přeložka nadze...'!Názvy_tisku</vt:lpstr>
      <vt:lpstr>'040.59.2 - Objekt pro lik...'!Názvy_tisku</vt:lpstr>
      <vt:lpstr>'040.61.1.1 - Výsadba náhr...'!Názvy_tisku</vt:lpstr>
      <vt:lpstr>'040.61.1.2 - Výsadba mimo...'!Názvy_tisku</vt:lpstr>
      <vt:lpstr>'040.75 - Kácení porostů'!Názvy_tisku</vt:lpstr>
      <vt:lpstr>'Rekapitulace stavby'!Názvy_tisku</vt:lpstr>
      <vt:lpstr>'Seznam figur'!Názvy_tisku</vt:lpstr>
      <vt:lpstr>'SO 040.42.1 - Vyústění vn...'!Názvy_tisku</vt:lpstr>
      <vt:lpstr>'SO 040.42.10 - Vyústění v...'!Názvy_tisku</vt:lpstr>
      <vt:lpstr>'SO 040.42.2 - Vyústění vn...'!Názvy_tisku</vt:lpstr>
      <vt:lpstr>'SO 040.42.7 - Vyústění vn...'!Názvy_tisku</vt:lpstr>
      <vt:lpstr>'SO 040.42.8 - Vyústění vn...'!Názvy_tisku</vt:lpstr>
      <vt:lpstr>'SO 040.42.9 - Vyústění vn...'!Názvy_tisku</vt:lpstr>
      <vt:lpstr>'VRN - Vedlejší rozpočtové...'!Názvy_tisku</vt:lpstr>
      <vt:lpstr>'040.11.1 - Úprava koryta ...'!Oblast_tisku</vt:lpstr>
      <vt:lpstr>'040.11.2 - Úprava koryta ...'!Oblast_tisku</vt:lpstr>
      <vt:lpstr>'040.11.3 - Úprava koryta ...'!Oblast_tisku</vt:lpstr>
      <vt:lpstr>'040.11.4 - Úprava koryta ...'!Oblast_tisku</vt:lpstr>
      <vt:lpstr>'040.11.5 - Provizorní nav...'!Oblast_tisku</vt:lpstr>
      <vt:lpstr>'040.13.1 - Levostranná ná...'!Oblast_tisku</vt:lpstr>
      <vt:lpstr>'040.13.2 - Pravostranná n...'!Oblast_tisku</vt:lpstr>
      <vt:lpstr>'040.21.1 - Dočasné zajišt...'!Oblast_tisku</vt:lpstr>
      <vt:lpstr>'040.31.1 - Nová lávka v k...'!Oblast_tisku</vt:lpstr>
      <vt:lpstr>'040.31.1.1 - Nová lávka v...'!Oblast_tisku</vt:lpstr>
      <vt:lpstr>'040.31.2 - Nová pěší lávk...'!Oblast_tisku</vt:lpstr>
      <vt:lpstr>'040.31.2.1 - Nová pěší lá...'!Oblast_tisku</vt:lpstr>
      <vt:lpstr>'040.31.3 - Nový silniční ...'!Oblast_tisku</vt:lpstr>
      <vt:lpstr>'040.31.3 - Nový silniční ..._01'!Oblast_tisku</vt:lpstr>
      <vt:lpstr>'040.31.3 B - Nový silničn...'!Oblast_tisku</vt:lpstr>
      <vt:lpstr>'040.32.1 - Úprava nájezdů...'!Oblast_tisku</vt:lpstr>
      <vt:lpstr>'040.32.2 - Úprava napojen...'!Oblast_tisku</vt:lpstr>
      <vt:lpstr>'040.32.3 - Sjezdy  ze sil...'!Oblast_tisku</vt:lpstr>
      <vt:lpstr>'040.33.1 - Nová brána pro...'!Oblast_tisku</vt:lpstr>
      <vt:lpstr>'040.42.3 - Úprava zaústěn...'!Oblast_tisku</vt:lpstr>
      <vt:lpstr>'040.42.4 - Úprava zaústěn...'!Oblast_tisku</vt:lpstr>
      <vt:lpstr>'040.42.5 - Úprava zaústěn...'!Oblast_tisku</vt:lpstr>
      <vt:lpstr>'040.42.6 - Úprava zaústěn...'!Oblast_tisku</vt:lpstr>
      <vt:lpstr>'040.52.1 - Přeložka vodov...'!Oblast_tisku</vt:lpstr>
      <vt:lpstr>'040.53.1 - Přeložka plyno...'!Oblast_tisku</vt:lpstr>
      <vt:lpstr>'040.53.2 - Přeložka plyno...'!Oblast_tisku</vt:lpstr>
      <vt:lpstr>'040.54.1 - Přeložka nadze...'!Oblast_tisku</vt:lpstr>
      <vt:lpstr>'040.59.2 - Objekt pro lik...'!Oblast_tisku</vt:lpstr>
      <vt:lpstr>'040.61.1.1 - Výsadba náhr...'!Oblast_tisku</vt:lpstr>
      <vt:lpstr>'040.61.1.2 - Výsadba mimo...'!Oblast_tisku</vt:lpstr>
      <vt:lpstr>'040.75 - Kácení porostů'!Oblast_tisku</vt:lpstr>
      <vt:lpstr>'Pokyny pro vyplnění'!Oblast_tisku</vt:lpstr>
      <vt:lpstr>'Rekapitulace stavby'!Oblast_tisku</vt:lpstr>
      <vt:lpstr>'Seznam figur'!Oblast_tisku</vt:lpstr>
      <vt:lpstr>'SO 040.42.1 - Vyústění vn...'!Oblast_tisku</vt:lpstr>
      <vt:lpstr>'SO 040.42.10 - Vyústění v...'!Oblast_tisku</vt:lpstr>
      <vt:lpstr>'SO 040.42.2 - Vyústění vn...'!Oblast_tisku</vt:lpstr>
      <vt:lpstr>'SO 040.42.7 - Vyústění vn...'!Oblast_tisku</vt:lpstr>
      <vt:lpstr>'SO 040.42.8 - Vyústění vn...'!Oblast_tisku</vt:lpstr>
      <vt:lpstr>'SO 040.42.9 - Vyústění vn...'!Oblast_tisku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Hladik, Jaroslav_x000d_</dc:creator>
  <cp:lastModifiedBy>Hladik, Jaroslav</cp:lastModifiedBy>
  <dcterms:created xsi:type="dcterms:W3CDTF">2025-08-28T13:18:09Z</dcterms:created>
  <dcterms:modified xsi:type="dcterms:W3CDTF">2025-08-28T13:22:42Z</dcterms:modified>
</cp:coreProperties>
</file>