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18" documentId="8_{0148AF9C-6712-4AB0-9B38-FF319C884779}" xr6:coauthVersionLast="47" xr6:coauthVersionMax="47" xr10:uidLastSave="{209D5089-E77F-4354-94A6-4927A9572D07}"/>
  <bookViews>
    <workbookView xWindow="28680" yWindow="-120" windowWidth="29040" windowHeight="15720" xr2:uid="{00000000-000D-0000-FFFF-FFFF00000000}"/>
  </bookViews>
  <sheets>
    <sheet name="Příloha č. 1 - Rozpouštědla ..." sheetId="6" r:id="rId1"/>
  </sheets>
  <definedNames>
    <definedName name="_xlnm._FilterDatabase" localSheetId="0" hidden="1">'Příloha č. 1 - Rozpouštědla ...'!$B$1:$B$83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4" i="6" l="1"/>
  <c r="M54" i="6" s="1"/>
  <c r="K25" i="6" l="1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9" i="6"/>
  <c r="M9" i="6" s="1"/>
  <c r="K8" i="6"/>
  <c r="M8" i="6" l="1"/>
  <c r="M75" i="6" l="1"/>
  <c r="D82" i="6" s="1"/>
  <c r="D8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7" authorId="0" shapeId="0" xr:uid="{BE6BCDEC-26EE-440B-BD6A-95C9FB3FCA38}">
      <text>
        <r>
          <rPr>
            <b/>
            <sz val="9"/>
            <color indexed="81"/>
            <rFont val="Tahoma"/>
            <family val="2"/>
            <charset val="238"/>
          </rPr>
          <t xml:space="preserve">Autor:
</t>
        </r>
      </text>
    </comment>
    <comment ref="E7" authorId="0" shapeId="0" xr:uid="{00000000-0006-0000-0000-000001000000}">
      <text>
        <r>
          <rPr>
            <b/>
            <u/>
            <sz val="8"/>
            <color indexed="81"/>
            <rFont val="Tahoma"/>
            <family val="2"/>
            <charset val="238"/>
          </rPr>
          <t>Předpokládaný odběr</t>
        </r>
        <r>
          <rPr>
            <b/>
            <sz val="8"/>
            <color indexed="81"/>
            <rFont val="Tahoma"/>
            <family val="2"/>
            <charset val="238"/>
          </rPr>
          <t xml:space="preserve"> udává předpokládaný počet l/kg odebraných v soutěženém období. U balení standardně nabízených nebo odebíraných v menších objemech než je l/kg je uveden patřičný objem přepočtený na l/kg … např.  pol. je standardně nabízena v balení po 0,5 kg, běžně jsou odebírány 3 balení, tj.  3*0,5 kg = předpokládaný odběr je 1,5 kg.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7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 xml:space="preserve">Z důvodu </t>
        </r>
        <r>
          <rPr>
            <b/>
            <u/>
            <sz val="8"/>
            <color indexed="81"/>
            <rFont val="Tahoma"/>
            <family val="2"/>
            <charset val="238"/>
          </rPr>
          <t>zachování funkčnosti vzorce</t>
        </r>
        <r>
          <rPr>
            <b/>
            <sz val="8"/>
            <color indexed="81"/>
            <rFont val="Tahoma"/>
            <family val="2"/>
            <charset val="238"/>
          </rPr>
          <t xml:space="preserve"> je nutné, abyste </t>
        </r>
        <r>
          <rPr>
            <b/>
            <u/>
            <sz val="8"/>
            <color indexed="81"/>
            <rFont val="Tahoma"/>
            <family val="2"/>
            <charset val="238"/>
          </rPr>
          <t xml:space="preserve">velikost balení </t>
        </r>
        <r>
          <rPr>
            <b/>
            <sz val="8"/>
            <color indexed="81"/>
            <rFont val="Tahoma"/>
            <family val="2"/>
            <charset val="238"/>
          </rPr>
          <t xml:space="preserve">uváděli v l/kg. Pokud je produkt ve vašem sortimentu standardně nabízený v menší množství, např. 500 g … uvedete 0,5 
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<sst xmlns="http://schemas.openxmlformats.org/spreadsheetml/2006/main" count="231" uniqueCount="186">
  <si>
    <t>SINIGRIN MONOHYDRATE</t>
  </si>
  <si>
    <t>DL-LACTIC ACID FREE ACID 85% (W/W) SYRUP</t>
  </si>
  <si>
    <t>RAPESEED (S, total glucosinolate, medium</t>
  </si>
  <si>
    <t>REDTAQ  READYMIX(TM) PCR REACTION MIX</t>
  </si>
  <si>
    <t>Dimethyl sulfoxide GC-Headspace tested</t>
  </si>
  <si>
    <t>ACETONE R. G., REAG. ACS, REAG. ISO,REAG</t>
  </si>
  <si>
    <t>FITC CONJUGATE-GOAT ANTI-RABBIT IGG</t>
  </si>
  <si>
    <t>N-HEPTANE R. G., REAG. PH. EUR</t>
  </si>
  <si>
    <t>TETRAMETHYLAMMONIUM HYDROXIDE, 25 WT. %</t>
  </si>
  <si>
    <t>ACETONITRILE R  FOR LIQUID CHR</t>
  </si>
  <si>
    <t>Buffer solution pH 10.01 (25°C)</t>
  </si>
  <si>
    <t>Buffer solution  pH 4.01 (25°C)</t>
  </si>
  <si>
    <t>Buffer solution  pH 7.00 (25°C)</t>
  </si>
  <si>
    <t>CYCLOHEXANE  FOR HIGH-PER-FORM</t>
  </si>
  <si>
    <t xml:space="preserve">TETRAHYDROFURAN, INHIBITOR-FREE, </t>
  </si>
  <si>
    <t>konc.min 85 % (w/w)</t>
  </si>
  <si>
    <t>standard pro GC</t>
  </si>
  <si>
    <t>certif. referenční materál</t>
  </si>
  <si>
    <t>pro HPLC (gradient grade), ≥99,9%</t>
  </si>
  <si>
    <t>≥99,9%</t>
  </si>
  <si>
    <t xml:space="preserve">puriss. p.a., ≥99% n-heptane basis (GC) </t>
  </si>
  <si>
    <t>Uchazeč:</t>
  </si>
  <si>
    <t xml:space="preserve">VYPLŇUJTE JEN ZELEZNĚ PODBARVENÁ POLÍČKA, </t>
  </si>
  <si>
    <t xml:space="preserve">Položka č. </t>
  </si>
  <si>
    <t xml:space="preserve">Katalogové číslo </t>
  </si>
  <si>
    <t>Velikost balení (l/kg)</t>
  </si>
  <si>
    <t>Poznámka</t>
  </si>
  <si>
    <t>Název rozpouštědla/speciální chemikálie</t>
  </si>
  <si>
    <t xml:space="preserve">Jiná specifikace/upřesnění </t>
  </si>
  <si>
    <t>1G</t>
  </si>
  <si>
    <t>Požadovaná velikost balení</t>
  </si>
  <si>
    <t>2.5L</t>
  </si>
  <si>
    <t>50ML</t>
  </si>
  <si>
    <t>500ML</t>
  </si>
  <si>
    <t>1L</t>
  </si>
  <si>
    <t>500G</t>
  </si>
  <si>
    <t>100MG</t>
  </si>
  <si>
    <t>1ML</t>
  </si>
  <si>
    <t>50G</t>
  </si>
  <si>
    <t>20G</t>
  </si>
  <si>
    <t>100RXN</t>
  </si>
  <si>
    <t>1KG</t>
  </si>
  <si>
    <t>DICHLORMETAN</t>
  </si>
  <si>
    <t>puriss. p.a. ≥ 99,9%</t>
  </si>
  <si>
    <t>pro GC-MS; ≥99.5%</t>
  </si>
  <si>
    <t>pro LC-MS; ≥99.8%</t>
  </si>
  <si>
    <t>puriss ≥ 95%</t>
  </si>
  <si>
    <t>pro HPLC ≥99.9%</t>
  </si>
  <si>
    <t xml:space="preserve">≥99.9% </t>
  </si>
  <si>
    <t>HEXANE</t>
  </si>
  <si>
    <t>2,5 L</t>
  </si>
  <si>
    <t>Acetic acid, Eluent additive</t>
  </si>
  <si>
    <t>ETHYLACETÁT</t>
  </si>
  <si>
    <t>2,5L</t>
  </si>
  <si>
    <t>pro HPLC, ≥ 99,7%</t>
  </si>
  <si>
    <t>ACETONITRILE, GR</t>
  </si>
  <si>
    <t>F.A.M.E. MIX RAPESEED OIL</t>
  </si>
  <si>
    <t>CHLOROFORM, ANHYDROUS</t>
  </si>
  <si>
    <t>METHANOL, GRAD GRADE</t>
  </si>
  <si>
    <t>pro LC-MS , &gt;=99.9%</t>
  </si>
  <si>
    <t>METHANOL</t>
  </si>
  <si>
    <t>CHLOROFORM</t>
  </si>
  <si>
    <t>1 L</t>
  </si>
  <si>
    <t xml:space="preserve">ACETONE </t>
  </si>
  <si>
    <t>pro HPLC; min. 99.8%</t>
  </si>
  <si>
    <t>pro GC-MS, ≥ 99.8%</t>
  </si>
  <si>
    <t>pro GC/GC-MS, 99.9%</t>
  </si>
  <si>
    <t>pro LC/LC-MS, 99,9 %</t>
  </si>
  <si>
    <t>CYCLOHEXANE</t>
  </si>
  <si>
    <t>N-HEXANE pro stopovou analýzu</t>
  </si>
  <si>
    <t>Trizma ® BASE</t>
  </si>
  <si>
    <t>POLYVINYLPYRROLIDONE</t>
  </si>
  <si>
    <t>5G</t>
  </si>
  <si>
    <t>50MG</t>
  </si>
  <si>
    <t>POLYMYXIN B SULFATE</t>
  </si>
  <si>
    <t>5MU</t>
  </si>
  <si>
    <t>2-PROPANOL</t>
  </si>
  <si>
    <t>Boron trifluoride-methanol</t>
  </si>
  <si>
    <t>100ML</t>
  </si>
  <si>
    <t>14% in methanol</t>
  </si>
  <si>
    <t>Trypsin TPCK treated from bovine pancrea</t>
  </si>
  <si>
    <t>100G</t>
  </si>
  <si>
    <t>u nevyplněných řádků (nenabízených položek) pouze do sloupce H (velikost balení) napište "1".</t>
  </si>
  <si>
    <r>
      <t xml:space="preserve">čistota </t>
    </r>
    <r>
      <rPr>
        <sz val="8"/>
        <color theme="1"/>
        <rFont val="Symbol"/>
        <family val="1"/>
        <charset val="2"/>
      </rPr>
      <t>³</t>
    </r>
    <r>
      <rPr>
        <sz val="8"/>
        <color theme="1"/>
        <rFont val="Arial"/>
        <family val="2"/>
        <charset val="238"/>
      </rPr>
      <t>99,0 % (TLC)</t>
    </r>
  </si>
  <si>
    <r>
      <t>TMAH 25% roztok v H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</si>
  <si>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t>Předpokládaný odběr v l/kg CELKEM za dané pracoviště</t>
  </si>
  <si>
    <t>5 MU</t>
  </si>
  <si>
    <t>Diethanolamine BioUltra</t>
  </si>
  <si>
    <t>500 G</t>
  </si>
  <si>
    <t>1 Kg</t>
  </si>
  <si>
    <t>50 G</t>
  </si>
  <si>
    <t>100 G</t>
  </si>
  <si>
    <t>Polyvinylpyrrolidon (kollidon) K25</t>
  </si>
  <si>
    <t>Kyselina octová ledová 99.8-100.5%</t>
  </si>
  <si>
    <t>40+80</t>
  </si>
  <si>
    <t>4+20</t>
  </si>
  <si>
    <t>Agarose for mol. Biology</t>
  </si>
  <si>
    <t xml:space="preserve">Bio Reagnt, for molecular biology, low EEO, EEO 0.09-0.13, </t>
  </si>
  <si>
    <t>Agarose, High resolution</t>
  </si>
  <si>
    <t xml:space="preserve">for molecular biology ≤0.05   </t>
  </si>
  <si>
    <t>REDExtract-N-Amp™ Plant PCR Kit</t>
  </si>
  <si>
    <t>1 KIT</t>
  </si>
  <si>
    <t>100 extrakcí/100 amplifikací</t>
  </si>
  <si>
    <t>Kaolin, heavy powder</t>
  </si>
  <si>
    <t>5KG</t>
  </si>
  <si>
    <t>Kaolin, heavy powder, CAS No. 1332-58-7</t>
  </si>
  <si>
    <t>Dimethylsulfoxid pro analýzu</t>
  </si>
  <si>
    <t>2.5l</t>
  </si>
  <si>
    <t>90+100</t>
  </si>
  <si>
    <t>10+10</t>
  </si>
  <si>
    <t>N-HEXANE FOR LIQUID CHR</t>
  </si>
  <si>
    <t>250 ml</t>
  </si>
  <si>
    <t>pro LC-MS, ≥ 99.9%</t>
  </si>
  <si>
    <t>Ammonium Formate for LC/MS</t>
  </si>
  <si>
    <t>10+20</t>
  </si>
  <si>
    <t>0,25+0,50</t>
  </si>
  <si>
    <t>50+80</t>
  </si>
  <si>
    <t>60+120+100+140</t>
  </si>
  <si>
    <t>IMIDAZOLE, buffer substance ACS</t>
  </si>
  <si>
    <t>10+100+200+120</t>
  </si>
  <si>
    <t>20+200</t>
  </si>
  <si>
    <t>2,5+4+32</t>
  </si>
  <si>
    <t>Glycerol</t>
  </si>
  <si>
    <t>Formic acid ACS</t>
  </si>
  <si>
    <t>100mL</t>
  </si>
  <si>
    <t>Formic acid LC-MS add.</t>
  </si>
  <si>
    <t>50mL</t>
  </si>
  <si>
    <t>LC-MS</t>
  </si>
  <si>
    <t>Ammonia solution 25%, LC-MS</t>
  </si>
  <si>
    <t>50ml</t>
  </si>
  <si>
    <t>EnviCarb</t>
  </si>
  <si>
    <t>Supelclean</t>
  </si>
  <si>
    <t>PSA silica</t>
  </si>
  <si>
    <t>bulk</t>
  </si>
  <si>
    <t>0,5+10</t>
  </si>
  <si>
    <t>2,5 +50+20</t>
  </si>
  <si>
    <t>Wijsův roztok</t>
  </si>
  <si>
    <t>pro stanovení jodového čísla c(ICl) = 0.1 mol/l Titripur®</t>
  </si>
  <si>
    <t>1 ML</t>
  </si>
  <si>
    <t>Supelco 37 Component FAME Mix</t>
  </si>
  <si>
    <t>N-a-Benzoyl-DL-arginine-4-nitroanilide hydrochloride</t>
  </si>
  <si>
    <t>≥98%</t>
  </si>
  <si>
    <t>Sulfatáza, 10,000units typ H1:Form helix pomatia</t>
  </si>
  <si>
    <t>10KU</t>
  </si>
  <si>
    <t>≥10,000units/g</t>
  </si>
  <si>
    <t>DEAE Sephadex A-25</t>
  </si>
  <si>
    <t xml:space="preserve">Sigma 7-9R, </t>
  </si>
  <si>
    <t>≥10,000 BAEE units/mg protein</t>
  </si>
  <si>
    <t>≥99%</t>
  </si>
  <si>
    <t xml:space="preserve">Bovine serum albumin </t>
  </si>
  <si>
    <t>4L</t>
  </si>
  <si>
    <t>pro  GC ECD, FID  ≥ 99.8%</t>
  </si>
  <si>
    <t>≥99,5%( GC)</t>
  </si>
  <si>
    <t>pro GC, ≥ 99.8%</t>
  </si>
  <si>
    <t>ACS reagent ≥ 96%</t>
  </si>
  <si>
    <t>pro HPLC, ≥ 99,9%</t>
  </si>
  <si>
    <t>pro HPLC ≥98%</t>
  </si>
  <si>
    <t>Assay IU/mg ≥ 6000</t>
  </si>
  <si>
    <t>Average mol wt 40,000</t>
  </si>
  <si>
    <t>Primary Standard and Buffer, ≥99.9%</t>
  </si>
  <si>
    <t>Elisa chemikálie, K25, tested according to Ph.Eur</t>
  </si>
  <si>
    <t>4 L</t>
  </si>
  <si>
    <t>2,5l</t>
  </si>
  <si>
    <t>p.a, ≥ 99,3%</t>
  </si>
  <si>
    <t>JEDNÁ SE O 100 REAKCÍ</t>
  </si>
  <si>
    <t>chemikálie pro ELISA testy rostlinných virů, heat shock fraction, lyophilized powder,pH7,  ≥98%, protease free, fatty acid free, globulin free</t>
  </si>
  <si>
    <r>
      <t>Buffer solution p</t>
    </r>
    <r>
      <rPr>
        <sz val="8"/>
        <rFont val="Arial"/>
        <family val="2"/>
        <charset val="238"/>
      </rPr>
      <t>H 10.01</t>
    </r>
    <r>
      <rPr>
        <sz val="8"/>
        <color theme="1"/>
        <rFont val="Arial"/>
        <family val="2"/>
        <charset val="238"/>
      </rPr>
      <t xml:space="preserve"> (25°C)</t>
    </r>
  </si>
  <si>
    <t>2,2,4-TRIMETHYLPENTANE = ISO-OCTANE</t>
  </si>
  <si>
    <t>Elisa chemikálie, BioUltra ≥99.5% (GC)</t>
  </si>
  <si>
    <t>pro HPLC; ≥ 99,9%</t>
  </si>
  <si>
    <t>≥ 99,8%</t>
  </si>
  <si>
    <t>pro LC-MS   ≥ 99.8%</t>
  </si>
  <si>
    <t>pro HPLC ≥ 99,8%</t>
  </si>
  <si>
    <t>pro LC-MS 99,8%</t>
  </si>
  <si>
    <t xml:space="preserve">Předpokládaný odběr v l/kg/balení za 2 roky CELKEM </t>
  </si>
  <si>
    <t>Náklady na dopravu, balné a další manipulační poplatky (Kč/objednávka), bez DPH při objednávce do 2000 Kč bez DPH (vč.) - očekáváno 25 zásilek za 2 roky</t>
  </si>
  <si>
    <t>Náklady na dopravu, balné a další manipulační poplatky (Kč/objednávka), bez DPH při objednávce nad 2000 Kč bez DPH - očekáváno 50 zásilek za 2 roky</t>
  </si>
  <si>
    <t>Cena celkem v Kč bez DPH</t>
  </si>
  <si>
    <t>Cena za balení v Kč bez DPH</t>
  </si>
  <si>
    <t>Cena v Kč za měrnou jednotku  l/kg/balení bez DPH</t>
  </si>
  <si>
    <t>CELKEM v Kč bez DPH</t>
  </si>
  <si>
    <t>Procentuální výše nabízené slevy z katalogových cen ostatních chemikálií nespecifikovaných výše</t>
  </si>
  <si>
    <t>Cenová nabídka celkem vč. vedl. nákladů v Kč vč. DPH</t>
  </si>
  <si>
    <t>Cenová nabídka celkem vč. vedl. nákladů  v Kč bez DPH</t>
  </si>
  <si>
    <t>Formic Acid for HPLC</t>
  </si>
  <si>
    <t>pro HPLC, ≥ 98%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</si>
</sst>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9"/>
      <name val="Times New Roman"/>
      <family val="1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Symbol"/>
      <family val="1"/>
      <charset val="2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27"/>
        <bgColor indexed="64"/>
      </patternFill>
    </fill>
    <fill>
      <patternFill patternType="mediumGray">
        <bgColor theme="0" tint="-0.249977111117893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Alignment="1"/>
    <xf numFmtId="0" fontId="4" fillId="0" borderId="0" xfId="0" applyFont="1"/>
    <xf numFmtId="0" fontId="4" fillId="0" borderId="0" xfId="0" applyFont="1" applyFill="1" applyAlignment="1"/>
    <xf numFmtId="0" fontId="5" fillId="0" borderId="0" xfId="0" applyFont="1" applyFill="1"/>
    <xf numFmtId="0" fontId="5" fillId="2" borderId="0" xfId="0" applyFont="1" applyFill="1"/>
    <xf numFmtId="0" fontId="4" fillId="2" borderId="0" xfId="0" applyFont="1" applyFill="1"/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vertical="center"/>
    </xf>
    <xf numFmtId="0" fontId="4" fillId="0" borderId="0" xfId="0" applyFont="1" applyFill="1" applyBorder="1"/>
    <xf numFmtId="0" fontId="5" fillId="8" borderId="6" xfId="0" applyFont="1" applyFill="1" applyBorder="1"/>
    <xf numFmtId="0" fontId="5" fillId="8" borderId="10" xfId="0" applyFont="1" applyFill="1" applyBorder="1"/>
    <xf numFmtId="0" fontId="0" fillId="8" borderId="7" xfId="0" applyFill="1" applyBorder="1"/>
    <xf numFmtId="2" fontId="5" fillId="4" borderId="11" xfId="0" applyNumberFormat="1" applyFont="1" applyFill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wrapText="1"/>
    </xf>
    <xf numFmtId="2" fontId="5" fillId="4" borderId="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wrapText="1"/>
    </xf>
    <xf numFmtId="2" fontId="5" fillId="4" borderId="0" xfId="0" applyNumberFormat="1" applyFont="1" applyFill="1" applyBorder="1" applyAlignment="1">
      <alignment horizontal="center" vertical="center" wrapText="1"/>
    </xf>
    <xf numFmtId="2" fontId="5" fillId="4" borderId="12" xfId="0" applyNumberFormat="1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0" borderId="0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wrapText="1"/>
    </xf>
    <xf numFmtId="0" fontId="0" fillId="0" borderId="0" xfId="0" applyAlignment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right" wrapText="1"/>
    </xf>
    <xf numFmtId="0" fontId="4" fillId="0" borderId="18" xfId="0" applyFont="1" applyBorder="1" applyAlignment="1">
      <alignment horizontal="right" wrapText="1"/>
    </xf>
    <xf numFmtId="2" fontId="5" fillId="4" borderId="19" xfId="0" applyNumberFormat="1" applyFont="1" applyFill="1" applyBorder="1" applyAlignment="1">
      <alignment horizontal="center" vertical="center" wrapText="1"/>
    </xf>
    <xf numFmtId="0" fontId="1" fillId="9" borderId="0" xfId="0" applyFont="1" applyFill="1"/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0" fillId="0" borderId="0" xfId="0" applyNumberFormat="1"/>
    <xf numFmtId="164" fontId="5" fillId="3" borderId="2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right" vertical="center"/>
    </xf>
    <xf numFmtId="164" fontId="4" fillId="4" borderId="14" xfId="0" applyNumberFormat="1" applyFont="1" applyFill="1" applyBorder="1" applyAlignment="1">
      <alignment wrapText="1"/>
    </xf>
    <xf numFmtId="164" fontId="4" fillId="4" borderId="13" xfId="0" applyNumberFormat="1" applyFont="1" applyFill="1" applyBorder="1" applyAlignment="1">
      <alignment wrapText="1"/>
    </xf>
    <xf numFmtId="0" fontId="5" fillId="0" borderId="2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vertical="center"/>
    </xf>
    <xf numFmtId="0" fontId="1" fillId="0" borderId="0" xfId="0" applyFont="1" applyFill="1"/>
    <xf numFmtId="165" fontId="4" fillId="0" borderId="0" xfId="0" applyNumberFormat="1" applyFont="1"/>
    <xf numFmtId="165" fontId="4" fillId="0" borderId="0" xfId="0" applyNumberFormat="1" applyFont="1" applyFill="1"/>
    <xf numFmtId="165" fontId="4" fillId="2" borderId="0" xfId="0" applyNumberFormat="1" applyFont="1" applyFill="1"/>
    <xf numFmtId="165" fontId="0" fillId="0" borderId="0" xfId="0" applyNumberFormat="1"/>
    <xf numFmtId="165" fontId="4" fillId="4" borderId="14" xfId="0" applyNumberFormat="1" applyFont="1" applyFill="1" applyBorder="1" applyAlignment="1">
      <alignment wrapText="1"/>
    </xf>
    <xf numFmtId="2" fontId="4" fillId="0" borderId="1" xfId="0" applyNumberFormat="1" applyFont="1" applyFill="1" applyBorder="1" applyAlignment="1">
      <alignment horizontal="left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right" wrapText="1"/>
    </xf>
    <xf numFmtId="4" fontId="4" fillId="6" borderId="26" xfId="0" applyNumberFormat="1" applyFont="1" applyFill="1" applyBorder="1" applyAlignment="1">
      <alignment wrapText="1"/>
    </xf>
    <xf numFmtId="2" fontId="5" fillId="7" borderId="19" xfId="0" applyNumberFormat="1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2" fontId="10" fillId="0" borderId="16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horizontal="left" vertical="center" wrapText="1"/>
    </xf>
    <xf numFmtId="164" fontId="11" fillId="0" borderId="17" xfId="0" applyNumberFormat="1" applyFont="1" applyFill="1" applyBorder="1" applyAlignment="1">
      <alignment horizontal="right" vertical="center"/>
    </xf>
    <xf numFmtId="164" fontId="11" fillId="0" borderId="18" xfId="0" applyNumberFormat="1" applyFont="1" applyFill="1" applyBorder="1" applyAlignment="1">
      <alignment horizontal="right" vertical="center"/>
    </xf>
    <xf numFmtId="2" fontId="10" fillId="0" borderId="24" xfId="0" applyNumberFormat="1" applyFont="1" applyFill="1" applyBorder="1" applyAlignment="1">
      <alignment vertical="center"/>
    </xf>
    <xf numFmtId="2" fontId="10" fillId="0" borderId="24" xfId="0" applyNumberFormat="1" applyFont="1" applyFill="1" applyBorder="1" applyAlignment="1">
      <alignment horizontal="left" vertical="center" wrapText="1"/>
    </xf>
    <xf numFmtId="164" fontId="11" fillId="0" borderId="25" xfId="0" applyNumberFormat="1" applyFont="1" applyFill="1" applyBorder="1" applyAlignment="1">
      <alignment horizontal="right" vertical="center"/>
    </xf>
    <xf numFmtId="0" fontId="0" fillId="2" borderId="15" xfId="0" applyNumberFormat="1" applyFill="1" applyBorder="1" applyAlignment="1" applyProtection="1">
      <protection locked="0"/>
    </xf>
    <xf numFmtId="164" fontId="4" fillId="2" borderId="16" xfId="0" applyNumberFormat="1" applyFon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8" xfId="0" applyNumberFormat="1" applyFill="1" applyBorder="1" applyAlignment="1" applyProtection="1">
      <protection locked="0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3" xfId="0" applyNumberFormat="1" applyFill="1" applyBorder="1" applyAlignment="1" applyProtection="1">
      <protection locked="0"/>
    </xf>
    <xf numFmtId="164" fontId="4" fillId="2" borderId="24" xfId="0" applyNumberFormat="1" applyFont="1" applyFill="1" applyBorder="1" applyAlignment="1" applyProtection="1">
      <alignment vertical="center"/>
      <protection locked="0"/>
    </xf>
    <xf numFmtId="2" fontId="0" fillId="2" borderId="24" xfId="0" applyNumberFormat="1" applyFill="1" applyBorder="1" applyAlignment="1" applyProtection="1">
      <protection locked="0"/>
    </xf>
    <xf numFmtId="2" fontId="4" fillId="2" borderId="28" xfId="0" applyNumberFormat="1" applyFont="1" applyFill="1" applyBorder="1" applyAlignment="1" applyProtection="1">
      <alignment horizontal="center" vertical="center"/>
      <protection locked="0"/>
    </xf>
    <xf numFmtId="2" fontId="4" fillId="2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protection locked="0"/>
    </xf>
    <xf numFmtId="2" fontId="4" fillId="2" borderId="2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0" fillId="0" borderId="33" xfId="0" applyNumberFormat="1" applyFont="1" applyFill="1" applyBorder="1" applyAlignment="1">
      <alignment horizontal="left" vertical="center"/>
    </xf>
    <xf numFmtId="2" fontId="10" fillId="0" borderId="7" xfId="0" applyNumberFormat="1" applyFont="1" applyFill="1" applyBorder="1" applyAlignment="1">
      <alignment horizontal="left" vertical="center"/>
    </xf>
    <xf numFmtId="2" fontId="10" fillId="0" borderId="34" xfId="0" applyNumberFormat="1" applyFont="1" applyFill="1" applyBorder="1" applyAlignment="1">
      <alignment horizontal="left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left" wrapText="1"/>
    </xf>
    <xf numFmtId="0" fontId="5" fillId="8" borderId="10" xfId="0" applyFont="1" applyFill="1" applyBorder="1" applyAlignment="1">
      <alignment horizontal="left" wrapText="1"/>
    </xf>
    <xf numFmtId="0" fontId="5" fillId="8" borderId="7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/>
    </xf>
    <xf numFmtId="0" fontId="5" fillId="8" borderId="6" xfId="0" applyFont="1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left" vertical="center" wrapText="1"/>
    </xf>
    <xf numFmtId="0" fontId="5" fillId="8" borderId="7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Medium9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3"/>
  <sheetViews>
    <sheetView tabSelected="1" workbookViewId="0">
      <pane ySplit="7" topLeftCell="A8" activePane="bottomLeft" state="frozen"/>
      <selection pane="bottomLeft" activeCell="P15" sqref="P15"/>
    </sheetView>
  </sheetViews>
  <sheetFormatPr defaultRowHeight="15" x14ac:dyDescent="0.25"/>
  <cols>
    <col min="1" max="1" width="7" customWidth="1"/>
    <col min="2" max="2" width="38" bestFit="1" customWidth="1"/>
    <col min="3" max="3" width="13.7109375" customWidth="1"/>
    <col min="4" max="4" width="30.140625" style="28" customWidth="1"/>
    <col min="5" max="5" width="12.28515625" style="42" customWidth="1"/>
    <col min="6" max="6" width="15.85546875" style="42" hidden="1" customWidth="1"/>
    <col min="7" max="7" width="1.28515625" customWidth="1"/>
    <col min="8" max="8" width="20.7109375" customWidth="1"/>
    <col min="9" max="9" width="10.5703125" style="53" customWidth="1"/>
    <col min="10" max="10" width="10.28515625" customWidth="1"/>
    <col min="11" max="11" width="13.28515625" customWidth="1"/>
    <col min="12" max="12" width="1.28515625" customWidth="1"/>
    <col min="13" max="13" width="12.85546875" bestFit="1" customWidth="1"/>
    <col min="14" max="14" width="36.140625" customWidth="1"/>
  </cols>
  <sheetData>
    <row r="1" spans="1:14" ht="15.75" x14ac:dyDescent="0.25">
      <c r="A1" s="2" t="s">
        <v>21</v>
      </c>
      <c r="B1" s="3"/>
      <c r="C1" s="4"/>
      <c r="D1" s="25"/>
      <c r="E1" s="39"/>
      <c r="F1" s="39"/>
      <c r="G1" s="5"/>
      <c r="H1" s="5"/>
      <c r="I1" s="50"/>
      <c r="J1" s="3"/>
      <c r="K1" s="5"/>
      <c r="L1" s="5"/>
      <c r="M1" s="5"/>
      <c r="N1" s="5"/>
    </row>
    <row r="2" spans="1:14" ht="15.75" x14ac:dyDescent="0.25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</row>
    <row r="3" spans="1:14" ht="15.75" x14ac:dyDescent="0.25">
      <c r="A3" s="2"/>
      <c r="B3" s="3"/>
      <c r="C3" s="6"/>
      <c r="D3" s="26"/>
      <c r="E3" s="40"/>
      <c r="F3" s="40"/>
      <c r="G3" s="3"/>
      <c r="H3" s="3"/>
      <c r="I3" s="51"/>
      <c r="J3" s="3"/>
      <c r="K3" s="3"/>
      <c r="L3" s="7"/>
      <c r="M3" s="3"/>
      <c r="N3" s="3"/>
    </row>
    <row r="4" spans="1:14" x14ac:dyDescent="0.25">
      <c r="A4" s="8" t="s">
        <v>22</v>
      </c>
      <c r="B4" s="9"/>
      <c r="C4" s="9"/>
      <c r="D4" s="27"/>
      <c r="E4" s="41"/>
      <c r="F4" s="41"/>
      <c r="G4" s="9"/>
      <c r="H4" s="9"/>
      <c r="I4" s="52"/>
      <c r="J4" s="9"/>
      <c r="K4" s="9"/>
      <c r="L4" s="8"/>
      <c r="M4" s="9"/>
      <c r="N4" s="9"/>
    </row>
    <row r="5" spans="1:14" x14ac:dyDescent="0.25">
      <c r="A5" s="8" t="s">
        <v>82</v>
      </c>
      <c r="B5" s="9"/>
      <c r="C5" s="9"/>
      <c r="D5" s="27"/>
      <c r="E5" s="41"/>
      <c r="F5" s="41"/>
      <c r="G5" s="9"/>
      <c r="H5" s="9"/>
      <c r="I5" s="52"/>
      <c r="J5" s="9"/>
      <c r="K5" s="9"/>
      <c r="L5" s="8"/>
      <c r="M5" s="9"/>
      <c r="N5" s="9"/>
    </row>
    <row r="6" spans="1:14" ht="15.75" thickBot="1" x14ac:dyDescent="0.3">
      <c r="A6" s="10"/>
    </row>
    <row r="7" spans="1:14" ht="74.25" customHeight="1" thickBot="1" x14ac:dyDescent="0.3">
      <c r="A7" s="61" t="s">
        <v>23</v>
      </c>
      <c r="B7" s="62" t="s">
        <v>27</v>
      </c>
      <c r="C7" s="62" t="s">
        <v>30</v>
      </c>
      <c r="D7" s="62" t="s">
        <v>28</v>
      </c>
      <c r="E7" s="63" t="s">
        <v>174</v>
      </c>
      <c r="F7" s="43" t="s">
        <v>85</v>
      </c>
      <c r="G7" s="37"/>
      <c r="H7" s="47" t="s">
        <v>24</v>
      </c>
      <c r="I7" s="56" t="s">
        <v>25</v>
      </c>
      <c r="J7" s="11" t="s">
        <v>178</v>
      </c>
      <c r="K7" s="32" t="s">
        <v>179</v>
      </c>
      <c r="L7" s="18"/>
      <c r="M7" s="12" t="s">
        <v>177</v>
      </c>
      <c r="N7" s="59" t="s">
        <v>26</v>
      </c>
    </row>
    <row r="8" spans="1:14" s="13" customFormat="1" ht="15" customHeight="1" x14ac:dyDescent="0.25">
      <c r="A8" s="89">
        <v>1</v>
      </c>
      <c r="B8" s="86" t="s">
        <v>76</v>
      </c>
      <c r="C8" s="64" t="s">
        <v>150</v>
      </c>
      <c r="D8" s="65" t="s">
        <v>67</v>
      </c>
      <c r="E8" s="66">
        <v>40</v>
      </c>
      <c r="F8" s="44" t="s">
        <v>121</v>
      </c>
      <c r="G8" s="22"/>
      <c r="H8" s="71"/>
      <c r="I8" s="72"/>
      <c r="J8" s="73"/>
      <c r="K8" s="35">
        <f>IF( I8 &lt;&gt;0,J8/I8,0)</f>
        <v>0</v>
      </c>
      <c r="L8" s="23"/>
      <c r="M8" s="58">
        <f>E8*K8</f>
        <v>0</v>
      </c>
      <c r="N8" s="80"/>
    </row>
    <row r="9" spans="1:14" ht="15" customHeight="1" x14ac:dyDescent="0.25">
      <c r="A9" s="89">
        <v>2</v>
      </c>
      <c r="B9" s="87" t="s">
        <v>51</v>
      </c>
      <c r="C9" s="33" t="s">
        <v>32</v>
      </c>
      <c r="D9" s="55" t="s">
        <v>173</v>
      </c>
      <c r="E9" s="67">
        <v>0.75</v>
      </c>
      <c r="F9" s="44" t="s">
        <v>115</v>
      </c>
      <c r="G9" s="22"/>
      <c r="H9" s="74"/>
      <c r="I9" s="75"/>
      <c r="J9" s="76"/>
      <c r="K9" s="36">
        <f>IF( I9 &lt;&gt;0,J9/I9,0)</f>
        <v>0</v>
      </c>
      <c r="L9" s="23"/>
      <c r="M9" s="58">
        <f t="shared" ref="M9:M65" si="0">E9*K9</f>
        <v>0</v>
      </c>
      <c r="N9" s="81"/>
    </row>
    <row r="10" spans="1:14" s="1" customFormat="1" ht="15" customHeight="1" x14ac:dyDescent="0.25">
      <c r="A10" s="89">
        <v>3</v>
      </c>
      <c r="B10" s="87" t="s">
        <v>63</v>
      </c>
      <c r="C10" s="33" t="s">
        <v>31</v>
      </c>
      <c r="D10" s="34" t="s">
        <v>64</v>
      </c>
      <c r="E10" s="67">
        <v>120</v>
      </c>
      <c r="F10" s="44" t="s">
        <v>94</v>
      </c>
      <c r="G10" s="22"/>
      <c r="H10" s="74"/>
      <c r="I10" s="75"/>
      <c r="J10" s="76"/>
      <c r="K10" s="36">
        <f t="shared" ref="K10:K65" si="1">IF( I10 &lt;&gt;0,J10/I10,0)</f>
        <v>0</v>
      </c>
      <c r="L10" s="23"/>
      <c r="M10" s="58">
        <f t="shared" si="0"/>
        <v>0</v>
      </c>
      <c r="N10" s="81"/>
    </row>
    <row r="11" spans="1:14" ht="15" customHeight="1" x14ac:dyDescent="0.25">
      <c r="A11" s="89">
        <v>4</v>
      </c>
      <c r="B11" s="87" t="s">
        <v>5</v>
      </c>
      <c r="C11" s="33" t="s">
        <v>31</v>
      </c>
      <c r="D11" s="34" t="s">
        <v>44</v>
      </c>
      <c r="E11" s="67">
        <v>10</v>
      </c>
      <c r="F11" s="44">
        <v>10</v>
      </c>
      <c r="G11" s="22"/>
      <c r="H11" s="74"/>
      <c r="I11" s="75"/>
      <c r="J11" s="76"/>
      <c r="K11" s="36">
        <f t="shared" si="1"/>
        <v>0</v>
      </c>
      <c r="L11" s="23"/>
      <c r="M11" s="58">
        <f t="shared" si="0"/>
        <v>0</v>
      </c>
      <c r="N11" s="81"/>
    </row>
    <row r="12" spans="1:14" ht="15" customHeight="1" x14ac:dyDescent="0.25">
      <c r="A12" s="89">
        <v>5</v>
      </c>
      <c r="B12" s="87" t="s">
        <v>9</v>
      </c>
      <c r="C12" s="33" t="s">
        <v>31</v>
      </c>
      <c r="D12" s="34" t="s">
        <v>45</v>
      </c>
      <c r="E12" s="67">
        <v>130</v>
      </c>
      <c r="F12" s="44" t="s">
        <v>116</v>
      </c>
      <c r="G12" s="22"/>
      <c r="H12" s="74"/>
      <c r="I12" s="75"/>
      <c r="J12" s="76"/>
      <c r="K12" s="36">
        <f t="shared" si="1"/>
        <v>0</v>
      </c>
      <c r="L12" s="23"/>
      <c r="M12" s="58">
        <f t="shared" si="0"/>
        <v>0</v>
      </c>
      <c r="N12" s="81"/>
    </row>
    <row r="13" spans="1:14" s="31" customFormat="1" ht="15" customHeight="1" x14ac:dyDescent="0.25">
      <c r="A13" s="89">
        <v>6</v>
      </c>
      <c r="B13" s="87" t="s">
        <v>55</v>
      </c>
      <c r="C13" s="33" t="s">
        <v>31</v>
      </c>
      <c r="D13" s="34" t="s">
        <v>18</v>
      </c>
      <c r="E13" s="67">
        <v>420</v>
      </c>
      <c r="F13" s="44" t="s">
        <v>117</v>
      </c>
      <c r="G13" s="22"/>
      <c r="H13" s="74"/>
      <c r="I13" s="75"/>
      <c r="J13" s="76"/>
      <c r="K13" s="36">
        <f t="shared" si="1"/>
        <v>0</v>
      </c>
      <c r="L13" s="23"/>
      <c r="M13" s="58">
        <f t="shared" si="0"/>
        <v>0</v>
      </c>
      <c r="N13" s="81"/>
    </row>
    <row r="14" spans="1:14" ht="22.5" x14ac:dyDescent="0.25">
      <c r="A14" s="89">
        <v>7</v>
      </c>
      <c r="B14" s="87" t="s">
        <v>96</v>
      </c>
      <c r="C14" s="33" t="s">
        <v>35</v>
      </c>
      <c r="D14" s="34" t="s">
        <v>97</v>
      </c>
      <c r="E14" s="67">
        <v>2</v>
      </c>
      <c r="F14" s="44"/>
      <c r="G14" s="22"/>
      <c r="H14" s="74"/>
      <c r="I14" s="75"/>
      <c r="J14" s="76"/>
      <c r="K14" s="36">
        <f t="shared" si="1"/>
        <v>0</v>
      </c>
      <c r="L14" s="23"/>
      <c r="M14" s="58">
        <f t="shared" si="0"/>
        <v>0</v>
      </c>
      <c r="N14" s="81"/>
    </row>
    <row r="15" spans="1:14" ht="15" customHeight="1" x14ac:dyDescent="0.25">
      <c r="A15" s="89">
        <v>8</v>
      </c>
      <c r="B15" s="87" t="s">
        <v>98</v>
      </c>
      <c r="C15" s="33" t="s">
        <v>81</v>
      </c>
      <c r="D15" s="34" t="s">
        <v>99</v>
      </c>
      <c r="E15" s="67">
        <v>0.4</v>
      </c>
      <c r="F15" s="44"/>
      <c r="G15" s="22"/>
      <c r="H15" s="74"/>
      <c r="I15" s="75"/>
      <c r="J15" s="76"/>
      <c r="K15" s="36">
        <f t="shared" si="1"/>
        <v>0</v>
      </c>
      <c r="L15" s="23"/>
      <c r="M15" s="58">
        <f t="shared" si="0"/>
        <v>0</v>
      </c>
      <c r="N15" s="81"/>
    </row>
    <row r="16" spans="1:14" ht="15" customHeight="1" x14ac:dyDescent="0.25">
      <c r="A16" s="89">
        <v>9</v>
      </c>
      <c r="B16" s="87" t="s">
        <v>128</v>
      </c>
      <c r="C16" s="33" t="s">
        <v>129</v>
      </c>
      <c r="D16" s="34" t="s">
        <v>127</v>
      </c>
      <c r="E16" s="67">
        <v>0.1</v>
      </c>
      <c r="F16" s="44">
        <v>0.1</v>
      </c>
      <c r="G16" s="22"/>
      <c r="H16" s="74"/>
      <c r="I16" s="75"/>
      <c r="J16" s="76"/>
      <c r="K16" s="36">
        <f t="shared" si="1"/>
        <v>0</v>
      </c>
      <c r="L16" s="23"/>
      <c r="M16" s="58">
        <f t="shared" si="0"/>
        <v>0</v>
      </c>
      <c r="N16" s="81"/>
    </row>
    <row r="17" spans="1:14" ht="15" customHeight="1" x14ac:dyDescent="0.25">
      <c r="A17" s="89">
        <v>10</v>
      </c>
      <c r="B17" s="87" t="s">
        <v>113</v>
      </c>
      <c r="C17" s="33" t="s">
        <v>91</v>
      </c>
      <c r="D17" s="34" t="s">
        <v>112</v>
      </c>
      <c r="E17" s="67">
        <v>0.2</v>
      </c>
      <c r="F17" s="44">
        <v>0.2</v>
      </c>
      <c r="G17" s="22"/>
      <c r="H17" s="74"/>
      <c r="I17" s="75"/>
      <c r="J17" s="76"/>
      <c r="K17" s="36">
        <f t="shared" si="1"/>
        <v>0</v>
      </c>
      <c r="L17" s="23"/>
      <c r="M17" s="58">
        <f t="shared" si="0"/>
        <v>0</v>
      </c>
      <c r="N17" s="81"/>
    </row>
    <row r="18" spans="1:14" ht="15" customHeight="1" x14ac:dyDescent="0.25">
      <c r="A18" s="89">
        <v>11</v>
      </c>
      <c r="B18" s="87" t="s">
        <v>77</v>
      </c>
      <c r="C18" s="33" t="s">
        <v>78</v>
      </c>
      <c r="D18" s="34" t="s">
        <v>79</v>
      </c>
      <c r="E18" s="67">
        <v>0.1</v>
      </c>
      <c r="F18" s="44">
        <v>0.1</v>
      </c>
      <c r="G18" s="22"/>
      <c r="H18" s="74"/>
      <c r="I18" s="75"/>
      <c r="J18" s="76"/>
      <c r="K18" s="36">
        <f t="shared" si="1"/>
        <v>0</v>
      </c>
      <c r="L18" s="23"/>
      <c r="M18" s="58">
        <f t="shared" si="0"/>
        <v>0</v>
      </c>
      <c r="N18" s="81"/>
    </row>
    <row r="19" spans="1:14" ht="44.25" customHeight="1" x14ac:dyDescent="0.25">
      <c r="A19" s="89">
        <v>12</v>
      </c>
      <c r="B19" s="87" t="s">
        <v>149</v>
      </c>
      <c r="C19" s="33" t="s">
        <v>91</v>
      </c>
      <c r="D19" s="55" t="s">
        <v>165</v>
      </c>
      <c r="E19" s="67">
        <v>0.1</v>
      </c>
      <c r="F19" s="44" t="s">
        <v>90</v>
      </c>
      <c r="G19" s="22"/>
      <c r="H19" s="74"/>
      <c r="I19" s="75"/>
      <c r="J19" s="76"/>
      <c r="K19" s="36">
        <f t="shared" si="1"/>
        <v>0</v>
      </c>
      <c r="L19" s="23"/>
      <c r="M19" s="58">
        <f t="shared" si="0"/>
        <v>0</v>
      </c>
      <c r="N19" s="81"/>
    </row>
    <row r="20" spans="1:14" ht="15" customHeight="1" x14ac:dyDescent="0.25">
      <c r="A20" s="89">
        <v>13</v>
      </c>
      <c r="B20" s="87" t="s">
        <v>11</v>
      </c>
      <c r="C20" s="33" t="s">
        <v>33</v>
      </c>
      <c r="D20" s="34"/>
      <c r="E20" s="67">
        <v>6</v>
      </c>
      <c r="F20" s="44">
        <v>6</v>
      </c>
      <c r="G20" s="22"/>
      <c r="H20" s="74"/>
      <c r="I20" s="75"/>
      <c r="J20" s="76"/>
      <c r="K20" s="36">
        <f t="shared" si="1"/>
        <v>0</v>
      </c>
      <c r="L20" s="23"/>
      <c r="M20" s="58">
        <f t="shared" si="0"/>
        <v>0</v>
      </c>
      <c r="N20" s="81"/>
    </row>
    <row r="21" spans="1:14" ht="15" customHeight="1" x14ac:dyDescent="0.25">
      <c r="A21" s="89">
        <v>14</v>
      </c>
      <c r="B21" s="87" t="s">
        <v>11</v>
      </c>
      <c r="C21" s="33" t="s">
        <v>150</v>
      </c>
      <c r="D21" s="34"/>
      <c r="E21" s="67">
        <v>32</v>
      </c>
      <c r="F21" s="44" t="s">
        <v>114</v>
      </c>
      <c r="G21" s="22"/>
      <c r="H21" s="74"/>
      <c r="I21" s="75"/>
      <c r="J21" s="76"/>
      <c r="K21" s="36">
        <f t="shared" si="1"/>
        <v>0</v>
      </c>
      <c r="L21" s="23"/>
      <c r="M21" s="58">
        <f t="shared" si="0"/>
        <v>0</v>
      </c>
      <c r="N21" s="81"/>
    </row>
    <row r="22" spans="1:14" ht="15" customHeight="1" x14ac:dyDescent="0.25">
      <c r="A22" s="89">
        <v>15</v>
      </c>
      <c r="B22" s="87" t="s">
        <v>12</v>
      </c>
      <c r="C22" s="33" t="s">
        <v>33</v>
      </c>
      <c r="D22" s="34"/>
      <c r="E22" s="67">
        <v>10.5</v>
      </c>
      <c r="F22" s="44" t="s">
        <v>134</v>
      </c>
      <c r="G22" s="22"/>
      <c r="H22" s="74"/>
      <c r="I22" s="75"/>
      <c r="J22" s="76"/>
      <c r="K22" s="36">
        <f t="shared" si="1"/>
        <v>0</v>
      </c>
      <c r="L22" s="23"/>
      <c r="M22" s="58">
        <f t="shared" si="0"/>
        <v>0</v>
      </c>
      <c r="N22" s="81"/>
    </row>
    <row r="23" spans="1:14" s="1" customFormat="1" ht="15" customHeight="1" x14ac:dyDescent="0.25">
      <c r="A23" s="89">
        <v>16</v>
      </c>
      <c r="B23" s="87" t="s">
        <v>166</v>
      </c>
      <c r="C23" s="33" t="s">
        <v>150</v>
      </c>
      <c r="D23" s="34"/>
      <c r="E23" s="67">
        <v>32</v>
      </c>
      <c r="F23" s="44" t="s">
        <v>114</v>
      </c>
      <c r="G23" s="22"/>
      <c r="H23" s="74"/>
      <c r="I23" s="75"/>
      <c r="J23" s="76"/>
      <c r="K23" s="36">
        <f t="shared" si="1"/>
        <v>0</v>
      </c>
      <c r="L23" s="23"/>
      <c r="M23" s="58">
        <f t="shared" si="0"/>
        <v>0</v>
      </c>
      <c r="N23" s="81"/>
    </row>
    <row r="24" spans="1:14" s="1" customFormat="1" ht="15" customHeight="1" x14ac:dyDescent="0.25">
      <c r="A24" s="89">
        <v>17</v>
      </c>
      <c r="B24" s="87" t="s">
        <v>10</v>
      </c>
      <c r="C24" s="33" t="s">
        <v>33</v>
      </c>
      <c r="D24" s="34"/>
      <c r="E24" s="67">
        <v>6</v>
      </c>
      <c r="F24" s="44">
        <v>6</v>
      </c>
      <c r="G24" s="22"/>
      <c r="H24" s="74"/>
      <c r="I24" s="75"/>
      <c r="J24" s="76"/>
      <c r="K24" s="36">
        <f t="shared" si="1"/>
        <v>0</v>
      </c>
      <c r="L24" s="23"/>
      <c r="M24" s="58">
        <f t="shared" si="0"/>
        <v>0</v>
      </c>
      <c r="N24" s="81"/>
    </row>
    <row r="25" spans="1:14" s="1" customFormat="1" ht="15" customHeight="1" x14ac:dyDescent="0.25">
      <c r="A25" s="89">
        <v>18</v>
      </c>
      <c r="B25" s="87" t="s">
        <v>68</v>
      </c>
      <c r="C25" s="33" t="s">
        <v>31</v>
      </c>
      <c r="D25" s="34" t="s">
        <v>65</v>
      </c>
      <c r="E25" s="67">
        <v>2.5</v>
      </c>
      <c r="F25" s="44">
        <v>2.5</v>
      </c>
      <c r="G25" s="22"/>
      <c r="H25" s="74"/>
      <c r="I25" s="75"/>
      <c r="J25" s="76"/>
      <c r="K25" s="36">
        <f t="shared" si="1"/>
        <v>0</v>
      </c>
      <c r="L25" s="23"/>
      <c r="M25" s="58">
        <f t="shared" si="0"/>
        <v>0</v>
      </c>
      <c r="N25" s="81"/>
    </row>
    <row r="26" spans="1:14" s="13" customFormat="1" ht="15" customHeight="1" x14ac:dyDescent="0.25">
      <c r="A26" s="89">
        <v>19</v>
      </c>
      <c r="B26" s="87" t="s">
        <v>13</v>
      </c>
      <c r="C26" s="33" t="s">
        <v>31</v>
      </c>
      <c r="D26" s="55" t="s">
        <v>169</v>
      </c>
      <c r="E26" s="67">
        <v>190</v>
      </c>
      <c r="F26" s="44" t="s">
        <v>108</v>
      </c>
      <c r="G26" s="22"/>
      <c r="H26" s="74"/>
      <c r="I26" s="75"/>
      <c r="J26" s="76"/>
      <c r="K26" s="36">
        <f t="shared" si="1"/>
        <v>0</v>
      </c>
      <c r="L26" s="23"/>
      <c r="M26" s="58">
        <f t="shared" si="0"/>
        <v>0</v>
      </c>
      <c r="N26" s="81"/>
    </row>
    <row r="27" spans="1:14" s="13" customFormat="1" ht="15" customHeight="1" x14ac:dyDescent="0.25">
      <c r="A27" s="89">
        <v>20</v>
      </c>
      <c r="B27" s="87" t="s">
        <v>145</v>
      </c>
      <c r="C27" s="33" t="s">
        <v>81</v>
      </c>
      <c r="D27" s="34"/>
      <c r="E27" s="67">
        <v>0.1</v>
      </c>
      <c r="F27" s="44"/>
      <c r="G27" s="22"/>
      <c r="H27" s="74"/>
      <c r="I27" s="75"/>
      <c r="J27" s="76"/>
      <c r="K27" s="36">
        <f t="shared" si="1"/>
        <v>0</v>
      </c>
      <c r="L27" s="23"/>
      <c r="M27" s="58">
        <f t="shared" si="0"/>
        <v>0</v>
      </c>
      <c r="N27" s="81"/>
    </row>
    <row r="28" spans="1:14" s="1" customFormat="1" ht="15" customHeight="1" x14ac:dyDescent="0.25">
      <c r="A28" s="89">
        <v>21</v>
      </c>
      <c r="B28" s="87" t="s">
        <v>87</v>
      </c>
      <c r="C28" s="33" t="s">
        <v>88</v>
      </c>
      <c r="D28" s="55" t="s">
        <v>168</v>
      </c>
      <c r="E28" s="67">
        <v>1</v>
      </c>
      <c r="F28" s="44" t="s">
        <v>89</v>
      </c>
      <c r="G28" s="22"/>
      <c r="H28" s="74"/>
      <c r="I28" s="75"/>
      <c r="J28" s="76"/>
      <c r="K28" s="36">
        <f t="shared" si="1"/>
        <v>0</v>
      </c>
      <c r="L28" s="23"/>
      <c r="M28" s="58">
        <f t="shared" si="0"/>
        <v>0</v>
      </c>
      <c r="N28" s="81"/>
    </row>
    <row r="29" spans="1:14" s="1" customFormat="1" ht="15" customHeight="1" x14ac:dyDescent="0.25">
      <c r="A29" s="89">
        <v>22</v>
      </c>
      <c r="B29" s="87" t="s">
        <v>42</v>
      </c>
      <c r="C29" s="33" t="s">
        <v>31</v>
      </c>
      <c r="D29" s="34" t="s">
        <v>43</v>
      </c>
      <c r="E29" s="67">
        <v>10</v>
      </c>
      <c r="F29" s="44">
        <v>10</v>
      </c>
      <c r="G29" s="22"/>
      <c r="H29" s="74"/>
      <c r="I29" s="75"/>
      <c r="J29" s="76"/>
      <c r="K29" s="36">
        <f t="shared" si="1"/>
        <v>0</v>
      </c>
      <c r="L29" s="23"/>
      <c r="M29" s="58">
        <f t="shared" si="0"/>
        <v>0</v>
      </c>
      <c r="N29" s="81"/>
    </row>
    <row r="30" spans="1:14" s="1" customFormat="1" ht="15" customHeight="1" x14ac:dyDescent="0.25">
      <c r="A30" s="89">
        <v>23</v>
      </c>
      <c r="B30" s="87" t="s">
        <v>42</v>
      </c>
      <c r="C30" s="33" t="s">
        <v>31</v>
      </c>
      <c r="D30" s="34" t="s">
        <v>65</v>
      </c>
      <c r="E30" s="67">
        <v>40</v>
      </c>
      <c r="F30" s="44">
        <v>40</v>
      </c>
      <c r="G30" s="22"/>
      <c r="H30" s="74"/>
      <c r="I30" s="75"/>
      <c r="J30" s="76"/>
      <c r="K30" s="36">
        <f t="shared" si="1"/>
        <v>0</v>
      </c>
      <c r="L30" s="23"/>
      <c r="M30" s="58">
        <f t="shared" si="0"/>
        <v>0</v>
      </c>
      <c r="N30" s="81"/>
    </row>
    <row r="31" spans="1:14" s="1" customFormat="1" ht="15" customHeight="1" x14ac:dyDescent="0.25">
      <c r="A31" s="89">
        <v>24</v>
      </c>
      <c r="B31" s="87" t="s">
        <v>42</v>
      </c>
      <c r="C31" s="33" t="s">
        <v>31</v>
      </c>
      <c r="D31" s="34" t="s">
        <v>155</v>
      </c>
      <c r="E31" s="67">
        <v>15</v>
      </c>
      <c r="F31" s="44">
        <v>15</v>
      </c>
      <c r="G31" s="22"/>
      <c r="H31" s="74"/>
      <c r="I31" s="75"/>
      <c r="J31" s="76"/>
      <c r="K31" s="36">
        <f t="shared" si="1"/>
        <v>0</v>
      </c>
      <c r="L31" s="23"/>
      <c r="M31" s="58">
        <f t="shared" si="0"/>
        <v>0</v>
      </c>
      <c r="N31" s="81"/>
    </row>
    <row r="32" spans="1:14" s="13" customFormat="1" ht="15" customHeight="1" x14ac:dyDescent="0.25">
      <c r="A32" s="89">
        <v>25</v>
      </c>
      <c r="B32" s="87" t="s">
        <v>4</v>
      </c>
      <c r="C32" s="33" t="s">
        <v>53</v>
      </c>
      <c r="D32" s="55" t="s">
        <v>170</v>
      </c>
      <c r="E32" s="67">
        <v>20</v>
      </c>
      <c r="F32" s="44">
        <v>20</v>
      </c>
      <c r="G32" s="22"/>
      <c r="H32" s="74"/>
      <c r="I32" s="75"/>
      <c r="J32" s="76"/>
      <c r="K32" s="36">
        <f t="shared" si="1"/>
        <v>0</v>
      </c>
      <c r="L32" s="23"/>
      <c r="M32" s="58">
        <f t="shared" si="0"/>
        <v>0</v>
      </c>
      <c r="N32" s="81"/>
    </row>
    <row r="33" spans="1:40" s="1" customFormat="1" ht="15" customHeight="1" x14ac:dyDescent="0.25">
      <c r="A33" s="89">
        <v>26</v>
      </c>
      <c r="B33" s="87" t="s">
        <v>106</v>
      </c>
      <c r="C33" s="33" t="s">
        <v>107</v>
      </c>
      <c r="D33" s="34" t="s">
        <v>48</v>
      </c>
      <c r="E33" s="67">
        <v>5</v>
      </c>
      <c r="F33" s="44"/>
      <c r="G33" s="22"/>
      <c r="H33" s="74"/>
      <c r="I33" s="75"/>
      <c r="J33" s="76"/>
      <c r="K33" s="36">
        <f t="shared" si="1"/>
        <v>0</v>
      </c>
      <c r="L33" s="23"/>
      <c r="M33" s="58">
        <f t="shared" si="0"/>
        <v>0</v>
      </c>
      <c r="N33" s="81"/>
    </row>
    <row r="34" spans="1:40" s="1" customFormat="1" ht="15" customHeight="1" x14ac:dyDescent="0.25">
      <c r="A34" s="89">
        <v>27</v>
      </c>
      <c r="B34" s="87" t="s">
        <v>1</v>
      </c>
      <c r="C34" s="33" t="s">
        <v>34</v>
      </c>
      <c r="D34" s="34" t="s">
        <v>15</v>
      </c>
      <c r="E34" s="67">
        <v>5</v>
      </c>
      <c r="F34" s="44">
        <v>5</v>
      </c>
      <c r="G34" s="22"/>
      <c r="H34" s="74"/>
      <c r="I34" s="75"/>
      <c r="J34" s="76"/>
      <c r="K34" s="36">
        <f t="shared" si="1"/>
        <v>0</v>
      </c>
      <c r="L34" s="23"/>
      <c r="M34" s="58">
        <f t="shared" si="0"/>
        <v>0</v>
      </c>
      <c r="N34" s="81"/>
    </row>
    <row r="35" spans="1:40" s="1" customFormat="1" ht="15" customHeight="1" x14ac:dyDescent="0.25">
      <c r="A35" s="89">
        <v>28</v>
      </c>
      <c r="B35" s="87" t="s">
        <v>130</v>
      </c>
      <c r="C35" s="33" t="s">
        <v>38</v>
      </c>
      <c r="D35" s="34" t="s">
        <v>131</v>
      </c>
      <c r="E35" s="67">
        <v>0.05</v>
      </c>
      <c r="F35" s="44">
        <v>0.05</v>
      </c>
      <c r="G35" s="22"/>
      <c r="H35" s="74"/>
      <c r="I35" s="75"/>
      <c r="J35" s="76"/>
      <c r="K35" s="36">
        <f t="shared" si="1"/>
        <v>0</v>
      </c>
      <c r="L35" s="23"/>
      <c r="M35" s="58">
        <f t="shared" si="0"/>
        <v>0</v>
      </c>
      <c r="N35" s="81"/>
    </row>
    <row r="36" spans="1:40" s="1" customFormat="1" ht="15" customHeight="1" x14ac:dyDescent="0.25">
      <c r="A36" s="89">
        <v>29</v>
      </c>
      <c r="B36" s="87" t="s">
        <v>52</v>
      </c>
      <c r="C36" s="33" t="s">
        <v>53</v>
      </c>
      <c r="D36" s="34" t="s">
        <v>54</v>
      </c>
      <c r="E36" s="67">
        <v>20</v>
      </c>
      <c r="F36" s="44" t="s">
        <v>109</v>
      </c>
      <c r="G36" s="22"/>
      <c r="H36" s="74"/>
      <c r="I36" s="75"/>
      <c r="J36" s="76"/>
      <c r="K36" s="36">
        <f t="shared" si="1"/>
        <v>0</v>
      </c>
      <c r="L36" s="23"/>
      <c r="M36" s="58">
        <f t="shared" si="0"/>
        <v>0</v>
      </c>
      <c r="N36" s="81"/>
    </row>
    <row r="37" spans="1:40" s="1" customFormat="1" ht="15" customHeight="1" x14ac:dyDescent="0.25">
      <c r="A37" s="89">
        <v>30</v>
      </c>
      <c r="B37" s="87" t="s">
        <v>52</v>
      </c>
      <c r="C37" s="33" t="s">
        <v>53</v>
      </c>
      <c r="D37" s="34" t="s">
        <v>65</v>
      </c>
      <c r="E37" s="67">
        <v>20</v>
      </c>
      <c r="F37" s="44">
        <v>20</v>
      </c>
      <c r="G37" s="22"/>
      <c r="H37" s="74"/>
      <c r="I37" s="75"/>
      <c r="J37" s="76"/>
      <c r="K37" s="36">
        <f t="shared" si="1"/>
        <v>0</v>
      </c>
      <c r="L37" s="23"/>
      <c r="M37" s="58">
        <f t="shared" si="0"/>
        <v>0</v>
      </c>
      <c r="N37" s="81"/>
    </row>
    <row r="38" spans="1:40" s="1" customFormat="1" ht="15" customHeight="1" x14ac:dyDescent="0.25">
      <c r="A38" s="89">
        <v>31</v>
      </c>
      <c r="B38" s="87" t="s">
        <v>56</v>
      </c>
      <c r="C38" s="33" t="s">
        <v>36</v>
      </c>
      <c r="D38" s="34" t="s">
        <v>16</v>
      </c>
      <c r="E38" s="67">
        <v>2.9999999999999997E-4</v>
      </c>
      <c r="F38" s="44">
        <v>2.9999999999999997E-4</v>
      </c>
      <c r="G38" s="22"/>
      <c r="H38" s="74"/>
      <c r="I38" s="75"/>
      <c r="J38" s="76"/>
      <c r="K38" s="36">
        <f t="shared" si="1"/>
        <v>0</v>
      </c>
      <c r="L38" s="23"/>
      <c r="M38" s="58">
        <f t="shared" si="0"/>
        <v>0</v>
      </c>
      <c r="N38" s="81"/>
    </row>
    <row r="39" spans="1:40" s="1" customFormat="1" ht="15" customHeight="1" x14ac:dyDescent="0.25">
      <c r="A39" s="89">
        <v>32</v>
      </c>
      <c r="B39" s="87" t="s">
        <v>6</v>
      </c>
      <c r="C39" s="33" t="s">
        <v>37</v>
      </c>
      <c r="D39" s="34"/>
      <c r="E39" s="67">
        <v>4.0000000000000001E-3</v>
      </c>
      <c r="F39" s="44">
        <v>4.0000000000000001E-3</v>
      </c>
      <c r="G39" s="22"/>
      <c r="H39" s="74"/>
      <c r="I39" s="75"/>
      <c r="J39" s="76"/>
      <c r="K39" s="36">
        <f t="shared" si="1"/>
        <v>0</v>
      </c>
      <c r="L39" s="23"/>
      <c r="M39" s="58">
        <f t="shared" si="0"/>
        <v>0</v>
      </c>
      <c r="N39" s="81"/>
    </row>
    <row r="40" spans="1:40" s="1" customFormat="1" ht="15" customHeight="1" x14ac:dyDescent="0.25">
      <c r="A40" s="89">
        <v>33</v>
      </c>
      <c r="B40" s="87" t="s">
        <v>123</v>
      </c>
      <c r="C40" s="33" t="s">
        <v>124</v>
      </c>
      <c r="D40" s="34" t="s">
        <v>154</v>
      </c>
      <c r="E40" s="67">
        <v>0.2</v>
      </c>
      <c r="F40" s="44">
        <v>0.2</v>
      </c>
      <c r="G40" s="22"/>
      <c r="H40" s="74"/>
      <c r="I40" s="75"/>
      <c r="J40" s="76"/>
      <c r="K40" s="36">
        <f t="shared" si="1"/>
        <v>0</v>
      </c>
      <c r="L40" s="23"/>
      <c r="M40" s="58">
        <f t="shared" si="0"/>
        <v>0</v>
      </c>
      <c r="N40" s="81"/>
    </row>
    <row r="41" spans="1:40" s="1" customFormat="1" ht="15" customHeight="1" x14ac:dyDescent="0.25">
      <c r="A41" s="89">
        <v>34</v>
      </c>
      <c r="B41" s="87" t="s">
        <v>184</v>
      </c>
      <c r="C41" s="33" t="s">
        <v>111</v>
      </c>
      <c r="D41" s="55" t="s">
        <v>185</v>
      </c>
      <c r="E41" s="67">
        <v>0.5</v>
      </c>
      <c r="F41" s="44">
        <v>0.5</v>
      </c>
      <c r="G41" s="22"/>
      <c r="H41" s="74"/>
      <c r="I41" s="75"/>
      <c r="J41" s="76"/>
      <c r="K41" s="36">
        <f t="shared" si="1"/>
        <v>0</v>
      </c>
      <c r="L41" s="23"/>
      <c r="M41" s="58">
        <f t="shared" si="0"/>
        <v>0</v>
      </c>
      <c r="N41" s="81"/>
    </row>
    <row r="42" spans="1:40" s="1" customFormat="1" ht="15" customHeight="1" x14ac:dyDescent="0.25">
      <c r="A42" s="89">
        <v>35</v>
      </c>
      <c r="B42" s="87" t="s">
        <v>125</v>
      </c>
      <c r="C42" s="33" t="s">
        <v>126</v>
      </c>
      <c r="D42" s="55" t="s">
        <v>171</v>
      </c>
      <c r="E42" s="67">
        <v>1</v>
      </c>
      <c r="F42" s="44">
        <v>1</v>
      </c>
      <c r="G42" s="22"/>
      <c r="H42" s="74"/>
      <c r="I42" s="75"/>
      <c r="J42" s="76"/>
      <c r="K42" s="36">
        <f t="shared" si="1"/>
        <v>0</v>
      </c>
      <c r="L42" s="23"/>
      <c r="M42" s="58">
        <f t="shared" si="0"/>
        <v>0</v>
      </c>
      <c r="N42" s="81"/>
    </row>
    <row r="43" spans="1:40" s="1" customFormat="1" ht="15" customHeight="1" x14ac:dyDescent="0.25">
      <c r="A43" s="89">
        <v>36</v>
      </c>
      <c r="B43" s="87" t="s">
        <v>122</v>
      </c>
      <c r="C43" s="33" t="s">
        <v>34</v>
      </c>
      <c r="D43" s="34" t="s">
        <v>152</v>
      </c>
      <c r="E43" s="67">
        <v>1</v>
      </c>
      <c r="F43" s="44">
        <v>1</v>
      </c>
      <c r="G43" s="22"/>
      <c r="H43" s="74"/>
      <c r="I43" s="75"/>
      <c r="J43" s="76"/>
      <c r="K43" s="36">
        <f t="shared" si="1"/>
        <v>0</v>
      </c>
      <c r="L43" s="23"/>
      <c r="M43" s="58">
        <f t="shared" si="0"/>
        <v>0</v>
      </c>
      <c r="N43" s="81"/>
    </row>
    <row r="44" spans="1:40" s="1" customFormat="1" ht="15" customHeight="1" x14ac:dyDescent="0.25">
      <c r="A44" s="89">
        <v>37</v>
      </c>
      <c r="B44" s="87" t="s">
        <v>49</v>
      </c>
      <c r="C44" s="33" t="s">
        <v>50</v>
      </c>
      <c r="D44" s="34" t="s">
        <v>46</v>
      </c>
      <c r="E44" s="67">
        <v>2</v>
      </c>
      <c r="F44" s="44">
        <v>2</v>
      </c>
      <c r="G44" s="22"/>
      <c r="H44" s="74"/>
      <c r="I44" s="75"/>
      <c r="J44" s="76"/>
      <c r="K44" s="36">
        <f t="shared" si="1"/>
        <v>0</v>
      </c>
      <c r="L44" s="23"/>
      <c r="M44" s="58">
        <f t="shared" si="0"/>
        <v>0</v>
      </c>
      <c r="N44" s="81"/>
    </row>
    <row r="45" spans="1:40" s="1" customFormat="1" ht="15" customHeight="1" x14ac:dyDescent="0.25">
      <c r="A45" s="89">
        <v>38</v>
      </c>
      <c r="B45" s="87" t="s">
        <v>61</v>
      </c>
      <c r="C45" s="33" t="s">
        <v>62</v>
      </c>
      <c r="D45" s="34" t="s">
        <v>163</v>
      </c>
      <c r="E45" s="67">
        <v>24</v>
      </c>
      <c r="F45" s="44" t="s">
        <v>95</v>
      </c>
      <c r="G45" s="22"/>
      <c r="H45" s="74"/>
      <c r="I45" s="75"/>
      <c r="J45" s="76"/>
      <c r="K45" s="36">
        <f t="shared" si="1"/>
        <v>0</v>
      </c>
      <c r="L45" s="23"/>
      <c r="M45" s="58">
        <f t="shared" si="0"/>
        <v>0</v>
      </c>
      <c r="N45" s="81"/>
    </row>
    <row r="46" spans="1:40" s="38" customFormat="1" ht="15" customHeight="1" x14ac:dyDescent="0.25">
      <c r="A46" s="89">
        <v>39</v>
      </c>
      <c r="B46" s="87" t="s">
        <v>57</v>
      </c>
      <c r="C46" s="33" t="s">
        <v>31</v>
      </c>
      <c r="D46" s="34" t="s">
        <v>151</v>
      </c>
      <c r="E46" s="67">
        <v>20</v>
      </c>
      <c r="F46" s="44">
        <v>20</v>
      </c>
      <c r="G46" s="22"/>
      <c r="H46" s="74"/>
      <c r="I46" s="75"/>
      <c r="J46" s="76"/>
      <c r="K46" s="36">
        <f t="shared" si="1"/>
        <v>0</v>
      </c>
      <c r="L46" s="23"/>
      <c r="M46" s="58">
        <f t="shared" si="0"/>
        <v>0</v>
      </c>
      <c r="N46" s="81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</row>
    <row r="47" spans="1:40" s="1" customFormat="1" ht="15" customHeight="1" x14ac:dyDescent="0.25">
      <c r="A47" s="89">
        <v>40</v>
      </c>
      <c r="B47" s="87" t="s">
        <v>118</v>
      </c>
      <c r="C47" s="33" t="s">
        <v>89</v>
      </c>
      <c r="D47" s="34"/>
      <c r="E47" s="67">
        <v>2</v>
      </c>
      <c r="F47" s="44">
        <v>2</v>
      </c>
      <c r="G47" s="22"/>
      <c r="H47" s="74"/>
      <c r="I47" s="75"/>
      <c r="J47" s="76"/>
      <c r="K47" s="36">
        <f t="shared" si="1"/>
        <v>0</v>
      </c>
      <c r="L47" s="23"/>
      <c r="M47" s="58">
        <f t="shared" si="0"/>
        <v>0</v>
      </c>
      <c r="N47" s="81"/>
    </row>
    <row r="48" spans="1:40" s="1" customFormat="1" ht="15" customHeight="1" x14ac:dyDescent="0.25">
      <c r="A48" s="89">
        <v>41</v>
      </c>
      <c r="B48" s="87" t="s">
        <v>167</v>
      </c>
      <c r="C48" s="33" t="s">
        <v>31</v>
      </c>
      <c r="D48" s="34" t="s">
        <v>153</v>
      </c>
      <c r="E48" s="67">
        <v>20</v>
      </c>
      <c r="F48" s="44">
        <v>20</v>
      </c>
      <c r="G48" s="22"/>
      <c r="H48" s="74"/>
      <c r="I48" s="75"/>
      <c r="J48" s="76"/>
      <c r="K48" s="36">
        <f t="shared" si="1"/>
        <v>0</v>
      </c>
      <c r="L48" s="23"/>
      <c r="M48" s="58">
        <f t="shared" si="0"/>
        <v>0</v>
      </c>
      <c r="N48" s="81"/>
    </row>
    <row r="49" spans="1:38" s="1" customFormat="1" ht="15" customHeight="1" x14ac:dyDescent="0.25">
      <c r="A49" s="89">
        <v>42</v>
      </c>
      <c r="B49" s="87" t="s">
        <v>103</v>
      </c>
      <c r="C49" s="33" t="s">
        <v>104</v>
      </c>
      <c r="D49" s="34" t="s">
        <v>105</v>
      </c>
      <c r="E49" s="67">
        <v>40</v>
      </c>
      <c r="F49" s="44"/>
      <c r="G49" s="22"/>
      <c r="H49" s="74"/>
      <c r="I49" s="75"/>
      <c r="J49" s="76"/>
      <c r="K49" s="36">
        <f t="shared" si="1"/>
        <v>0</v>
      </c>
      <c r="L49" s="23"/>
      <c r="M49" s="58">
        <f t="shared" si="0"/>
        <v>0</v>
      </c>
      <c r="N49" s="81"/>
    </row>
    <row r="50" spans="1:38" s="49" customFormat="1" ht="15" customHeight="1" x14ac:dyDescent="0.25">
      <c r="A50" s="89">
        <v>43</v>
      </c>
      <c r="B50" s="87" t="s">
        <v>93</v>
      </c>
      <c r="C50" s="48" t="s">
        <v>162</v>
      </c>
      <c r="D50" s="34"/>
      <c r="E50" s="67">
        <v>5</v>
      </c>
      <c r="F50" s="44">
        <v>5</v>
      </c>
      <c r="G50" s="22"/>
      <c r="H50" s="74"/>
      <c r="I50" s="75"/>
      <c r="J50" s="76"/>
      <c r="K50" s="36">
        <f t="shared" si="1"/>
        <v>0</v>
      </c>
      <c r="L50" s="23"/>
      <c r="M50" s="58">
        <f t="shared" si="0"/>
        <v>0</v>
      </c>
      <c r="N50" s="82"/>
    </row>
    <row r="51" spans="1:38" s="38" customFormat="1" ht="15" customHeight="1" x14ac:dyDescent="0.25">
      <c r="A51" s="89">
        <v>44</v>
      </c>
      <c r="B51" s="87" t="s">
        <v>60</v>
      </c>
      <c r="C51" s="33" t="s">
        <v>31</v>
      </c>
      <c r="D51" s="55" t="s">
        <v>172</v>
      </c>
      <c r="E51" s="67">
        <v>82.5</v>
      </c>
      <c r="F51" s="44" t="s">
        <v>135</v>
      </c>
      <c r="G51" s="22"/>
      <c r="H51" s="74"/>
      <c r="I51" s="75"/>
      <c r="J51" s="76"/>
      <c r="K51" s="36">
        <f t="shared" si="1"/>
        <v>0</v>
      </c>
      <c r="L51" s="23"/>
      <c r="M51" s="58">
        <f t="shared" si="0"/>
        <v>0</v>
      </c>
      <c r="N51" s="81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</row>
    <row r="52" spans="1:38" s="1" customFormat="1" ht="15" customHeight="1" x14ac:dyDescent="0.25">
      <c r="A52" s="89">
        <v>45</v>
      </c>
      <c r="B52" s="87" t="s">
        <v>60</v>
      </c>
      <c r="C52" s="33" t="s">
        <v>31</v>
      </c>
      <c r="D52" s="34" t="s">
        <v>59</v>
      </c>
      <c r="E52" s="67">
        <v>220</v>
      </c>
      <c r="F52" s="44" t="s">
        <v>120</v>
      </c>
      <c r="G52" s="22"/>
      <c r="H52" s="74"/>
      <c r="I52" s="75"/>
      <c r="J52" s="76"/>
      <c r="K52" s="36">
        <f t="shared" si="1"/>
        <v>0</v>
      </c>
      <c r="L52" s="23"/>
      <c r="M52" s="58">
        <f t="shared" si="0"/>
        <v>0</v>
      </c>
      <c r="N52" s="81"/>
    </row>
    <row r="53" spans="1:38" s="1" customFormat="1" ht="15" customHeight="1" x14ac:dyDescent="0.25">
      <c r="A53" s="89">
        <v>46</v>
      </c>
      <c r="B53" s="87" t="s">
        <v>58</v>
      </c>
      <c r="C53" s="33" t="s">
        <v>31</v>
      </c>
      <c r="D53" s="34" t="s">
        <v>47</v>
      </c>
      <c r="E53" s="67">
        <v>430</v>
      </c>
      <c r="F53" s="44" t="s">
        <v>119</v>
      </c>
      <c r="G53" s="22"/>
      <c r="H53" s="74"/>
      <c r="I53" s="75"/>
      <c r="J53" s="76"/>
      <c r="K53" s="36">
        <f t="shared" si="1"/>
        <v>0</v>
      </c>
      <c r="L53" s="23"/>
      <c r="M53" s="58">
        <f t="shared" si="0"/>
        <v>0</v>
      </c>
      <c r="N53" s="81"/>
    </row>
    <row r="54" spans="1:38" s="1" customFormat="1" ht="15" customHeight="1" x14ac:dyDescent="0.25">
      <c r="A54" s="89">
        <v>47</v>
      </c>
      <c r="B54" s="87" t="s">
        <v>60</v>
      </c>
      <c r="C54" s="33" t="s">
        <v>161</v>
      </c>
      <c r="D54" s="34" t="s">
        <v>59</v>
      </c>
      <c r="E54" s="67">
        <v>80</v>
      </c>
      <c r="F54" s="44"/>
      <c r="G54" s="22"/>
      <c r="H54" s="74"/>
      <c r="I54" s="75"/>
      <c r="J54" s="76"/>
      <c r="K54" s="36">
        <f t="shared" si="1"/>
        <v>0</v>
      </c>
      <c r="L54" s="23"/>
      <c r="M54" s="58">
        <f t="shared" si="0"/>
        <v>0</v>
      </c>
      <c r="N54" s="81"/>
    </row>
    <row r="55" spans="1:38" s="1" customFormat="1" ht="15" customHeight="1" x14ac:dyDescent="0.25">
      <c r="A55" s="89">
        <v>48</v>
      </c>
      <c r="B55" s="87" t="s">
        <v>140</v>
      </c>
      <c r="C55" s="33" t="s">
        <v>72</v>
      </c>
      <c r="D55" s="34" t="s">
        <v>141</v>
      </c>
      <c r="E55" s="67">
        <v>1.4999999999999999E-2</v>
      </c>
      <c r="F55" s="44"/>
      <c r="G55" s="22"/>
      <c r="H55" s="74"/>
      <c r="I55" s="75"/>
      <c r="J55" s="76"/>
      <c r="K55" s="36">
        <f t="shared" si="1"/>
        <v>0</v>
      </c>
      <c r="L55" s="23"/>
      <c r="M55" s="58">
        <f t="shared" si="0"/>
        <v>0</v>
      </c>
      <c r="N55" s="81"/>
    </row>
    <row r="56" spans="1:38" s="1" customFormat="1" ht="15" customHeight="1" x14ac:dyDescent="0.25">
      <c r="A56" s="89">
        <v>49</v>
      </c>
      <c r="B56" s="87" t="s">
        <v>7</v>
      </c>
      <c r="C56" s="33" t="s">
        <v>34</v>
      </c>
      <c r="D56" s="34" t="s">
        <v>20</v>
      </c>
      <c r="E56" s="67">
        <v>8</v>
      </c>
      <c r="F56" s="44">
        <v>8</v>
      </c>
      <c r="G56" s="22"/>
      <c r="H56" s="74"/>
      <c r="I56" s="75"/>
      <c r="J56" s="76"/>
      <c r="K56" s="36">
        <f t="shared" si="1"/>
        <v>0</v>
      </c>
      <c r="L56" s="23"/>
      <c r="M56" s="58">
        <f t="shared" si="0"/>
        <v>0</v>
      </c>
      <c r="N56" s="81"/>
    </row>
    <row r="57" spans="1:38" s="1" customFormat="1" ht="15" customHeight="1" x14ac:dyDescent="0.25">
      <c r="A57" s="89">
        <v>50</v>
      </c>
      <c r="B57" s="87" t="s">
        <v>110</v>
      </c>
      <c r="C57" s="33" t="s">
        <v>31</v>
      </c>
      <c r="D57" s="34" t="s">
        <v>156</v>
      </c>
      <c r="E57" s="67">
        <v>40</v>
      </c>
      <c r="F57" s="44">
        <v>40</v>
      </c>
      <c r="G57" s="22"/>
      <c r="H57" s="74"/>
      <c r="I57" s="75"/>
      <c r="J57" s="76"/>
      <c r="K57" s="36">
        <f t="shared" si="1"/>
        <v>0</v>
      </c>
      <c r="L57" s="23"/>
      <c r="M57" s="58">
        <f t="shared" si="0"/>
        <v>0</v>
      </c>
      <c r="N57" s="81"/>
    </row>
    <row r="58" spans="1:38" s="1" customFormat="1" ht="15" customHeight="1" x14ac:dyDescent="0.25">
      <c r="A58" s="89">
        <v>51</v>
      </c>
      <c r="B58" s="87" t="s">
        <v>69</v>
      </c>
      <c r="C58" s="33" t="s">
        <v>31</v>
      </c>
      <c r="D58" s="34" t="s">
        <v>66</v>
      </c>
      <c r="E58" s="67">
        <v>40</v>
      </c>
      <c r="F58" s="44">
        <v>40</v>
      </c>
      <c r="G58" s="22"/>
      <c r="H58" s="74"/>
      <c r="I58" s="75"/>
      <c r="J58" s="76"/>
      <c r="K58" s="36">
        <f t="shared" si="1"/>
        <v>0</v>
      </c>
      <c r="L58" s="23"/>
      <c r="M58" s="58">
        <f t="shared" si="0"/>
        <v>0</v>
      </c>
      <c r="N58" s="81"/>
    </row>
    <row r="59" spans="1:38" s="1" customFormat="1" ht="15" customHeight="1" x14ac:dyDescent="0.25">
      <c r="A59" s="89">
        <v>52</v>
      </c>
      <c r="B59" s="87" t="s">
        <v>74</v>
      </c>
      <c r="C59" s="33" t="s">
        <v>75</v>
      </c>
      <c r="D59" s="34" t="s">
        <v>157</v>
      </c>
      <c r="E59" s="67">
        <v>5</v>
      </c>
      <c r="F59" s="44" t="s">
        <v>86</v>
      </c>
      <c r="G59" s="22"/>
      <c r="H59" s="74"/>
      <c r="I59" s="75"/>
      <c r="J59" s="76"/>
      <c r="K59" s="36">
        <f t="shared" si="1"/>
        <v>0</v>
      </c>
      <c r="L59" s="23"/>
      <c r="M59" s="58">
        <f t="shared" si="0"/>
        <v>0</v>
      </c>
      <c r="N59" s="81"/>
    </row>
    <row r="60" spans="1:38" s="1" customFormat="1" ht="22.5" x14ac:dyDescent="0.25">
      <c r="A60" s="89">
        <v>53</v>
      </c>
      <c r="B60" s="87" t="s">
        <v>92</v>
      </c>
      <c r="C60" s="33" t="s">
        <v>88</v>
      </c>
      <c r="D60" s="34" t="s">
        <v>160</v>
      </c>
      <c r="E60" s="67">
        <v>1</v>
      </c>
      <c r="F60" s="44" t="s">
        <v>89</v>
      </c>
      <c r="G60" s="22"/>
      <c r="H60" s="74"/>
      <c r="I60" s="75"/>
      <c r="J60" s="76"/>
      <c r="K60" s="36">
        <f t="shared" si="1"/>
        <v>0</v>
      </c>
      <c r="L60" s="23"/>
      <c r="M60" s="58">
        <f t="shared" si="0"/>
        <v>0</v>
      </c>
      <c r="N60" s="81"/>
    </row>
    <row r="61" spans="1:38" s="1" customFormat="1" ht="15" customHeight="1" x14ac:dyDescent="0.25">
      <c r="A61" s="89">
        <v>54</v>
      </c>
      <c r="B61" s="87" t="s">
        <v>71</v>
      </c>
      <c r="C61" s="33" t="s">
        <v>41</v>
      </c>
      <c r="D61" s="34" t="s">
        <v>158</v>
      </c>
      <c r="E61" s="67">
        <v>1</v>
      </c>
      <c r="F61" s="44">
        <v>1</v>
      </c>
      <c r="G61" s="22"/>
      <c r="H61" s="74"/>
      <c r="I61" s="75"/>
      <c r="J61" s="76"/>
      <c r="K61" s="36">
        <f t="shared" si="1"/>
        <v>0</v>
      </c>
      <c r="L61" s="23"/>
      <c r="M61" s="58">
        <f t="shared" si="0"/>
        <v>0</v>
      </c>
      <c r="N61" s="81"/>
    </row>
    <row r="62" spans="1:38" s="1" customFormat="1" ht="15" customHeight="1" x14ac:dyDescent="0.25">
      <c r="A62" s="89">
        <v>55</v>
      </c>
      <c r="B62" s="87" t="s">
        <v>132</v>
      </c>
      <c r="C62" s="33" t="s">
        <v>81</v>
      </c>
      <c r="D62" s="34" t="s">
        <v>133</v>
      </c>
      <c r="E62" s="67">
        <v>0.1</v>
      </c>
      <c r="F62" s="44">
        <v>0.1</v>
      </c>
      <c r="G62" s="22"/>
      <c r="H62" s="74"/>
      <c r="I62" s="75"/>
      <c r="J62" s="76"/>
      <c r="K62" s="36">
        <f t="shared" si="1"/>
        <v>0</v>
      </c>
      <c r="L62" s="23"/>
      <c r="M62" s="58">
        <f t="shared" si="0"/>
        <v>0</v>
      </c>
      <c r="N62" s="81"/>
    </row>
    <row r="63" spans="1:38" s="1" customFormat="1" ht="15" customHeight="1" x14ac:dyDescent="0.25">
      <c r="A63" s="89">
        <v>56</v>
      </c>
      <c r="B63" s="87" t="s">
        <v>2</v>
      </c>
      <c r="C63" s="33" t="s">
        <v>39</v>
      </c>
      <c r="D63" s="34" t="s">
        <v>17</v>
      </c>
      <c r="E63" s="67">
        <v>0.06</v>
      </c>
      <c r="F63" s="44">
        <v>0.06</v>
      </c>
      <c r="G63" s="22"/>
      <c r="H63" s="74"/>
      <c r="I63" s="75"/>
      <c r="J63" s="76"/>
      <c r="K63" s="36">
        <f t="shared" si="1"/>
        <v>0</v>
      </c>
      <c r="L63" s="23"/>
      <c r="M63" s="58">
        <f t="shared" si="0"/>
        <v>0</v>
      </c>
      <c r="N63" s="81"/>
    </row>
    <row r="64" spans="1:38" s="1" customFormat="1" ht="15" customHeight="1" x14ac:dyDescent="0.25">
      <c r="A64" s="89">
        <v>57</v>
      </c>
      <c r="B64" s="87" t="s">
        <v>100</v>
      </c>
      <c r="C64" s="33" t="s">
        <v>101</v>
      </c>
      <c r="D64" s="34" t="s">
        <v>102</v>
      </c>
      <c r="E64" s="67">
        <v>2</v>
      </c>
      <c r="F64" s="44"/>
      <c r="G64" s="22"/>
      <c r="H64" s="74"/>
      <c r="I64" s="75"/>
      <c r="J64" s="76"/>
      <c r="K64" s="36">
        <f t="shared" si="1"/>
        <v>0</v>
      </c>
      <c r="L64" s="23"/>
      <c r="M64" s="58">
        <f t="shared" si="0"/>
        <v>0</v>
      </c>
      <c r="N64" s="81"/>
    </row>
    <row r="65" spans="1:14" s="1" customFormat="1" ht="15" customHeight="1" x14ac:dyDescent="0.25">
      <c r="A65" s="89">
        <v>58</v>
      </c>
      <c r="B65" s="87" t="s">
        <v>3</v>
      </c>
      <c r="C65" s="33" t="s">
        <v>40</v>
      </c>
      <c r="D65" s="34" t="s">
        <v>164</v>
      </c>
      <c r="E65" s="67">
        <v>50</v>
      </c>
      <c r="F65" s="44"/>
      <c r="G65" s="22"/>
      <c r="H65" s="74"/>
      <c r="I65" s="75"/>
      <c r="J65" s="76"/>
      <c r="K65" s="36">
        <f t="shared" si="1"/>
        <v>0</v>
      </c>
      <c r="L65" s="23"/>
      <c r="M65" s="58">
        <f t="shared" si="0"/>
        <v>0</v>
      </c>
      <c r="N65" s="81"/>
    </row>
    <row r="66" spans="1:14" s="1" customFormat="1" ht="15" customHeight="1" x14ac:dyDescent="0.25">
      <c r="A66" s="89">
        <v>59</v>
      </c>
      <c r="B66" s="87" t="s">
        <v>146</v>
      </c>
      <c r="C66" s="33" t="s">
        <v>81</v>
      </c>
      <c r="D66" s="34" t="s">
        <v>148</v>
      </c>
      <c r="E66" s="67">
        <v>0.1</v>
      </c>
      <c r="F66" s="44"/>
      <c r="G66" s="22"/>
      <c r="H66" s="74"/>
      <c r="I66" s="75"/>
      <c r="J66" s="76"/>
      <c r="K66" s="36">
        <f t="shared" ref="K66:K74" si="2">IF( I66 &lt;&gt;0,J66/I66,0)</f>
        <v>0</v>
      </c>
      <c r="L66" s="23"/>
      <c r="M66" s="58">
        <f t="shared" ref="M66:M74" si="3">E66*K66</f>
        <v>0</v>
      </c>
      <c r="N66" s="81"/>
    </row>
    <row r="67" spans="1:14" s="1" customFormat="1" ht="15" customHeight="1" x14ac:dyDescent="0.25">
      <c r="A67" s="89">
        <v>60</v>
      </c>
      <c r="B67" s="87" t="s">
        <v>0</v>
      </c>
      <c r="C67" s="33" t="s">
        <v>29</v>
      </c>
      <c r="D67" s="34" t="s">
        <v>83</v>
      </c>
      <c r="E67" s="67">
        <v>4.0000000000000001E-3</v>
      </c>
      <c r="F67" s="44">
        <v>4.0000000000000001E-3</v>
      </c>
      <c r="G67" s="22"/>
      <c r="H67" s="74"/>
      <c r="I67" s="75"/>
      <c r="J67" s="76"/>
      <c r="K67" s="36">
        <f t="shared" si="2"/>
        <v>0</v>
      </c>
      <c r="L67" s="23"/>
      <c r="M67" s="58">
        <f t="shared" si="3"/>
        <v>0</v>
      </c>
      <c r="N67" s="81"/>
    </row>
    <row r="68" spans="1:14" s="1" customFormat="1" ht="15" customHeight="1" x14ac:dyDescent="0.25">
      <c r="A68" s="89">
        <v>61</v>
      </c>
      <c r="B68" s="87" t="s">
        <v>139</v>
      </c>
      <c r="C68" s="33" t="s">
        <v>138</v>
      </c>
      <c r="D68" s="34" t="s">
        <v>16</v>
      </c>
      <c r="E68" s="67">
        <v>2E-3</v>
      </c>
      <c r="F68" s="44"/>
      <c r="G68" s="22"/>
      <c r="H68" s="74"/>
      <c r="I68" s="75"/>
      <c r="J68" s="76"/>
      <c r="K68" s="36">
        <f t="shared" si="2"/>
        <v>0</v>
      </c>
      <c r="L68" s="23"/>
      <c r="M68" s="58">
        <f t="shared" si="3"/>
        <v>0</v>
      </c>
      <c r="N68" s="81"/>
    </row>
    <row r="69" spans="1:14" s="1" customFormat="1" ht="15" customHeight="1" x14ac:dyDescent="0.25">
      <c r="A69" s="89">
        <v>62</v>
      </c>
      <c r="B69" s="87" t="s">
        <v>142</v>
      </c>
      <c r="C69" s="33" t="s">
        <v>143</v>
      </c>
      <c r="D69" s="34" t="s">
        <v>144</v>
      </c>
      <c r="E69" s="67">
        <v>10</v>
      </c>
      <c r="F69" s="44"/>
      <c r="G69" s="22"/>
      <c r="H69" s="74"/>
      <c r="I69" s="75"/>
      <c r="J69" s="76"/>
      <c r="K69" s="36">
        <f t="shared" si="2"/>
        <v>0</v>
      </c>
      <c r="L69" s="23"/>
      <c r="M69" s="58">
        <f t="shared" si="3"/>
        <v>0</v>
      </c>
      <c r="N69" s="81"/>
    </row>
    <row r="70" spans="1:14" s="1" customFormat="1" ht="15" customHeight="1" x14ac:dyDescent="0.25">
      <c r="A70" s="89">
        <v>63</v>
      </c>
      <c r="B70" s="87" t="s">
        <v>14</v>
      </c>
      <c r="C70" s="33" t="s">
        <v>31</v>
      </c>
      <c r="D70" s="34" t="s">
        <v>19</v>
      </c>
      <c r="E70" s="67">
        <v>15</v>
      </c>
      <c r="F70" s="44">
        <v>15</v>
      </c>
      <c r="G70" s="22"/>
      <c r="H70" s="74"/>
      <c r="I70" s="75"/>
      <c r="J70" s="76"/>
      <c r="K70" s="36">
        <f t="shared" si="2"/>
        <v>0</v>
      </c>
      <c r="L70" s="23"/>
      <c r="M70" s="58">
        <f t="shared" si="3"/>
        <v>0</v>
      </c>
      <c r="N70" s="81"/>
    </row>
    <row r="71" spans="1:14" s="1" customFormat="1" ht="15" customHeight="1" x14ac:dyDescent="0.25">
      <c r="A71" s="89">
        <v>64</v>
      </c>
      <c r="B71" s="87" t="s">
        <v>8</v>
      </c>
      <c r="C71" s="33" t="s">
        <v>34</v>
      </c>
      <c r="D71" s="34" t="s">
        <v>84</v>
      </c>
      <c r="E71" s="67">
        <v>5</v>
      </c>
      <c r="F71" s="44">
        <v>5</v>
      </c>
      <c r="G71" s="22"/>
      <c r="H71" s="74"/>
      <c r="I71" s="75"/>
      <c r="J71" s="76"/>
      <c r="K71" s="36">
        <f t="shared" si="2"/>
        <v>0</v>
      </c>
      <c r="L71" s="23"/>
      <c r="M71" s="58">
        <f t="shared" si="3"/>
        <v>0</v>
      </c>
      <c r="N71" s="81"/>
    </row>
    <row r="72" spans="1:14" s="1" customFormat="1" ht="15" customHeight="1" x14ac:dyDescent="0.25">
      <c r="A72" s="89">
        <v>65</v>
      </c>
      <c r="B72" s="87" t="s">
        <v>70</v>
      </c>
      <c r="C72" s="33" t="s">
        <v>41</v>
      </c>
      <c r="D72" s="34" t="s">
        <v>159</v>
      </c>
      <c r="E72" s="67">
        <v>1</v>
      </c>
      <c r="F72" s="44"/>
      <c r="G72" s="22"/>
      <c r="H72" s="74"/>
      <c r="I72" s="75"/>
      <c r="J72" s="76"/>
      <c r="K72" s="36">
        <f t="shared" si="2"/>
        <v>0</v>
      </c>
      <c r="L72" s="23"/>
      <c r="M72" s="58">
        <f t="shared" si="3"/>
        <v>0</v>
      </c>
      <c r="N72" s="81"/>
    </row>
    <row r="73" spans="1:14" s="1" customFormat="1" ht="15" customHeight="1" x14ac:dyDescent="0.25">
      <c r="A73" s="89">
        <v>66</v>
      </c>
      <c r="B73" s="87" t="s">
        <v>80</v>
      </c>
      <c r="C73" s="33" t="s">
        <v>73</v>
      </c>
      <c r="D73" s="34" t="s">
        <v>147</v>
      </c>
      <c r="E73" s="67">
        <v>4.4999999999999999E-4</v>
      </c>
      <c r="F73" s="44">
        <v>4.4999999999999999E-4</v>
      </c>
      <c r="G73" s="22"/>
      <c r="H73" s="74"/>
      <c r="I73" s="75"/>
      <c r="J73" s="76"/>
      <c r="K73" s="36">
        <f t="shared" si="2"/>
        <v>0</v>
      </c>
      <c r="L73" s="23"/>
      <c r="M73" s="58">
        <f t="shared" si="3"/>
        <v>0</v>
      </c>
      <c r="N73" s="81"/>
    </row>
    <row r="74" spans="1:14" s="1" customFormat="1" ht="23.25" thickBot="1" x14ac:dyDescent="0.3">
      <c r="A74" s="89">
        <v>67</v>
      </c>
      <c r="B74" s="88" t="s">
        <v>136</v>
      </c>
      <c r="C74" s="68" t="s">
        <v>62</v>
      </c>
      <c r="D74" s="69" t="s">
        <v>137</v>
      </c>
      <c r="E74" s="70">
        <v>20</v>
      </c>
      <c r="F74" s="44"/>
      <c r="G74" s="22"/>
      <c r="H74" s="77"/>
      <c r="I74" s="78"/>
      <c r="J74" s="79"/>
      <c r="K74" s="57">
        <f t="shared" si="2"/>
        <v>0</v>
      </c>
      <c r="L74" s="23"/>
      <c r="M74" s="58">
        <f t="shared" si="3"/>
        <v>0</v>
      </c>
      <c r="N74" s="83"/>
    </row>
    <row r="75" spans="1:14" ht="15.75" thickBot="1" x14ac:dyDescent="0.3">
      <c r="A75" s="97" t="s">
        <v>180</v>
      </c>
      <c r="B75" s="98"/>
      <c r="C75" s="98"/>
      <c r="D75" s="99"/>
      <c r="E75" s="46"/>
      <c r="F75" s="45"/>
      <c r="G75" s="20"/>
      <c r="H75" s="24"/>
      <c r="I75" s="54"/>
      <c r="J75" s="24"/>
      <c r="K75" s="24"/>
      <c r="L75" s="21"/>
      <c r="M75" s="19">
        <f>SUM(M8:M74)</f>
        <v>0</v>
      </c>
      <c r="N75" s="60"/>
    </row>
    <row r="76" spans="1:14" x14ac:dyDescent="0.25">
      <c r="A76" s="10"/>
    </row>
    <row r="77" spans="1:14" ht="45" customHeight="1" x14ac:dyDescent="0.25">
      <c r="A77" s="94" t="s">
        <v>175</v>
      </c>
      <c r="B77" s="95"/>
      <c r="C77" s="96"/>
      <c r="D77" s="84"/>
      <c r="H77" s="31"/>
    </row>
    <row r="78" spans="1:14" ht="30" customHeight="1" x14ac:dyDescent="0.25">
      <c r="A78" s="94" t="s">
        <v>176</v>
      </c>
      <c r="B78" s="95"/>
      <c r="C78" s="95"/>
      <c r="D78" s="84"/>
    </row>
    <row r="79" spans="1:14" x14ac:dyDescent="0.25">
      <c r="A79" s="5"/>
      <c r="B79" s="5"/>
      <c r="C79" s="5"/>
      <c r="D79" s="25"/>
    </row>
    <row r="80" spans="1:14" ht="33" customHeight="1" x14ac:dyDescent="0.25">
      <c r="A80" s="90" t="s">
        <v>181</v>
      </c>
      <c r="B80" s="91"/>
      <c r="C80" s="92"/>
      <c r="D80" s="85"/>
    </row>
    <row r="81" spans="1:4" x14ac:dyDescent="0.25">
      <c r="A81" s="5"/>
      <c r="B81" s="5"/>
      <c r="C81" s="14"/>
      <c r="D81" s="29"/>
    </row>
    <row r="82" spans="1:4" x14ac:dyDescent="0.25">
      <c r="A82" s="15" t="s">
        <v>183</v>
      </c>
      <c r="B82" s="16"/>
      <c r="C82" s="17"/>
      <c r="D82" s="30">
        <f>M75+D77*25+D78*50</f>
        <v>0</v>
      </c>
    </row>
    <row r="83" spans="1:4" x14ac:dyDescent="0.25">
      <c r="A83" s="15" t="s">
        <v>182</v>
      </c>
      <c r="B83" s="16"/>
      <c r="C83" s="17"/>
      <c r="D83" s="30">
        <f>D82*1.21</f>
        <v>0</v>
      </c>
    </row>
  </sheetData>
  <sheetProtection algorithmName="SHA-512" hashValue="JTA0SzF2YXRTXTD2ianprSdpAW1QAzjxyZ+jTbkXAWk5DIeC5DyAg16ZMe+5Zu8Hxpe8Lq3K3SVv2LpGgXFmsg==" saltValue="HLpLpv4fNRSJUR+opsn4Jg==" spinCount="100000" sheet="1" objects="1" scenarios="1"/>
  <autoFilter ref="B1:B83" xr:uid="{00000000-0001-0000-0000-000000000000}"/>
  <sortState xmlns:xlrd2="http://schemas.microsoft.com/office/spreadsheetml/2017/richdata2" ref="A1:F75">
    <sortCondition ref="B8:B73"/>
  </sortState>
  <mergeCells count="5">
    <mergeCell ref="A80:C80"/>
    <mergeCell ref="A2:N2"/>
    <mergeCell ref="A77:C77"/>
    <mergeCell ref="A78:C78"/>
    <mergeCell ref="A75:D75"/>
  </mergeCells>
  <pageMargins left="0.17" right="0.17" top="0.78740157499999996" bottom="0.45" header="0.3" footer="0.3"/>
  <pageSetup paperSize="9" scale="73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1 - Rozpouštědla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2025-09-04T07:13:35Z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fdcfce-ddd9-46fd-a41e-890a4587f248_Enabled">
    <vt:lpwstr>True</vt:lpwstr>
  </property>
  <property fmtid="{D5CDD505-2E9C-101B-9397-08002B2CF9AE}" pid="3" name="MSIP_Label_ddfdcfce-ddd9-46fd-a41e-890a4587f248_SiteId">
    <vt:lpwstr>75660d71-8529-414f-8ee4-8511d8f023aa</vt:lpwstr>
  </property>
  <property fmtid="{D5CDD505-2E9C-101B-9397-08002B2CF9AE}" pid="4" name="MSIP_Label_ddfdcfce-ddd9-46fd-a41e-890a4587f248_SetDate">
    <vt:lpwstr>2020-07-07T06:14:35.0744263Z</vt:lpwstr>
  </property>
  <property fmtid="{D5CDD505-2E9C-101B-9397-08002B2CF9AE}" pid="5" name="MSIP_Label_ddfdcfce-ddd9-46fd-a41e-890a4587f248_Name">
    <vt:lpwstr>Interní</vt:lpwstr>
  </property>
  <property fmtid="{D5CDD505-2E9C-101B-9397-08002B2CF9AE}" pid="6" name="MSIP_Label_ddfdcfce-ddd9-46fd-a41e-890a4587f248_ActionId">
    <vt:lpwstr>4b9dabaf-7367-4cd2-98c7-406dcbeec375</vt:lpwstr>
  </property>
  <property fmtid="{D5CDD505-2E9C-101B-9397-08002B2CF9AE}" pid="7" name="MSIP_Label_ddfdcfce-ddd9-46fd-a41e-890a4587f248_Extended_MSFT_Method">
    <vt:lpwstr>Automatic</vt:lpwstr>
  </property>
  <property fmtid="{D5CDD505-2E9C-101B-9397-08002B2CF9AE}" pid="8" name="Sensitivity">
    <vt:lpwstr>Interní</vt:lpwstr>
  </property>
</Properties>
</file>